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-12" yWindow="5940" windowWidth="19260" windowHeight="6000" tabRatio="922" firstSheet="1" activeTab="5"/>
  </bookViews>
  <sheets>
    <sheet name="RESUMEN ANUAL" sheetId="17" r:id="rId1"/>
    <sheet name="CONTROL ALGAS I Región" sheetId="30" r:id="rId2"/>
    <sheet name="CONTROL ALGAS III Region" sheetId="21" r:id="rId3"/>
    <sheet name="CONTROL ALGAS IV Región" sheetId="19" r:id="rId4"/>
    <sheet name="CONTROL ALGAS VII Región" sheetId="29" r:id="rId5"/>
    <sheet name="ERIZO X-XI" sheetId="26" r:id="rId6"/>
    <sheet name="Pag. Web" sheetId="28" r:id="rId7"/>
    <sheet name="JULIANA" sheetId="27" state="hidden" r:id="rId8"/>
  </sheets>
  <definedNames>
    <definedName name="_xlnm._FilterDatabase" localSheetId="2" hidden="1">'CONTROL ALGAS III Region'!$B$6:$M$52</definedName>
    <definedName name="_xlnm._FilterDatabase" localSheetId="6" hidden="1">'Pag. Web'!$A$1:$O$213</definedName>
  </definedNames>
  <calcPr calcId="125725"/>
</workbook>
</file>

<file path=xl/calcChain.xml><?xml version="1.0" encoding="utf-8"?>
<calcChain xmlns="http://schemas.openxmlformats.org/spreadsheetml/2006/main">
  <c r="G133" i="19"/>
  <c r="J17" i="21" l="1"/>
  <c r="J18"/>
  <c r="J16"/>
  <c r="B30" i="17" l="1"/>
  <c r="H20" i="21" l="1"/>
  <c r="I8" i="29" l="1"/>
  <c r="I9"/>
  <c r="I10"/>
  <c r="I7"/>
  <c r="N215" i="28" l="1"/>
  <c r="N216"/>
  <c r="N217"/>
  <c r="N214"/>
  <c r="K215"/>
  <c r="K216"/>
  <c r="K217"/>
  <c r="K214"/>
  <c r="J215"/>
  <c r="J216"/>
  <c r="J217"/>
  <c r="J214"/>
  <c r="H215"/>
  <c r="H216"/>
  <c r="H217"/>
  <c r="H214"/>
  <c r="N78" l="1"/>
  <c r="N77"/>
  <c r="N76"/>
  <c r="N73"/>
  <c r="N72"/>
  <c r="N71"/>
  <c r="N70"/>
  <c r="N69"/>
  <c r="N95"/>
  <c r="N104"/>
  <c r="N103"/>
  <c r="N102"/>
  <c r="N99"/>
  <c r="N98"/>
  <c r="N97"/>
  <c r="N96"/>
  <c r="N91"/>
  <c r="N90"/>
  <c r="N89"/>
  <c r="N88"/>
  <c r="N87"/>
  <c r="N83"/>
  <c r="N82"/>
  <c r="N81"/>
  <c r="N65"/>
  <c r="N64"/>
  <c r="N63"/>
  <c r="N62"/>
  <c r="N61"/>
  <c r="N60"/>
  <c r="N58"/>
  <c r="N57"/>
  <c r="N56"/>
  <c r="N213" l="1"/>
  <c r="N212"/>
  <c r="N9"/>
  <c r="K9"/>
  <c r="H213"/>
  <c r="H212"/>
  <c r="H9"/>
  <c r="F15" i="26" l="1"/>
  <c r="H222" i="28" l="1"/>
  <c r="J222" s="1"/>
  <c r="J12" i="21" l="1"/>
  <c r="J13"/>
  <c r="K212" i="28" s="1"/>
  <c r="J14" i="21"/>
  <c r="K213" i="28" s="1"/>
  <c r="J15" i="21"/>
  <c r="J19"/>
  <c r="J11"/>
  <c r="G11" i="29" l="1"/>
  <c r="H8"/>
  <c r="H9"/>
  <c r="H10"/>
  <c r="H7"/>
  <c r="K218" i="28" l="1"/>
  <c r="M217"/>
  <c r="L217"/>
  <c r="M216"/>
  <c r="L216"/>
  <c r="M215"/>
  <c r="L215"/>
  <c r="M214"/>
  <c r="L214"/>
  <c r="F11" i="29"/>
  <c r="J218" i="28" l="1"/>
  <c r="H218"/>
  <c r="M218"/>
  <c r="L218"/>
  <c r="G7" i="21"/>
  <c r="G8"/>
  <c r="J69" i="19" l="1"/>
  <c r="H32" i="21"/>
  <c r="I20"/>
  <c r="F105" i="19"/>
  <c r="F148" l="1"/>
  <c r="G15" i="26" l="1"/>
  <c r="H15" s="1"/>
  <c r="N44" i="28"/>
  <c r="N33"/>
  <c r="K222" l="1"/>
  <c r="I15" i="26"/>
  <c r="N221" i="28"/>
  <c r="K221"/>
  <c r="H221"/>
  <c r="J221" s="1"/>
  <c r="N220"/>
  <c r="K220"/>
  <c r="H220"/>
  <c r="J220" s="1"/>
  <c r="H219"/>
  <c r="J219" s="1"/>
  <c r="K219"/>
  <c r="N219"/>
  <c r="N53" l="1"/>
  <c r="N52"/>
  <c r="N48"/>
  <c r="N47"/>
  <c r="N46"/>
  <c r="N45"/>
  <c r="N40"/>
  <c r="N39"/>
  <c r="N38"/>
  <c r="N37"/>
  <c r="N35"/>
  <c r="N34"/>
  <c r="N30"/>
  <c r="N29"/>
  <c r="N25"/>
  <c r="N24"/>
  <c r="N20"/>
  <c r="N19"/>
  <c r="N15"/>
  <c r="N14"/>
  <c r="N13"/>
  <c r="N202" l="1"/>
  <c r="N197"/>
  <c r="N201"/>
  <c r="N196"/>
  <c r="N192"/>
  <c r="N187"/>
  <c r="N191"/>
  <c r="N186"/>
  <c r="N182"/>
  <c r="N177"/>
  <c r="N181"/>
  <c r="N176"/>
  <c r="N172"/>
  <c r="N167"/>
  <c r="N171"/>
  <c r="N166"/>
  <c r="N162"/>
  <c r="N157"/>
  <c r="N161"/>
  <c r="N156"/>
  <c r="N151"/>
  <c r="N146"/>
  <c r="N136"/>
  <c r="N132"/>
  <c r="N127"/>
  <c r="N131"/>
  <c r="N126"/>
  <c r="N112"/>
  <c r="N107"/>
  <c r="N111"/>
  <c r="N106"/>
  <c r="N94"/>
  <c r="N101"/>
  <c r="N93"/>
  <c r="N86"/>
  <c r="N80"/>
  <c r="N85"/>
  <c r="N68"/>
  <c r="N75"/>
  <c r="N67"/>
  <c r="N55"/>
  <c r="N43"/>
  <c r="N42"/>
  <c r="N51"/>
  <c r="N50"/>
  <c r="N32"/>
  <c r="N28"/>
  <c r="N27"/>
  <c r="N23"/>
  <c r="N22"/>
  <c r="N18"/>
  <c r="N17"/>
  <c r="N12"/>
  <c r="N3"/>
  <c r="N7"/>
  <c r="N2"/>
  <c r="J9" i="21" l="1"/>
  <c r="H92" i="28" l="1"/>
  <c r="H85"/>
  <c r="H205"/>
  <c r="H204" l="1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0"/>
  <c r="H124"/>
  <c r="H119"/>
  <c r="H123"/>
  <c r="H118"/>
  <c r="H122"/>
  <c r="H117"/>
  <c r="H121"/>
  <c r="H116"/>
  <c r="H115"/>
  <c r="H114"/>
  <c r="H113"/>
  <c r="H112"/>
  <c r="H111"/>
  <c r="H110"/>
  <c r="H109"/>
  <c r="H108"/>
  <c r="H107"/>
  <c r="H106"/>
  <c r="H105"/>
  <c r="H104"/>
  <c r="H103"/>
  <c r="H102"/>
  <c r="H101"/>
  <c r="H100" l="1"/>
  <c r="H99"/>
  <c r="H98"/>
  <c r="H97"/>
  <c r="H96"/>
  <c r="H95"/>
  <c r="H94"/>
  <c r="H93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G8" i="19"/>
  <c r="J50" i="28" s="1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J23" i="21"/>
  <c r="K12" i="28" s="1"/>
  <c r="H21"/>
  <c r="H20"/>
  <c r="H19"/>
  <c r="H18"/>
  <c r="H17"/>
  <c r="H16"/>
  <c r="H15"/>
  <c r="H14"/>
  <c r="H13"/>
  <c r="H12"/>
  <c r="H11"/>
  <c r="H6"/>
  <c r="J7"/>
  <c r="J2"/>
  <c r="K10"/>
  <c r="K8"/>
  <c r="K7"/>
  <c r="H7"/>
  <c r="H10"/>
  <c r="H8"/>
  <c r="K5"/>
  <c r="K4"/>
  <c r="K3"/>
  <c r="K2"/>
  <c r="H5"/>
  <c r="H4"/>
  <c r="H3"/>
  <c r="H2"/>
  <c r="I11" i="26" l="1"/>
  <c r="M219" i="28" s="1"/>
  <c r="J7" i="21" l="1"/>
  <c r="L7" l="1"/>
  <c r="K7"/>
  <c r="G9" s="1"/>
  <c r="J20" i="19"/>
  <c r="K60" i="28" l="1"/>
  <c r="B84" i="17" l="1"/>
  <c r="F90" l="1"/>
  <c r="H90" s="1"/>
  <c r="E89"/>
  <c r="F89"/>
  <c r="F88"/>
  <c r="E88"/>
  <c r="F87"/>
  <c r="E87"/>
  <c r="B13" i="26"/>
  <c r="F19" s="1"/>
  <c r="I10"/>
  <c r="H10"/>
  <c r="H14"/>
  <c r="I13"/>
  <c r="M221" i="28" s="1"/>
  <c r="H13" i="26"/>
  <c r="I12"/>
  <c r="M220" i="28" s="1"/>
  <c r="H12" i="26"/>
  <c r="H11"/>
  <c r="H9"/>
  <c r="M222" i="28" l="1"/>
  <c r="E91" i="17"/>
  <c r="G89"/>
  <c r="L220" i="28" s="1"/>
  <c r="L222"/>
  <c r="I9" i="26"/>
  <c r="I14"/>
  <c r="G90" i="17"/>
  <c r="L221" i="28" s="1"/>
  <c r="H89" i="17"/>
  <c r="F91" l="1"/>
  <c r="G91" s="1"/>
  <c r="H91" l="1"/>
  <c r="H88"/>
  <c r="G88"/>
  <c r="L219" i="28" s="1"/>
  <c r="E34" i="17" l="1"/>
  <c r="E35"/>
  <c r="E36"/>
  <c r="E37"/>
  <c r="E38"/>
  <c r="E39"/>
  <c r="E40"/>
  <c r="E41"/>
  <c r="E42"/>
  <c r="E33"/>
  <c r="H53" i="21"/>
  <c r="E14" i="17"/>
  <c r="E13"/>
  <c r="E8"/>
  <c r="E7"/>
  <c r="J29" i="21"/>
  <c r="J30"/>
  <c r="I53"/>
  <c r="I32"/>
  <c r="J46"/>
  <c r="K33" i="28" s="1"/>
  <c r="H62" i="19"/>
  <c r="H207" i="28" l="1"/>
  <c r="J207" s="1"/>
  <c r="K15"/>
  <c r="K20"/>
  <c r="H208"/>
  <c r="E43" i="17"/>
  <c r="E44"/>
  <c r="H210" i="28" l="1"/>
  <c r="E46" i="17"/>
  <c r="N5" i="28"/>
  <c r="N10"/>
  <c r="AG19" i="27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H18"/>
  <c r="B18" s="1"/>
  <c r="AH17"/>
  <c r="B17" s="1"/>
  <c r="AH16"/>
  <c r="B16" s="1"/>
  <c r="AH15"/>
  <c r="B15" s="1"/>
  <c r="AH14"/>
  <c r="B14" s="1"/>
  <c r="AH13"/>
  <c r="B13" s="1"/>
  <c r="AH12"/>
  <c r="B12" s="1"/>
  <c r="AH11"/>
  <c r="B11" s="1"/>
  <c r="AH10"/>
  <c r="B10" s="1"/>
  <c r="AH9"/>
  <c r="B9" s="1"/>
  <c r="AH8"/>
  <c r="B8" s="1"/>
  <c r="AH7"/>
  <c r="AH19" l="1"/>
  <c r="H87" i="17"/>
  <c r="B7" i="27"/>
  <c r="B19" s="1"/>
  <c r="G87" i="17" l="1"/>
  <c r="J65" i="19"/>
  <c r="F62"/>
  <c r="I105"/>
  <c r="K106" i="28" l="1"/>
  <c r="G31" i="21"/>
  <c r="I148" i="19"/>
  <c r="H148"/>
  <c r="J31" i="21" l="1"/>
  <c r="K31"/>
  <c r="L31" l="1"/>
  <c r="J51" i="19"/>
  <c r="K93" i="28" s="1"/>
  <c r="J52" i="19"/>
  <c r="J53"/>
  <c r="J54"/>
  <c r="J55"/>
  <c r="K95" i="28" s="1"/>
  <c r="J56" i="19"/>
  <c r="K96" i="28" s="1"/>
  <c r="J57" i="19"/>
  <c r="K103" i="28" s="1"/>
  <c r="J58" i="19"/>
  <c r="K97" i="28" s="1"/>
  <c r="J59" i="19"/>
  <c r="K98" i="28" s="1"/>
  <c r="J60" i="19"/>
  <c r="K104" i="28" s="1"/>
  <c r="J61" i="19"/>
  <c r="K99" i="28" s="1"/>
  <c r="J50" i="19"/>
  <c r="K91" i="28" s="1"/>
  <c r="J49" i="19"/>
  <c r="K83" i="28" s="1"/>
  <c r="J48" i="19"/>
  <c r="K90" i="28" s="1"/>
  <c r="J47" i="19"/>
  <c r="K89" i="28" s="1"/>
  <c r="J46" i="19"/>
  <c r="K82" i="28" s="1"/>
  <c r="J45" i="19"/>
  <c r="K88" i="28" s="1"/>
  <c r="J44" i="19"/>
  <c r="K87" i="28" s="1"/>
  <c r="J43" i="19"/>
  <c r="J42"/>
  <c r="K86" i="28" s="1"/>
  <c r="J41" i="19"/>
  <c r="K80" i="28" s="1"/>
  <c r="J40" i="19"/>
  <c r="J39"/>
  <c r="K73" i="28" s="1"/>
  <c r="J38" i="19"/>
  <c r="K78" i="28" s="1"/>
  <c r="J37" i="19"/>
  <c r="K72" i="28" s="1"/>
  <c r="J36" i="19"/>
  <c r="K71" i="28" s="1"/>
  <c r="J35" i="19"/>
  <c r="K77" i="28" s="1"/>
  <c r="J34" i="19"/>
  <c r="K70" i="28" s="1"/>
  <c r="J33" i="19"/>
  <c r="K69" i="28" s="1"/>
  <c r="J32" i="19"/>
  <c r="J31"/>
  <c r="J30"/>
  <c r="K75" i="28" s="1"/>
  <c r="J29" i="19"/>
  <c r="K67" i="28" s="1"/>
  <c r="J28" i="19"/>
  <c r="K65" i="28" s="1"/>
  <c r="J27" i="19"/>
  <c r="K58" i="28" s="1"/>
  <c r="J26" i="19"/>
  <c r="K64" i="28" s="1"/>
  <c r="J25" i="19"/>
  <c r="K63" i="28" s="1"/>
  <c r="J24" i="19"/>
  <c r="K57" i="28" s="1"/>
  <c r="J23" i="19"/>
  <c r="K62" i="28" s="1"/>
  <c r="J22" i="19"/>
  <c r="J21"/>
  <c r="J19"/>
  <c r="J18"/>
  <c r="J17"/>
  <c r="J16"/>
  <c r="K53" i="28" s="1"/>
  <c r="J15" i="19"/>
  <c r="K47" i="28" s="1"/>
  <c r="J14" i="19"/>
  <c r="K46" i="28" s="1"/>
  <c r="J13" i="19"/>
  <c r="K52" i="28" s="1"/>
  <c r="J12" i="19"/>
  <c r="J11"/>
  <c r="J10"/>
  <c r="K51" i="28" s="1"/>
  <c r="J9" i="19"/>
  <c r="J8"/>
  <c r="L8" s="1"/>
  <c r="J7"/>
  <c r="K42" i="28" s="1"/>
  <c r="K101" l="1"/>
  <c r="K43"/>
  <c r="K45"/>
  <c r="K56"/>
  <c r="K92"/>
  <c r="K85"/>
  <c r="L48"/>
  <c r="K48"/>
  <c r="K61"/>
  <c r="K66"/>
  <c r="K102"/>
  <c r="K105"/>
  <c r="K94"/>
  <c r="K100"/>
  <c r="K81"/>
  <c r="K84"/>
  <c r="K76"/>
  <c r="K79"/>
  <c r="K74"/>
  <c r="K68"/>
  <c r="K59"/>
  <c r="K55"/>
  <c r="K49"/>
  <c r="K44"/>
  <c r="K50"/>
  <c r="K54"/>
  <c r="F34" i="17"/>
  <c r="F33"/>
  <c r="J62" i="19"/>
  <c r="J52" i="21"/>
  <c r="G52"/>
  <c r="K52" s="1"/>
  <c r="J51"/>
  <c r="K40" i="28" s="1"/>
  <c r="J50" i="21"/>
  <c r="K35" i="28" s="1"/>
  <c r="J49" i="21"/>
  <c r="K39" i="28" s="1"/>
  <c r="J48" i="21"/>
  <c r="K34" i="28" s="1"/>
  <c r="J47" i="21"/>
  <c r="K38" i="28" s="1"/>
  <c r="J45" i="21"/>
  <c r="G45"/>
  <c r="J37" i="28" s="1"/>
  <c r="J44" i="21"/>
  <c r="K32" i="28" s="1"/>
  <c r="G44" i="21"/>
  <c r="J32" i="28" s="1"/>
  <c r="J43" i="21"/>
  <c r="G43"/>
  <c r="K43" s="1"/>
  <c r="J42"/>
  <c r="K30" i="28" s="1"/>
  <c r="J41" i="21"/>
  <c r="K25" i="28" s="1"/>
  <c r="J40" i="21"/>
  <c r="K29" i="28" s="1"/>
  <c r="J39" i="21"/>
  <c r="K24" i="28" s="1"/>
  <c r="J38" i="21"/>
  <c r="J37"/>
  <c r="J36"/>
  <c r="K27" i="28" s="1"/>
  <c r="G36" i="21"/>
  <c r="J27" i="28" s="1"/>
  <c r="J35" i="21"/>
  <c r="K22" i="28" s="1"/>
  <c r="G35" i="21"/>
  <c r="J22" i="28" s="1"/>
  <c r="J28" i="21"/>
  <c r="K19" i="28" s="1"/>
  <c r="J27" i="21"/>
  <c r="J26"/>
  <c r="J25"/>
  <c r="J24"/>
  <c r="K17" i="28" s="1"/>
  <c r="G24" i="21"/>
  <c r="J17" i="28" s="1"/>
  <c r="G23" i="21"/>
  <c r="J12" i="28" s="1"/>
  <c r="F32" i="21"/>
  <c r="G19"/>
  <c r="K19" s="1"/>
  <c r="J10"/>
  <c r="J8"/>
  <c r="K14" i="28" l="1"/>
  <c r="K6"/>
  <c r="K11"/>
  <c r="K41"/>
  <c r="K37"/>
  <c r="K31"/>
  <c r="K28"/>
  <c r="K26"/>
  <c r="K36"/>
  <c r="K23"/>
  <c r="K21"/>
  <c r="K18"/>
  <c r="K16"/>
  <c r="K13"/>
  <c r="L62" i="19"/>
  <c r="H63"/>
  <c r="F20" i="17"/>
  <c r="L36" i="21"/>
  <c r="M27" i="28" s="1"/>
  <c r="L24" i="21"/>
  <c r="M17" i="28" s="1"/>
  <c r="J20" i="21"/>
  <c r="F19" i="17"/>
  <c r="J53" i="21"/>
  <c r="K8"/>
  <c r="G10" s="1"/>
  <c r="K36"/>
  <c r="K45"/>
  <c r="F8" i="17"/>
  <c r="F13"/>
  <c r="F14"/>
  <c r="F7"/>
  <c r="K24" i="21"/>
  <c r="L43"/>
  <c r="L19"/>
  <c r="K23"/>
  <c r="L12" i="28" s="1"/>
  <c r="L35" i="21"/>
  <c r="M22" i="28" s="1"/>
  <c r="L44" i="21"/>
  <c r="M32" i="28" s="1"/>
  <c r="F20" i="21"/>
  <c r="K44"/>
  <c r="G46" s="1"/>
  <c r="F53"/>
  <c r="L45"/>
  <c r="L52"/>
  <c r="J32"/>
  <c r="L32" s="1"/>
  <c r="K35"/>
  <c r="L23"/>
  <c r="M12" i="28" s="1"/>
  <c r="L20" i="21" l="1"/>
  <c r="K208" i="28"/>
  <c r="K9" i="21"/>
  <c r="G11" s="1"/>
  <c r="L9"/>
  <c r="G38"/>
  <c r="K38" s="1"/>
  <c r="L27" i="28"/>
  <c r="G37" i="21"/>
  <c r="L37" s="1"/>
  <c r="L32" i="28"/>
  <c r="L22"/>
  <c r="K46" i="21"/>
  <c r="G48" s="1"/>
  <c r="J33" i="28"/>
  <c r="G26" i="21"/>
  <c r="L17" i="28"/>
  <c r="K207"/>
  <c r="M207" s="1"/>
  <c r="L10" i="21"/>
  <c r="N8" i="28" s="1"/>
  <c r="L7"/>
  <c r="L2"/>
  <c r="J3"/>
  <c r="M37"/>
  <c r="G47" i="21"/>
  <c r="L47" s="1"/>
  <c r="L37" i="28"/>
  <c r="G25" i="21"/>
  <c r="M2" i="28"/>
  <c r="L8" i="21"/>
  <c r="M7" i="28" s="1"/>
  <c r="L38" i="21"/>
  <c r="M28" i="28" s="1"/>
  <c r="F10" i="17"/>
  <c r="G7"/>
  <c r="K32" i="21"/>
  <c r="L46"/>
  <c r="K20"/>
  <c r="L53"/>
  <c r="K53"/>
  <c r="K26" l="1"/>
  <c r="L26"/>
  <c r="M18" i="28" s="1"/>
  <c r="K25" i="21"/>
  <c r="G27" s="1"/>
  <c r="L25"/>
  <c r="J8" i="28"/>
  <c r="K10" i="21"/>
  <c r="K37"/>
  <c r="J23" i="28"/>
  <c r="J13"/>
  <c r="J28"/>
  <c r="J18"/>
  <c r="M33"/>
  <c r="K48" i="21"/>
  <c r="J34" i="28"/>
  <c r="L48" i="21"/>
  <c r="M38" i="28"/>
  <c r="K47" i="21"/>
  <c r="J38" i="28"/>
  <c r="M23"/>
  <c r="M8"/>
  <c r="M3"/>
  <c r="K11" i="21"/>
  <c r="G15" s="1"/>
  <c r="L3" i="28"/>
  <c r="L18" l="1"/>
  <c r="G28" i="21"/>
  <c r="J5" i="28"/>
  <c r="K15" i="21"/>
  <c r="L5" i="28" s="1"/>
  <c r="L15" i="21"/>
  <c r="M5" i="28" s="1"/>
  <c r="G12" i="21"/>
  <c r="L12" s="1"/>
  <c r="M9" i="28" s="1"/>
  <c r="K12" i="21"/>
  <c r="G13" s="1"/>
  <c r="L4" i="28"/>
  <c r="L8"/>
  <c r="M13"/>
  <c r="K27" i="21"/>
  <c r="G29" s="1"/>
  <c r="L27"/>
  <c r="L13" i="28"/>
  <c r="L28"/>
  <c r="G40" i="21"/>
  <c r="G39"/>
  <c r="K39" s="1"/>
  <c r="L23" i="28"/>
  <c r="L33"/>
  <c r="J19"/>
  <c r="L11" i="21"/>
  <c r="N4" i="28" s="1"/>
  <c r="G50" i="21"/>
  <c r="M34" i="28"/>
  <c r="G49" i="21"/>
  <c r="L38" i="28"/>
  <c r="J14"/>
  <c r="L6"/>
  <c r="J4"/>
  <c r="J6"/>
  <c r="M6" s="1"/>
  <c r="K29" i="21" l="1"/>
  <c r="L15" i="28" s="1"/>
  <c r="J15"/>
  <c r="L29" i="21"/>
  <c r="J9" i="28"/>
  <c r="J16"/>
  <c r="M16" s="1"/>
  <c r="J212"/>
  <c r="L9"/>
  <c r="M4"/>
  <c r="L40" i="21"/>
  <c r="M29" i="28" s="1"/>
  <c r="J29"/>
  <c r="K40" i="21"/>
  <c r="K28"/>
  <c r="M15" i="28"/>
  <c r="L28" i="21"/>
  <c r="M19" i="28" s="1"/>
  <c r="L39" i="21"/>
  <c r="J24" i="28"/>
  <c r="K50" i="21"/>
  <c r="L36" i="28" s="1"/>
  <c r="J35"/>
  <c r="L50" i="21"/>
  <c r="J36" i="28"/>
  <c r="M36" s="1"/>
  <c r="J39"/>
  <c r="L49" i="21"/>
  <c r="K49"/>
  <c r="M14" i="28"/>
  <c r="L14"/>
  <c r="L16"/>
  <c r="K108"/>
  <c r="L19" l="1"/>
  <c r="G30" i="21"/>
  <c r="K13"/>
  <c r="G14" s="1"/>
  <c r="L13"/>
  <c r="M212" i="28" s="1"/>
  <c r="M24"/>
  <c r="G41" i="21"/>
  <c r="L34" i="28"/>
  <c r="L24"/>
  <c r="G42" i="21"/>
  <c r="L29" i="28"/>
  <c r="M35"/>
  <c r="G51" i="21"/>
  <c r="L39" i="28"/>
  <c r="M39"/>
  <c r="J92" i="19"/>
  <c r="K142" i="28" s="1"/>
  <c r="J20" l="1"/>
  <c r="L30" i="21"/>
  <c r="M20" i="28" s="1"/>
  <c r="K30" i="21"/>
  <c r="G32"/>
  <c r="J208" i="28" s="1"/>
  <c r="M208" s="1"/>
  <c r="J21"/>
  <c r="M21" s="1"/>
  <c r="L212"/>
  <c r="J213"/>
  <c r="K14" i="21"/>
  <c r="G16" s="1"/>
  <c r="K16" s="1"/>
  <c r="G17" s="1"/>
  <c r="L14"/>
  <c r="M213" i="28" s="1"/>
  <c r="J25"/>
  <c r="L41" i="21"/>
  <c r="K41"/>
  <c r="J26" i="28"/>
  <c r="M26" s="1"/>
  <c r="J30"/>
  <c r="K42" i="21"/>
  <c r="L42"/>
  <c r="M30" i="28" s="1"/>
  <c r="J31"/>
  <c r="M31" s="1"/>
  <c r="K51" i="21"/>
  <c r="J40" i="28"/>
  <c r="L51" i="21"/>
  <c r="G53"/>
  <c r="J206" i="28" s="1"/>
  <c r="J41"/>
  <c r="M41" s="1"/>
  <c r="E20" i="17"/>
  <c r="E23"/>
  <c r="E22"/>
  <c r="E19"/>
  <c r="E24"/>
  <c r="E21"/>
  <c r="E9"/>
  <c r="E10" s="1"/>
  <c r="E15"/>
  <c r="K17" i="21" l="1"/>
  <c r="G18" s="1"/>
  <c r="L17"/>
  <c r="L20" i="28"/>
  <c r="L21"/>
  <c r="L213"/>
  <c r="L35"/>
  <c r="L26"/>
  <c r="L25"/>
  <c r="L30"/>
  <c r="L31"/>
  <c r="M25"/>
  <c r="H206"/>
  <c r="M40"/>
  <c r="L40"/>
  <c r="L41"/>
  <c r="E25" i="17"/>
  <c r="E16"/>
  <c r="K18" i="21" l="1"/>
  <c r="L18"/>
  <c r="J10" i="28"/>
  <c r="L16" i="21"/>
  <c r="M10" i="28" s="1"/>
  <c r="J11"/>
  <c r="M11" s="1"/>
  <c r="G20" i="21"/>
  <c r="F23" i="17"/>
  <c r="F22"/>
  <c r="L10" i="28" l="1"/>
  <c r="L11"/>
  <c r="K206"/>
  <c r="M206" s="1"/>
  <c r="F25" i="17"/>
  <c r="E74"/>
  <c r="E73"/>
  <c r="E72"/>
  <c r="E71"/>
  <c r="E70"/>
  <c r="E69"/>
  <c r="E68"/>
  <c r="E67"/>
  <c r="E66"/>
  <c r="E65"/>
  <c r="H61"/>
  <c r="G61"/>
  <c r="E58"/>
  <c r="E57"/>
  <c r="E56"/>
  <c r="E55"/>
  <c r="E54"/>
  <c r="E53"/>
  <c r="E52"/>
  <c r="E51"/>
  <c r="E50"/>
  <c r="E49"/>
  <c r="E60" l="1"/>
  <c r="E76"/>
  <c r="E59"/>
  <c r="E75"/>
  <c r="G141" i="19"/>
  <c r="G140"/>
  <c r="G132"/>
  <c r="G125"/>
  <c r="G124"/>
  <c r="G117"/>
  <c r="G116"/>
  <c r="J104"/>
  <c r="K154" i="28" s="1"/>
  <c r="J103" i="19"/>
  <c r="K149" i="28" s="1"/>
  <c r="J102" i="19"/>
  <c r="K153" i="28" s="1"/>
  <c r="J101" i="19"/>
  <c r="K148" i="28" s="1"/>
  <c r="J100" i="19"/>
  <c r="K152" i="28" s="1"/>
  <c r="J99" i="19"/>
  <c r="J98"/>
  <c r="J97"/>
  <c r="K146" i="28" s="1"/>
  <c r="J96" i="19"/>
  <c r="K144" i="28" s="1"/>
  <c r="J95" i="19"/>
  <c r="K139" i="28" s="1"/>
  <c r="J94" i="19"/>
  <c r="K143" i="28" s="1"/>
  <c r="J93" i="19"/>
  <c r="K138" i="28" s="1"/>
  <c r="J91" i="19"/>
  <c r="J90"/>
  <c r="J89"/>
  <c r="K136" i="28" s="1"/>
  <c r="J88" i="19"/>
  <c r="K134" i="28" s="1"/>
  <c r="J87" i="19"/>
  <c r="K129" i="28" s="1"/>
  <c r="J86" i="19"/>
  <c r="K133" i="28" s="1"/>
  <c r="J85" i="19"/>
  <c r="K128" i="28" s="1"/>
  <c r="J84" i="19"/>
  <c r="J83"/>
  <c r="J82"/>
  <c r="J81"/>
  <c r="J80"/>
  <c r="K124" i="28" s="1"/>
  <c r="J79" i="19"/>
  <c r="K119" i="28" s="1"/>
  <c r="J78" i="19"/>
  <c r="K123" i="28" s="1"/>
  <c r="J77" i="19"/>
  <c r="K118" i="28" s="1"/>
  <c r="J76" i="19"/>
  <c r="K122" i="28" s="1"/>
  <c r="J75" i="19"/>
  <c r="J74"/>
  <c r="J73"/>
  <c r="K116" i="28" s="1"/>
  <c r="J72" i="19"/>
  <c r="K114" i="28" s="1"/>
  <c r="J71" i="19"/>
  <c r="K109" i="28" s="1"/>
  <c r="J70" i="19"/>
  <c r="K113" i="28" s="1"/>
  <c r="J68" i="19"/>
  <c r="J67"/>
  <c r="K112" i="28" l="1"/>
  <c r="H211"/>
  <c r="K132"/>
  <c r="K127"/>
  <c r="H209"/>
  <c r="J166"/>
  <c r="J186"/>
  <c r="K130"/>
  <c r="K126"/>
  <c r="K155"/>
  <c r="K151"/>
  <c r="J171"/>
  <c r="J191"/>
  <c r="K125"/>
  <c r="K121"/>
  <c r="K145"/>
  <c r="K141"/>
  <c r="J176"/>
  <c r="J196"/>
  <c r="J181"/>
  <c r="J201"/>
  <c r="K150"/>
  <c r="K147"/>
  <c r="K140"/>
  <c r="K137"/>
  <c r="K135"/>
  <c r="K131"/>
  <c r="K117"/>
  <c r="K120"/>
  <c r="K107"/>
  <c r="K110"/>
  <c r="E78" i="17"/>
  <c r="E62"/>
  <c r="F58"/>
  <c r="F56"/>
  <c r="H56" s="1"/>
  <c r="F54"/>
  <c r="H54" s="1"/>
  <c r="F52"/>
  <c r="H52" s="1"/>
  <c r="F51"/>
  <c r="F55"/>
  <c r="F57"/>
  <c r="F53"/>
  <c r="G98" i="19"/>
  <c r="G97"/>
  <c r="G90"/>
  <c r="G89"/>
  <c r="G82"/>
  <c r="L82" s="1"/>
  <c r="G81"/>
  <c r="L81" s="1"/>
  <c r="G74"/>
  <c r="G73"/>
  <c r="H105"/>
  <c r="I62"/>
  <c r="I63" s="1"/>
  <c r="J66"/>
  <c r="G66"/>
  <c r="G52"/>
  <c r="G51"/>
  <c r="J93" i="28" s="1"/>
  <c r="G41" i="19"/>
  <c r="J80" i="28" s="1"/>
  <c r="G40" i="19"/>
  <c r="G30"/>
  <c r="J75" i="28" s="1"/>
  <c r="G29" i="19"/>
  <c r="J67" i="28" s="1"/>
  <c r="G19" i="19"/>
  <c r="J55" i="28" s="1"/>
  <c r="G18" i="19"/>
  <c r="J101" i="28" l="1"/>
  <c r="L52" i="19"/>
  <c r="L66"/>
  <c r="M111" i="28" s="1"/>
  <c r="L74" i="19"/>
  <c r="M121" i="28" s="1"/>
  <c r="J121"/>
  <c r="J85"/>
  <c r="J111"/>
  <c r="M126"/>
  <c r="J126"/>
  <c r="L97" i="19"/>
  <c r="M146" i="28" s="1"/>
  <c r="J146"/>
  <c r="J105" i="19"/>
  <c r="K115" i="28"/>
  <c r="K111"/>
  <c r="M131"/>
  <c r="J131"/>
  <c r="L98" i="19"/>
  <c r="M151" i="28" s="1"/>
  <c r="J151"/>
  <c r="L90" i="19"/>
  <c r="M141" i="28" s="1"/>
  <c r="J141"/>
  <c r="L73" i="19"/>
  <c r="M116" i="28" s="1"/>
  <c r="J116"/>
  <c r="L89" i="19"/>
  <c r="M136" i="28" s="1"/>
  <c r="J136"/>
  <c r="F50" i="17"/>
  <c r="G56"/>
  <c r="H58"/>
  <c r="G58"/>
  <c r="G54"/>
  <c r="G52"/>
  <c r="K18" i="19"/>
  <c r="G20" s="1"/>
  <c r="J60" i="28" s="1"/>
  <c r="L18" i="19"/>
  <c r="F35" i="17"/>
  <c r="L19" i="19"/>
  <c r="M55" i="28" s="1"/>
  <c r="K19" i="19"/>
  <c r="H57" i="17"/>
  <c r="G57"/>
  <c r="G53"/>
  <c r="H53"/>
  <c r="H51"/>
  <c r="G51"/>
  <c r="G55"/>
  <c r="H55"/>
  <c r="F36"/>
  <c r="K97" i="19"/>
  <c r="K66"/>
  <c r="K89"/>
  <c r="K74"/>
  <c r="K81"/>
  <c r="K73"/>
  <c r="J147"/>
  <c r="K204" i="28" s="1"/>
  <c r="J146" i="19"/>
  <c r="K199" i="28" s="1"/>
  <c r="J145" i="19"/>
  <c r="K203" i="28" s="1"/>
  <c r="J144" i="19"/>
  <c r="K198" i="28" s="1"/>
  <c r="J143" i="19"/>
  <c r="K202" i="28" s="1"/>
  <c r="J142" i="19"/>
  <c r="K197" i="28" s="1"/>
  <c r="J141" i="19"/>
  <c r="J140"/>
  <c r="J139"/>
  <c r="K194" i="28" s="1"/>
  <c r="J138" i="19"/>
  <c r="K189" i="28" s="1"/>
  <c r="J137" i="19"/>
  <c r="K193" i="28" s="1"/>
  <c r="J136" i="19"/>
  <c r="K188" i="28" s="1"/>
  <c r="J135" i="19"/>
  <c r="K192" i="28" s="1"/>
  <c r="J134" i="19"/>
  <c r="K187" i="28" s="1"/>
  <c r="J133" i="19"/>
  <c r="K133" s="1"/>
  <c r="G135" s="1"/>
  <c r="J132"/>
  <c r="K132" s="1"/>
  <c r="G134" s="1"/>
  <c r="K134" s="1"/>
  <c r="J131"/>
  <c r="K184" i="28" s="1"/>
  <c r="J130" i="19"/>
  <c r="K179" i="28" s="1"/>
  <c r="J129" i="19"/>
  <c r="K183" i="28" s="1"/>
  <c r="J128" i="19"/>
  <c r="K178" i="28" s="1"/>
  <c r="J127" i="19"/>
  <c r="K182" i="28" s="1"/>
  <c r="J126" i="19"/>
  <c r="K177" i="28" s="1"/>
  <c r="J125" i="19"/>
  <c r="L125" s="1"/>
  <c r="J124"/>
  <c r="J123"/>
  <c r="K174" i="28" s="1"/>
  <c r="J122" i="19"/>
  <c r="K169" i="28" s="1"/>
  <c r="J121" i="19"/>
  <c r="K173" i="28" s="1"/>
  <c r="J120" i="19"/>
  <c r="K168" i="28" s="1"/>
  <c r="J119" i="19"/>
  <c r="K172" i="28" s="1"/>
  <c r="J118" i="19"/>
  <c r="K167" i="28" s="1"/>
  <c r="J117" i="19"/>
  <c r="J116"/>
  <c r="J115"/>
  <c r="K164" i="28" s="1"/>
  <c r="J114" i="19"/>
  <c r="K159" i="28" s="1"/>
  <c r="J113" i="19"/>
  <c r="K163" i="28" s="1"/>
  <c r="J112" i="19"/>
  <c r="K158" i="28" s="1"/>
  <c r="J111" i="19"/>
  <c r="K162" i="28" s="1"/>
  <c r="J110" i="19"/>
  <c r="K157" i="28" s="1"/>
  <c r="J109" i="19"/>
  <c r="G109"/>
  <c r="J108"/>
  <c r="G108"/>
  <c r="G65"/>
  <c r="L65" s="1"/>
  <c r="K30"/>
  <c r="L75" i="28" s="1"/>
  <c r="G7" i="19"/>
  <c r="J42" i="28" s="1"/>
  <c r="K161" l="1"/>
  <c r="L109" i="19"/>
  <c r="J156" i="28"/>
  <c r="G76" i="19"/>
  <c r="K76" s="1"/>
  <c r="L121" i="28"/>
  <c r="K160"/>
  <c r="M160" s="1"/>
  <c r="K156"/>
  <c r="G91" i="19"/>
  <c r="L136" i="28"/>
  <c r="J161"/>
  <c r="K170"/>
  <c r="K166"/>
  <c r="K180"/>
  <c r="K176"/>
  <c r="K190"/>
  <c r="K186"/>
  <c r="K200"/>
  <c r="M200" s="1"/>
  <c r="K196"/>
  <c r="G75" i="19"/>
  <c r="K75" s="1"/>
  <c r="L116" i="28"/>
  <c r="G68" i="19"/>
  <c r="L111" i="28"/>
  <c r="J106"/>
  <c r="M106" s="1"/>
  <c r="K165"/>
  <c r="K175"/>
  <c r="K171"/>
  <c r="M181"/>
  <c r="K185"/>
  <c r="K181"/>
  <c r="K195"/>
  <c r="K191"/>
  <c r="K205"/>
  <c r="K201"/>
  <c r="G83" i="19"/>
  <c r="L83" s="1"/>
  <c r="L126" i="28"/>
  <c r="G99" i="19"/>
  <c r="L146" i="28"/>
  <c r="G21" i="19"/>
  <c r="L21" s="1"/>
  <c r="L55" i="28"/>
  <c r="J148" i="19"/>
  <c r="H35" i="17"/>
  <c r="K20" i="19"/>
  <c r="G50" i="17"/>
  <c r="F60"/>
  <c r="M101" i="28"/>
  <c r="K52" i="19"/>
  <c r="L51"/>
  <c r="M93" i="28" s="1"/>
  <c r="K51" i="19"/>
  <c r="L41"/>
  <c r="M80" i="28" s="1"/>
  <c r="K41" i="19"/>
  <c r="L40"/>
  <c r="M85" i="28" s="1"/>
  <c r="K40" i="19"/>
  <c r="L29"/>
  <c r="M67" i="28" s="1"/>
  <c r="K29" i="19"/>
  <c r="F65" i="17"/>
  <c r="H50"/>
  <c r="L30" i="19"/>
  <c r="M75" i="28" s="1"/>
  <c r="G32" i="19"/>
  <c r="J76" i="28" s="1"/>
  <c r="G35" i="17"/>
  <c r="K8" i="19"/>
  <c r="F38" i="17"/>
  <c r="L124" i="19"/>
  <c r="M176" i="28" s="1"/>
  <c r="F69" i="17"/>
  <c r="L140" i="19"/>
  <c r="M196" i="28" s="1"/>
  <c r="F73" i="17"/>
  <c r="H36"/>
  <c r="G36"/>
  <c r="F40"/>
  <c r="F42"/>
  <c r="F67"/>
  <c r="F71"/>
  <c r="F37"/>
  <c r="F39"/>
  <c r="F41"/>
  <c r="F49"/>
  <c r="F59" s="1"/>
  <c r="L117" i="19"/>
  <c r="M171" i="28" s="1"/>
  <c r="F68" i="17"/>
  <c r="L133" i="19"/>
  <c r="M191" i="28" s="1"/>
  <c r="F72" i="17"/>
  <c r="H72" s="1"/>
  <c r="L141" i="19"/>
  <c r="M201" i="28" s="1"/>
  <c r="F74" i="17"/>
  <c r="F66"/>
  <c r="F70"/>
  <c r="L108" i="19"/>
  <c r="M156" i="28" s="1"/>
  <c r="M161"/>
  <c r="L116" i="19"/>
  <c r="M166" i="28" s="1"/>
  <c r="L132" i="19"/>
  <c r="M186" i="28" s="1"/>
  <c r="K82" i="19"/>
  <c r="K90"/>
  <c r="K98"/>
  <c r="K65"/>
  <c r="K108"/>
  <c r="K117"/>
  <c r="K124"/>
  <c r="K140"/>
  <c r="L7"/>
  <c r="M42" i="28" s="1"/>
  <c r="M50"/>
  <c r="K7" i="19"/>
  <c r="K116"/>
  <c r="K125"/>
  <c r="K141"/>
  <c r="K109"/>
  <c r="K68" l="1"/>
  <c r="L68"/>
  <c r="L42" i="28"/>
  <c r="G9" i="19"/>
  <c r="L9" s="1"/>
  <c r="K21"/>
  <c r="L76"/>
  <c r="M122" i="28" s="1"/>
  <c r="K211"/>
  <c r="G111" i="19"/>
  <c r="K111" s="1"/>
  <c r="L161" i="28"/>
  <c r="G118" i="19"/>
  <c r="L166" i="28"/>
  <c r="G142" i="19"/>
  <c r="K142" s="1"/>
  <c r="L197" i="28" s="1"/>
  <c r="L196"/>
  <c r="G110" i="19"/>
  <c r="L110" s="1"/>
  <c r="M157" i="28" s="1"/>
  <c r="L156"/>
  <c r="G70" i="19"/>
  <c r="K70" s="1"/>
  <c r="L112" i="28"/>
  <c r="G78" i="19"/>
  <c r="K78" s="1"/>
  <c r="L123" i="28" s="1"/>
  <c r="L122"/>
  <c r="J127"/>
  <c r="L75" i="19"/>
  <c r="M117" i="28" s="1"/>
  <c r="J117"/>
  <c r="L91" i="19"/>
  <c r="M137" i="28" s="1"/>
  <c r="J137"/>
  <c r="L191"/>
  <c r="G67" i="19"/>
  <c r="L106" i="28"/>
  <c r="G42" i="19"/>
  <c r="L42" s="1"/>
  <c r="L85" i="28"/>
  <c r="G53" i="19"/>
  <c r="L93" i="28"/>
  <c r="L99" i="19"/>
  <c r="M147" i="28" s="1"/>
  <c r="J147"/>
  <c r="J122"/>
  <c r="L201"/>
  <c r="L187"/>
  <c r="L186"/>
  <c r="L176"/>
  <c r="M112"/>
  <c r="J112"/>
  <c r="G100" i="19"/>
  <c r="L151" i="28"/>
  <c r="G127" i="19"/>
  <c r="L181" i="28"/>
  <c r="L171"/>
  <c r="L141"/>
  <c r="G31" i="19"/>
  <c r="J68" i="28" s="1"/>
  <c r="L67"/>
  <c r="G43" i="19"/>
  <c r="J81" i="28" s="1"/>
  <c r="L80"/>
  <c r="G54" i="19"/>
  <c r="L101" i="28"/>
  <c r="L131"/>
  <c r="G77" i="19"/>
  <c r="L117" i="28"/>
  <c r="G22" i="19"/>
  <c r="K22" s="1"/>
  <c r="L60" i="28"/>
  <c r="G24" i="19"/>
  <c r="L24" s="1"/>
  <c r="M57" i="28" s="1"/>
  <c r="L56"/>
  <c r="M56"/>
  <c r="J56"/>
  <c r="L50"/>
  <c r="G10" i="19"/>
  <c r="L10" s="1"/>
  <c r="M51" i="28" s="1"/>
  <c r="F76" i="17"/>
  <c r="F62"/>
  <c r="H62" s="1"/>
  <c r="F43"/>
  <c r="F44"/>
  <c r="L148" i="19"/>
  <c r="H149"/>
  <c r="I149"/>
  <c r="K105"/>
  <c r="I106"/>
  <c r="H106"/>
  <c r="F75" i="17"/>
  <c r="L20" i="19"/>
  <c r="M60" i="28" s="1"/>
  <c r="H59" i="17"/>
  <c r="G59"/>
  <c r="H60"/>
  <c r="G60"/>
  <c r="G33"/>
  <c r="L32" i="19"/>
  <c r="M76" i="28" s="1"/>
  <c r="K32" i="19"/>
  <c r="L105"/>
  <c r="H33" i="17"/>
  <c r="G34"/>
  <c r="H34"/>
  <c r="H37"/>
  <c r="G37"/>
  <c r="G40"/>
  <c r="H40"/>
  <c r="H42"/>
  <c r="G42"/>
  <c r="H41"/>
  <c r="G41"/>
  <c r="H38"/>
  <c r="G38"/>
  <c r="G49"/>
  <c r="H49"/>
  <c r="H39"/>
  <c r="G39"/>
  <c r="G143" i="19"/>
  <c r="L127"/>
  <c r="M182" i="28" s="1"/>
  <c r="G126" i="19"/>
  <c r="G119"/>
  <c r="K148"/>
  <c r="K62"/>
  <c r="G92"/>
  <c r="G84"/>
  <c r="L84" s="1"/>
  <c r="K110"/>
  <c r="K91"/>
  <c r="K99"/>
  <c r="K83"/>
  <c r="L31"/>
  <c r="M68" i="28" s="1"/>
  <c r="J102" l="1"/>
  <c r="L54" i="19"/>
  <c r="J94" i="28"/>
  <c r="M94" s="1"/>
  <c r="L53" i="19"/>
  <c r="F46" i="17"/>
  <c r="J43" i="28"/>
  <c r="M102"/>
  <c r="K42" i="19"/>
  <c r="L86" i="28" s="1"/>
  <c r="K54" i="19"/>
  <c r="G57" s="1"/>
  <c r="K67"/>
  <c r="L107" i="28" s="1"/>
  <c r="L67" i="19"/>
  <c r="K53"/>
  <c r="L94" i="28" s="1"/>
  <c r="K77" i="19"/>
  <c r="G79" s="1"/>
  <c r="J120" i="28" s="1"/>
  <c r="M120" s="1"/>
  <c r="K43" i="19"/>
  <c r="G46" s="1"/>
  <c r="L46" s="1"/>
  <c r="L43"/>
  <c r="M81" i="28" s="1"/>
  <c r="L111" i="19"/>
  <c r="M162" i="28" s="1"/>
  <c r="K10" i="19"/>
  <c r="L51" i="28" s="1"/>
  <c r="K209"/>
  <c r="K119" i="19"/>
  <c r="G121" s="1"/>
  <c r="J172" i="28"/>
  <c r="L135" i="19"/>
  <c r="M192" i="28" s="1"/>
  <c r="J192"/>
  <c r="J107"/>
  <c r="M107" s="1"/>
  <c r="L78" i="19"/>
  <c r="M123" i="28" s="1"/>
  <c r="J123"/>
  <c r="J197"/>
  <c r="G113" i="19"/>
  <c r="J163" i="28" s="1"/>
  <c r="L162"/>
  <c r="G72" i="19"/>
  <c r="K72" s="1"/>
  <c r="L114" i="28" s="1"/>
  <c r="L113"/>
  <c r="K126" i="19"/>
  <c r="G128" s="1"/>
  <c r="J177" i="28"/>
  <c r="K143" i="19"/>
  <c r="G145" s="1"/>
  <c r="J202" i="28"/>
  <c r="J86"/>
  <c r="J157"/>
  <c r="M86"/>
  <c r="L100" i="19"/>
  <c r="M152" i="28" s="1"/>
  <c r="J152"/>
  <c r="J187"/>
  <c r="M127"/>
  <c r="L70" i="19"/>
  <c r="M113" i="28" s="1"/>
  <c r="J113"/>
  <c r="G85" i="19"/>
  <c r="L85" s="1"/>
  <c r="L127" i="28"/>
  <c r="G112" i="19"/>
  <c r="J158" i="28" s="1"/>
  <c r="L157"/>
  <c r="L92" i="19"/>
  <c r="M142" i="28" s="1"/>
  <c r="J142"/>
  <c r="J182"/>
  <c r="J167"/>
  <c r="J162"/>
  <c r="L211"/>
  <c r="G44" i="17"/>
  <c r="K210" i="28"/>
  <c r="L147"/>
  <c r="G93" i="19"/>
  <c r="K93" s="1"/>
  <c r="L137" i="28"/>
  <c r="J132"/>
  <c r="M132" s="1"/>
  <c r="L77" i="19"/>
  <c r="M118" i="28" s="1"/>
  <c r="L118"/>
  <c r="J118"/>
  <c r="G69" i="19"/>
  <c r="L102" i="28"/>
  <c r="L81"/>
  <c r="G35" i="19"/>
  <c r="L35" s="1"/>
  <c r="M77" i="28" s="1"/>
  <c r="L76"/>
  <c r="G23" i="19"/>
  <c r="J62" i="28" s="1"/>
  <c r="L61"/>
  <c r="J61"/>
  <c r="K24" i="19"/>
  <c r="J57" i="28"/>
  <c r="J51"/>
  <c r="G13" i="19"/>
  <c r="L13" s="1"/>
  <c r="M52" i="28" s="1"/>
  <c r="G46" i="17"/>
  <c r="F78"/>
  <c r="G75"/>
  <c r="H75"/>
  <c r="G76"/>
  <c r="H76"/>
  <c r="L22" i="19"/>
  <c r="M61" i="28" s="1"/>
  <c r="H44" i="17"/>
  <c r="H43"/>
  <c r="G43"/>
  <c r="K31" i="19"/>
  <c r="L126"/>
  <c r="M177" i="28" s="1"/>
  <c r="K135" i="19"/>
  <c r="M43" i="28"/>
  <c r="K9" i="19"/>
  <c r="G62" i="17"/>
  <c r="L119" i="19"/>
  <c r="M172" i="28" s="1"/>
  <c r="L142" i="19"/>
  <c r="M197" i="28" s="1"/>
  <c r="K127" i="19"/>
  <c r="G144"/>
  <c r="L143"/>
  <c r="M202" i="28" s="1"/>
  <c r="G136" i="19"/>
  <c r="L134"/>
  <c r="M187" i="28" s="1"/>
  <c r="G101" i="19"/>
  <c r="G80"/>
  <c r="K118"/>
  <c r="L118"/>
  <c r="M167" i="28" s="1"/>
  <c r="K92" i="19"/>
  <c r="K100"/>
  <c r="K84"/>
  <c r="G44" l="1"/>
  <c r="J87" i="28" s="1"/>
  <c r="G55" i="19"/>
  <c r="L55" s="1"/>
  <c r="M95" i="28" s="1"/>
  <c r="K69" i="19"/>
  <c r="L108" i="28" s="1"/>
  <c r="L69" i="19"/>
  <c r="K112"/>
  <c r="G114" s="1"/>
  <c r="J159" i="28" s="1"/>
  <c r="L113" i="19"/>
  <c r="M163" i="28" s="1"/>
  <c r="K44" i="19"/>
  <c r="L87" i="28" s="1"/>
  <c r="L44" i="19"/>
  <c r="M87" i="28" s="1"/>
  <c r="L112" i="19"/>
  <c r="M158" i="28" s="1"/>
  <c r="K79" i="19"/>
  <c r="L119" i="28" s="1"/>
  <c r="K113" i="19"/>
  <c r="L163" i="28" s="1"/>
  <c r="L209"/>
  <c r="K23" i="19"/>
  <c r="G25" s="1"/>
  <c r="L25" s="1"/>
  <c r="M63" i="28" s="1"/>
  <c r="L23" i="19"/>
  <c r="M62" i="28" s="1"/>
  <c r="G94" i="19"/>
  <c r="K94" s="1"/>
  <c r="L142" i="28"/>
  <c r="M133"/>
  <c r="M128"/>
  <c r="L128" i="19"/>
  <c r="M178" i="28" s="1"/>
  <c r="J178"/>
  <c r="L144" i="19"/>
  <c r="M198" i="28" s="1"/>
  <c r="J198"/>
  <c r="G137" i="19"/>
  <c r="L137" s="1"/>
  <c r="M193" i="28" s="1"/>
  <c r="L192"/>
  <c r="L72" i="19"/>
  <c r="M114" i="28" s="1"/>
  <c r="J114"/>
  <c r="J115"/>
  <c r="M115" s="1"/>
  <c r="L145" i="19"/>
  <c r="M203" i="28" s="1"/>
  <c r="J203"/>
  <c r="J128"/>
  <c r="L80" i="19"/>
  <c r="M124" i="28" s="1"/>
  <c r="J124"/>
  <c r="J125"/>
  <c r="M125" s="1"/>
  <c r="G102" i="19"/>
  <c r="K102" s="1"/>
  <c r="L152" i="28"/>
  <c r="L167"/>
  <c r="L136" i="19"/>
  <c r="M188" i="28" s="1"/>
  <c r="J188"/>
  <c r="G129" i="19"/>
  <c r="K129" s="1"/>
  <c r="L182" i="28"/>
  <c r="G11" i="19"/>
  <c r="J44" i="28" s="1"/>
  <c r="L43"/>
  <c r="L177"/>
  <c r="L172"/>
  <c r="L121" i="19"/>
  <c r="M173" i="28" s="1"/>
  <c r="J173"/>
  <c r="L115"/>
  <c r="L202"/>
  <c r="L210"/>
  <c r="L101" i="19"/>
  <c r="M148" i="28" s="1"/>
  <c r="J148"/>
  <c r="G95" i="19"/>
  <c r="J140" i="28" s="1"/>
  <c r="M140" s="1"/>
  <c r="L138"/>
  <c r="L93" i="19"/>
  <c r="M138" i="28" s="1"/>
  <c r="J138"/>
  <c r="G86" i="19"/>
  <c r="K86" s="1"/>
  <c r="L132" i="28"/>
  <c r="L79" i="19"/>
  <c r="M119" i="28" s="1"/>
  <c r="J119"/>
  <c r="J108"/>
  <c r="K57" i="19"/>
  <c r="J103" i="28"/>
  <c r="L57" i="19"/>
  <c r="M103" i="28" s="1"/>
  <c r="K55" i="19"/>
  <c r="J95" i="28"/>
  <c r="M82"/>
  <c r="K46" i="19"/>
  <c r="J82" i="28"/>
  <c r="K35" i="19"/>
  <c r="J77" i="28"/>
  <c r="G33" i="19"/>
  <c r="K33" s="1"/>
  <c r="L68" i="28"/>
  <c r="L57"/>
  <c r="G27" i="19"/>
  <c r="K13"/>
  <c r="J52" i="28"/>
  <c r="H78" i="17"/>
  <c r="G78"/>
  <c r="H46"/>
  <c r="K128" i="19"/>
  <c r="K121"/>
  <c r="K136"/>
  <c r="K145"/>
  <c r="K144"/>
  <c r="G120"/>
  <c r="K101"/>
  <c r="K85"/>
  <c r="K80"/>
  <c r="L120" i="28" l="1"/>
  <c r="G71" i="19"/>
  <c r="J109" i="28" s="1"/>
  <c r="L158"/>
  <c r="G115" i="19"/>
  <c r="L115" s="1"/>
  <c r="M164" i="28" s="1"/>
  <c r="G45" i="19"/>
  <c r="K45" s="1"/>
  <c r="L88" i="28" s="1"/>
  <c r="J160"/>
  <c r="K11" i="19"/>
  <c r="G12" s="1"/>
  <c r="L11"/>
  <c r="M44" i="28" s="1"/>
  <c r="K114" i="19"/>
  <c r="L159" i="28" s="1"/>
  <c r="L114" i="19"/>
  <c r="M159" i="28" s="1"/>
  <c r="L33" i="19"/>
  <c r="M69" i="28" s="1"/>
  <c r="L62"/>
  <c r="L124"/>
  <c r="L125"/>
  <c r="G104" i="19"/>
  <c r="J155" i="28" s="1"/>
  <c r="M155" s="1"/>
  <c r="L153"/>
  <c r="G123" i="19"/>
  <c r="K123" s="1"/>
  <c r="L174" i="28" s="1"/>
  <c r="L173"/>
  <c r="L102" i="19"/>
  <c r="M153" i="28" s="1"/>
  <c r="J153"/>
  <c r="K137" i="19"/>
  <c r="J193" i="28"/>
  <c r="L198"/>
  <c r="G87" i="19"/>
  <c r="K87" s="1"/>
  <c r="L129" i="28" s="1"/>
  <c r="L128"/>
  <c r="K120" i="19"/>
  <c r="G122" s="1"/>
  <c r="J168" i="28"/>
  <c r="G147" i="19"/>
  <c r="L147" s="1"/>
  <c r="M204" i="28" s="1"/>
  <c r="L203"/>
  <c r="L129" i="19"/>
  <c r="M183" i="28" s="1"/>
  <c r="J183"/>
  <c r="L94" i="19"/>
  <c r="M143" i="28" s="1"/>
  <c r="J143"/>
  <c r="G138" i="19"/>
  <c r="K138" s="1"/>
  <c r="L189" i="28" s="1"/>
  <c r="L188"/>
  <c r="G96" i="19"/>
  <c r="J145" i="28" s="1"/>
  <c r="M145" s="1"/>
  <c r="L143"/>
  <c r="G130" i="19"/>
  <c r="L178" i="28"/>
  <c r="G131" i="19"/>
  <c r="J184" i="28" s="1"/>
  <c r="L183"/>
  <c r="K95" i="19"/>
  <c r="L139" i="28" s="1"/>
  <c r="G103" i="19"/>
  <c r="K103" s="1"/>
  <c r="L149" i="28" s="1"/>
  <c r="L148"/>
  <c r="L95" i="19"/>
  <c r="M139" i="28" s="1"/>
  <c r="J139"/>
  <c r="G88" i="19"/>
  <c r="L133" i="28"/>
  <c r="L86" i="19"/>
  <c r="J133" i="28"/>
  <c r="J110"/>
  <c r="M110" s="1"/>
  <c r="M108"/>
  <c r="K71" i="19"/>
  <c r="L71"/>
  <c r="M109" i="28" s="1"/>
  <c r="L103"/>
  <c r="G60" i="19"/>
  <c r="L95" i="28"/>
  <c r="G56" i="19"/>
  <c r="L82" i="28"/>
  <c r="G49" i="19"/>
  <c r="L77" i="28"/>
  <c r="G38" i="19"/>
  <c r="G34"/>
  <c r="J70" i="28" s="1"/>
  <c r="L69"/>
  <c r="J69"/>
  <c r="K25" i="19"/>
  <c r="J63" i="28"/>
  <c r="K27" i="19"/>
  <c r="J58" i="28"/>
  <c r="J59"/>
  <c r="M59" s="1"/>
  <c r="L27" i="19"/>
  <c r="M58" i="28" s="1"/>
  <c r="L52"/>
  <c r="G16" i="19"/>
  <c r="G146"/>
  <c r="L120"/>
  <c r="M168" i="28" s="1"/>
  <c r="G47" i="19" l="1"/>
  <c r="J89" i="28" s="1"/>
  <c r="L45" i="19"/>
  <c r="J88" i="28"/>
  <c r="J165"/>
  <c r="M165" s="1"/>
  <c r="L44"/>
  <c r="K115" i="19"/>
  <c r="L164" i="28" s="1"/>
  <c r="L131" i="19"/>
  <c r="M184" i="28" s="1"/>
  <c r="K12" i="19"/>
  <c r="L45" i="28" s="1"/>
  <c r="L12" i="19"/>
  <c r="M45" i="28" s="1"/>
  <c r="J164"/>
  <c r="K104" i="19"/>
  <c r="L154" i="28" s="1"/>
  <c r="K130" i="19"/>
  <c r="L179" i="28" s="1"/>
  <c r="K88" i="19"/>
  <c r="L134" i="28" s="1"/>
  <c r="G105" i="19"/>
  <c r="J211" i="28" s="1"/>
  <c r="M211" s="1"/>
  <c r="L130" i="19"/>
  <c r="M179" i="28" s="1"/>
  <c r="L138" i="19"/>
  <c r="M189" i="28" s="1"/>
  <c r="K96" i="19"/>
  <c r="L144" i="28" s="1"/>
  <c r="K147" i="19"/>
  <c r="L204" i="28" s="1"/>
  <c r="K131" i="19"/>
  <c r="L184" i="28" s="1"/>
  <c r="L160"/>
  <c r="J135"/>
  <c r="M135" s="1"/>
  <c r="K47" i="19"/>
  <c r="L89" i="28" s="1"/>
  <c r="M88"/>
  <c r="L47" i="19"/>
  <c r="M89" i="28" s="1"/>
  <c r="K34" i="19"/>
  <c r="L70" i="28" s="1"/>
  <c r="L34" i="19"/>
  <c r="M70" i="28" s="1"/>
  <c r="J179"/>
  <c r="J180"/>
  <c r="M180" s="1"/>
  <c r="L175"/>
  <c r="L87" i="19"/>
  <c r="M129" i="28" s="1"/>
  <c r="J129"/>
  <c r="J130"/>
  <c r="M130" s="1"/>
  <c r="K122" i="19"/>
  <c r="L169" i="28" s="1"/>
  <c r="J169"/>
  <c r="L190"/>
  <c r="J185"/>
  <c r="M185" s="1"/>
  <c r="L168"/>
  <c r="L193"/>
  <c r="G139" i="19"/>
  <c r="G148" s="1"/>
  <c r="J209" i="28" s="1"/>
  <c r="M209" s="1"/>
  <c r="L104" i="19"/>
  <c r="M154" i="28" s="1"/>
  <c r="J154"/>
  <c r="L146" i="19"/>
  <c r="M199" i="28" s="1"/>
  <c r="J199"/>
  <c r="J200"/>
  <c r="L96" i="19"/>
  <c r="M144" i="28" s="1"/>
  <c r="J144"/>
  <c r="J204"/>
  <c r="J205"/>
  <c r="M205" s="1"/>
  <c r="L130"/>
  <c r="L155"/>
  <c r="J189"/>
  <c r="J190"/>
  <c r="M190" s="1"/>
  <c r="J170"/>
  <c r="M170" s="1"/>
  <c r="L123" i="19"/>
  <c r="M174" i="28" s="1"/>
  <c r="J174"/>
  <c r="J175"/>
  <c r="M175" s="1"/>
  <c r="L140"/>
  <c r="L150"/>
  <c r="L103" i="19"/>
  <c r="M149" i="28" s="1"/>
  <c r="J149"/>
  <c r="J150"/>
  <c r="M150" s="1"/>
  <c r="L88" i="19"/>
  <c r="M134" i="28" s="1"/>
  <c r="J134"/>
  <c r="L109"/>
  <c r="L110"/>
  <c r="K60" i="19"/>
  <c r="J104" i="28"/>
  <c r="J105"/>
  <c r="M105" s="1"/>
  <c r="L60" i="19"/>
  <c r="M104" i="28" s="1"/>
  <c r="J96"/>
  <c r="K56" i="19"/>
  <c r="L56"/>
  <c r="M96" i="28" s="1"/>
  <c r="J83"/>
  <c r="J84"/>
  <c r="M84" s="1"/>
  <c r="K49" i="19"/>
  <c r="L49"/>
  <c r="J78" i="28"/>
  <c r="L38" i="19"/>
  <c r="M78" i="28" s="1"/>
  <c r="K38" i="19"/>
  <c r="J79" i="28"/>
  <c r="M79" s="1"/>
  <c r="L63"/>
  <c r="G26" i="19"/>
  <c r="L58" i="28"/>
  <c r="L59"/>
  <c r="N59" s="1"/>
  <c r="J45"/>
  <c r="K16" i="19"/>
  <c r="J53" i="28"/>
  <c r="J54"/>
  <c r="M54" s="1"/>
  <c r="L16" i="19"/>
  <c r="M53" i="28" s="1"/>
  <c r="L122" i="19"/>
  <c r="M169" i="28" s="1"/>
  <c r="K146" i="19"/>
  <c r="H77" i="17"/>
  <c r="G77"/>
  <c r="G45"/>
  <c r="H45"/>
  <c r="L165" i="28" l="1"/>
  <c r="G14" i="19"/>
  <c r="L14" s="1"/>
  <c r="M46" i="28" s="1"/>
  <c r="L180"/>
  <c r="L145"/>
  <c r="L135"/>
  <c r="G36" i="19"/>
  <c r="L36" s="1"/>
  <c r="M71" i="28" s="1"/>
  <c r="G48" i="19"/>
  <c r="L48" s="1"/>
  <c r="M90" i="28" s="1"/>
  <c r="L170"/>
  <c r="L185"/>
  <c r="L205"/>
  <c r="K139" i="19"/>
  <c r="J194" i="28"/>
  <c r="J195"/>
  <c r="M195" s="1"/>
  <c r="L139" i="19"/>
  <c r="M194" i="28" s="1"/>
  <c r="L199"/>
  <c r="L200"/>
  <c r="L104"/>
  <c r="L105"/>
  <c r="G58" i="19"/>
  <c r="L96" i="28"/>
  <c r="M83"/>
  <c r="L83"/>
  <c r="L84"/>
  <c r="L78"/>
  <c r="L79"/>
  <c r="K26" i="19"/>
  <c r="J64" i="28"/>
  <c r="L26" i="19"/>
  <c r="K14"/>
  <c r="J46" i="28"/>
  <c r="L53"/>
  <c r="L54"/>
  <c r="J71" l="1"/>
  <c r="K36" i="19"/>
  <c r="G37" s="1"/>
  <c r="K48"/>
  <c r="G50" s="1"/>
  <c r="L50" s="1"/>
  <c r="M91" i="28" s="1"/>
  <c r="J90"/>
  <c r="L194"/>
  <c r="L195"/>
  <c r="K58" i="19"/>
  <c r="J97" i="28"/>
  <c r="L58" i="19"/>
  <c r="M97" i="28" s="1"/>
  <c r="M65"/>
  <c r="M64"/>
  <c r="L64"/>
  <c r="G28" i="19"/>
  <c r="L46" i="28"/>
  <c r="G15" i="19"/>
  <c r="G23" i="17"/>
  <c r="H21"/>
  <c r="G9"/>
  <c r="H24"/>
  <c r="H15"/>
  <c r="L71" i="28" l="1"/>
  <c r="L90"/>
  <c r="K50" i="19"/>
  <c r="L91" i="28" s="1"/>
  <c r="J92"/>
  <c r="M92" s="1"/>
  <c r="J91"/>
  <c r="L97"/>
  <c r="G59" i="19"/>
  <c r="J72" i="28"/>
  <c r="L37" i="19"/>
  <c r="M72" i="28" s="1"/>
  <c r="K37" i="19"/>
  <c r="K28"/>
  <c r="J65" i="28"/>
  <c r="L28" i="19"/>
  <c r="J66" i="28"/>
  <c r="M66" s="1"/>
  <c r="K15" i="19"/>
  <c r="J47" i="28"/>
  <c r="L15" i="19"/>
  <c r="M47" i="28" s="1"/>
  <c r="G19" i="17"/>
  <c r="H19"/>
  <c r="G13"/>
  <c r="H13"/>
  <c r="F16"/>
  <c r="H16" s="1"/>
  <c r="H20"/>
  <c r="H25"/>
  <c r="H14"/>
  <c r="H70"/>
  <c r="G70"/>
  <c r="G72"/>
  <c r="H74"/>
  <c r="G74"/>
  <c r="H68"/>
  <c r="G68"/>
  <c r="H71"/>
  <c r="G71"/>
  <c r="H73"/>
  <c r="G73"/>
  <c r="H65"/>
  <c r="G65"/>
  <c r="H67"/>
  <c r="G67"/>
  <c r="H69"/>
  <c r="G69"/>
  <c r="H66"/>
  <c r="G66"/>
  <c r="G20"/>
  <c r="G14"/>
  <c r="H23"/>
  <c r="G21"/>
  <c r="H9"/>
  <c r="G15"/>
  <c r="G24"/>
  <c r="L92" i="28" l="1"/>
  <c r="L208"/>
  <c r="K59" i="19"/>
  <c r="J98" i="28"/>
  <c r="L59" i="19"/>
  <c r="M98" i="28" s="1"/>
  <c r="G39" i="19"/>
  <c r="L72" i="28"/>
  <c r="L65"/>
  <c r="L66"/>
  <c r="N66" s="1"/>
  <c r="L47"/>
  <c r="G17" i="19"/>
  <c r="G16" i="17"/>
  <c r="L98" i="28" l="1"/>
  <c r="G61" i="19"/>
  <c r="G62" s="1"/>
  <c r="J210" i="28" s="1"/>
  <c r="M210" s="1"/>
  <c r="J73"/>
  <c r="L39" i="19"/>
  <c r="M73" i="28" s="1"/>
  <c r="K39" i="19"/>
  <c r="J74" i="28"/>
  <c r="M74" s="1"/>
  <c r="K17" i="19"/>
  <c r="L49" i="28" s="1"/>
  <c r="J48"/>
  <c r="L17" i="19"/>
  <c r="M48" i="28" s="1"/>
  <c r="J49"/>
  <c r="M49" s="1"/>
  <c r="G25" i="17"/>
  <c r="K61" i="19" l="1"/>
  <c r="J99" i="28"/>
  <c r="L61" i="19"/>
  <c r="M99" i="28" s="1"/>
  <c r="J100"/>
  <c r="M100" s="1"/>
  <c r="L73"/>
  <c r="L74"/>
  <c r="H7" i="17"/>
  <c r="G22"/>
  <c r="L206" i="28" s="1"/>
  <c r="H22" i="17"/>
  <c r="G8"/>
  <c r="L207" i="28" s="1"/>
  <c r="H8" i="17"/>
  <c r="L99" i="28" l="1"/>
  <c r="L100"/>
  <c r="G10" i="17" l="1"/>
  <c r="H10"/>
</calcChain>
</file>

<file path=xl/comments1.xml><?xml version="1.0" encoding="utf-8"?>
<comments xmlns="http://schemas.openxmlformats.org/spreadsheetml/2006/main">
  <authors>
    <author>CEA TELLO, MARIO ANDRES</author>
    <author>rgarcia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7744 (13-03-2018) 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1041-2018: Modifica Cuota Varado de 10836 ton a 16198 Ton.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Cierre Periodo 7372 (20-02-2018)
Apertura Periodo 7464 (22-03-2018)
Cierre Periodo 7481 (28-03-2018)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1041 / 21-03-2018: Modifica Cuota Varado + Barreteado de 7594 ton a 7000 ton.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7532 (12-04-2018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1041 / 21-03-2018: Modifica Cuota Varado de 14419 ton a 9652 Ton.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7691 (12-06-2018)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7889 (03-08-2018)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7848 (26-07-2018)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7946 (27-08-2018)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2959/10-08-2018: Modifica Cuota V de 6458 ton a 11076 Ton.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8020  (11-09-2018)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2959 / 10-08-2018: Modifica Cuota V+B de 6251 ton a 2000 Ton.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8050  (03-10-2018)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2959 / 10-08-2018: Modifica Cuota V de 3367 ton a 3000 Ton.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8122  (22-10-2018)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Nueva Distribución Cuota Res. Ex. N°3992 16-11-2018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8186  (19-11-2018)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Nueva Distribución Cuota Res. Ex. N°3992 16-11-2018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7390 (22-02-2018)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7445 (13-03-2018)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7578 (03-05-2018)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7490 (29-03-2018)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7986 (03-09-2018)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8112 (19-10-2018)</t>
        </r>
      </text>
    </comment>
    <comment ref="E35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extracctiva enero feb. Por tanto se imputa solo a varado. A PARTIR DE MARZO SE IMPUTA A v+s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7443 (13-03-2018)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7353 (09-02-2018)
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7533 (20-04-2018)
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7489 (29-03-2018)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7890 (02-08-2018)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7890 (02-08-2018)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8094 (18-10-2018)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Cierre Periodo 8111 (19-10-2018)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Cierre Periodo 7452 (16-03-2018)
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2143-2018: Modifica Cuota Varado de 500  a 58 Ton.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7353 (09-02-2018)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2143-2018: Modifica Cuota Varado+Segado de 1159  a 1459 Ton.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7598 (10-05-2018)
Apertura Periodo 7774 (27-06-2018)  Cierre Periodo 7774 (27-06-2018)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2143-2018: Modifica Cuota Varado de 257 a 399 Ton.</t>
        </r>
      </text>
    </comment>
    <comment ref="M47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7775 (27-06-2018)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7932 (27-06-2018)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8024 (13-09-2018)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CEA TELLO, MARIO ANDRES</author>
    <author>Kamila Molina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11166 (14-02-2018)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11393 (15-03-2018)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11394 (15-03-2018)</t>
        </r>
      </text>
    </comment>
    <comment ref="M1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11564 (05-04-2018)</t>
        </r>
      </text>
    </comment>
    <comment ref="M1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11786 (08-05-2018)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</t>
        </r>
      </text>
    </comment>
    <comment ref="M12" authorId="2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12360 (13-07-2018)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M1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11302 (06-03-2018)</t>
        </r>
      </text>
    </comment>
    <comment ref="M2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11428 (21-03-2018)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11742 (02-05-2018)</t>
        </r>
      </text>
    </comment>
    <comment ref="M2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11743 (02-05-2018)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M2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11167 (14-02-2018)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11337 (12-03-2018)</t>
        </r>
      </text>
    </comment>
    <comment ref="M3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11338 (12-03-2018)</t>
        </r>
      </text>
    </comment>
    <comment ref="M3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11896 (22-05-2018)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M4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11173 (14-02-2018)</t>
        </r>
      </text>
    </comment>
    <comment ref="M4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11335 (12-03-2018)</t>
        </r>
      </text>
    </comment>
    <comment ref="M4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11336 (12-03-2018)</t>
        </r>
      </text>
    </comment>
    <comment ref="M4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12096 (13-06-2018)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M5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11168 (14-02-2018)</t>
        </r>
      </text>
    </comment>
    <comment ref="M5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11280 (02-03-2018)</t>
        </r>
      </text>
    </comment>
    <comment ref="M5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11279 (02-03-2018)</t>
        </r>
      </text>
    </comment>
    <comment ref="M5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11972 (29-05-2018)</t>
        </r>
      </text>
    </comment>
    <comment ref="M6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11165 (14-02-2018)</t>
        </r>
      </text>
    </comment>
    <comment ref="M6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11298 (06-03-2018)</t>
        </r>
      </text>
    </comment>
    <comment ref="M6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11601 (10-04-2018)</t>
        </r>
      </text>
    </comment>
    <comment ref="M6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11600 (10-04-2018)</t>
        </r>
      </text>
    </comment>
    <comment ref="M6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12224 (29-06-2018)</t>
        </r>
      </text>
    </comment>
    <comment ref="M7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12224 (29-06-2018)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12953 (28-09-2018)</t>
        </r>
      </text>
    </comment>
    <comment ref="M7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12953 (28-09-2018)</t>
        </r>
      </text>
    </comment>
    <comment ref="M7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11740 (30-04-2018)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12565 (07-08-2018)</t>
        </r>
      </text>
    </comment>
    <comment ref="M7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13060 (20-10-2018)</t>
        </r>
      </text>
    </comment>
    <comment ref="M8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11164 (14-02-2018)</t>
        </r>
      </text>
    </comment>
    <comment ref="M8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11339 (12-03-2018)</t>
        </r>
      </text>
    </comment>
    <comment ref="M8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Cierre Periodo 11486 (29-03-2018)</t>
        </r>
      </text>
    </comment>
    <comment ref="M8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11503 (03-04-2018)</t>
        </r>
      </text>
    </comment>
    <comment ref="M8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12457 (30-07-2018)</t>
        </r>
      </text>
    </comment>
    <comment ref="M8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12458 (30-07-2018)</t>
        </r>
      </text>
    </comment>
    <comment ref="M8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13058 (18-10-2018)</t>
        </r>
      </text>
    </comment>
    <comment ref="M8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13058 (18-10-2018)</t>
        </r>
      </text>
    </comment>
    <comment ref="M8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11199 (21-02-2018)</t>
        </r>
      </text>
    </comment>
    <comment ref="M9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111839 (14-05-2018)</t>
        </r>
      </text>
    </comment>
    <comment ref="M9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12599 (10-08-2018)</t>
        </r>
      </text>
    </comment>
    <comment ref="M9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13059 (21-10-2018)</t>
        </r>
      </text>
    </comment>
    <comment ref="M9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11202 (23-02-2018)</t>
        </r>
      </text>
    </comment>
    <comment ref="M9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11418 (20-03-2018)</t>
        </r>
      </text>
    </comment>
    <comment ref="M9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12051 (06-06-2018)</t>
        </r>
      </text>
    </comment>
    <comment ref="M10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12225 (26-06-2018)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F10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 Ex 1765-18 modifica cuota de 1 Ton a 3
</t>
        </r>
      </text>
    </comment>
    <comment ref="M10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 Periodo 11263 (01-03-2018)</t>
        </r>
      </text>
    </comment>
    <comment ref="M10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11183  (16-02-2018)</t>
        </r>
      </text>
    </comment>
    <comment ref="M11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11487 (29-03-2018)</t>
        </r>
      </text>
    </comment>
    <comment ref="F111" authorId="1">
      <text>
        <r>
          <rPr>
            <b/>
            <sz val="10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Res Ex 1765-18 modifica cuota de 0 Ton a 1</t>
        </r>
      </text>
    </comment>
    <comment ref="F11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1765-18 modifica cuota de 1 Ton a 1,5</t>
        </r>
      </text>
    </comment>
    <comment ref="M11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12222  (29-06-2018)</t>
        </r>
      </text>
    </comment>
    <comment ref="F11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1765-18 modifica cuota de 0 Ton a 0,5</t>
        </r>
      </text>
    </comment>
    <comment ref="M11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12222  (29-06-2018)</t>
        </r>
      </text>
    </comment>
    <comment ref="F11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 Ton a 1,5</t>
        </r>
      </text>
    </comment>
    <comment ref="M11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12952  (28-09-2018)</t>
        </r>
      </text>
    </comment>
    <comment ref="F11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0 Ton a 0,5
</t>
        </r>
      </text>
    </comment>
    <comment ref="M11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12952  (28-09-2018)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F11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135 Ton a 298</t>
        </r>
      </text>
    </comment>
    <comment ref="M11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11262 (01-03-2018)</t>
        </r>
      </text>
    </comment>
    <comment ref="F11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10 Ton a 21
</t>
        </r>
      </text>
    </comment>
    <comment ref="M11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11172 (14-02-2018)</t>
        </r>
      </text>
    </comment>
    <comment ref="F11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38 Ton a 85
</t>
        </r>
      </text>
    </comment>
    <comment ref="M11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11488 (29-03-2018)
Apertura Periodo 11821 (09-05-2018)
Cierre Periodo 11864 (29-03-2018)</t>
        </r>
      </text>
    </comment>
    <comment ref="F11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29 Ton a 64</t>
        </r>
      </text>
    </comment>
    <comment ref="M11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11488 (29-03-2018)
Apertura Periodo 11821 (09-05-2018)
Cierre Periodo 11873 (17-05-2018)</t>
        </r>
      </text>
    </comment>
    <comment ref="F12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36 Ton a 80</t>
        </r>
      </text>
    </comment>
    <comment ref="F12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29 Ton a 64</t>
        </r>
      </text>
    </comment>
    <comment ref="F12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31 Ton a 70</t>
        </r>
      </text>
    </comment>
    <comment ref="F12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29 Ton a 65
</t>
        </r>
      </text>
    </comment>
    <comment ref="D12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F12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966 Ton a 2136</t>
        </r>
      </text>
    </comment>
    <comment ref="M12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11261 (01-03-2018)</t>
        </r>
      </text>
    </comment>
    <comment ref="F12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7 Ton a 16
</t>
        </r>
      </text>
    </comment>
    <comment ref="M12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11171 (14-02-2018)</t>
        </r>
      </text>
    </comment>
    <comment ref="F12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615 Ton a 1360</t>
        </r>
      </text>
    </comment>
    <comment ref="M12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11489 (29-03-2018)
Apertura Periodo 11822 (09-05-2018)</t>
        </r>
      </text>
    </comment>
    <comment ref="F12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359 Ton a 794</t>
        </r>
      </text>
    </comment>
    <comment ref="M12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11489 (29-03-2018)
Apertura Periodo 11822 (09-05-2018)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88 Ton a 194</t>
        </r>
      </text>
    </comment>
    <comment ref="F12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234 Ton a 519
</t>
        </r>
      </text>
    </comment>
    <comment ref="F13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88 Ton a 194</t>
        </r>
      </text>
    </comment>
    <comment ref="F13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103 Ton a 228
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F13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116 Ton a 256</t>
        </r>
      </text>
    </comment>
    <comment ref="M13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11260 (01-03-2018)</t>
        </r>
      </text>
    </comment>
    <comment ref="F13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34 Ton a 74
</t>
        </r>
      </text>
    </comment>
    <comment ref="M13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11170 (14-02-2018)</t>
        </r>
      </text>
    </comment>
    <comment ref="F13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74 Ton a 163</t>
        </r>
      </text>
    </comment>
    <comment ref="M13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11490 (01-04-2018)
Apertura Periodo 11821 (09-05-2018)</t>
        </r>
      </text>
    </comment>
    <comment ref="F13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34 Ton a 74</t>
        </r>
      </text>
    </comment>
    <comment ref="M13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Cierre Periodo 11490 (01-04-2018)
</t>
        </r>
      </text>
    </comment>
    <comment ref="F13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11 Ton a 24
</t>
        </r>
      </text>
    </comment>
    <comment ref="M13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12833 (14-02-2018)</t>
        </r>
      </text>
    </comment>
    <comment ref="F13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13 Ton a 28
</t>
        </r>
      </text>
    </comment>
    <comment ref="F13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11 Ton a 23
</t>
        </r>
      </text>
    </comment>
    <comment ref="M138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12954 (28-09-2018)</t>
        </r>
      </text>
    </comment>
    <comment ref="F13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4 Ton a 10
</t>
        </r>
      </text>
    </comment>
    <comment ref="M139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12954 (28-09-2018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Extractiva en (Enero-Febrero)
Imputar durante el periodo Enero- Feb sólo "Varado" efectuadas por RECOLECCION. </t>
        </r>
      </text>
    </comment>
    <comment ref="F14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150 Ton a 332</t>
        </r>
      </text>
    </comment>
    <comment ref="M140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11259 (28-02-2018)</t>
        </r>
      </text>
    </comment>
    <comment ref="F14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48 Ton a 105
</t>
        </r>
      </text>
    </comment>
    <comment ref="M141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11169 (14-02-2018)</t>
        </r>
      </text>
    </comment>
    <comment ref="F14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90 Ton a 199</t>
        </r>
      </text>
    </comment>
    <comment ref="M142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11491 (29-03-2018)</t>
        </r>
      </text>
    </comment>
    <comment ref="F143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48 Ton a 105
</t>
        </r>
      </text>
    </comment>
    <comment ref="F14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30 Ton a 66
</t>
        </r>
      </text>
    </comment>
    <comment ref="M14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12223 (29-06-2018)</t>
        </r>
      </text>
    </comment>
    <comment ref="F14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18 Ton a 40
</t>
        </r>
      </text>
    </comment>
    <comment ref="M145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12223 (29-06-2018)</t>
        </r>
      </text>
    </comment>
    <comment ref="F14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30 Ton a 66
</t>
        </r>
      </text>
    </comment>
    <comment ref="M146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12955 (28-09-2018)</t>
        </r>
      </text>
    </comment>
    <comment ref="F14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1765-18 modifica cuota de 6 Ton a 14
</t>
        </r>
      </text>
    </comment>
    <comment ref="M147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12955 (28-09-2018)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1246  (19-11-2018)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12-01-2018_Dec. Ex. Nº 5-2018 Suspende Temporalmente Veda Biológica Recurso Erizo X-XI Regiones y Establece Cuota de Captura en unidades 
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23-02-2018_Cierre X Región 51139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N°97/23-02-18, imputa a Control de enero a febrero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23-02-2018_Cierre X Región 51139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12-07-2018_23:59 hrs_Cierre 53033_X Región 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21-08-2018 _20:00_Cierre de Cuota Erizo, XI Región_Año 2018 [ 16381 ]
</t>
        </r>
      </text>
    </comment>
  </commentList>
</comments>
</file>

<file path=xl/comments5.xml><?xml version="1.0" encoding="utf-8"?>
<comments xmlns="http://schemas.openxmlformats.org/spreadsheetml/2006/main">
  <authors>
    <author>yperez</author>
    <author>cgonzaleze</author>
    <author>inavarrete</author>
  </authors>
  <commentList>
    <comment ref="J7" authorId="0">
      <text>
        <r>
          <rPr>
            <b/>
            <sz val="8"/>
            <color indexed="81"/>
            <rFont val="Tahoma"/>
            <family val="2"/>
          </rPr>
          <t>yperez:</t>
        </r>
        <r>
          <rPr>
            <sz val="8"/>
            <color indexed="81"/>
            <rFont val="Tahoma"/>
            <family val="2"/>
          </rPr>
          <t xml:space="preserve">
modificado el 24-01-2017
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yperez:</t>
        </r>
        <r>
          <rPr>
            <sz val="8"/>
            <color indexed="81"/>
            <rFont val="Tahoma"/>
            <family val="2"/>
          </rPr>
          <t xml:space="preserve">
desembarque aparece el 27-01-2017</t>
        </r>
      </text>
    </comment>
    <comment ref="U7" authorId="1">
      <text>
        <r>
          <rPr>
            <b/>
            <sz val="8"/>
            <color indexed="81"/>
            <rFont val="Tahoma"/>
            <family val="2"/>
          </rPr>
          <t>cgonzaleze:</t>
        </r>
        <r>
          <rPr>
            <sz val="8"/>
            <color indexed="81"/>
            <rFont val="Tahoma"/>
            <family val="2"/>
          </rPr>
          <t xml:space="preserve">
modificado el 09-02-2017</t>
        </r>
      </text>
    </comment>
    <comment ref="AE7" authorId="1">
      <text>
        <r>
          <rPr>
            <b/>
            <sz val="8"/>
            <color indexed="81"/>
            <rFont val="Tahoma"/>
            <family val="2"/>
          </rPr>
          <t>cgonzaleze:</t>
        </r>
        <r>
          <rPr>
            <sz val="8"/>
            <color indexed="81"/>
            <rFont val="Tahoma"/>
            <family val="2"/>
          </rPr>
          <t xml:space="preserve">
modificado el 09-02</t>
        </r>
      </text>
    </comment>
    <comment ref="AG7" authorId="1">
      <text>
        <r>
          <rPr>
            <b/>
            <sz val="8"/>
            <color indexed="81"/>
            <rFont val="Tahoma"/>
            <family val="2"/>
          </rPr>
          <t>cgonzaleze:</t>
        </r>
        <r>
          <rPr>
            <sz val="8"/>
            <color indexed="81"/>
            <rFont val="Tahoma"/>
            <family val="2"/>
          </rPr>
          <t xml:space="preserve">
modificado el 09-02-2017/ modificado el 05-04-2017</t>
        </r>
      </text>
    </comment>
    <comment ref="K8" authorId="2">
      <text>
        <r>
          <rPr>
            <b/>
            <sz val="8"/>
            <color indexed="81"/>
            <rFont val="Tahoma"/>
            <family val="2"/>
          </rPr>
          <t>inavarrete:</t>
        </r>
        <r>
          <rPr>
            <sz val="8"/>
            <color indexed="81"/>
            <rFont val="Tahoma"/>
            <family val="2"/>
          </rPr>
          <t xml:space="preserve">
modificado 17/02/2017</t>
        </r>
      </text>
    </comment>
    <comment ref="L8" authorId="2">
      <text>
        <r>
          <rPr>
            <b/>
            <sz val="8"/>
            <color indexed="81"/>
            <rFont val="Tahoma"/>
            <family val="2"/>
          </rPr>
          <t>inavarrete:</t>
        </r>
        <r>
          <rPr>
            <sz val="8"/>
            <color indexed="81"/>
            <rFont val="Tahoma"/>
            <family val="2"/>
          </rPr>
          <t xml:space="preserve">
modificado 17/02/2017</t>
        </r>
      </text>
    </comment>
    <comment ref="O8" authorId="2">
      <text>
        <r>
          <rPr>
            <b/>
            <sz val="8"/>
            <color indexed="81"/>
            <rFont val="Tahoma"/>
            <family val="2"/>
          </rPr>
          <t>inavarrete:</t>
        </r>
        <r>
          <rPr>
            <sz val="8"/>
            <color indexed="81"/>
            <rFont val="Tahoma"/>
            <family val="2"/>
          </rPr>
          <t xml:space="preserve">
modificado 21/02/2017</t>
        </r>
      </text>
    </comment>
    <comment ref="P8" authorId="2">
      <text>
        <r>
          <rPr>
            <b/>
            <sz val="8"/>
            <color indexed="81"/>
            <rFont val="Tahoma"/>
            <family val="2"/>
          </rPr>
          <t>inavarrete:</t>
        </r>
        <r>
          <rPr>
            <sz val="8"/>
            <color indexed="81"/>
            <rFont val="Tahoma"/>
            <family val="2"/>
          </rPr>
          <t xml:space="preserve">
modificado 17/02/2017</t>
        </r>
      </text>
    </comment>
    <comment ref="AD8" authorId="2">
      <text>
        <r>
          <rPr>
            <b/>
            <sz val="8"/>
            <color indexed="81"/>
            <rFont val="Tahoma"/>
            <family val="2"/>
          </rPr>
          <t>inavarrete:</t>
        </r>
        <r>
          <rPr>
            <sz val="8"/>
            <color indexed="81"/>
            <rFont val="Tahoma"/>
            <family val="2"/>
          </rPr>
          <t xml:space="preserve">
modificado 14/03/2017/modificado el 16/03/2017</t>
        </r>
      </text>
    </comment>
    <comment ref="Y9" authorId="0">
      <text>
        <r>
          <rPr>
            <b/>
            <sz val="8"/>
            <color indexed="81"/>
            <rFont val="Tahoma"/>
            <family val="2"/>
          </rPr>
          <t>yperez:</t>
        </r>
        <r>
          <rPr>
            <sz val="8"/>
            <color indexed="81"/>
            <rFont val="Tahoma"/>
            <family val="2"/>
          </rPr>
          <t xml:space="preserve">
modificado el 03-04-2017</t>
        </r>
      </text>
    </comment>
  </commentList>
</comments>
</file>

<file path=xl/sharedStrings.xml><?xml version="1.0" encoding="utf-8"?>
<sst xmlns="http://schemas.openxmlformats.org/spreadsheetml/2006/main" count="6035" uniqueCount="461">
  <si>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</si>
  <si>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</si>
  <si>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</si>
  <si>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</si>
  <si>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</si>
  <si>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</si>
  <si>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</si>
  <si>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</si>
  <si>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</si>
  <si>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Investigacion</t>
  </si>
  <si>
    <t>Varado + Barreteado</t>
  </si>
  <si>
    <t>Tipo fracionamiento Cuota</t>
  </si>
  <si>
    <t>Ene-Feb</t>
  </si>
  <si>
    <t>Consumo %</t>
  </si>
  <si>
    <t>Ene- Mar</t>
  </si>
  <si>
    <t>Asignatario</t>
  </si>
  <si>
    <t>Abr-Jun</t>
  </si>
  <si>
    <t>Oct-Dic</t>
  </si>
  <si>
    <t>Huiro Negro</t>
  </si>
  <si>
    <t>Huiro Palo</t>
  </si>
  <si>
    <t>Huiro Macro (flotador)</t>
  </si>
  <si>
    <t>Chasco</t>
  </si>
  <si>
    <t>Región fuera de Chasco</t>
  </si>
  <si>
    <t>Regional</t>
  </si>
  <si>
    <t>Cuota Efectiva (t)</t>
  </si>
  <si>
    <t>Cuota asignada (t)</t>
  </si>
  <si>
    <t>Saldo (t)</t>
  </si>
  <si>
    <t>Jul-Septiembre</t>
  </si>
  <si>
    <t>año</t>
  </si>
  <si>
    <t>Varado + Segado</t>
  </si>
  <si>
    <t>Total Captura Año</t>
  </si>
  <si>
    <t>Cuota asignada año (t)</t>
  </si>
  <si>
    <t>Cuota asignada Año (t)</t>
  </si>
  <si>
    <t>Año</t>
  </si>
  <si>
    <t>Oct-Nov</t>
  </si>
  <si>
    <t>Ago-Sept</t>
  </si>
  <si>
    <t>Jun-Jul</t>
  </si>
  <si>
    <t>Abr-May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</si>
  <si>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</si>
  <si>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</si>
  <si>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</si>
  <si>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</si>
  <si>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</si>
  <si>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</si>
  <si>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</si>
  <si>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</si>
  <si>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</si>
  <si>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</si>
  <si>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 (t)</t>
  </si>
  <si>
    <t>Total Huiro Macro(t)</t>
  </si>
  <si>
    <t>CIERRE</t>
  </si>
  <si>
    <t xml:space="preserve">JULIANA  </t>
  </si>
  <si>
    <t>Mes</t>
  </si>
  <si>
    <t>Total 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</si>
  <si>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</si>
  <si>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</si>
  <si>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</si>
  <si>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</si>
  <si>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</si>
  <si>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</si>
  <si>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</si>
  <si>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</si>
  <si>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</si>
  <si>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</si>
  <si>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</si>
  <si>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</si>
  <si>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</si>
  <si>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</si>
  <si>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r>
      <t xml:space="preserve">Huiro Palo         </t>
    </r>
    <r>
      <rPr>
        <sz val="12"/>
        <color theme="1"/>
        <rFont val="Calibri"/>
        <family val="2"/>
        <scheme val="minor"/>
      </rPr>
      <t xml:space="preserve">(Lessonia trabeculata) </t>
    </r>
  </si>
  <si>
    <r>
      <t xml:space="preserve">Huiro Macro </t>
    </r>
    <r>
      <rPr>
        <sz val="12"/>
        <color theme="1"/>
        <rFont val="Calibri"/>
        <family val="2"/>
        <scheme val="minor"/>
      </rPr>
      <t>(Macrocystis pyrifera)</t>
    </r>
  </si>
  <si>
    <t>TOTAL Regional</t>
  </si>
  <si>
    <t>Cuota anual asignada</t>
  </si>
  <si>
    <t xml:space="preserve"> CONTROL DE CUOTAS POR PERIODO HUIRO NEGRO, HUIRO PALO Y HUIRO MACRO  III REGION AÑO 2018</t>
  </si>
  <si>
    <t>CONTROL DE CUOTAS ANUAL HUIRO NEGRO, HUIRO PALO Y HUIRO MACRO IV REGION AÑO 2018</t>
  </si>
  <si>
    <t>Veda Erizo:</t>
  </si>
  <si>
    <t>X - XI Regiónes</t>
  </si>
  <si>
    <t>Período</t>
  </si>
  <si>
    <t>15 oct - 15 ene</t>
  </si>
  <si>
    <t>16 ene - 1 mar</t>
  </si>
  <si>
    <t>área</t>
  </si>
  <si>
    <t>Jul-Sep</t>
  </si>
  <si>
    <t xml:space="preserve"> Varado + Barreteado</t>
  </si>
  <si>
    <t>(D.Ex. N° 20 / R. Ex. N° 407-2018)</t>
  </si>
  <si>
    <t>(D Ex. N° 22-2017)</t>
  </si>
  <si>
    <t>Total Huiro  (t)</t>
  </si>
  <si>
    <t xml:space="preserve">Saldo </t>
  </si>
  <si>
    <t>AÑO</t>
  </si>
  <si>
    <t>Numero Declaración</t>
  </si>
  <si>
    <t>Tipo Declaración</t>
  </si>
  <si>
    <t>N° Item</t>
  </si>
  <si>
    <t>Folio Impreso</t>
  </si>
  <si>
    <t>RPA Embarcación</t>
  </si>
  <si>
    <t>Embarcación</t>
  </si>
  <si>
    <t>Eslora</t>
  </si>
  <si>
    <t>TRG</t>
  </si>
  <si>
    <t>Cap. Bodega</t>
  </si>
  <si>
    <t>Matricula</t>
  </si>
  <si>
    <t>Capitanía</t>
  </si>
  <si>
    <t>Fecha Zarpe</t>
  </si>
  <si>
    <t>Fecha Llegada</t>
  </si>
  <si>
    <t>Fecha Recepción</t>
  </si>
  <si>
    <t>Num Verifica</t>
  </si>
  <si>
    <t>Región de Desembarque</t>
  </si>
  <si>
    <t>Provincia</t>
  </si>
  <si>
    <t>Comuna</t>
  </si>
  <si>
    <t>Caleta de Desembarque</t>
  </si>
  <si>
    <t>N° Resolución</t>
  </si>
  <si>
    <t>Año Resolución</t>
  </si>
  <si>
    <t>Resolución</t>
  </si>
  <si>
    <t>Tipo de Norma de Excepción</t>
  </si>
  <si>
    <t>RPA Buzo</t>
  </si>
  <si>
    <t>oficina ins buzo</t>
  </si>
  <si>
    <t>Region Ins buzo</t>
  </si>
  <si>
    <t>Código Especie</t>
  </si>
  <si>
    <t>Arte</t>
  </si>
  <si>
    <t>Especie</t>
  </si>
  <si>
    <t>Autorizado</t>
  </si>
  <si>
    <t>descEstado</t>
  </si>
  <si>
    <t>Desembarque</t>
  </si>
  <si>
    <t>Captura</t>
  </si>
  <si>
    <t>Factor Conversión</t>
  </si>
  <si>
    <t>Tipo Especie</t>
  </si>
  <si>
    <t>Zona</t>
  </si>
  <si>
    <t>Región de Captura</t>
  </si>
  <si>
    <t>tipoDesembarque</t>
  </si>
  <si>
    <t>fechaTransbordo</t>
  </si>
  <si>
    <t>regionTransbordo</t>
  </si>
  <si>
    <t>Oficina Ins</t>
  </si>
  <si>
    <t>Region Ins</t>
  </si>
  <si>
    <t>Rpa Armador</t>
  </si>
  <si>
    <t>Armador</t>
  </si>
  <si>
    <t>Codigo Destino</t>
  </si>
  <si>
    <t>Nombre Destino</t>
  </si>
  <si>
    <t>Tipo Destino</t>
  </si>
  <si>
    <t>Modificado</t>
  </si>
  <si>
    <t>Detalle Modificación</t>
  </si>
  <si>
    <t>LANCHA</t>
  </si>
  <si>
    <t/>
  </si>
  <si>
    <t>ANDREA II</t>
  </si>
  <si>
    <t>3070</t>
  </si>
  <si>
    <t>CAB</t>
  </si>
  <si>
    <t>06/01/2018</t>
  </si>
  <si>
    <t>10/01/2018</t>
  </si>
  <si>
    <t>10/01/2018 21:18:08:123</t>
  </si>
  <si>
    <t>NO IDENTIFICADO</t>
  </si>
  <si>
    <t>Calbuco</t>
  </si>
  <si>
    <t>BUCEO</t>
  </si>
  <si>
    <t>JULIANA O TAWERA</t>
  </si>
  <si>
    <t>NO</t>
  </si>
  <si>
    <t>Entero</t>
  </si>
  <si>
    <t>MOLUSCOS</t>
  </si>
  <si>
    <t>T</t>
  </si>
  <si>
    <t>JOSE VALDEMAR RUIZ VARGAS</t>
  </si>
  <si>
    <t>URIBE MOLINA, JULIAN BERNARDO</t>
  </si>
  <si>
    <t>COM</t>
  </si>
  <si>
    <t>OLGA LISSETH</t>
  </si>
  <si>
    <t>2604</t>
  </si>
  <si>
    <t>ACH</t>
  </si>
  <si>
    <t>10/01/2018 21:25:33:177</t>
  </si>
  <si>
    <t>Castro</t>
  </si>
  <si>
    <t>Puerto Montt</t>
  </si>
  <si>
    <t>JUAN ANTOLIN SOTO TORRES</t>
  </si>
  <si>
    <t>CANDELARIA II</t>
  </si>
  <si>
    <t>4819</t>
  </si>
  <si>
    <t>ANC</t>
  </si>
  <si>
    <t>09/01/2018</t>
  </si>
  <si>
    <t>11/01/2018</t>
  </si>
  <si>
    <t>11/01/2018 22:16:38:973</t>
  </si>
  <si>
    <t>CHILOÉ</t>
  </si>
  <si>
    <t>DALCAHUE</t>
  </si>
  <si>
    <t>Ancud</t>
  </si>
  <si>
    <t>D</t>
  </si>
  <si>
    <t>ORLANDO FRUCTUOSO PEREZ BARRIA</t>
  </si>
  <si>
    <t>BLUE SHELL S.A.</t>
  </si>
  <si>
    <t>PLA</t>
  </si>
  <si>
    <t>YESSICA II</t>
  </si>
  <si>
    <t>2507</t>
  </si>
  <si>
    <t>11/01/2018 23:15:22:553</t>
  </si>
  <si>
    <t>JUAN CARLOS RUIZ RUIZ</t>
  </si>
  <si>
    <t>CENTRO MAR V</t>
  </si>
  <si>
    <t>599</t>
  </si>
  <si>
    <t>QUE</t>
  </si>
  <si>
    <t>07/01/2018</t>
  </si>
  <si>
    <t>12/01/2018</t>
  </si>
  <si>
    <t>12/01/2018 22:46:06:250</t>
  </si>
  <si>
    <t>JOSE HERNAN VELASQUEZ VARGAS</t>
  </si>
  <si>
    <t>DANIELA II</t>
  </si>
  <si>
    <t>4550</t>
  </si>
  <si>
    <t>12/01/2018 22:49:28:313</t>
  </si>
  <si>
    <t>ALEX ALEJANDRO MANSILLA VILLARROEL</t>
  </si>
  <si>
    <t>UNION VI</t>
  </si>
  <si>
    <t>4645</t>
  </si>
  <si>
    <t>14/01/2018</t>
  </si>
  <si>
    <t>14/01/2018 22:51:36:247</t>
  </si>
  <si>
    <t>IVAN EDMUNDO URIBE MOLINA</t>
  </si>
  <si>
    <t>LA ANCUDITANA</t>
  </si>
  <si>
    <t>3683</t>
  </si>
  <si>
    <t>14/01/2018 22:55:54:397</t>
  </si>
  <si>
    <t>JUAN OSVALDO OYARZO SOTO</t>
  </si>
  <si>
    <t>BELLOTO II</t>
  </si>
  <si>
    <t>1238</t>
  </si>
  <si>
    <t>14/01/2018 22:59:11:420</t>
  </si>
  <si>
    <t>PATRICIO DEL CARMEN YAÑEZ AGUILAR</t>
  </si>
  <si>
    <t>15/01/2018</t>
  </si>
  <si>
    <t>15/01/2018 07:56:45:040</t>
  </si>
  <si>
    <t>PEREZ BARRIA, ORLANDO FRUCTUOSO</t>
  </si>
  <si>
    <t>16/01/2018</t>
  </si>
  <si>
    <t>16/01/2018 23:58:10:947</t>
  </si>
  <si>
    <t>13/01/2018</t>
  </si>
  <si>
    <t>17/01/2018 00:03:25:357</t>
  </si>
  <si>
    <t>17/01/2018</t>
  </si>
  <si>
    <t>17/01/2018 21:45:47:937</t>
  </si>
  <si>
    <t>QUEMCHI</t>
  </si>
  <si>
    <t>MARTINA</t>
  </si>
  <si>
    <t>4312</t>
  </si>
  <si>
    <t>18/01/2018</t>
  </si>
  <si>
    <t>18/01/2018 22:54:33:680</t>
  </si>
  <si>
    <t>RUBEN  MARCOS URIBE MOLINA</t>
  </si>
  <si>
    <t>19/01/2018</t>
  </si>
  <si>
    <t>19/01/2018 23:00:40:590</t>
  </si>
  <si>
    <t>19/01/2018 23:04:27:197</t>
  </si>
  <si>
    <t>21/01/2018</t>
  </si>
  <si>
    <t>21/01/2018 10:06:05:197</t>
  </si>
  <si>
    <t>22/01/2018</t>
  </si>
  <si>
    <t>22/01/2018 21:38:38:087</t>
  </si>
  <si>
    <t>22/01/2018 21:41:58:900</t>
  </si>
  <si>
    <t>SI</t>
  </si>
  <si>
    <t>22/01/2018 21:43:46: Cambio fecha desembarque;</t>
  </si>
  <si>
    <t>20/01/2018</t>
  </si>
  <si>
    <t>23/01/2018</t>
  </si>
  <si>
    <t>23/01/2018 07:04:08:380</t>
  </si>
  <si>
    <t>23/01/2018 23:29:03:917</t>
  </si>
  <si>
    <t>24/01/2018</t>
  </si>
  <si>
    <t>24/01/2018 22:34:59:293</t>
  </si>
  <si>
    <t>24/01/2018 22:38:48:937</t>
  </si>
  <si>
    <t>25/01/2018</t>
  </si>
  <si>
    <t>26/01/2018 00:27:39:317</t>
  </si>
  <si>
    <t>26/01/2018</t>
  </si>
  <si>
    <t>26/01/2018 20:12:46:740</t>
  </si>
  <si>
    <t>26/01/2018 20:29:53:193</t>
  </si>
  <si>
    <t>28/01/2018</t>
  </si>
  <si>
    <t>28/01/2018 20:42:14:057</t>
  </si>
  <si>
    <t>27/01/2018</t>
  </si>
  <si>
    <t>28/01/2018 23:35:15:427</t>
  </si>
  <si>
    <t>29/01/2018</t>
  </si>
  <si>
    <t>29/01/2018 23:05:53:663</t>
  </si>
  <si>
    <t>29/01/2018 23:09:07:470</t>
  </si>
  <si>
    <t>30/01/2018</t>
  </si>
  <si>
    <t>31/01/2018 08:02:52:177</t>
  </si>
  <si>
    <t>31/01/2018 08:11:33: ERROR EN FECHA DE DESEMBARQUE;</t>
  </si>
  <si>
    <t>31/01/2018 08:08:10:537</t>
  </si>
  <si>
    <t>01/02/2018</t>
  </si>
  <si>
    <t>02/02/2018 08:41:19:237</t>
  </si>
  <si>
    <t>31/01/2018</t>
  </si>
  <si>
    <t>02/02/2018 08:44:46:370</t>
  </si>
  <si>
    <t>02/02/2018</t>
  </si>
  <si>
    <t>04/02/2018</t>
  </si>
  <si>
    <t>04/02/2018 22:07:21:487</t>
  </si>
  <si>
    <t>05/02/2018</t>
  </si>
  <si>
    <t>05/02/2018 23:42:16:050</t>
  </si>
  <si>
    <t>06/02/2018</t>
  </si>
  <si>
    <t>08/02/2018</t>
  </si>
  <si>
    <t>08/02/2018 23:27:47:063</t>
  </si>
  <si>
    <t>09/02/2018</t>
  </si>
  <si>
    <t>11/02/2018</t>
  </si>
  <si>
    <t>12/02/2018 09:23:44:863</t>
  </si>
  <si>
    <t>KATHERINE</t>
  </si>
  <si>
    <t>3204</t>
  </si>
  <si>
    <t>12/02/2018 09:27:36:373</t>
  </si>
  <si>
    <t>SEGUNDO CELESTINO BUSTAMANTE GALLARDO</t>
  </si>
  <si>
    <t>MARITZA DEL CARMEN</t>
  </si>
  <si>
    <t>1951</t>
  </si>
  <si>
    <t>12/02/2018 09:30:28:530</t>
  </si>
  <si>
    <t>JUAN PEDRO BAHAMONDE MAYORGA</t>
  </si>
  <si>
    <t>10/02/2018</t>
  </si>
  <si>
    <t>12/02/2018</t>
  </si>
  <si>
    <t>13/02/2018 08:25:24:847</t>
  </si>
  <si>
    <t>13/02/2018</t>
  </si>
  <si>
    <t>13/02/2018 21:38:30:160</t>
  </si>
  <si>
    <t>13/02/2018 21:41:37:610</t>
  </si>
  <si>
    <t>15/02/2018</t>
  </si>
  <si>
    <t>16/02/2018 00:08:01:677</t>
  </si>
  <si>
    <t>14/02/2018</t>
  </si>
  <si>
    <t>18/02/2018</t>
  </si>
  <si>
    <t>18/02/2018 22:13:53:280</t>
  </si>
  <si>
    <t>18/02/2018 22:19:57:573</t>
  </si>
  <si>
    <t>18/02/2018 22:23:38:077</t>
  </si>
  <si>
    <t>16/02/2018</t>
  </si>
  <si>
    <t>19/02/2018</t>
  </si>
  <si>
    <t>19/02/2018 20:29:15:963</t>
  </si>
  <si>
    <t>19/02/2018 20:57:46:527</t>
  </si>
  <si>
    <t>19/02/2018 21:01:43: Cambio fecha transbordo;</t>
  </si>
  <si>
    <t>20/02/2018</t>
  </si>
  <si>
    <t>20/02/2018 22:54:45:463</t>
  </si>
  <si>
    <t>20/02/2018 22:59:40:520</t>
  </si>
  <si>
    <t>21/02/2018</t>
  </si>
  <si>
    <t>21/02/2018 21:21:01:177</t>
  </si>
  <si>
    <t>21/02/2018 21:25:45:733</t>
  </si>
  <si>
    <t>21/02/2018 21:37:30:380</t>
  </si>
  <si>
    <t>23/02/2018</t>
  </si>
  <si>
    <t>25/02/2018</t>
  </si>
  <si>
    <t>25/02/2018 13:21:40:033</t>
  </si>
  <si>
    <t>CANDELARIA IV</t>
  </si>
  <si>
    <t>5537</t>
  </si>
  <si>
    <t>24/02/2018</t>
  </si>
  <si>
    <t>25/02/2018 13:29:05:183</t>
  </si>
  <si>
    <t>RAUL DEL CARMEN PEREZ BARRIA</t>
  </si>
  <si>
    <t>CANDELARIA III</t>
  </si>
  <si>
    <t>5371</t>
  </si>
  <si>
    <t>25/02/2018 20:56:31:513</t>
  </si>
  <si>
    <t>25/02/2018 23:54:28:897</t>
  </si>
  <si>
    <t>25/02/2018 23:58:17:503</t>
  </si>
  <si>
    <t>28/02/2018</t>
  </si>
  <si>
    <t>04/03/2018</t>
  </si>
  <si>
    <t>04/03/2018 20:48:00:140</t>
  </si>
  <si>
    <t>06/03/2018</t>
  </si>
  <si>
    <t>06/03/2018 22:42:50:043</t>
  </si>
  <si>
    <t>05/03/2018</t>
  </si>
  <si>
    <t>08/03/2018</t>
  </si>
  <si>
    <t>08/03/2018 23:04:00:090</t>
  </si>
  <si>
    <t>08/03/2018 23:08:53:497</t>
  </si>
  <si>
    <t>07/03/2018</t>
  </si>
  <si>
    <t>11/03/2018</t>
  </si>
  <si>
    <t>11/03/2018 20:20:36:847</t>
  </si>
  <si>
    <t>12/03/2018</t>
  </si>
  <si>
    <t>13/03/2018 02:44:47:183</t>
  </si>
  <si>
    <t>CAPTURA EN TONELADAS JULIANA X REGION, AÑO 2018</t>
  </si>
  <si>
    <t>Región-Zona</t>
  </si>
  <si>
    <t>D.Ex. N° 5-2018</t>
  </si>
  <si>
    <t>Cuota estival erizo unidades</t>
  </si>
  <si>
    <t>D.Ex. N° 97-2018</t>
  </si>
  <si>
    <t>Cuota estival erizo toneladas</t>
  </si>
  <si>
    <t>Erizo X-XI</t>
  </si>
  <si>
    <t>Norma que establece cuota</t>
  </si>
  <si>
    <t>Total erizo en toneladas</t>
  </si>
  <si>
    <t>Cuota investigacion</t>
  </si>
  <si>
    <t xml:space="preserve">Cuota X -XI Región </t>
  </si>
  <si>
    <t>Cuota estival erizo X Región unidades</t>
  </si>
  <si>
    <t>Cuota estival erizo XI Región unidades</t>
  </si>
  <si>
    <t>(Dec Ex N°05-2018 / Dec Ex N°87-2018 / Res Ex N°)</t>
  </si>
  <si>
    <t xml:space="preserve">RESUMEN ANUAL CONSUMO DE CUOTA ERIZO X - XI REGION, AÑO 2018 </t>
  </si>
  <si>
    <t xml:space="preserve">RESUMEN ANUAL CONSUMO DE CUOTA GLOBAL ERIZO X - XI REGION, AÑO 2018  </t>
  </si>
  <si>
    <t>Total Cuota Global erizo en toneladas</t>
  </si>
  <si>
    <t xml:space="preserve">Recurso </t>
  </si>
  <si>
    <r>
      <t xml:space="preserve">Huiro Macro </t>
    </r>
    <r>
      <rPr>
        <b/>
        <i/>
        <sz val="12"/>
        <color theme="1"/>
        <rFont val="Calibri"/>
        <family val="2"/>
        <scheme val="minor"/>
      </rPr>
      <t>(Macrocystis pyrifera)</t>
    </r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</si>
  <si>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</si>
  <si>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</si>
  <si>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>(D.Ex. N° 22-2018 - Distribución R.Ex. N° 552/09-02-2018)</t>
  </si>
  <si>
    <t xml:space="preserve">RESUMEN ANUAL CONSUMO DE CUOTA HUIRO NEGRO, HUIRO PALO Y HUIRO MACRO IV REGION COQUIMBO, AÑO 2018 </t>
  </si>
  <si>
    <t xml:space="preserve">                     RESUMEN ANUAL CONSUMO DE CUOTA HUIRO NEGRO, HUIRO PALO Y HUIRO MACRO  III REGION DE ATACAMA, AÑO 2018                                                                       </t>
  </si>
  <si>
    <t xml:space="preserve">(D.Ex. N° 20 - Distribución R. Ex. N° 407/01-02-2018)      </t>
  </si>
  <si>
    <t xml:space="preserve">HUIRO NEGRO III </t>
  </si>
  <si>
    <t>III</t>
  </si>
  <si>
    <t>REGION</t>
  </si>
  <si>
    <t>ENERO</t>
  </si>
  <si>
    <t>MARZO</t>
  </si>
  <si>
    <t>ARTESANALES III (VARADO + BARRETEADO)</t>
  </si>
  <si>
    <t>ABRIL</t>
  </si>
  <si>
    <t>JUNIO</t>
  </si>
  <si>
    <t>JULIO</t>
  </si>
  <si>
    <t>SEPTIEMBRE</t>
  </si>
  <si>
    <t>OCTUBRE</t>
  </si>
  <si>
    <t>DICIEMBRE</t>
  </si>
  <si>
    <t>ARTESANALES III (VARADO)</t>
  </si>
  <si>
    <t>HUIRO PALO III</t>
  </si>
  <si>
    <t>HUIRO MACRO</t>
  </si>
  <si>
    <t xml:space="preserve">HUIRO NEGRO </t>
  </si>
  <si>
    <t>IV</t>
  </si>
  <si>
    <t>COMUNA</t>
  </si>
  <si>
    <t>LA HIGUERA (VARADO + BARRETEADO)</t>
  </si>
  <si>
    <t>LA HIGUERA (VARADO)</t>
  </si>
  <si>
    <t>FEBRERO</t>
  </si>
  <si>
    <t>MAYO</t>
  </si>
  <si>
    <t>AGOSTO</t>
  </si>
  <si>
    <t xml:space="preserve">OCTUBRE </t>
  </si>
  <si>
    <t>NOVIEMBRE</t>
  </si>
  <si>
    <t>DICIEMRBE</t>
  </si>
  <si>
    <t>COQUIMBO (VARADO + BARRETEADO)</t>
  </si>
  <si>
    <t xml:space="preserve">AGOSTO </t>
  </si>
  <si>
    <t>COQUIMBO (VARADO)</t>
  </si>
  <si>
    <t>OVALLE (VARADO)</t>
  </si>
  <si>
    <t>OVALLE (VARADO + BARRETEADO)</t>
  </si>
  <si>
    <t>CANELA (VARADO + BARRETEADO)</t>
  </si>
  <si>
    <t>CANELA (VARADO)</t>
  </si>
  <si>
    <t>LOS VILOS (VARADO)</t>
  </si>
  <si>
    <t>LOS VILOS (VARADO + BARRETEADO)</t>
  </si>
  <si>
    <t xml:space="preserve">HUIRO PALO </t>
  </si>
  <si>
    <t>HUIRO PALO IV</t>
  </si>
  <si>
    <t>HUIRO NEGRO IV</t>
  </si>
  <si>
    <t>HUIRO MACRO III</t>
  </si>
  <si>
    <t>HUIRO MACRO IV</t>
  </si>
  <si>
    <t>LA HIGUERA (VARADO + SEGADO)</t>
  </si>
  <si>
    <t>COQUIMBO (VARADO + SEGADO)</t>
  </si>
  <si>
    <t>OVALLE (SEGADO + VARADO)</t>
  </si>
  <si>
    <t>CANELA (VARADO + SEGADO)</t>
  </si>
  <si>
    <t>LOS VILOS (VARADO + SEGADO)</t>
  </si>
  <si>
    <t xml:space="preserve">HUIRO MACRO </t>
  </si>
  <si>
    <t>HUIRO PALO</t>
  </si>
  <si>
    <t>TOTAL ASIGNATARIOS REGION</t>
  </si>
  <si>
    <t>1522-2018 Establece Distribución Cuota del Recurso Erizo, Regiones de Los Lagos y de Aysén del General Carlos Ibáñez del Campo, Año 2018. (Publicado en Página Web 20-04-2018)</t>
  </si>
  <si>
    <t xml:space="preserve">R.Ex. N°1522-2018 </t>
  </si>
  <si>
    <t>D.Ex. N° 97/1522-2018</t>
  </si>
  <si>
    <t>(Dec Ex N°05-2018 / Dec Ex N°97-2018/R Ex. N° 1522-2018 )</t>
  </si>
  <si>
    <t>-</t>
  </si>
  <si>
    <t>TOTAL REGION</t>
  </si>
  <si>
    <t>ERIZO X-XI</t>
  </si>
  <si>
    <t>ERIZO</t>
  </si>
  <si>
    <t>X-ZONA CONTIGUA</t>
  </si>
  <si>
    <t>XI</t>
  </si>
  <si>
    <t>TOTAL ASIGNATARIOS MACROZONA X-XI (ESTIVAL)</t>
  </si>
  <si>
    <t>TOTAL ASIGNATARIOS X REGION-ZONA CONTIGUA</t>
  </si>
  <si>
    <t>ARTESANALES III CHASCO (VARADO + BARRETEADO)</t>
  </si>
  <si>
    <t>ARTESANALES III CHASCO (VARADO)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</si>
  <si>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</si>
  <si>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</si>
  <si>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</si>
  <si>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</si>
  <si>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</si>
  <si>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</si>
  <si>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</si>
  <si>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</si>
  <si>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</si>
  <si>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</si>
  <si>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</si>
  <si>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</si>
  <si>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</si>
  <si>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</si>
  <si>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</si>
  <si>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Cuota X Región y Zona Contigua (ton)</t>
  </si>
  <si>
    <t>Cuota XI Región (ton)</t>
  </si>
  <si>
    <t>Cuota investigacion (ton) (0,000015%)</t>
  </si>
  <si>
    <t xml:space="preserve"> Captura </t>
  </si>
  <si>
    <t>Cuota asignada</t>
  </si>
  <si>
    <t>Cochayuyo</t>
  </si>
  <si>
    <t xml:space="preserve"> CONTROL DE CUOTAS POR PERIODO COCHAYUYO  VII REGION AÑO 2018</t>
  </si>
  <si>
    <t>Cuota Asignada (t)</t>
  </si>
  <si>
    <t>Tipo Fracionamiento Cuota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</si>
  <si>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</si>
  <si>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</si>
  <si>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</si>
  <si>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Región           (fuera de Chasco)</t>
  </si>
  <si>
    <t>(D.Ex. N° 361 / R. Ex. N°2782 -2018)</t>
  </si>
  <si>
    <t>Jul</t>
  </si>
  <si>
    <t>Ago</t>
  </si>
  <si>
    <t>Sep</t>
  </si>
  <si>
    <t>X-XI</t>
  </si>
  <si>
    <t>MACROZONA X-XI (ESTIVAL)</t>
  </si>
  <si>
    <t>TOTAL ASIGNATARIOS XI REGION</t>
  </si>
  <si>
    <t xml:space="preserve">TOTAL ASIGNATARIOS MACROZONA X-XI </t>
  </si>
  <si>
    <t xml:space="preserve">MACROZONA X-XI </t>
  </si>
  <si>
    <t>COCHAYUYO</t>
  </si>
  <si>
    <t>COCHAYUYO VII</t>
  </si>
  <si>
    <t xml:space="preserve">VII </t>
  </si>
  <si>
    <t>ARTESANALES VII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</si>
  <si>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</si>
  <si>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</si>
  <si>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</si>
  <si>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</si>
  <si>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</si>
  <si>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15-Nov al 30 -Nov</t>
  </si>
  <si>
    <t>10-Dic al 31-Dic</t>
  </si>
</sst>
</file>

<file path=xl/styles.xml><?xml version="1.0" encoding="utf-8"?>
<styleSheet xmlns="http://schemas.openxmlformats.org/spreadsheetml/2006/main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  <numFmt numFmtId="166" formatCode="_-* #,##0.00\ _p_t_a_-;\-* #,##0.00\ _p_t_a_-;_-* \-??\ _p_t_a_-;_-@_-"/>
    <numFmt numFmtId="167" formatCode="0.000"/>
    <numFmt numFmtId="168" formatCode="yyyy\-mm\-dd\ hh:mm:ss"/>
    <numFmt numFmtId="169" formatCode="[$-F800]dddd\,\ mmmm\ dd\,\ yyyy"/>
    <numFmt numFmtId="170" formatCode="yyyy/mm/dd;@"/>
    <numFmt numFmtId="171" formatCode="_-* #,##0.000_-;\-* #,##0.000_-;_-* &quot;-&quot;??_-;_-@_-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@Arial Unicode MS"/>
      <family val="2"/>
    </font>
    <font>
      <sz val="11"/>
      <name val="@Arial Unicode MS"/>
      <family val="2"/>
    </font>
    <font>
      <b/>
      <sz val="11"/>
      <name val="@Arial Unicode MS"/>
    </font>
    <font>
      <sz val="11"/>
      <name val="@Arial Unicode MS"/>
    </font>
    <font>
      <sz val="16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indexed="81"/>
      <name val="Tahoma"/>
      <family val="2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theme="5" tint="0.3999755851924192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1"/>
      <name val="Tahoma"/>
      <family val="2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2E9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7030A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67AED"/>
        <bgColor indexed="64"/>
      </patternFill>
    </fill>
    <fill>
      <patternFill patternType="solid">
        <fgColor rgb="FFFAB8F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1711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5" fillId="39" borderId="74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6" fillId="40" borderId="75" applyNumberFormat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7" fillId="0" borderId="7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9" fillId="30" borderId="74" applyNumberFormat="0" applyAlignment="0" applyProtection="0"/>
    <xf numFmtId="0" fontId="22" fillId="0" borderId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0" fontId="7" fillId="46" borderId="77" applyNumberFormat="0" applyFont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4" fillId="39" borderId="7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7" fillId="0" borderId="79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38" fillId="0" borderId="80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40" fillId="0" borderId="82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</cellStyleXfs>
  <cellXfs count="1195">
    <xf numFmtId="0" fontId="0" fillId="0" borderId="0" xfId="0"/>
    <xf numFmtId="0" fontId="0" fillId="7" borderId="0" xfId="0" applyFill="1"/>
    <xf numFmtId="0" fontId="0" fillId="7" borderId="0" xfId="0" applyFill="1" applyBorder="1"/>
    <xf numFmtId="0" fontId="13" fillId="7" borderId="0" xfId="0" applyFont="1" applyFill="1" applyBorder="1"/>
    <xf numFmtId="0" fontId="13" fillId="7" borderId="0" xfId="0" applyFont="1" applyFill="1"/>
    <xf numFmtId="0" fontId="2" fillId="3" borderId="26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61" xfId="0" applyFont="1" applyFill="1" applyBorder="1" applyAlignment="1">
      <alignment horizontal="center" vertical="center" wrapText="1"/>
    </xf>
    <xf numFmtId="0" fontId="2" fillId="16" borderId="64" xfId="0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18" fillId="22" borderId="32" xfId="0" applyFont="1" applyFill="1" applyBorder="1" applyAlignment="1">
      <alignment horizontal="center" vertical="center"/>
    </xf>
    <xf numFmtId="0" fontId="18" fillId="10" borderId="42" xfId="2" applyNumberFormat="1" applyFont="1" applyFill="1" applyBorder="1" applyAlignment="1">
      <alignment horizontal="center" vertical="center"/>
    </xf>
    <xf numFmtId="1" fontId="19" fillId="10" borderId="42" xfId="0" applyNumberFormat="1" applyFont="1" applyFill="1" applyBorder="1" applyAlignment="1">
      <alignment horizontal="center" vertical="center"/>
    </xf>
    <xf numFmtId="1" fontId="19" fillId="10" borderId="48" xfId="0" applyNumberFormat="1" applyFont="1" applyFill="1" applyBorder="1" applyAlignment="1">
      <alignment horizontal="center" vertical="center"/>
    </xf>
    <xf numFmtId="1" fontId="19" fillId="5" borderId="48" xfId="0" applyNumberFormat="1" applyFont="1" applyFill="1" applyBorder="1" applyAlignment="1">
      <alignment horizontal="center" vertical="center"/>
    </xf>
    <xf numFmtId="0" fontId="18" fillId="23" borderId="29" xfId="0" applyFont="1" applyFill="1" applyBorder="1" applyAlignment="1">
      <alignment horizontal="center" vertical="center"/>
    </xf>
    <xf numFmtId="0" fontId="8" fillId="23" borderId="29" xfId="2" applyNumberFormat="1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0" fontId="8" fillId="23" borderId="31" xfId="2" applyNumberFormat="1" applyFont="1" applyFill="1" applyBorder="1" applyAlignment="1">
      <alignment horizontal="center" vertical="center"/>
    </xf>
    <xf numFmtId="0" fontId="18" fillId="23" borderId="31" xfId="0" applyFont="1" applyFill="1" applyBorder="1" applyAlignment="1">
      <alignment horizontal="center" vertical="center"/>
    </xf>
    <xf numFmtId="0" fontId="18" fillId="22" borderId="32" xfId="2" applyNumberFormat="1" applyFont="1" applyFill="1" applyBorder="1" applyAlignment="1">
      <alignment horizontal="center" vertical="center"/>
    </xf>
    <xf numFmtId="0" fontId="18" fillId="9" borderId="41" xfId="0" applyFont="1" applyFill="1" applyBorder="1" applyAlignment="1">
      <alignment horizontal="center" vertical="center"/>
    </xf>
    <xf numFmtId="0" fontId="18" fillId="10" borderId="42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0" fillId="24" borderId="0" xfId="0" applyFill="1"/>
    <xf numFmtId="0" fontId="9" fillId="2" borderId="0" xfId="0" applyFont="1" applyFill="1"/>
    <xf numFmtId="0" fontId="42" fillId="2" borderId="0" xfId="0" applyNumberFormat="1" applyFont="1" applyFill="1" applyBorder="1" applyAlignment="1" applyProtection="1"/>
    <xf numFmtId="2" fontId="42" fillId="2" borderId="0" xfId="0" applyNumberFormat="1" applyFont="1" applyFill="1" applyBorder="1" applyAlignment="1" applyProtection="1"/>
    <xf numFmtId="0" fontId="42" fillId="47" borderId="1" xfId="0" applyNumberFormat="1" applyFont="1" applyFill="1" applyBorder="1" applyAlignment="1" applyProtection="1">
      <alignment horizontal="center"/>
    </xf>
    <xf numFmtId="0" fontId="42" fillId="2" borderId="1" xfId="0" applyNumberFormat="1" applyFont="1" applyFill="1" applyBorder="1" applyAlignment="1" applyProtection="1">
      <alignment horizontal="center"/>
    </xf>
    <xf numFmtId="0" fontId="41" fillId="2" borderId="1" xfId="0" applyNumberFormat="1" applyFont="1" applyFill="1" applyBorder="1" applyAlignment="1" applyProtection="1">
      <alignment horizontal="center"/>
    </xf>
    <xf numFmtId="167" fontId="43" fillId="48" borderId="1" xfId="0" applyNumberFormat="1" applyFont="1" applyFill="1" applyBorder="1" applyAlignment="1" applyProtection="1">
      <alignment horizontal="center"/>
    </xf>
    <xf numFmtId="2" fontId="42" fillId="2" borderId="1" xfId="0" applyNumberFormat="1" applyFont="1" applyFill="1" applyBorder="1" applyAlignment="1" applyProtection="1"/>
    <xf numFmtId="167" fontId="42" fillId="2" borderId="1" xfId="0" applyNumberFormat="1" applyFont="1" applyFill="1" applyBorder="1" applyAlignment="1" applyProtection="1"/>
    <xf numFmtId="167" fontId="42" fillId="2" borderId="1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/>
    <xf numFmtId="0" fontId="9" fillId="49" borderId="85" xfId="0" applyFont="1" applyFill="1" applyBorder="1"/>
    <xf numFmtId="167" fontId="43" fillId="47" borderId="1" xfId="0" applyNumberFormat="1" applyFont="1" applyFill="1" applyBorder="1" applyAlignment="1" applyProtection="1">
      <alignment horizontal="center"/>
    </xf>
    <xf numFmtId="2" fontId="41" fillId="47" borderId="1" xfId="0" applyNumberFormat="1" applyFont="1" applyFill="1" applyBorder="1" applyAlignment="1" applyProtection="1">
      <alignment horizontal="center"/>
    </xf>
    <xf numFmtId="167" fontId="41" fillId="47" borderId="1" xfId="0" applyNumberFormat="1" applyFont="1" applyFill="1" applyBorder="1" applyAlignment="1" applyProtection="1">
      <alignment horizontal="center"/>
    </xf>
    <xf numFmtId="167" fontId="44" fillId="2" borderId="1" xfId="0" applyNumberFormat="1" applyFont="1" applyFill="1" applyBorder="1" applyAlignment="1" applyProtection="1">
      <alignment horizontal="center"/>
    </xf>
    <xf numFmtId="167" fontId="43" fillId="2" borderId="1" xfId="0" applyNumberFormat="1" applyFont="1" applyFill="1" applyBorder="1" applyAlignment="1" applyProtection="1">
      <alignment horizontal="center"/>
    </xf>
    <xf numFmtId="0" fontId="2" fillId="17" borderId="40" xfId="0" applyFont="1" applyFill="1" applyBorder="1" applyAlignment="1">
      <alignment horizontal="center" vertical="center" wrapText="1"/>
    </xf>
    <xf numFmtId="0" fontId="2" fillId="17" borderId="61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9" fontId="2" fillId="17" borderId="17" xfId="3" applyFont="1" applyFill="1" applyBorder="1" applyAlignment="1">
      <alignment horizontal="center" vertical="center" wrapText="1"/>
    </xf>
    <xf numFmtId="1" fontId="19" fillId="13" borderId="66" xfId="0" applyNumberFormat="1" applyFont="1" applyFill="1" applyBorder="1" applyAlignment="1">
      <alignment horizontal="center" vertical="center"/>
    </xf>
    <xf numFmtId="1" fontId="19" fillId="13" borderId="23" xfId="0" applyNumberFormat="1" applyFont="1" applyFill="1" applyBorder="1" applyAlignment="1">
      <alignment horizontal="center" vertical="center"/>
    </xf>
    <xf numFmtId="1" fontId="19" fillId="13" borderId="34" xfId="0" applyNumberFormat="1" applyFont="1" applyFill="1" applyBorder="1" applyAlignment="1">
      <alignment horizontal="center" vertical="center"/>
    </xf>
    <xf numFmtId="1" fontId="19" fillId="13" borderId="32" xfId="0" applyNumberFormat="1" applyFont="1" applyFill="1" applyBorder="1" applyAlignment="1">
      <alignment horizontal="center" vertical="center"/>
    </xf>
    <xf numFmtId="1" fontId="2" fillId="2" borderId="64" xfId="2" applyNumberFormat="1" applyFont="1" applyFill="1" applyBorder="1" applyAlignment="1">
      <alignment horizontal="center" vertical="center"/>
    </xf>
    <xf numFmtId="1" fontId="17" fillId="2" borderId="61" xfId="0" applyNumberFormat="1" applyFont="1" applyFill="1" applyBorder="1" applyAlignment="1">
      <alignment horizontal="center" vertical="center"/>
    </xf>
    <xf numFmtId="9" fontId="2" fillId="16" borderId="11" xfId="3" applyFont="1" applyFill="1" applyBorder="1" applyAlignment="1">
      <alignment horizontal="center" vertical="center" wrapText="1"/>
    </xf>
    <xf numFmtId="1" fontId="19" fillId="21" borderId="66" xfId="0" applyNumberFormat="1" applyFont="1" applyFill="1" applyBorder="1" applyAlignment="1">
      <alignment horizontal="center" vertical="center"/>
    </xf>
    <xf numFmtId="1" fontId="19" fillId="21" borderId="35" xfId="0" applyNumberFormat="1" applyFont="1" applyFill="1" applyBorder="1" applyAlignment="1">
      <alignment horizontal="center" vertical="center"/>
    </xf>
    <xf numFmtId="1" fontId="19" fillId="21" borderId="23" xfId="0" applyNumberFormat="1" applyFont="1" applyFill="1" applyBorder="1" applyAlignment="1">
      <alignment horizontal="center" vertical="center"/>
    </xf>
    <xf numFmtId="1" fontId="19" fillId="21" borderId="30" xfId="0" applyNumberFormat="1" applyFont="1" applyFill="1" applyBorder="1" applyAlignment="1">
      <alignment horizontal="center" vertical="center"/>
    </xf>
    <xf numFmtId="1" fontId="19" fillId="21" borderId="34" xfId="0" applyNumberFormat="1" applyFont="1" applyFill="1" applyBorder="1" applyAlignment="1">
      <alignment horizontal="center" vertical="center"/>
    </xf>
    <xf numFmtId="1" fontId="19" fillId="21" borderId="32" xfId="0" applyNumberFormat="1" applyFont="1" applyFill="1" applyBorder="1" applyAlignment="1">
      <alignment horizontal="center" vertical="center"/>
    </xf>
    <xf numFmtId="0" fontId="2" fillId="9" borderId="61" xfId="2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 wrapText="1"/>
    </xf>
    <xf numFmtId="9" fontId="2" fillId="3" borderId="11" xfId="3" applyFont="1" applyFill="1" applyBorder="1" applyAlignment="1">
      <alignment horizontal="center" vertical="center" wrapText="1"/>
    </xf>
    <xf numFmtId="1" fontId="18" fillId="10" borderId="48" xfId="2" applyNumberFormat="1" applyFont="1" applyFill="1" applyBorder="1" applyAlignment="1">
      <alignment horizontal="center" vertical="center"/>
    </xf>
    <xf numFmtId="1" fontId="18" fillId="10" borderId="7" xfId="2" applyNumberFormat="1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horizontal="center" vertical="center"/>
    </xf>
    <xf numFmtId="1" fontId="18" fillId="10" borderId="13" xfId="2" applyNumberFormat="1" applyFont="1" applyFill="1" applyBorder="1" applyAlignment="1">
      <alignment horizontal="center" vertical="center"/>
    </xf>
    <xf numFmtId="1" fontId="19" fillId="10" borderId="30" xfId="0" applyNumberFormat="1" applyFont="1" applyFill="1" applyBorder="1" applyAlignment="1">
      <alignment horizontal="center" vertical="center"/>
    </xf>
    <xf numFmtId="1" fontId="18" fillId="10" borderId="3" xfId="2" applyNumberFormat="1" applyFont="1" applyFill="1" applyBorder="1" applyAlignment="1">
      <alignment horizontal="center" vertical="center"/>
    </xf>
    <xf numFmtId="0" fontId="18" fillId="22" borderId="35" xfId="0" applyFont="1" applyFill="1" applyBorder="1" applyAlignment="1">
      <alignment horizontal="center" vertical="center"/>
    </xf>
    <xf numFmtId="1" fontId="18" fillId="22" borderId="35" xfId="2" applyNumberFormat="1" applyFont="1" applyFill="1" applyBorder="1" applyAlignment="1">
      <alignment horizontal="center" vertical="center"/>
    </xf>
    <xf numFmtId="1" fontId="18" fillId="22" borderId="70" xfId="2" applyNumberFormat="1" applyFont="1" applyFill="1" applyBorder="1" applyAlignment="1">
      <alignment horizontal="center" vertical="center"/>
    </xf>
    <xf numFmtId="1" fontId="19" fillId="22" borderId="35" xfId="0" applyNumberFormat="1" applyFont="1" applyFill="1" applyBorder="1" applyAlignment="1">
      <alignment horizontal="center" vertical="center"/>
    </xf>
    <xf numFmtId="0" fontId="18" fillId="22" borderId="30" xfId="0" applyFont="1" applyFill="1" applyBorder="1" applyAlignment="1">
      <alignment horizontal="center" vertical="center"/>
    </xf>
    <xf numFmtId="1" fontId="18" fillId="22" borderId="30" xfId="2" applyNumberFormat="1" applyFont="1" applyFill="1" applyBorder="1" applyAlignment="1">
      <alignment horizontal="center" vertical="center"/>
    </xf>
    <xf numFmtId="1" fontId="18" fillId="22" borderId="13" xfId="2" applyNumberFormat="1" applyFont="1" applyFill="1" applyBorder="1" applyAlignment="1">
      <alignment horizontal="center" vertical="center"/>
    </xf>
    <xf numFmtId="1" fontId="19" fillId="22" borderId="30" xfId="0" applyNumberFormat="1" applyFont="1" applyFill="1" applyBorder="1" applyAlignment="1">
      <alignment horizontal="center" vertical="center"/>
    </xf>
    <xf numFmtId="1" fontId="18" fillId="22" borderId="37" xfId="2" applyNumberFormat="1" applyFont="1" applyFill="1" applyBorder="1" applyAlignment="1">
      <alignment horizontal="center" vertical="center"/>
    </xf>
    <xf numFmtId="1" fontId="19" fillId="22" borderId="32" xfId="0" applyNumberFormat="1" applyFont="1" applyFill="1" applyBorder="1" applyAlignment="1">
      <alignment horizontal="center" vertical="center"/>
    </xf>
    <xf numFmtId="1" fontId="2" fillId="12" borderId="61" xfId="2" applyNumberFormat="1" applyFont="1" applyFill="1" applyBorder="1" applyAlignment="1">
      <alignment horizontal="center" vertical="center"/>
    </xf>
    <xf numFmtId="0" fontId="2" fillId="18" borderId="61" xfId="0" applyFont="1" applyFill="1" applyBorder="1" applyAlignment="1">
      <alignment horizontal="center" vertical="center" wrapText="1"/>
    </xf>
    <xf numFmtId="0" fontId="2" fillId="18" borderId="38" xfId="0" applyFont="1" applyFill="1" applyBorder="1" applyAlignment="1">
      <alignment horizontal="center" vertical="center" wrapText="1"/>
    </xf>
    <xf numFmtId="0" fontId="2" fillId="18" borderId="40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9" fontId="2" fillId="18" borderId="29" xfId="3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1" fontId="18" fillId="6" borderId="35" xfId="2" applyNumberFormat="1" applyFont="1" applyFill="1" applyBorder="1" applyAlignment="1">
      <alignment horizontal="center" vertical="center"/>
    </xf>
    <xf numFmtId="1" fontId="19" fillId="5" borderId="35" xfId="0" applyNumberFormat="1" applyFont="1" applyFill="1" applyBorder="1" applyAlignment="1">
      <alignment horizontal="center" vertical="center"/>
    </xf>
    <xf numFmtId="0" fontId="18" fillId="6" borderId="57" xfId="0" applyFont="1" applyFill="1" applyBorder="1" applyAlignment="1">
      <alignment horizontal="center" vertical="center"/>
    </xf>
    <xf numFmtId="1" fontId="18" fillId="6" borderId="32" xfId="2" applyNumberFormat="1" applyFont="1" applyFill="1" applyBorder="1" applyAlignment="1">
      <alignment horizontal="center" vertical="center"/>
    </xf>
    <xf numFmtId="1" fontId="19" fillId="5" borderId="32" xfId="0" applyNumberFormat="1" applyFont="1" applyFill="1" applyBorder="1" applyAlignment="1">
      <alignment horizontal="center" vertical="center"/>
    </xf>
    <xf numFmtId="1" fontId="18" fillId="6" borderId="48" xfId="2" applyNumberFormat="1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1" fontId="18" fillId="2" borderId="29" xfId="2" applyNumberFormat="1" applyFont="1" applyFill="1" applyBorder="1" applyAlignment="1">
      <alignment horizontal="center" vertical="center"/>
    </xf>
    <xf numFmtId="1" fontId="19" fillId="2" borderId="35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1" fontId="18" fillId="2" borderId="30" xfId="2" applyNumberFormat="1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1" fontId="18" fillId="2" borderId="32" xfId="2" applyNumberFormat="1" applyFont="1" applyFill="1" applyBorder="1" applyAlignment="1">
      <alignment horizontal="center" vertical="center"/>
    </xf>
    <xf numFmtId="1" fontId="19" fillId="2" borderId="32" xfId="0" applyNumberFormat="1" applyFont="1" applyFill="1" applyBorder="1" applyAlignment="1">
      <alignment horizontal="center" vertical="center"/>
    </xf>
    <xf numFmtId="1" fontId="2" fillId="2" borderId="61" xfId="2" applyNumberFormat="1" applyFont="1" applyFill="1" applyBorder="1" applyAlignment="1">
      <alignment horizontal="center" vertical="center"/>
    </xf>
    <xf numFmtId="9" fontId="2" fillId="16" borderId="61" xfId="3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 wrapText="1"/>
    </xf>
    <xf numFmtId="0" fontId="18" fillId="2" borderId="71" xfId="0" applyFont="1" applyFill="1" applyBorder="1" applyAlignment="1">
      <alignment horizontal="center" vertical="center"/>
    </xf>
    <xf numFmtId="1" fontId="2" fillId="2" borderId="20" xfId="2" applyNumberFormat="1" applyFont="1" applyFill="1" applyBorder="1" applyAlignment="1">
      <alignment horizontal="center" vertical="center"/>
    </xf>
    <xf numFmtId="1" fontId="2" fillId="2" borderId="33" xfId="2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9" fontId="2" fillId="3" borderId="17" xfId="3" applyFont="1" applyFill="1" applyBorder="1" applyAlignment="1">
      <alignment horizontal="center" vertical="center" wrapText="1"/>
    </xf>
    <xf numFmtId="1" fontId="19" fillId="8" borderId="35" xfId="0" applyNumberFormat="1" applyFont="1" applyFill="1" applyBorder="1" applyAlignment="1">
      <alignment horizontal="center" vertical="center"/>
    </xf>
    <xf numFmtId="1" fontId="19" fillId="8" borderId="32" xfId="0" applyNumberFormat="1" applyFont="1" applyFill="1" applyBorder="1" applyAlignment="1">
      <alignment horizontal="center" vertical="center"/>
    </xf>
    <xf numFmtId="1" fontId="18" fillId="2" borderId="68" xfId="2" applyNumberFormat="1" applyFont="1" applyFill="1" applyBorder="1" applyAlignment="1">
      <alignment horizontal="center" vertical="center"/>
    </xf>
    <xf numFmtId="1" fontId="18" fillId="2" borderId="12" xfId="2" applyNumberFormat="1" applyFont="1" applyFill="1" applyBorder="1" applyAlignment="1">
      <alignment horizontal="center" vertical="center"/>
    </xf>
    <xf numFmtId="1" fontId="2" fillId="2" borderId="41" xfId="2" applyNumberFormat="1" applyFont="1" applyFill="1" applyBorder="1" applyAlignment="1">
      <alignment horizontal="center" vertical="center"/>
    </xf>
    <xf numFmtId="1" fontId="17" fillId="2" borderId="33" xfId="0" applyNumberFormat="1" applyFont="1" applyFill="1" applyBorder="1" applyAlignment="1">
      <alignment horizontal="center" vertical="center"/>
    </xf>
    <xf numFmtId="0" fontId="0" fillId="2" borderId="32" xfId="2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3" borderId="33" xfId="0" applyFont="1" applyFill="1" applyBorder="1" applyAlignment="1">
      <alignment horizontal="center" vertical="center"/>
    </xf>
    <xf numFmtId="1" fontId="19" fillId="8" borderId="98" xfId="0" applyNumberFormat="1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1" fontId="19" fillId="2" borderId="33" xfId="0" applyNumberFormat="1" applyFont="1" applyFill="1" applyBorder="1" applyAlignment="1">
      <alignment horizontal="center" vertical="center"/>
    </xf>
    <xf numFmtId="0" fontId="47" fillId="15" borderId="88" xfId="0" applyFont="1" applyFill="1" applyBorder="1" applyAlignment="1">
      <alignment horizontal="center"/>
    </xf>
    <xf numFmtId="0" fontId="47" fillId="15" borderId="9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8" fontId="0" fillId="0" borderId="0" xfId="0" applyNumberFormat="1"/>
    <xf numFmtId="0" fontId="11" fillId="52" borderId="1" xfId="0" applyFont="1" applyFill="1" applyBorder="1" applyAlignment="1">
      <alignment horizontal="center"/>
    </xf>
    <xf numFmtId="0" fontId="2" fillId="51" borderId="61" xfId="0" applyFont="1" applyFill="1" applyBorder="1" applyAlignment="1">
      <alignment horizontal="center" vertical="center" wrapText="1"/>
    </xf>
    <xf numFmtId="0" fontId="2" fillId="51" borderId="38" xfId="0" applyFont="1" applyFill="1" applyBorder="1" applyAlignment="1">
      <alignment horizontal="center" vertical="center" wrapText="1"/>
    </xf>
    <xf numFmtId="0" fontId="2" fillId="51" borderId="29" xfId="0" applyFont="1" applyFill="1" applyBorder="1" applyAlignment="1">
      <alignment horizontal="center" vertical="center" wrapText="1"/>
    </xf>
    <xf numFmtId="0" fontId="2" fillId="51" borderId="4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2" fillId="51" borderId="15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horizontal="center" vertical="center"/>
    </xf>
    <xf numFmtId="0" fontId="1" fillId="53" borderId="62" xfId="0" applyFont="1" applyFill="1" applyBorder="1" applyAlignment="1">
      <alignment horizontal="center" vertical="center"/>
    </xf>
    <xf numFmtId="0" fontId="1" fillId="52" borderId="61" xfId="0" applyFont="1" applyFill="1" applyBorder="1" applyAlignment="1">
      <alignment horizontal="center" vertical="center"/>
    </xf>
    <xf numFmtId="0" fontId="1" fillId="53" borderId="35" xfId="0" applyFont="1" applyFill="1" applyBorder="1" applyAlignment="1">
      <alignment horizontal="center" vertical="center"/>
    </xf>
    <xf numFmtId="0" fontId="1" fillId="53" borderId="30" xfId="0" applyFont="1" applyFill="1" applyBorder="1" applyAlignment="1">
      <alignment horizontal="center" vertical="center"/>
    </xf>
    <xf numFmtId="0" fontId="1" fillId="53" borderId="32" xfId="0" applyFont="1" applyFill="1" applyBorder="1" applyAlignment="1">
      <alignment horizontal="center" vertical="center"/>
    </xf>
    <xf numFmtId="0" fontId="1" fillId="53" borderId="59" xfId="0" applyFont="1" applyFill="1" applyBorder="1" applyAlignment="1">
      <alignment horizontal="center" vertical="center"/>
    </xf>
    <xf numFmtId="0" fontId="1" fillId="53" borderId="40" xfId="0" applyFont="1" applyFill="1" applyBorder="1" applyAlignment="1">
      <alignment horizontal="center" vertical="center"/>
    </xf>
    <xf numFmtId="0" fontId="1" fillId="52" borderId="40" xfId="0" applyFont="1" applyFill="1" applyBorder="1" applyAlignment="1">
      <alignment horizontal="center" vertical="center"/>
    </xf>
    <xf numFmtId="0" fontId="1" fillId="52" borderId="62" xfId="0" applyFont="1" applyFill="1" applyBorder="1" applyAlignment="1">
      <alignment horizontal="center" vertical="center"/>
    </xf>
    <xf numFmtId="9" fontId="2" fillId="51" borderId="29" xfId="3" applyFont="1" applyFill="1" applyBorder="1" applyAlignment="1">
      <alignment horizontal="center" vertical="center" wrapText="1"/>
    </xf>
    <xf numFmtId="4" fontId="1" fillId="2" borderId="61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42" xfId="0" applyNumberFormat="1" applyFont="1" applyFill="1" applyBorder="1" applyAlignment="1">
      <alignment horizontal="center" vertical="center"/>
    </xf>
    <xf numFmtId="1" fontId="18" fillId="9" borderId="6" xfId="2" applyNumberFormat="1" applyFont="1" applyFill="1" applyBorder="1" applyAlignment="1">
      <alignment horizontal="center" vertical="center"/>
    </xf>
    <xf numFmtId="1" fontId="18" fillId="9" borderId="2" xfId="2" applyNumberFormat="1" applyFont="1" applyFill="1" applyBorder="1" applyAlignment="1">
      <alignment horizontal="center" vertical="center"/>
    </xf>
    <xf numFmtId="1" fontId="18" fillId="9" borderId="68" xfId="2" applyNumberFormat="1" applyFont="1" applyFill="1" applyBorder="1" applyAlignment="1">
      <alignment horizontal="center" vertical="center"/>
    </xf>
    <xf numFmtId="1" fontId="18" fillId="9" borderId="69" xfId="2" applyNumberFormat="1" applyFont="1" applyFill="1" applyBorder="1" applyAlignment="1">
      <alignment horizontal="center" vertical="center"/>
    </xf>
    <xf numFmtId="1" fontId="18" fillId="2" borderId="69" xfId="2" applyNumberFormat="1" applyFont="1" applyFill="1" applyBorder="1" applyAlignment="1">
      <alignment horizontal="center" vertical="center"/>
    </xf>
    <xf numFmtId="1" fontId="19" fillId="5" borderId="7" xfId="0" applyNumberFormat="1" applyFont="1" applyFill="1" applyBorder="1" applyAlignment="1">
      <alignment horizontal="center" vertical="center"/>
    </xf>
    <xf numFmtId="1" fontId="19" fillId="5" borderId="70" xfId="0" applyNumberFormat="1" applyFont="1" applyFill="1" applyBorder="1" applyAlignment="1">
      <alignment horizontal="center" vertical="center"/>
    </xf>
    <xf numFmtId="1" fontId="19" fillId="5" borderId="37" xfId="0" applyNumberFormat="1" applyFont="1" applyFill="1" applyBorder="1" applyAlignment="1">
      <alignment horizontal="center" vertical="center"/>
    </xf>
    <xf numFmtId="1" fontId="17" fillId="2" borderId="20" xfId="0" applyNumberFormat="1" applyFont="1" applyFill="1" applyBorder="1" applyAlignment="1">
      <alignment horizontal="center" vertical="center"/>
    </xf>
    <xf numFmtId="1" fontId="18" fillId="9" borderId="48" xfId="2" applyNumberFormat="1" applyFont="1" applyFill="1" applyBorder="1" applyAlignment="1">
      <alignment horizontal="center" vertical="center"/>
    </xf>
    <xf numFmtId="1" fontId="18" fillId="9" borderId="42" xfId="2" applyNumberFormat="1" applyFont="1" applyFill="1" applyBorder="1" applyAlignment="1">
      <alignment horizontal="center" vertical="center"/>
    </xf>
    <xf numFmtId="1" fontId="18" fillId="9" borderId="35" xfId="2" applyNumberFormat="1" applyFont="1" applyFill="1" applyBorder="1" applyAlignment="1">
      <alignment horizontal="center" vertical="center"/>
    </xf>
    <xf numFmtId="1" fontId="18" fillId="9" borderId="32" xfId="2" applyNumberFormat="1" applyFont="1" applyFill="1" applyBorder="1" applyAlignment="1">
      <alignment horizontal="center" vertical="center"/>
    </xf>
    <xf numFmtId="1" fontId="18" fillId="2" borderId="35" xfId="2" applyNumberFormat="1" applyFont="1" applyFill="1" applyBorder="1" applyAlignment="1">
      <alignment horizontal="center" vertical="center"/>
    </xf>
    <xf numFmtId="1" fontId="18" fillId="8" borderId="70" xfId="2" applyNumberFormat="1" applyFont="1" applyFill="1" applyBorder="1" applyAlignment="1">
      <alignment horizontal="center" vertical="center"/>
    </xf>
    <xf numFmtId="1" fontId="18" fillId="8" borderId="37" xfId="2" applyNumberFormat="1" applyFont="1" applyFill="1" applyBorder="1" applyAlignment="1">
      <alignment horizontal="center" vertical="center"/>
    </xf>
    <xf numFmtId="1" fontId="18" fillId="8" borderId="95" xfId="2" applyNumberFormat="1" applyFont="1" applyFill="1" applyBorder="1" applyAlignment="1">
      <alignment horizontal="center" vertical="center"/>
    </xf>
    <xf numFmtId="1" fontId="18" fillId="2" borderId="70" xfId="2" applyNumberFormat="1" applyFont="1" applyFill="1" applyBorder="1" applyAlignment="1">
      <alignment horizontal="center" vertical="center"/>
    </xf>
    <xf numFmtId="1" fontId="18" fillId="2" borderId="13" xfId="2" applyNumberFormat="1" applyFont="1" applyFill="1" applyBorder="1" applyAlignment="1">
      <alignment horizontal="center" vertical="center"/>
    </xf>
    <xf numFmtId="1" fontId="18" fillId="2" borderId="20" xfId="2" applyNumberFormat="1" applyFont="1" applyFill="1" applyBorder="1" applyAlignment="1">
      <alignment horizontal="center" vertical="center"/>
    </xf>
    <xf numFmtId="1" fontId="18" fillId="8" borderId="35" xfId="2" applyNumberFormat="1" applyFont="1" applyFill="1" applyBorder="1" applyAlignment="1">
      <alignment horizontal="center" vertical="center"/>
    </xf>
    <xf numFmtId="1" fontId="18" fillId="8" borderId="32" xfId="2" applyNumberFormat="1" applyFont="1" applyFill="1" applyBorder="1" applyAlignment="1">
      <alignment horizontal="center" vertical="center"/>
    </xf>
    <xf numFmtId="1" fontId="18" fillId="8" borderId="42" xfId="2" applyNumberFormat="1" applyFont="1" applyFill="1" applyBorder="1" applyAlignment="1">
      <alignment horizontal="center" vertical="center"/>
    </xf>
    <xf numFmtId="1" fontId="18" fillId="2" borderId="33" xfId="2" applyNumberFormat="1" applyFont="1" applyFill="1" applyBorder="1" applyAlignment="1">
      <alignment horizontal="center" vertical="center"/>
    </xf>
    <xf numFmtId="4" fontId="1" fillId="2" borderId="64" xfId="0" applyNumberFormat="1" applyFont="1" applyFill="1" applyBorder="1" applyAlignment="1">
      <alignment horizontal="center" vertical="center"/>
    </xf>
    <xf numFmtId="4" fontId="1" fillId="2" borderId="70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95" xfId="0" applyNumberFormat="1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center" vertical="center" wrapText="1"/>
    </xf>
    <xf numFmtId="1" fontId="52" fillId="50" borderId="61" xfId="2" applyNumberFormat="1" applyFont="1" applyFill="1" applyBorder="1" applyAlignment="1">
      <alignment horizontal="center" vertical="center"/>
    </xf>
    <xf numFmtId="1" fontId="52" fillId="50" borderId="64" xfId="2" applyNumberFormat="1" applyFont="1" applyFill="1" applyBorder="1" applyAlignment="1">
      <alignment horizontal="center" vertical="center"/>
    </xf>
    <xf numFmtId="1" fontId="52" fillId="50" borderId="61" xfId="0" applyNumberFormat="1" applyFont="1" applyFill="1" applyBorder="1" applyAlignment="1">
      <alignment horizontal="center" vertical="center"/>
    </xf>
    <xf numFmtId="1" fontId="19" fillId="5" borderId="101" xfId="0" applyNumberFormat="1" applyFont="1" applyFill="1" applyBorder="1" applyAlignment="1">
      <alignment horizontal="center" vertical="center"/>
    </xf>
    <xf numFmtId="1" fontId="19" fillId="2" borderId="70" xfId="0" applyNumberFormat="1" applyFont="1" applyFill="1" applyBorder="1" applyAlignment="1">
      <alignment horizontal="center" vertical="center"/>
    </xf>
    <xf numFmtId="1" fontId="19" fillId="2" borderId="83" xfId="0" applyNumberFormat="1" applyFont="1" applyFill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 vertical="center"/>
    </xf>
    <xf numFmtId="9" fontId="1" fillId="2" borderId="61" xfId="3" applyFont="1" applyFill="1" applyBorder="1" applyAlignment="1">
      <alignment horizontal="center" vertical="center"/>
    </xf>
    <xf numFmtId="9" fontId="1" fillId="2" borderId="35" xfId="3" applyFont="1" applyFill="1" applyBorder="1" applyAlignment="1">
      <alignment horizontal="center" vertical="center"/>
    </xf>
    <xf numFmtId="9" fontId="1" fillId="2" borderId="30" xfId="3" applyFont="1" applyFill="1" applyBorder="1" applyAlignment="1">
      <alignment horizontal="center" vertical="center"/>
    </xf>
    <xf numFmtId="9" fontId="1" fillId="2" borderId="102" xfId="3" applyFont="1" applyFill="1" applyBorder="1" applyAlignment="1">
      <alignment horizontal="center" vertical="center"/>
    </xf>
    <xf numFmtId="9" fontId="52" fillId="50" borderId="61" xfId="3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1" fontId="18" fillId="6" borderId="103" xfId="2" applyNumberFormat="1" applyFont="1" applyFill="1" applyBorder="1" applyAlignment="1">
      <alignment horizontal="center" vertical="center"/>
    </xf>
    <xf numFmtId="1" fontId="19" fillId="5" borderId="103" xfId="0" applyNumberFormat="1" applyFont="1" applyFill="1" applyBorder="1" applyAlignment="1">
      <alignment horizontal="center" vertical="center"/>
    </xf>
    <xf numFmtId="1" fontId="19" fillId="2" borderId="103" xfId="0" applyNumberFormat="1" applyFont="1" applyFill="1" applyBorder="1" applyAlignment="1">
      <alignment horizontal="center" vertical="center"/>
    </xf>
    <xf numFmtId="9" fontId="19" fillId="54" borderId="66" xfId="3" applyFont="1" applyFill="1" applyBorder="1" applyAlignment="1">
      <alignment horizontal="center" vertical="center"/>
    </xf>
    <xf numFmtId="9" fontId="19" fillId="54" borderId="23" xfId="3" applyFont="1" applyFill="1" applyBorder="1" applyAlignment="1">
      <alignment horizontal="center" vertical="center"/>
    </xf>
    <xf numFmtId="9" fontId="19" fillId="54" borderId="34" xfId="3" applyFont="1" applyFill="1" applyBorder="1" applyAlignment="1">
      <alignment horizontal="center" vertical="center"/>
    </xf>
    <xf numFmtId="9" fontId="17" fillId="54" borderId="11" xfId="3" applyFont="1" applyFill="1" applyBorder="1" applyAlignment="1">
      <alignment horizontal="center" vertical="center"/>
    </xf>
    <xf numFmtId="9" fontId="19" fillId="54" borderId="35" xfId="3" applyFont="1" applyFill="1" applyBorder="1" applyAlignment="1">
      <alignment horizontal="center" vertical="center"/>
    </xf>
    <xf numFmtId="9" fontId="19" fillId="54" borderId="32" xfId="3" applyFont="1" applyFill="1" applyBorder="1" applyAlignment="1">
      <alignment horizontal="center" vertical="center"/>
    </xf>
    <xf numFmtId="9" fontId="19" fillId="54" borderId="48" xfId="3" applyFont="1" applyFill="1" applyBorder="1" applyAlignment="1">
      <alignment horizontal="center" vertical="center"/>
    </xf>
    <xf numFmtId="9" fontId="18" fillId="54" borderId="35" xfId="3" applyFont="1" applyFill="1" applyBorder="1" applyAlignment="1">
      <alignment horizontal="center" vertical="center"/>
    </xf>
    <xf numFmtId="9" fontId="18" fillId="54" borderId="103" xfId="3" applyFont="1" applyFill="1" applyBorder="1" applyAlignment="1">
      <alignment horizontal="center" vertical="center"/>
    </xf>
    <xf numFmtId="9" fontId="18" fillId="54" borderId="32" xfId="3" applyFont="1" applyFill="1" applyBorder="1" applyAlignment="1">
      <alignment horizontal="center" vertical="center"/>
    </xf>
    <xf numFmtId="9" fontId="18" fillId="54" borderId="48" xfId="3" applyFont="1" applyFill="1" applyBorder="1" applyAlignment="1">
      <alignment horizontal="center" vertical="center"/>
    </xf>
    <xf numFmtId="9" fontId="2" fillId="54" borderId="61" xfId="3" applyFont="1" applyFill="1" applyBorder="1" applyAlignment="1">
      <alignment horizontal="center" vertical="center"/>
    </xf>
    <xf numFmtId="9" fontId="19" fillId="54" borderId="102" xfId="3" applyFont="1" applyFill="1" applyBorder="1" applyAlignment="1">
      <alignment horizontal="center" vertical="center"/>
    </xf>
    <xf numFmtId="9" fontId="19" fillId="54" borderId="30" xfId="3" applyFont="1" applyFill="1" applyBorder="1" applyAlignment="1">
      <alignment horizontal="center" vertical="center"/>
    </xf>
    <xf numFmtId="9" fontId="17" fillId="54" borderId="33" xfId="3" applyFont="1" applyFill="1" applyBorder="1" applyAlignment="1">
      <alignment horizontal="center" vertical="center"/>
    </xf>
    <xf numFmtId="9" fontId="19" fillId="54" borderId="19" xfId="3" applyFont="1" applyFill="1" applyBorder="1" applyAlignment="1">
      <alignment horizontal="center" vertical="center"/>
    </xf>
    <xf numFmtId="9" fontId="19" fillId="54" borderId="22" xfId="3" applyFont="1" applyFill="1" applyBorder="1" applyAlignment="1">
      <alignment horizontal="center" vertical="center"/>
    </xf>
    <xf numFmtId="9" fontId="17" fillId="54" borderId="22" xfId="3" applyFont="1" applyFill="1" applyBorder="1" applyAlignment="1">
      <alignment horizontal="center" vertical="center"/>
    </xf>
    <xf numFmtId="9" fontId="13" fillId="7" borderId="0" xfId="3" applyFont="1" applyFill="1"/>
    <xf numFmtId="9" fontId="19" fillId="54" borderId="54" xfId="3" applyFont="1" applyFill="1" applyBorder="1" applyAlignment="1">
      <alignment horizontal="center" vertical="center"/>
    </xf>
    <xf numFmtId="0" fontId="0" fillId="19" borderId="0" xfId="0" applyFill="1"/>
    <xf numFmtId="9" fontId="0" fillId="19" borderId="0" xfId="3" applyFont="1" applyFill="1" applyAlignment="1">
      <alignment horizontal="center"/>
    </xf>
    <xf numFmtId="0" fontId="0" fillId="19" borderId="0" xfId="0" applyFill="1" applyBorder="1"/>
    <xf numFmtId="0" fontId="2" fillId="19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/>
    </xf>
    <xf numFmtId="0" fontId="18" fillId="19" borderId="0" xfId="2" applyNumberFormat="1" applyFont="1" applyFill="1" applyBorder="1" applyAlignment="1">
      <alignment horizontal="center" vertical="center"/>
    </xf>
    <xf numFmtId="1" fontId="18" fillId="19" borderId="0" xfId="2" applyNumberFormat="1" applyFont="1" applyFill="1" applyBorder="1" applyAlignment="1">
      <alignment horizontal="center" vertical="center"/>
    </xf>
    <xf numFmtId="1" fontId="19" fillId="19" borderId="0" xfId="0" applyNumberFormat="1" applyFont="1" applyFill="1" applyBorder="1" applyAlignment="1">
      <alignment horizontal="center" vertical="center"/>
    </xf>
    <xf numFmtId="9" fontId="19" fillId="19" borderId="0" xfId="3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2" applyNumberFormat="1" applyFont="1" applyFill="1" applyBorder="1"/>
    <xf numFmtId="0" fontId="1" fillId="19" borderId="0" xfId="2" applyNumberFormat="1" applyFont="1" applyFill="1" applyBorder="1"/>
    <xf numFmtId="9" fontId="11" fillId="19" borderId="0" xfId="3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 vertical="center" wrapText="1"/>
    </xf>
    <xf numFmtId="0" fontId="1" fillId="19" borderId="0" xfId="0" applyFont="1" applyFill="1"/>
    <xf numFmtId="0" fontId="13" fillId="19" borderId="0" xfId="0" applyFont="1" applyFill="1"/>
    <xf numFmtId="0" fontId="13" fillId="19" borderId="0" xfId="0" applyFont="1" applyFill="1" applyBorder="1"/>
    <xf numFmtId="0" fontId="0" fillId="7" borderId="17" xfId="0" applyFill="1" applyBorder="1"/>
    <xf numFmtId="0" fontId="0" fillId="7" borderId="18" xfId="0" applyFill="1" applyBorder="1"/>
    <xf numFmtId="1" fontId="2" fillId="6" borderId="61" xfId="2" applyNumberFormat="1" applyFont="1" applyFill="1" applyBorder="1" applyAlignment="1">
      <alignment horizontal="center" vertical="center"/>
    </xf>
    <xf numFmtId="1" fontId="0" fillId="2" borderId="30" xfId="2" applyNumberFormat="1" applyFont="1" applyFill="1" applyBorder="1" applyAlignment="1">
      <alignment horizontal="center" vertical="center"/>
    </xf>
    <xf numFmtId="0" fontId="9" fillId="2" borderId="30" xfId="2" applyNumberFormat="1" applyFont="1" applyFill="1" applyBorder="1" applyAlignment="1">
      <alignment horizontal="center" vertical="center"/>
    </xf>
    <xf numFmtId="0" fontId="0" fillId="2" borderId="30" xfId="2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Border="1"/>
    <xf numFmtId="0" fontId="14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6" borderId="0" xfId="2" applyNumberFormat="1" applyFont="1" applyFill="1" applyBorder="1" applyAlignment="1">
      <alignment horizontal="center" vertical="center"/>
    </xf>
    <xf numFmtId="0" fontId="0" fillId="6" borderId="0" xfId="2" applyNumberFormat="1" applyFont="1" applyFill="1" applyBorder="1" applyAlignment="1">
      <alignment horizontal="center" vertical="center"/>
    </xf>
    <xf numFmtId="9" fontId="0" fillId="6" borderId="0" xfId="3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 horizontal="center" vertical="center"/>
    </xf>
    <xf numFmtId="9" fontId="9" fillId="6" borderId="0" xfId="3" applyFont="1" applyFill="1" applyBorder="1" applyAlignment="1">
      <alignment horizontal="center" vertical="center"/>
    </xf>
    <xf numFmtId="0" fontId="8" fillId="6" borderId="0" xfId="2" applyNumberFormat="1" applyFont="1" applyFill="1" applyBorder="1" applyAlignment="1">
      <alignment horizontal="center" vertical="center" wrapText="1"/>
    </xf>
    <xf numFmtId="0" fontId="9" fillId="56" borderId="30" xfId="0" applyFont="1" applyFill="1" applyBorder="1" applyAlignment="1">
      <alignment horizontal="center" vertical="center"/>
    </xf>
    <xf numFmtId="0" fontId="9" fillId="56" borderId="30" xfId="2" applyNumberFormat="1" applyFont="1" applyFill="1" applyBorder="1" applyAlignment="1">
      <alignment horizontal="center" vertical="center"/>
    </xf>
    <xf numFmtId="0" fontId="0" fillId="56" borderId="32" xfId="0" applyFont="1" applyFill="1" applyBorder="1" applyAlignment="1">
      <alignment horizontal="center" vertical="center"/>
    </xf>
    <xf numFmtId="0" fontId="0" fillId="56" borderId="32" xfId="2" applyNumberFormat="1" applyFont="1" applyFill="1" applyBorder="1" applyAlignment="1">
      <alignment horizontal="center" vertical="center"/>
    </xf>
    <xf numFmtId="0" fontId="0" fillId="14" borderId="32" xfId="0" applyFont="1" applyFill="1" applyBorder="1" applyAlignment="1">
      <alignment horizontal="center" vertical="center"/>
    </xf>
    <xf numFmtId="0" fontId="0" fillId="14" borderId="32" xfId="2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9" fontId="18" fillId="6" borderId="0" xfId="3" applyFont="1" applyFill="1" applyBorder="1" applyAlignment="1">
      <alignment horizontal="center" vertical="center"/>
    </xf>
    <xf numFmtId="1" fontId="1" fillId="6" borderId="0" xfId="2" applyNumberFormat="1" applyFont="1" applyFill="1" applyBorder="1" applyAlignment="1">
      <alignment horizontal="center" vertical="center"/>
    </xf>
    <xf numFmtId="9" fontId="11" fillId="6" borderId="0" xfId="3" applyFont="1" applyFill="1" applyBorder="1" applyAlignment="1">
      <alignment horizontal="center" vertical="center"/>
    </xf>
    <xf numFmtId="1" fontId="9" fillId="14" borderId="30" xfId="0" applyNumberFormat="1" applyFont="1" applyFill="1" applyBorder="1" applyAlignment="1">
      <alignment horizontal="center" vertical="center"/>
    </xf>
    <xf numFmtId="1" fontId="0" fillId="14" borderId="30" xfId="2" applyNumberFormat="1" applyFont="1" applyFill="1" applyBorder="1" applyAlignment="1">
      <alignment horizontal="center" vertical="center"/>
    </xf>
    <xf numFmtId="0" fontId="2" fillId="58" borderId="26" xfId="0" applyFont="1" applyFill="1" applyBorder="1" applyAlignment="1">
      <alignment horizontal="center" vertical="center" wrapText="1"/>
    </xf>
    <xf numFmtId="0" fontId="2" fillId="58" borderId="63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center" vertical="center" wrapText="1"/>
    </xf>
    <xf numFmtId="0" fontId="2" fillId="58" borderId="61" xfId="0" applyFont="1" applyFill="1" applyBorder="1" applyAlignment="1">
      <alignment horizontal="center" vertical="center" wrapText="1"/>
    </xf>
    <xf numFmtId="0" fontId="2" fillId="58" borderId="64" xfId="0" applyFont="1" applyFill="1" applyBorder="1" applyAlignment="1">
      <alignment horizontal="center" vertical="center" wrapText="1"/>
    </xf>
    <xf numFmtId="0" fontId="2" fillId="58" borderId="49" xfId="0" applyFont="1" applyFill="1" applyBorder="1" applyAlignment="1">
      <alignment horizontal="center" vertical="center" wrapText="1"/>
    </xf>
    <xf numFmtId="0" fontId="2" fillId="58" borderId="28" xfId="0" applyFont="1" applyFill="1" applyBorder="1" applyAlignment="1">
      <alignment horizontal="center" vertical="center" wrapText="1"/>
    </xf>
    <xf numFmtId="0" fontId="16" fillId="2" borderId="23" xfId="2" applyNumberFormat="1" applyFont="1" applyFill="1" applyBorder="1" applyAlignment="1">
      <alignment horizontal="center" vertical="center" wrapText="1"/>
    </xf>
    <xf numFmtId="14" fontId="1" fillId="4" borderId="54" xfId="2" applyNumberFormat="1" applyFont="1" applyFill="1" applyBorder="1" applyAlignment="1">
      <alignment horizontal="center" vertical="center" wrapText="1"/>
    </xf>
    <xf numFmtId="14" fontId="1" fillId="4" borderId="23" xfId="2" applyNumberFormat="1" applyFont="1" applyFill="1" applyBorder="1" applyAlignment="1">
      <alignment horizontal="center" vertical="center" wrapText="1"/>
    </xf>
    <xf numFmtId="0" fontId="8" fillId="6" borderId="0" xfId="2" applyNumberFormat="1" applyFont="1" applyFill="1" applyBorder="1" applyAlignment="1">
      <alignment horizontal="center" vertical="center"/>
    </xf>
    <xf numFmtId="0" fontId="16" fillId="2" borderId="34" xfId="2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9" fontId="0" fillId="6" borderId="0" xfId="3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9" fontId="8" fillId="6" borderId="0" xfId="3" applyFont="1" applyFill="1" applyAlignment="1">
      <alignment horizontal="center" vertical="center"/>
    </xf>
    <xf numFmtId="9" fontId="2" fillId="58" borderId="61" xfId="3" applyFont="1" applyFill="1" applyBorder="1" applyAlignment="1">
      <alignment horizontal="center" vertical="center" wrapText="1"/>
    </xf>
    <xf numFmtId="0" fontId="2" fillId="58" borderId="11" xfId="0" applyFont="1" applyFill="1" applyBorder="1" applyAlignment="1">
      <alignment horizontal="center" vertical="center" wrapText="1"/>
    </xf>
    <xf numFmtId="1" fontId="9" fillId="56" borderId="30" xfId="2" applyNumberFormat="1" applyFont="1" applyFill="1" applyBorder="1" applyAlignment="1">
      <alignment horizontal="center" vertical="center"/>
    </xf>
    <xf numFmtId="0" fontId="14" fillId="23" borderId="31" xfId="0" applyFont="1" applyFill="1" applyBorder="1" applyAlignment="1">
      <alignment horizontal="center" vertical="center"/>
    </xf>
    <xf numFmtId="0" fontId="9" fillId="23" borderId="48" xfId="2" applyNumberFormat="1" applyFont="1" applyFill="1" applyBorder="1" applyAlignment="1">
      <alignment horizontal="center" vertical="center"/>
    </xf>
    <xf numFmtId="1" fontId="9" fillId="23" borderId="48" xfId="2" applyNumberFormat="1" applyFont="1" applyFill="1" applyBorder="1" applyAlignment="1">
      <alignment horizontal="center" vertical="center"/>
    </xf>
    <xf numFmtId="0" fontId="9" fillId="23" borderId="30" xfId="2" applyNumberFormat="1" applyFont="1" applyFill="1" applyBorder="1" applyAlignment="1">
      <alignment horizontal="center" vertical="center"/>
    </xf>
    <xf numFmtId="1" fontId="9" fillId="23" borderId="30" xfId="2" applyNumberFormat="1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32" xfId="2" applyNumberFormat="1" applyFont="1" applyFill="1" applyBorder="1" applyAlignment="1">
      <alignment horizontal="center" vertical="center"/>
    </xf>
    <xf numFmtId="1" fontId="0" fillId="23" borderId="104" xfId="2" applyNumberFormat="1" applyFont="1" applyFill="1" applyBorder="1" applyAlignment="1">
      <alignment horizontal="center" vertical="center"/>
    </xf>
    <xf numFmtId="0" fontId="14" fillId="23" borderId="33" xfId="0" applyFont="1" applyFill="1" applyBorder="1" applyAlignment="1">
      <alignment horizontal="center" vertical="center"/>
    </xf>
    <xf numFmtId="9" fontId="11" fillId="0" borderId="30" xfId="3" applyFont="1" applyFill="1" applyBorder="1" applyAlignment="1">
      <alignment horizontal="center" vertical="center"/>
    </xf>
    <xf numFmtId="9" fontId="1" fillId="0" borderId="48" xfId="3" applyFont="1" applyFill="1" applyBorder="1" applyAlignment="1">
      <alignment horizontal="center" vertical="center"/>
    </xf>
    <xf numFmtId="9" fontId="1" fillId="0" borderId="30" xfId="3" applyFont="1" applyFill="1" applyBorder="1" applyAlignment="1">
      <alignment horizontal="center" vertical="center"/>
    </xf>
    <xf numFmtId="0" fontId="9" fillId="20" borderId="48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9" fillId="20" borderId="48" xfId="2" applyNumberFormat="1" applyFont="1" applyFill="1" applyBorder="1" applyAlignment="1">
      <alignment horizontal="center" vertical="center"/>
    </xf>
    <xf numFmtId="1" fontId="9" fillId="20" borderId="60" xfId="0" applyNumberFormat="1" applyFont="1" applyFill="1" applyBorder="1" applyAlignment="1">
      <alignment horizontal="center" vertical="center"/>
    </xf>
    <xf numFmtId="0" fontId="9" fillId="20" borderId="30" xfId="2" applyNumberFormat="1" applyFont="1" applyFill="1" applyBorder="1" applyAlignment="1">
      <alignment horizontal="center" vertical="center"/>
    </xf>
    <xf numFmtId="1" fontId="9" fillId="20" borderId="71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0" fillId="20" borderId="30" xfId="0" applyFont="1" applyFill="1" applyBorder="1" applyAlignment="1">
      <alignment horizontal="center" vertical="center"/>
    </xf>
    <xf numFmtId="0" fontId="0" fillId="20" borderId="30" xfId="2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20" borderId="32" xfId="0" applyFont="1" applyFill="1" applyBorder="1" applyAlignment="1">
      <alignment horizontal="center" vertical="center"/>
    </xf>
    <xf numFmtId="0" fontId="0" fillId="20" borderId="32" xfId="2" applyNumberFormat="1" applyFont="1" applyFill="1" applyBorder="1" applyAlignment="1">
      <alignment horizontal="center" vertical="center"/>
    </xf>
    <xf numFmtId="1" fontId="9" fillId="20" borderId="6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9" fillId="14" borderId="35" xfId="2" applyNumberFormat="1" applyFont="1" applyFill="1" applyBorder="1" applyAlignment="1">
      <alignment horizontal="center" vertical="center"/>
    </xf>
    <xf numFmtId="1" fontId="9" fillId="14" borderId="35" xfId="2" applyNumberFormat="1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/>
    </xf>
    <xf numFmtId="0" fontId="0" fillId="14" borderId="30" xfId="2" applyNumberFormat="1" applyFont="1" applyFill="1" applyBorder="1" applyAlignment="1">
      <alignment horizontal="center" vertical="center"/>
    </xf>
    <xf numFmtId="1" fontId="0" fillId="14" borderId="32" xfId="2" applyNumberFormat="1" applyFont="1" applyFill="1" applyBorder="1" applyAlignment="1">
      <alignment horizontal="center" vertical="center"/>
    </xf>
    <xf numFmtId="0" fontId="9" fillId="2" borderId="34" xfId="2" applyNumberFormat="1" applyFont="1" applyFill="1" applyBorder="1" applyAlignment="1">
      <alignment horizontal="center" vertical="center" wrapText="1"/>
    </xf>
    <xf numFmtId="0" fontId="0" fillId="56" borderId="35" xfId="0" applyFont="1" applyFill="1" applyBorder="1" applyAlignment="1">
      <alignment horizontal="center" vertical="center"/>
    </xf>
    <xf numFmtId="0" fontId="0" fillId="56" borderId="35" xfId="2" applyNumberFormat="1" applyFont="1" applyFill="1" applyBorder="1" applyAlignment="1">
      <alignment horizontal="center" vertical="center"/>
    </xf>
    <xf numFmtId="1" fontId="0" fillId="56" borderId="35" xfId="2" applyNumberFormat="1" applyFont="1" applyFill="1" applyBorder="1" applyAlignment="1">
      <alignment horizontal="center" vertical="center"/>
    </xf>
    <xf numFmtId="0" fontId="0" fillId="56" borderId="30" xfId="0" applyFont="1" applyFill="1" applyBorder="1" applyAlignment="1">
      <alignment horizontal="center" vertical="center"/>
    </xf>
    <xf numFmtId="0" fontId="0" fillId="56" borderId="30" xfId="2" applyNumberFormat="1" applyFont="1" applyFill="1" applyBorder="1" applyAlignment="1">
      <alignment horizontal="center" vertical="center"/>
    </xf>
    <xf numFmtId="1" fontId="0" fillId="56" borderId="30" xfId="2" applyNumberFormat="1" applyFont="1" applyFill="1" applyBorder="1" applyAlignment="1">
      <alignment horizontal="center" vertical="center"/>
    </xf>
    <xf numFmtId="2" fontId="9" fillId="56" borderId="30" xfId="2" applyNumberFormat="1" applyFont="1" applyFill="1" applyBorder="1" applyAlignment="1">
      <alignment horizontal="center" vertical="center"/>
    </xf>
    <xf numFmtId="1" fontId="0" fillId="56" borderId="32" xfId="2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9" fontId="11" fillId="0" borderId="35" xfId="3" applyFont="1" applyFill="1" applyBorder="1" applyAlignment="1">
      <alignment horizontal="center" vertical="center"/>
    </xf>
    <xf numFmtId="9" fontId="11" fillId="0" borderId="32" xfId="3" applyFont="1" applyFill="1" applyBorder="1" applyAlignment="1">
      <alignment horizontal="center" vertical="center"/>
    </xf>
    <xf numFmtId="9" fontId="1" fillId="0" borderId="35" xfId="3" applyFont="1" applyFill="1" applyBorder="1" applyAlignment="1">
      <alignment horizontal="center" vertical="center"/>
    </xf>
    <xf numFmtId="14" fontId="11" fillId="4" borderId="66" xfId="2" applyNumberFormat="1" applyFont="1" applyFill="1" applyBorder="1" applyAlignment="1">
      <alignment horizontal="center" vertical="center" wrapText="1"/>
    </xf>
    <xf numFmtId="14" fontId="11" fillId="4" borderId="23" xfId="2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6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2" borderId="107" xfId="0" applyNumberFormat="1" applyFont="1" applyFill="1" applyBorder="1" applyAlignment="1">
      <alignment horizontal="center" vertical="center"/>
    </xf>
    <xf numFmtId="0" fontId="1" fillId="52" borderId="29" xfId="0" applyFont="1" applyFill="1" applyBorder="1" applyAlignment="1">
      <alignment horizontal="center" vertical="center" wrapText="1"/>
    </xf>
    <xf numFmtId="0" fontId="1" fillId="52" borderId="32" xfId="0" applyFont="1" applyFill="1" applyBorder="1" applyAlignment="1">
      <alignment horizontal="center" vertical="center" wrapText="1"/>
    </xf>
    <xf numFmtId="0" fontId="1" fillId="53" borderId="30" xfId="0" applyFont="1" applyFill="1" applyBorder="1" applyAlignment="1">
      <alignment horizontal="center" vertical="center" wrapText="1"/>
    </xf>
    <xf numFmtId="0" fontId="1" fillId="53" borderId="108" xfId="0" applyFont="1" applyFill="1" applyBorder="1" applyAlignment="1">
      <alignment horizontal="center" vertical="center"/>
    </xf>
    <xf numFmtId="14" fontId="11" fillId="4" borderId="44" xfId="2" applyNumberFormat="1" applyFont="1" applyFill="1" applyBorder="1" applyAlignment="1">
      <alignment horizontal="center" vertical="center" wrapText="1"/>
    </xf>
    <xf numFmtId="14" fontId="11" fillId="4" borderId="51" xfId="0" applyNumberFormat="1" applyFont="1" applyFill="1" applyBorder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/>
    </xf>
    <xf numFmtId="14" fontId="11" fillId="4" borderId="56" xfId="2" applyNumberFormat="1" applyFont="1" applyFill="1" applyBorder="1" applyAlignment="1">
      <alignment horizontal="center" vertical="center" wrapText="1"/>
    </xf>
    <xf numFmtId="14" fontId="11" fillId="4" borderId="93" xfId="2" applyNumberFormat="1" applyFont="1" applyFill="1" applyBorder="1" applyAlignment="1">
      <alignment horizontal="center" vertical="center" wrapText="1"/>
    </xf>
    <xf numFmtId="14" fontId="11" fillId="4" borderId="45" xfId="2" applyNumberFormat="1" applyFont="1" applyFill="1" applyBorder="1" applyAlignment="1">
      <alignment horizontal="center" vertical="center" wrapText="1"/>
    </xf>
    <xf numFmtId="14" fontId="11" fillId="4" borderId="52" xfId="2" applyNumberFormat="1" applyFont="1" applyFill="1" applyBorder="1" applyAlignment="1">
      <alignment horizontal="center" vertical="center" wrapText="1"/>
    </xf>
    <xf numFmtId="14" fontId="11" fillId="4" borderId="1" xfId="2" applyNumberFormat="1" applyFont="1" applyFill="1" applyBorder="1" applyAlignment="1">
      <alignment horizontal="center" vertical="center"/>
    </xf>
    <xf numFmtId="0" fontId="1" fillId="2" borderId="109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170" fontId="62" fillId="0" borderId="110" xfId="0" applyNumberFormat="1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10" xfId="0" applyFont="1" applyBorder="1" applyAlignment="1">
      <alignment horizontal="center" vertical="center"/>
    </xf>
    <xf numFmtId="49" fontId="63" fillId="0" borderId="110" xfId="0" applyNumberFormat="1" applyFont="1" applyBorder="1" applyAlignment="1">
      <alignment horizontal="center" vertical="center"/>
    </xf>
    <xf numFmtId="9" fontId="63" fillId="0" borderId="110" xfId="3" applyFont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/>
    </xf>
    <xf numFmtId="0" fontId="64" fillId="0" borderId="110" xfId="0" applyFont="1" applyBorder="1" applyAlignment="1">
      <alignment horizontal="center" vertical="center"/>
    </xf>
    <xf numFmtId="1" fontId="64" fillId="0" borderId="110" xfId="0" applyNumberFormat="1" applyFont="1" applyBorder="1" applyAlignment="1">
      <alignment horizontal="center" vertical="center"/>
    </xf>
    <xf numFmtId="9" fontId="64" fillId="0" borderId="110" xfId="0" applyNumberFormat="1" applyFont="1" applyBorder="1" applyAlignment="1">
      <alignment horizontal="center" vertical="center"/>
    </xf>
    <xf numFmtId="14" fontId="64" fillId="0" borderId="110" xfId="0" applyNumberFormat="1" applyFont="1" applyBorder="1" applyAlignment="1">
      <alignment horizontal="center" vertical="center"/>
    </xf>
    <xf numFmtId="170" fontId="64" fillId="0" borderId="110" xfId="0" applyNumberFormat="1" applyFont="1" applyBorder="1" applyAlignment="1">
      <alignment horizontal="center" vertical="center"/>
    </xf>
    <xf numFmtId="9" fontId="64" fillId="0" borderId="110" xfId="3" applyFont="1" applyBorder="1" applyAlignment="1">
      <alignment horizontal="center" vertical="center"/>
    </xf>
    <xf numFmtId="2" fontId="64" fillId="0" borderId="110" xfId="0" applyNumberFormat="1" applyFont="1" applyBorder="1" applyAlignment="1">
      <alignment horizontal="center" vertical="center"/>
    </xf>
    <xf numFmtId="0" fontId="64" fillId="0" borderId="110" xfId="0" applyFont="1" applyFill="1" applyBorder="1" applyAlignment="1">
      <alignment horizontal="center" vertical="center"/>
    </xf>
    <xf numFmtId="4" fontId="64" fillId="0" borderId="110" xfId="0" applyNumberFormat="1" applyFont="1" applyBorder="1" applyAlignment="1">
      <alignment horizontal="center" vertical="center"/>
    </xf>
    <xf numFmtId="0" fontId="64" fillId="0" borderId="110" xfId="0" applyNumberFormat="1" applyFont="1" applyBorder="1" applyAlignment="1">
      <alignment horizontal="center" vertical="center"/>
    </xf>
    <xf numFmtId="9" fontId="64" fillId="0" borderId="0" xfId="3" applyFont="1" applyAlignment="1">
      <alignment horizontal="center" vertical="center"/>
    </xf>
    <xf numFmtId="167" fontId="11" fillId="0" borderId="45" xfId="2" applyNumberFormat="1" applyFont="1" applyFill="1" applyBorder="1" applyAlignment="1">
      <alignment horizontal="center" vertical="center"/>
    </xf>
    <xf numFmtId="167" fontId="1" fillId="2" borderId="73" xfId="0" applyNumberFormat="1" applyFont="1" applyFill="1" applyBorder="1" applyAlignment="1">
      <alignment horizontal="center" vertical="center"/>
    </xf>
    <xf numFmtId="167" fontId="1" fillId="2" borderId="105" xfId="2" applyNumberFormat="1" applyFont="1" applyFill="1" applyBorder="1" applyAlignment="1">
      <alignment horizontal="center" vertical="center"/>
    </xf>
    <xf numFmtId="167" fontId="1" fillId="2" borderId="106" xfId="2" applyNumberFormat="1" applyFont="1" applyFill="1" applyBorder="1" applyAlignment="1">
      <alignment horizontal="center" vertical="center"/>
    </xf>
    <xf numFmtId="167" fontId="1" fillId="2" borderId="45" xfId="2" applyNumberFormat="1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center"/>
    </xf>
    <xf numFmtId="0" fontId="64" fillId="0" borderId="110" xfId="0" applyFont="1" applyBorder="1" applyAlignment="1">
      <alignment horizontal="center"/>
    </xf>
    <xf numFmtId="164" fontId="0" fillId="6" borderId="0" xfId="0" applyNumberFormat="1" applyFill="1"/>
    <xf numFmtId="0" fontId="9" fillId="6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164" fontId="0" fillId="6" borderId="0" xfId="2" applyNumberFormat="1" applyFont="1" applyFill="1" applyBorder="1" applyAlignment="1">
      <alignment horizontal="center" vertical="center"/>
    </xf>
    <xf numFmtId="167" fontId="0" fillId="6" borderId="0" xfId="3" applyNumberFormat="1" applyFont="1" applyFill="1" applyBorder="1" applyAlignment="1">
      <alignment horizontal="center" vertical="center"/>
    </xf>
    <xf numFmtId="164" fontId="1" fillId="6" borderId="0" xfId="2" applyNumberFormat="1" applyFont="1" applyFill="1" applyBorder="1" applyAlignment="1">
      <alignment horizontal="center" vertical="center"/>
    </xf>
    <xf numFmtId="1" fontId="0" fillId="6" borderId="0" xfId="2" applyNumberFormat="1" applyFont="1" applyFill="1" applyBorder="1" applyAlignment="1">
      <alignment horizontal="center" vertical="center"/>
    </xf>
    <xf numFmtId="0" fontId="9" fillId="6" borderId="0" xfId="2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64" fontId="11" fillId="6" borderId="0" xfId="2" applyNumberFormat="1" applyFont="1" applyFill="1" applyBorder="1" applyAlignment="1">
      <alignment horizontal="center" vertical="center"/>
    </xf>
    <xf numFmtId="2" fontId="0" fillId="6" borderId="0" xfId="2" applyNumberFormat="1" applyFont="1" applyFill="1" applyBorder="1" applyAlignment="1">
      <alignment horizontal="center" vertical="center"/>
    </xf>
    <xf numFmtId="0" fontId="9" fillId="6" borderId="0" xfId="2" applyNumberFormat="1" applyFont="1" applyFill="1" applyBorder="1" applyAlignment="1">
      <alignment horizontal="center" vertical="center" wrapText="1"/>
    </xf>
    <xf numFmtId="0" fontId="2" fillId="60" borderId="26" xfId="0" applyFont="1" applyFill="1" applyBorder="1" applyAlignment="1">
      <alignment horizontal="center" vertical="center" wrapText="1"/>
    </xf>
    <xf numFmtId="0" fontId="3" fillId="60" borderId="29" xfId="0" applyFont="1" applyFill="1" applyBorder="1" applyAlignment="1">
      <alignment horizontal="center" vertical="center" wrapText="1"/>
    </xf>
    <xf numFmtId="164" fontId="3" fillId="60" borderId="15" xfId="0" applyNumberFormat="1" applyFont="1" applyFill="1" applyBorder="1" applyAlignment="1">
      <alignment horizontal="center" vertical="center" wrapText="1"/>
    </xf>
    <xf numFmtId="0" fontId="3" fillId="60" borderId="25" xfId="0" applyFont="1" applyFill="1" applyBorder="1" applyAlignment="1">
      <alignment horizontal="center" vertical="center" wrapText="1"/>
    </xf>
    <xf numFmtId="0" fontId="3" fillId="60" borderId="56" xfId="0" applyFont="1" applyFill="1" applyBorder="1" applyAlignment="1">
      <alignment horizontal="center" vertical="center" wrapText="1"/>
    </xf>
    <xf numFmtId="164" fontId="3" fillId="60" borderId="29" xfId="0" applyNumberFormat="1" applyFont="1" applyFill="1" applyBorder="1" applyAlignment="1">
      <alignment horizontal="center" vertical="center" wrapText="1"/>
    </xf>
    <xf numFmtId="0" fontId="3" fillId="60" borderId="38" xfId="0" applyFont="1" applyFill="1" applyBorder="1" applyAlignment="1">
      <alignment horizontal="center" vertical="center" wrapText="1"/>
    </xf>
    <xf numFmtId="9" fontId="3" fillId="60" borderId="16" xfId="3" applyFont="1" applyFill="1" applyBorder="1" applyAlignment="1">
      <alignment horizontal="center" vertical="center" wrapText="1"/>
    </xf>
    <xf numFmtId="0" fontId="15" fillId="60" borderId="56" xfId="0" applyFont="1" applyFill="1" applyBorder="1" applyAlignment="1">
      <alignment horizontal="center" vertical="center" wrapText="1"/>
    </xf>
    <xf numFmtId="167" fontId="3" fillId="60" borderId="25" xfId="0" applyNumberFormat="1" applyFont="1" applyFill="1" applyBorder="1" applyAlignment="1">
      <alignment horizontal="center" vertical="center" wrapText="1"/>
    </xf>
    <xf numFmtId="0" fontId="8" fillId="23" borderId="33" xfId="2" applyNumberFormat="1" applyFont="1" applyFill="1" applyBorder="1" applyAlignment="1">
      <alignment horizontal="center" vertical="center"/>
    </xf>
    <xf numFmtId="164" fontId="12" fillId="14" borderId="35" xfId="0" applyNumberFormat="1" applyFont="1" applyFill="1" applyBorder="1" applyAlignment="1">
      <alignment horizontal="center" vertical="center"/>
    </xf>
    <xf numFmtId="9" fontId="8" fillId="14" borderId="16" xfId="3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0" fontId="8" fillId="14" borderId="31" xfId="2" applyNumberFormat="1" applyFont="1" applyFill="1" applyBorder="1" applyAlignment="1">
      <alignment horizontal="center" vertical="center"/>
    </xf>
    <xf numFmtId="164" fontId="12" fillId="14" borderId="31" xfId="0" applyNumberFormat="1" applyFont="1" applyFill="1" applyBorder="1" applyAlignment="1">
      <alignment horizontal="center" vertical="center"/>
    </xf>
    <xf numFmtId="9" fontId="8" fillId="14" borderId="1" xfId="3" applyFont="1" applyFill="1" applyBorder="1" applyAlignment="1">
      <alignment horizontal="center" vertical="center"/>
    </xf>
    <xf numFmtId="164" fontId="12" fillId="14" borderId="48" xfId="0" applyNumberFormat="1" applyFont="1" applyFill="1" applyBorder="1" applyAlignment="1">
      <alignment horizontal="center" vertical="center"/>
    </xf>
    <xf numFmtId="0" fontId="0" fillId="14" borderId="90" xfId="0" applyFont="1" applyFill="1" applyBorder="1" applyAlignment="1">
      <alignment horizontal="center" vertical="center"/>
    </xf>
    <xf numFmtId="0" fontId="8" fillId="14" borderId="98" xfId="2" applyNumberFormat="1" applyFont="1" applyFill="1" applyBorder="1" applyAlignment="1">
      <alignment horizontal="center" vertical="center"/>
    </xf>
    <xf numFmtId="164" fontId="8" fillId="14" borderId="89" xfId="2" applyNumberFormat="1" applyFont="1" applyFill="1" applyBorder="1" applyAlignment="1">
      <alignment horizontal="center" vertical="center"/>
    </xf>
    <xf numFmtId="164" fontId="8" fillId="14" borderId="31" xfId="2" applyNumberFormat="1" applyFont="1" applyFill="1" applyBorder="1" applyAlignment="1">
      <alignment horizontal="center" vertical="center"/>
    </xf>
    <xf numFmtId="0" fontId="0" fillId="14" borderId="83" xfId="0" applyFont="1" applyFill="1" applyBorder="1" applyAlignment="1">
      <alignment horizontal="center" vertical="center"/>
    </xf>
    <xf numFmtId="164" fontId="8" fillId="14" borderId="30" xfId="2" applyNumberFormat="1" applyFont="1" applyFill="1" applyBorder="1" applyAlignment="1">
      <alignment horizontal="center" vertical="center"/>
    </xf>
    <xf numFmtId="1" fontId="0" fillId="14" borderId="8" xfId="0" applyNumberFormat="1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8" fillId="14" borderId="33" xfId="2" applyNumberFormat="1" applyFont="1" applyFill="1" applyBorder="1" applyAlignment="1">
      <alignment horizontal="center" vertical="center"/>
    </xf>
    <xf numFmtId="164" fontId="8" fillId="14" borderId="33" xfId="2" applyNumberFormat="1" applyFont="1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 vertical="center"/>
    </xf>
    <xf numFmtId="0" fontId="8" fillId="11" borderId="35" xfId="2" applyNumberFormat="1" applyFont="1" applyFill="1" applyBorder="1" applyAlignment="1">
      <alignment horizontal="center" vertical="center"/>
    </xf>
    <xf numFmtId="164" fontId="8" fillId="11" borderId="35" xfId="2" applyNumberFormat="1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8" fillId="11" borderId="31" xfId="2" applyNumberFormat="1" applyFont="1" applyFill="1" applyBorder="1" applyAlignment="1">
      <alignment horizontal="center" vertical="center"/>
    </xf>
    <xf numFmtId="164" fontId="8" fillId="11" borderId="31" xfId="2" applyNumberFormat="1" applyFont="1" applyFill="1" applyBorder="1" applyAlignment="1">
      <alignment horizontal="center" vertical="center"/>
    </xf>
    <xf numFmtId="1" fontId="0" fillId="11" borderId="14" xfId="0" applyNumberFormat="1" applyFont="1" applyFill="1" applyBorder="1" applyAlignment="1">
      <alignment horizontal="center" vertical="center"/>
    </xf>
    <xf numFmtId="9" fontId="8" fillId="11" borderId="1" xfId="3" applyFont="1" applyFill="1" applyBorder="1" applyAlignment="1">
      <alignment horizontal="center" vertical="center"/>
    </xf>
    <xf numFmtId="0" fontId="8" fillId="11" borderId="48" xfId="2" applyNumberFormat="1" applyFont="1" applyFill="1" applyBorder="1" applyAlignment="1">
      <alignment horizontal="center" vertical="center"/>
    </xf>
    <xf numFmtId="164" fontId="12" fillId="11" borderId="31" xfId="0" applyNumberFormat="1" applyFont="1" applyFill="1" applyBorder="1" applyAlignment="1">
      <alignment horizontal="center" vertical="center"/>
    </xf>
    <xf numFmtId="0" fontId="0" fillId="11" borderId="90" xfId="0" applyFont="1" applyFill="1" applyBorder="1" applyAlignment="1">
      <alignment horizontal="center" vertical="center"/>
    </xf>
    <xf numFmtId="0" fontId="8" fillId="11" borderId="98" xfId="2" applyNumberFormat="1" applyFont="1" applyFill="1" applyBorder="1" applyAlignment="1">
      <alignment horizontal="center" vertical="center"/>
    </xf>
    <xf numFmtId="164" fontId="8" fillId="11" borderId="89" xfId="2" applyNumberFormat="1" applyFont="1" applyFill="1" applyBorder="1" applyAlignment="1">
      <alignment horizontal="center" vertical="center"/>
    </xf>
    <xf numFmtId="1" fontId="0" fillId="11" borderId="91" xfId="0" applyNumberFormat="1" applyFont="1" applyFill="1" applyBorder="1" applyAlignment="1">
      <alignment horizontal="center" vertical="center"/>
    </xf>
    <xf numFmtId="9" fontId="8" fillId="11" borderId="92" xfId="3" applyFont="1" applyFill="1" applyBorder="1" applyAlignment="1">
      <alignment horizontal="center" vertical="center"/>
    </xf>
    <xf numFmtId="0" fontId="0" fillId="11" borderId="89" xfId="0" applyFont="1" applyFill="1" applyBorder="1" applyAlignment="1">
      <alignment horizontal="center" vertical="center" wrapText="1"/>
    </xf>
    <xf numFmtId="0" fontId="0" fillId="11" borderId="30" xfId="0" applyFont="1" applyFill="1" applyBorder="1" applyAlignment="1">
      <alignment horizontal="center" vertical="center" wrapText="1"/>
    </xf>
    <xf numFmtId="0" fontId="0" fillId="11" borderId="97" xfId="0" applyFont="1" applyFill="1" applyBorder="1" applyAlignment="1">
      <alignment horizontal="center" vertical="center"/>
    </xf>
    <xf numFmtId="0" fontId="8" fillId="11" borderId="30" xfId="2" applyNumberFormat="1" applyFont="1" applyFill="1" applyBorder="1" applyAlignment="1">
      <alignment horizontal="center" vertical="center"/>
    </xf>
    <xf numFmtId="164" fontId="8" fillId="11" borderId="30" xfId="2" applyNumberFormat="1" applyFont="1" applyFill="1" applyBorder="1" applyAlignment="1">
      <alignment horizontal="center" vertical="center"/>
    </xf>
    <xf numFmtId="0" fontId="0" fillId="11" borderId="98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8" fillId="11" borderId="33" xfId="2" applyNumberFormat="1" applyFont="1" applyFill="1" applyBorder="1" applyAlignment="1">
      <alignment horizontal="center" vertical="center"/>
    </xf>
    <xf numFmtId="164" fontId="8" fillId="11" borderId="33" xfId="2" applyNumberFormat="1" applyFont="1" applyFill="1" applyBorder="1" applyAlignment="1">
      <alignment horizontal="center" vertical="center"/>
    </xf>
    <xf numFmtId="0" fontId="0" fillId="14" borderId="35" xfId="0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horizontal="center" vertical="center"/>
    </xf>
    <xf numFmtId="0" fontId="8" fillId="14" borderId="29" xfId="2" applyNumberFormat="1" applyFont="1" applyFill="1" applyBorder="1" applyAlignment="1">
      <alignment horizontal="center" vertical="center"/>
    </xf>
    <xf numFmtId="164" fontId="8" fillId="14" borderId="29" xfId="2" applyNumberFormat="1" applyFont="1" applyFill="1" applyBorder="1" applyAlignment="1">
      <alignment horizontal="center" vertical="center"/>
    </xf>
    <xf numFmtId="1" fontId="0" fillId="14" borderId="47" xfId="0" applyNumberFormat="1" applyFont="1" applyFill="1" applyBorder="1" applyAlignment="1">
      <alignment horizontal="center" vertical="center"/>
    </xf>
    <xf numFmtId="0" fontId="0" fillId="14" borderId="54" xfId="0" applyFont="1" applyFill="1" applyBorder="1" applyAlignment="1">
      <alignment horizontal="center" vertical="center"/>
    </xf>
    <xf numFmtId="0" fontId="8" fillId="14" borderId="48" xfId="2" applyNumberFormat="1" applyFont="1" applyFill="1" applyBorder="1" applyAlignment="1">
      <alignment horizontal="center" vertical="center"/>
    </xf>
    <xf numFmtId="0" fontId="0" fillId="14" borderId="89" xfId="0" applyFont="1" applyFill="1" applyBorder="1" applyAlignment="1">
      <alignment horizontal="center" vertical="center" wrapText="1"/>
    </xf>
    <xf numFmtId="0" fontId="8" fillId="14" borderId="30" xfId="2" applyNumberFormat="1" applyFont="1" applyFill="1" applyBorder="1" applyAlignment="1">
      <alignment horizontal="center" vertical="center"/>
    </xf>
    <xf numFmtId="0" fontId="8" fillId="15" borderId="31" xfId="2" applyNumberFormat="1" applyFont="1" applyFill="1" applyBorder="1" applyAlignment="1">
      <alignment horizontal="center" vertical="center"/>
    </xf>
    <xf numFmtId="0" fontId="8" fillId="15" borderId="33" xfId="2" applyNumberFormat="1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29" xfId="2" applyNumberFormat="1" applyFont="1" applyFill="1" applyBorder="1" applyAlignment="1">
      <alignment horizontal="center" vertical="center"/>
    </xf>
    <xf numFmtId="164" fontId="12" fillId="11" borderId="29" xfId="0" applyNumberFormat="1" applyFont="1" applyFill="1" applyBorder="1" applyAlignment="1">
      <alignment horizontal="center" vertical="center"/>
    </xf>
    <xf numFmtId="1" fontId="9" fillId="11" borderId="47" xfId="0" applyNumberFormat="1" applyFont="1" applyFill="1" applyBorder="1" applyAlignment="1">
      <alignment horizontal="center" vertical="center"/>
    </xf>
    <xf numFmtId="9" fontId="9" fillId="11" borderId="43" xfId="3" applyFont="1" applyFill="1" applyBorder="1" applyAlignment="1">
      <alignment horizontal="center" vertical="center"/>
    </xf>
    <xf numFmtId="1" fontId="9" fillId="11" borderId="8" xfId="0" applyNumberFormat="1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/>
    </xf>
    <xf numFmtId="0" fontId="9" fillId="11" borderId="48" xfId="2" applyNumberFormat="1" applyFont="1" applyFill="1" applyBorder="1" applyAlignment="1">
      <alignment horizontal="center" vertical="center"/>
    </xf>
    <xf numFmtId="164" fontId="12" fillId="11" borderId="48" xfId="0" applyNumberFormat="1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31" xfId="2" applyNumberFormat="1" applyFont="1" applyFill="1" applyBorder="1" applyAlignment="1">
      <alignment horizontal="center" vertical="center"/>
    </xf>
    <xf numFmtId="0" fontId="0" fillId="11" borderId="54" xfId="0" applyFont="1" applyFill="1" applyBorder="1" applyAlignment="1">
      <alignment horizontal="center" vertical="center"/>
    </xf>
    <xf numFmtId="164" fontId="0" fillId="11" borderId="48" xfId="0" applyNumberFormat="1" applyFont="1" applyFill="1" applyBorder="1" applyAlignment="1">
      <alignment horizontal="center" vertical="center"/>
    </xf>
    <xf numFmtId="0" fontId="0" fillId="11" borderId="48" xfId="0" applyFont="1" applyFill="1" applyBorder="1" applyAlignment="1">
      <alignment horizontal="center" vertical="center"/>
    </xf>
    <xf numFmtId="164" fontId="8" fillId="11" borderId="48" xfId="2" applyNumberFormat="1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164" fontId="12" fillId="14" borderId="29" xfId="0" applyNumberFormat="1" applyFont="1" applyFill="1" applyBorder="1" applyAlignment="1">
      <alignment horizontal="center" vertical="center"/>
    </xf>
    <xf numFmtId="0" fontId="0" fillId="14" borderId="87" xfId="0" applyFont="1" applyFill="1" applyBorder="1" applyAlignment="1">
      <alignment horizontal="center" vertical="center"/>
    </xf>
    <xf numFmtId="0" fontId="0" fillId="14" borderId="48" xfId="0" applyFont="1" applyFill="1" applyBorder="1" applyAlignment="1">
      <alignment horizontal="center" vertical="center"/>
    </xf>
    <xf numFmtId="0" fontId="0" fillId="14" borderId="86" xfId="0" applyFont="1" applyFill="1" applyBorder="1" applyAlignment="1">
      <alignment horizontal="center" vertical="center"/>
    </xf>
    <xf numFmtId="164" fontId="8" fillId="14" borderId="57" xfId="2" applyNumberFormat="1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0" fillId="14" borderId="31" xfId="0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/>
    </xf>
    <xf numFmtId="164" fontId="0" fillId="14" borderId="31" xfId="2" applyNumberFormat="1" applyFont="1" applyFill="1" applyBorder="1" applyAlignment="1">
      <alignment horizontal="center"/>
    </xf>
    <xf numFmtId="9" fontId="15" fillId="59" borderId="21" xfId="3" applyFont="1" applyFill="1" applyBorder="1" applyAlignment="1">
      <alignment horizontal="center" vertical="center"/>
    </xf>
    <xf numFmtId="0" fontId="15" fillId="59" borderId="53" xfId="2" applyNumberFormat="1" applyFont="1" applyFill="1" applyBorder="1" applyAlignment="1">
      <alignment horizontal="center" vertical="center"/>
    </xf>
    <xf numFmtId="164" fontId="8" fillId="23" borderId="41" xfId="2" applyNumberFormat="1" applyFont="1" applyFill="1" applyBorder="1" applyAlignment="1">
      <alignment horizontal="center" vertical="center"/>
    </xf>
    <xf numFmtId="0" fontId="18" fillId="15" borderId="33" xfId="0" applyFont="1" applyFill="1" applyBorder="1" applyAlignment="1">
      <alignment horizontal="center" vertical="center"/>
    </xf>
    <xf numFmtId="164" fontId="8" fillId="15" borderId="41" xfId="2" applyNumberFormat="1" applyFont="1" applyFill="1" applyBorder="1" applyAlignment="1">
      <alignment horizontal="center" vertical="center"/>
    </xf>
    <xf numFmtId="164" fontId="8" fillId="14" borderId="41" xfId="2" applyNumberFormat="1" applyFont="1" applyFill="1" applyBorder="1" applyAlignment="1">
      <alignment horizontal="center" vertical="center"/>
    </xf>
    <xf numFmtId="0" fontId="8" fillId="62" borderId="98" xfId="2" applyNumberFormat="1" applyFont="1" applyFill="1" applyBorder="1" applyAlignment="1">
      <alignment horizontal="center" vertical="center"/>
    </xf>
    <xf numFmtId="0" fontId="8" fillId="62" borderId="33" xfId="2" applyNumberFormat="1" applyFont="1" applyFill="1" applyBorder="1" applyAlignment="1">
      <alignment horizontal="center" vertical="center"/>
    </xf>
    <xf numFmtId="164" fontId="8" fillId="62" borderId="41" xfId="2" applyNumberFormat="1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0" fontId="9" fillId="10" borderId="29" xfId="2" applyNumberFormat="1" applyFont="1" applyFill="1" applyBorder="1" applyAlignment="1">
      <alignment horizontal="center" vertical="center"/>
    </xf>
    <xf numFmtId="164" fontId="9" fillId="10" borderId="40" xfId="2" applyNumberFormat="1" applyFont="1" applyFill="1" applyBorder="1" applyAlignment="1">
      <alignment horizontal="center" vertical="center"/>
    </xf>
    <xf numFmtId="0" fontId="19" fillId="10" borderId="48" xfId="0" applyFont="1" applyFill="1" applyBorder="1" applyAlignment="1">
      <alignment horizontal="center" vertical="center"/>
    </xf>
    <xf numFmtId="0" fontId="9" fillId="10" borderId="31" xfId="2" applyNumberFormat="1" applyFont="1" applyFill="1" applyBorder="1" applyAlignment="1">
      <alignment horizontal="center" vertical="center"/>
    </xf>
    <xf numFmtId="164" fontId="9" fillId="10" borderId="57" xfId="2" applyNumberFormat="1" applyFont="1" applyFill="1" applyBorder="1" applyAlignment="1">
      <alignment horizontal="center" vertical="center"/>
    </xf>
    <xf numFmtId="164" fontId="9" fillId="10" borderId="60" xfId="2" applyNumberFormat="1" applyFont="1" applyFill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/>
    </xf>
    <xf numFmtId="0" fontId="18" fillId="10" borderId="33" xfId="0" applyFont="1" applyFill="1" applyBorder="1" applyAlignment="1">
      <alignment horizontal="center" vertical="center"/>
    </xf>
    <xf numFmtId="0" fontId="8" fillId="10" borderId="33" xfId="2" applyNumberFormat="1" applyFont="1" applyFill="1" applyBorder="1" applyAlignment="1">
      <alignment horizontal="center" vertical="center"/>
    </xf>
    <xf numFmtId="164" fontId="8" fillId="10" borderId="41" xfId="2" applyNumberFormat="1" applyFont="1" applyFill="1" applyBorder="1" applyAlignment="1">
      <alignment horizontal="center" vertical="center"/>
    </xf>
    <xf numFmtId="0" fontId="18" fillId="15" borderId="29" xfId="0" applyFont="1" applyFill="1" applyBorder="1" applyAlignment="1">
      <alignment horizontal="center" vertical="center"/>
    </xf>
    <xf numFmtId="0" fontId="8" fillId="15" borderId="29" xfId="2" applyNumberFormat="1" applyFont="1" applyFill="1" applyBorder="1" applyAlignment="1">
      <alignment horizontal="center" vertical="center"/>
    </xf>
    <xf numFmtId="0" fontId="18" fillId="15" borderId="48" xfId="0" applyFont="1" applyFill="1" applyBorder="1" applyAlignment="1">
      <alignment horizontal="center" vertical="center"/>
    </xf>
    <xf numFmtId="0" fontId="18" fillId="15" borderId="31" xfId="0" applyFont="1" applyFill="1" applyBorder="1" applyAlignment="1">
      <alignment horizontal="center" vertical="center"/>
    </xf>
    <xf numFmtId="164" fontId="8" fillId="15" borderId="40" xfId="2" applyNumberFormat="1" applyFont="1" applyFill="1" applyBorder="1" applyAlignment="1">
      <alignment horizontal="center" vertical="center"/>
    </xf>
    <xf numFmtId="164" fontId="8" fillId="15" borderId="57" xfId="2" applyNumberFormat="1" applyFont="1" applyFill="1" applyBorder="1" applyAlignment="1">
      <alignment horizontal="center" vertical="center"/>
    </xf>
    <xf numFmtId="164" fontId="8" fillId="15" borderId="60" xfId="2" applyNumberFormat="1" applyFont="1" applyFill="1" applyBorder="1" applyAlignment="1">
      <alignment horizontal="center" vertical="center"/>
    </xf>
    <xf numFmtId="0" fontId="0" fillId="62" borderId="29" xfId="0" applyFont="1" applyFill="1" applyBorder="1" applyAlignment="1">
      <alignment horizontal="center" vertical="center"/>
    </xf>
    <xf numFmtId="0" fontId="8" fillId="62" borderId="29" xfId="2" applyNumberFormat="1" applyFont="1" applyFill="1" applyBorder="1" applyAlignment="1">
      <alignment horizontal="center" vertical="center"/>
    </xf>
    <xf numFmtId="0" fontId="0" fillId="62" borderId="48" xfId="0" applyFont="1" applyFill="1" applyBorder="1" applyAlignment="1">
      <alignment horizontal="center" vertical="center"/>
    </xf>
    <xf numFmtId="0" fontId="8" fillId="62" borderId="31" xfId="2" applyNumberFormat="1" applyFont="1" applyFill="1" applyBorder="1" applyAlignment="1">
      <alignment horizontal="center" vertical="center"/>
    </xf>
    <xf numFmtId="0" fontId="0" fillId="62" borderId="33" xfId="0" applyFont="1" applyFill="1" applyBorder="1" applyAlignment="1">
      <alignment horizontal="center" vertical="center"/>
    </xf>
    <xf numFmtId="0" fontId="0" fillId="14" borderId="29" xfId="0" applyFont="1" applyFill="1" applyBorder="1" applyAlignment="1">
      <alignment horizontal="center" vertical="center"/>
    </xf>
    <xf numFmtId="164" fontId="8" fillId="14" borderId="40" xfId="2" applyNumberFormat="1" applyFont="1" applyFill="1" applyBorder="1" applyAlignment="1">
      <alignment horizontal="center" vertical="center"/>
    </xf>
    <xf numFmtId="164" fontId="8" fillId="14" borderId="96" xfId="2" applyNumberFormat="1" applyFont="1" applyFill="1" applyBorder="1" applyAlignment="1">
      <alignment horizontal="center" vertical="center"/>
    </xf>
    <xf numFmtId="164" fontId="8" fillId="14" borderId="60" xfId="2" applyNumberFormat="1" applyFont="1" applyFill="1" applyBorder="1" applyAlignment="1">
      <alignment horizontal="center" vertical="center"/>
    </xf>
    <xf numFmtId="0" fontId="0" fillId="14" borderId="33" xfId="0" applyFont="1" applyFill="1" applyBorder="1" applyAlignment="1">
      <alignment horizontal="center" vertical="center"/>
    </xf>
    <xf numFmtId="0" fontId="0" fillId="62" borderId="31" xfId="0" applyFont="1" applyFill="1" applyBorder="1" applyAlignment="1">
      <alignment horizontal="center" vertical="center"/>
    </xf>
    <xf numFmtId="0" fontId="0" fillId="62" borderId="98" xfId="0" applyFont="1" applyFill="1" applyBorder="1" applyAlignment="1">
      <alignment horizontal="center" vertical="center"/>
    </xf>
    <xf numFmtId="0" fontId="3" fillId="59" borderId="27" xfId="2" applyNumberFormat="1" applyFont="1" applyFill="1" applyBorder="1" applyAlignment="1">
      <alignment horizontal="center" vertical="center"/>
    </xf>
    <xf numFmtId="9" fontId="15" fillId="59" borderId="27" xfId="3" applyFont="1" applyFill="1" applyBorder="1" applyAlignment="1">
      <alignment horizontal="center" vertical="center"/>
    </xf>
    <xf numFmtId="0" fontId="15" fillId="59" borderId="28" xfId="2" applyNumberFormat="1" applyFont="1" applyFill="1" applyBorder="1" applyAlignment="1">
      <alignment horizontal="center" vertical="center"/>
    </xf>
    <xf numFmtId="0" fontId="9" fillId="0" borderId="93" xfId="2" applyNumberFormat="1" applyFont="1" applyFill="1" applyBorder="1" applyAlignment="1">
      <alignment horizontal="center" vertical="center"/>
    </xf>
    <xf numFmtId="0" fontId="9" fillId="0" borderId="90" xfId="2" applyNumberFormat="1" applyFont="1" applyFill="1" applyBorder="1" applyAlignment="1">
      <alignment horizontal="center" vertical="center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0" fontId="9" fillId="0" borderId="46" xfId="2" applyNumberFormat="1" applyFont="1" applyFill="1" applyBorder="1" applyAlignment="1">
      <alignment horizontal="center" vertical="center"/>
    </xf>
    <xf numFmtId="0" fontId="9" fillId="0" borderId="44" xfId="2" applyNumberFormat="1" applyFont="1" applyFill="1" applyBorder="1" applyAlignment="1">
      <alignment horizontal="center" vertical="center"/>
    </xf>
    <xf numFmtId="0" fontId="11" fillId="0" borderId="23" xfId="2" applyNumberFormat="1" applyFont="1" applyFill="1" applyBorder="1" applyAlignment="1">
      <alignment horizontal="center" vertical="center"/>
    </xf>
    <xf numFmtId="0" fontId="9" fillId="0" borderId="18" xfId="2" quotePrefix="1" applyNumberFormat="1" applyFont="1" applyFill="1" applyBorder="1" applyAlignment="1">
      <alignment horizontal="center" vertical="center"/>
    </xf>
    <xf numFmtId="0" fontId="18" fillId="23" borderId="108" xfId="0" applyFont="1" applyFill="1" applyBorder="1" applyAlignment="1">
      <alignment horizontal="center" vertical="center"/>
    </xf>
    <xf numFmtId="0" fontId="8" fillId="23" borderId="108" xfId="2" applyNumberFormat="1" applyFont="1" applyFill="1" applyBorder="1" applyAlignment="1">
      <alignment horizontal="center" vertical="center"/>
    </xf>
    <xf numFmtId="0" fontId="9" fillId="11" borderId="97" xfId="0" applyFont="1" applyFill="1" applyBorder="1" applyAlignment="1">
      <alignment horizontal="center" vertical="center"/>
    </xf>
    <xf numFmtId="0" fontId="9" fillId="11" borderId="108" xfId="2" applyNumberFormat="1" applyFont="1" applyFill="1" applyBorder="1" applyAlignment="1">
      <alignment horizontal="center" vertical="center"/>
    </xf>
    <xf numFmtId="164" fontId="12" fillId="11" borderId="108" xfId="0" applyNumberFormat="1" applyFont="1" applyFill="1" applyBorder="1" applyAlignment="1">
      <alignment horizontal="center" vertical="center"/>
    </xf>
    <xf numFmtId="9" fontId="9" fillId="11" borderId="110" xfId="3" applyFont="1" applyFill="1" applyBorder="1" applyAlignment="1">
      <alignment horizontal="center" vertical="center"/>
    </xf>
    <xf numFmtId="164" fontId="9" fillId="11" borderId="108" xfId="2" applyNumberFormat="1" applyFont="1" applyFill="1" applyBorder="1" applyAlignment="1">
      <alignment horizontal="center" vertical="center"/>
    </xf>
    <xf numFmtId="0" fontId="9" fillId="11" borderId="108" xfId="0" applyFont="1" applyFill="1" applyBorder="1" applyAlignment="1">
      <alignment horizontal="center" vertical="center" wrapText="1"/>
    </xf>
    <xf numFmtId="0" fontId="9" fillId="11" borderId="108" xfId="0" applyFont="1" applyFill="1" applyBorder="1" applyAlignment="1">
      <alignment horizontal="center" vertical="center"/>
    </xf>
    <xf numFmtId="0" fontId="8" fillId="11" borderId="108" xfId="2" applyNumberFormat="1" applyFont="1" applyFill="1" applyBorder="1" applyAlignment="1">
      <alignment horizontal="center" vertical="center"/>
    </xf>
    <xf numFmtId="164" fontId="8" fillId="11" borderId="108" xfId="2" applyNumberFormat="1" applyFont="1" applyFill="1" applyBorder="1" applyAlignment="1">
      <alignment horizontal="center" vertical="center"/>
    </xf>
    <xf numFmtId="0" fontId="9" fillId="0" borderId="45" xfId="2" applyNumberFormat="1" applyFont="1" applyFill="1" applyBorder="1" applyAlignment="1">
      <alignment horizontal="center" vertical="center"/>
    </xf>
    <xf numFmtId="0" fontId="9" fillId="0" borderId="53" xfId="2" applyNumberFormat="1" applyFont="1" applyFill="1" applyBorder="1" applyAlignment="1">
      <alignment horizontal="center" vertical="center"/>
    </xf>
    <xf numFmtId="14" fontId="11" fillId="0" borderId="45" xfId="2" applyNumberFormat="1" applyFont="1" applyFill="1" applyBorder="1" applyAlignment="1">
      <alignment horizontal="center" vertical="center" wrapText="1"/>
    </xf>
    <xf numFmtId="0" fontId="9" fillId="0" borderId="51" xfId="2" applyNumberFormat="1" applyFont="1" applyFill="1" applyBorder="1" applyAlignment="1">
      <alignment horizontal="center" vertical="center"/>
    </xf>
    <xf numFmtId="167" fontId="0" fillId="0" borderId="68" xfId="0" applyNumberFormat="1" applyFont="1" applyFill="1" applyBorder="1" applyAlignment="1">
      <alignment horizontal="center" vertical="center"/>
    </xf>
    <xf numFmtId="167" fontId="0" fillId="0" borderId="44" xfId="0" applyNumberFormat="1" applyFont="1" applyFill="1" applyBorder="1" applyAlignment="1">
      <alignment horizontal="center" vertical="center"/>
    </xf>
    <xf numFmtId="164" fontId="9" fillId="0" borderId="31" xfId="2" applyNumberFormat="1" applyFont="1" applyFill="1" applyBorder="1" applyAlignment="1">
      <alignment horizontal="center" vertical="center"/>
    </xf>
    <xf numFmtId="167" fontId="8" fillId="0" borderId="5" xfId="2" applyNumberFormat="1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/>
    </xf>
    <xf numFmtId="164" fontId="9" fillId="0" borderId="30" xfId="2" applyNumberFormat="1" applyFont="1" applyFill="1" applyBorder="1" applyAlignment="1">
      <alignment horizontal="center" vertical="center"/>
    </xf>
    <xf numFmtId="167" fontId="8" fillId="0" borderId="91" xfId="2" applyNumberFormat="1" applyFont="1" applyFill="1" applyBorder="1" applyAlignment="1">
      <alignment horizontal="center" vertical="center"/>
    </xf>
    <xf numFmtId="167" fontId="8" fillId="0" borderId="8" xfId="2" applyNumberFormat="1" applyFont="1" applyFill="1" applyBorder="1" applyAlignment="1">
      <alignment horizontal="center" vertical="center"/>
    </xf>
    <xf numFmtId="167" fontId="8" fillId="0" borderId="14" xfId="2" applyNumberFormat="1" applyFont="1" applyFill="1" applyBorder="1" applyAlignment="1">
      <alignment horizontal="center" vertical="center"/>
    </xf>
    <xf numFmtId="164" fontId="8" fillId="0" borderId="30" xfId="2" applyNumberFormat="1" applyFont="1" applyFill="1" applyBorder="1" applyAlignment="1">
      <alignment horizontal="center" vertical="center"/>
    </xf>
    <xf numFmtId="167" fontId="8" fillId="0" borderId="67" xfId="2" applyNumberFormat="1" applyFont="1" applyFill="1" applyBorder="1" applyAlignment="1">
      <alignment horizontal="center" vertical="center"/>
    </xf>
    <xf numFmtId="164" fontId="9" fillId="0" borderId="33" xfId="2" applyNumberFormat="1" applyFont="1" applyFill="1" applyBorder="1" applyAlignment="1">
      <alignment horizontal="center" vertical="center"/>
    </xf>
    <xf numFmtId="167" fontId="8" fillId="0" borderId="44" xfId="2" applyNumberFormat="1" applyFont="1" applyFill="1" applyBorder="1" applyAlignment="1">
      <alignment horizontal="center" vertical="center"/>
    </xf>
    <xf numFmtId="167" fontId="8" fillId="0" borderId="51" xfId="2" applyNumberFormat="1" applyFont="1" applyFill="1" applyBorder="1" applyAlignment="1">
      <alignment horizontal="center" vertical="center"/>
    </xf>
    <xf numFmtId="167" fontId="8" fillId="0" borderId="52" xfId="2" applyNumberFormat="1" applyFont="1" applyFill="1" applyBorder="1" applyAlignment="1">
      <alignment horizontal="center" vertical="center"/>
    </xf>
    <xf numFmtId="167" fontId="8" fillId="0" borderId="93" xfId="2" applyNumberFormat="1" applyFont="1" applyFill="1" applyBorder="1" applyAlignment="1">
      <alignment horizontal="center" vertical="center"/>
    </xf>
    <xf numFmtId="167" fontId="0" fillId="0" borderId="91" xfId="0" applyNumberFormat="1" applyFont="1" applyFill="1" applyBorder="1" applyAlignment="1">
      <alignment horizontal="center" vertical="center"/>
    </xf>
    <xf numFmtId="167" fontId="8" fillId="0" borderId="45" xfId="2" applyNumberFormat="1" applyFont="1" applyFill="1" applyBorder="1" applyAlignment="1">
      <alignment horizontal="center" vertical="center"/>
    </xf>
    <xf numFmtId="167" fontId="8" fillId="0" borderId="53" xfId="2" applyNumberFormat="1" applyFont="1" applyFill="1" applyBorder="1" applyAlignment="1">
      <alignment horizontal="center" vertical="center"/>
    </xf>
    <xf numFmtId="167" fontId="0" fillId="0" borderId="44" xfId="2" applyNumberFormat="1" applyFont="1" applyFill="1" applyBorder="1" applyAlignment="1">
      <alignment horizontal="center" vertical="center"/>
    </xf>
    <xf numFmtId="167" fontId="0" fillId="0" borderId="106" xfId="2" applyNumberFormat="1" applyFont="1" applyFill="1" applyBorder="1" applyAlignment="1">
      <alignment horizontal="center" vertical="center"/>
    </xf>
    <xf numFmtId="167" fontId="0" fillId="0" borderId="58" xfId="2" applyNumberFormat="1" applyFont="1" applyFill="1" applyBorder="1" applyAlignment="1">
      <alignment horizontal="center" vertical="center"/>
    </xf>
    <xf numFmtId="167" fontId="0" fillId="0" borderId="52" xfId="2" applyNumberFormat="1" applyFont="1" applyFill="1" applyBorder="1" applyAlignment="1">
      <alignment horizontal="center" vertical="center"/>
    </xf>
    <xf numFmtId="167" fontId="0" fillId="0" borderId="55" xfId="2" applyNumberFormat="1" applyFont="1" applyFill="1" applyBorder="1" applyAlignment="1">
      <alignment horizontal="center" vertical="center"/>
    </xf>
    <xf numFmtId="167" fontId="0" fillId="0" borderId="51" xfId="2" applyNumberFormat="1" applyFont="1" applyFill="1" applyBorder="1" applyAlignment="1">
      <alignment horizontal="center" vertical="center"/>
    </xf>
    <xf numFmtId="167" fontId="8" fillId="0" borderId="105" xfId="2" applyNumberFormat="1" applyFont="1" applyFill="1" applyBorder="1" applyAlignment="1">
      <alignment horizontal="center" vertical="center"/>
    </xf>
    <xf numFmtId="167" fontId="8" fillId="0" borderId="106" xfId="2" applyNumberFormat="1" applyFont="1" applyFill="1" applyBorder="1" applyAlignment="1">
      <alignment horizontal="center" vertical="center"/>
    </xf>
    <xf numFmtId="167" fontId="8" fillId="0" borderId="58" xfId="2" applyNumberFormat="1" applyFont="1" applyFill="1" applyBorder="1" applyAlignment="1">
      <alignment horizontal="center" vertical="center"/>
    </xf>
    <xf numFmtId="164" fontId="9" fillId="0" borderId="48" xfId="2" applyNumberFormat="1" applyFont="1" applyFill="1" applyBorder="1" applyAlignment="1">
      <alignment horizontal="center" vertical="center"/>
    </xf>
    <xf numFmtId="167" fontId="8" fillId="0" borderId="55" xfId="2" applyNumberFormat="1" applyFont="1" applyFill="1" applyBorder="1" applyAlignment="1">
      <alignment horizontal="center" vertical="center"/>
    </xf>
    <xf numFmtId="167" fontId="8" fillId="0" borderId="65" xfId="2" applyNumberFormat="1" applyFont="1" applyFill="1" applyBorder="1" applyAlignment="1">
      <alignment horizontal="center" vertical="center"/>
    </xf>
    <xf numFmtId="167" fontId="8" fillId="0" borderId="84" xfId="2" applyNumberFormat="1" applyFont="1" applyFill="1" applyBorder="1" applyAlignment="1">
      <alignment horizontal="center" vertical="center"/>
    </xf>
    <xf numFmtId="167" fontId="1" fillId="0" borderId="84" xfId="2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9" fontId="8" fillId="0" borderId="1" xfId="3" applyFont="1" applyFill="1" applyBorder="1" applyAlignment="1">
      <alignment horizontal="center" vertical="center"/>
    </xf>
    <xf numFmtId="1" fontId="0" fillId="0" borderId="91" xfId="0" applyNumberFormat="1" applyFont="1" applyFill="1" applyBorder="1" applyAlignment="1">
      <alignment horizontal="center" vertical="center"/>
    </xf>
    <xf numFmtId="9" fontId="8" fillId="0" borderId="92" xfId="3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9" fontId="8" fillId="0" borderId="36" xfId="3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9" fontId="9" fillId="0" borderId="99" xfId="3" applyFont="1" applyFill="1" applyBorder="1" applyAlignment="1">
      <alignment horizontal="center" vertical="center"/>
    </xf>
    <xf numFmtId="9" fontId="9" fillId="0" borderId="110" xfId="3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07" xfId="2" applyNumberFormat="1" applyFont="1" applyFill="1" applyBorder="1" applyAlignment="1">
      <alignment horizontal="center" vertical="center"/>
    </xf>
    <xf numFmtId="1" fontId="0" fillId="0" borderId="84" xfId="0" applyNumberFormat="1" applyFont="1" applyFill="1" applyBorder="1" applyAlignment="1">
      <alignment horizontal="center" vertical="center"/>
    </xf>
    <xf numFmtId="9" fontId="8" fillId="0" borderId="110" xfId="3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9" fontId="8" fillId="0" borderId="16" xfId="3" applyFont="1" applyFill="1" applyBorder="1" applyAlignment="1">
      <alignment horizontal="center" vertical="center"/>
    </xf>
    <xf numFmtId="9" fontId="8" fillId="0" borderId="99" xfId="3" applyFont="1" applyFill="1" applyBorder="1" applyAlignment="1">
      <alignment horizontal="center" vertical="center"/>
    </xf>
    <xf numFmtId="9" fontId="0" fillId="0" borderId="9" xfId="3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167" fontId="8" fillId="0" borderId="111" xfId="2" applyNumberFormat="1" applyFont="1" applyFill="1" applyBorder="1" applyAlignment="1">
      <alignment horizontal="center" vertical="center"/>
    </xf>
    <xf numFmtId="167" fontId="1" fillId="0" borderId="111" xfId="2" applyNumberFormat="1" applyFont="1" applyFill="1" applyBorder="1" applyAlignment="1">
      <alignment horizontal="center" vertical="center"/>
    </xf>
    <xf numFmtId="0" fontId="8" fillId="14" borderId="40" xfId="2" applyNumberFormat="1" applyFont="1" applyFill="1" applyBorder="1" applyAlignment="1">
      <alignment horizontal="center" vertical="center"/>
    </xf>
    <xf numFmtId="0" fontId="8" fillId="14" borderId="96" xfId="2" applyNumberFormat="1" applyFont="1" applyFill="1" applyBorder="1" applyAlignment="1">
      <alignment horizontal="center" vertical="center"/>
    </xf>
    <xf numFmtId="0" fontId="8" fillId="14" borderId="60" xfId="2" applyNumberFormat="1" applyFont="1" applyFill="1" applyBorder="1" applyAlignment="1">
      <alignment horizontal="center" vertical="center"/>
    </xf>
    <xf numFmtId="0" fontId="8" fillId="14" borderId="57" xfId="2" applyNumberFormat="1" applyFont="1" applyFill="1" applyBorder="1" applyAlignment="1">
      <alignment horizontal="center" vertical="center"/>
    </xf>
    <xf numFmtId="0" fontId="8" fillId="14" borderId="71" xfId="2" applyNumberFormat="1" applyFont="1" applyFill="1" applyBorder="1" applyAlignment="1">
      <alignment horizontal="center" vertical="center"/>
    </xf>
    <xf numFmtId="0" fontId="8" fillId="14" borderId="57" xfId="2" applyNumberFormat="1" applyFont="1" applyFill="1" applyBorder="1" applyAlignment="1">
      <alignment horizontal="center"/>
    </xf>
    <xf numFmtId="167" fontId="0" fillId="0" borderId="84" xfId="2" applyNumberFormat="1" applyFont="1" applyFill="1" applyBorder="1" applyAlignment="1">
      <alignment horizontal="center" vertical="center"/>
    </xf>
    <xf numFmtId="164" fontId="12" fillId="14" borderId="108" xfId="0" applyNumberFormat="1" applyFont="1" applyFill="1" applyBorder="1" applyAlignment="1">
      <alignment horizontal="center" vertical="center"/>
    </xf>
    <xf numFmtId="164" fontId="3" fillId="59" borderId="33" xfId="2" applyNumberFormat="1" applyFont="1" applyFill="1" applyBorder="1" applyAlignment="1">
      <alignment horizontal="center" vertical="center"/>
    </xf>
    <xf numFmtId="167" fontId="0" fillId="0" borderId="91" xfId="2" applyNumberFormat="1" applyFont="1" applyFill="1" applyBorder="1" applyAlignment="1">
      <alignment horizontal="center" vertical="center"/>
    </xf>
    <xf numFmtId="167" fontId="1" fillId="0" borderId="94" xfId="2" applyNumberFormat="1" applyFont="1" applyFill="1" applyBorder="1" applyAlignment="1">
      <alignment horizontal="center" vertical="center"/>
    </xf>
    <xf numFmtId="9" fontId="0" fillId="0" borderId="99" xfId="3" applyFont="1" applyFill="1" applyBorder="1" applyAlignment="1">
      <alignment horizontal="center" vertical="center"/>
    </xf>
    <xf numFmtId="43" fontId="3" fillId="59" borderId="63" xfId="2" applyFont="1" applyFill="1" applyBorder="1" applyAlignment="1">
      <alignment horizontal="center" vertical="center"/>
    </xf>
    <xf numFmtId="1" fontId="3" fillId="59" borderId="61" xfId="2" applyNumberFormat="1" applyFont="1" applyFill="1" applyBorder="1" applyAlignment="1">
      <alignment horizontal="center" vertical="center"/>
    </xf>
    <xf numFmtId="1" fontId="3" fillId="59" borderId="64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horizontal="center" vertical="center"/>
    </xf>
    <xf numFmtId="2" fontId="8" fillId="0" borderId="39" xfId="2" applyNumberFormat="1" applyFont="1" applyFill="1" applyBorder="1" applyAlignment="1">
      <alignment horizontal="center" vertical="center"/>
    </xf>
    <xf numFmtId="0" fontId="9" fillId="0" borderId="46" xfId="2" applyNumberFormat="1" applyFont="1" applyFill="1" applyBorder="1" applyAlignment="1">
      <alignment horizontal="center" vertical="center" wrapText="1"/>
    </xf>
    <xf numFmtId="2" fontId="8" fillId="0" borderId="47" xfId="2" applyNumberFormat="1" applyFont="1" applyFill="1" applyBorder="1" applyAlignment="1">
      <alignment horizontal="center" vertical="center"/>
    </xf>
    <xf numFmtId="2" fontId="8" fillId="0" borderId="84" xfId="2" applyNumberFormat="1" applyFont="1" applyFill="1" applyBorder="1" applyAlignment="1">
      <alignment horizontal="center" vertical="center"/>
    </xf>
    <xf numFmtId="0" fontId="9" fillId="0" borderId="45" xfId="2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164" fontId="9" fillId="10" borderId="96" xfId="2" applyNumberFormat="1" applyFont="1" applyFill="1" applyBorder="1" applyAlignment="1">
      <alignment horizontal="center" vertical="center"/>
    </xf>
    <xf numFmtId="164" fontId="8" fillId="10" borderId="96" xfId="2" applyNumberFormat="1" applyFont="1" applyFill="1" applyBorder="1" applyAlignment="1">
      <alignment horizontal="center" vertical="center"/>
    </xf>
    <xf numFmtId="164" fontId="8" fillId="23" borderId="40" xfId="2" applyNumberFormat="1" applyFont="1" applyFill="1" applyBorder="1" applyAlignment="1">
      <alignment horizontal="center" vertical="center"/>
    </xf>
    <xf numFmtId="164" fontId="8" fillId="23" borderId="57" xfId="2" applyNumberFormat="1" applyFont="1" applyFill="1" applyBorder="1" applyAlignment="1">
      <alignment horizontal="center" vertical="center"/>
    </xf>
    <xf numFmtId="164" fontId="8" fillId="23" borderId="96" xfId="2" applyNumberFormat="1" applyFont="1" applyFill="1" applyBorder="1" applyAlignment="1">
      <alignment horizontal="center" vertical="center"/>
    </xf>
    <xf numFmtId="164" fontId="8" fillId="23" borderId="60" xfId="2" applyNumberFormat="1" applyFont="1" applyFill="1" applyBorder="1" applyAlignment="1">
      <alignment horizontal="center" vertical="center"/>
    </xf>
    <xf numFmtId="164" fontId="8" fillId="15" borderId="96" xfId="2" applyNumberFormat="1" applyFont="1" applyFill="1" applyBorder="1" applyAlignment="1">
      <alignment horizontal="center" vertical="center"/>
    </xf>
    <xf numFmtId="1" fontId="1" fillId="59" borderId="20" xfId="2" applyNumberFormat="1" applyFont="1" applyFill="1" applyBorder="1" applyAlignment="1">
      <alignment horizontal="center" vertical="center"/>
    </xf>
    <xf numFmtId="9" fontId="11" fillId="59" borderId="21" xfId="3" applyFont="1" applyFill="1" applyBorder="1" applyAlignment="1">
      <alignment horizontal="center" vertical="center"/>
    </xf>
    <xf numFmtId="0" fontId="9" fillId="59" borderId="53" xfId="2" applyNumberFormat="1" applyFont="1" applyFill="1" applyBorder="1" applyAlignment="1">
      <alignment horizontal="center" vertical="center"/>
    </xf>
    <xf numFmtId="9" fontId="9" fillId="0" borderId="43" xfId="3" applyFont="1" applyFill="1" applyBorder="1" applyAlignment="1">
      <alignment horizontal="center" vertical="center"/>
    </xf>
    <xf numFmtId="0" fontId="19" fillId="10" borderId="108" xfId="0" applyFont="1" applyFill="1" applyBorder="1" applyAlignment="1">
      <alignment horizontal="center" vertical="center"/>
    </xf>
    <xf numFmtId="0" fontId="9" fillId="10" borderId="108" xfId="2" applyNumberFormat="1" applyFont="1" applyFill="1" applyBorder="1" applyAlignment="1">
      <alignment horizontal="center" vertical="center"/>
    </xf>
    <xf numFmtId="0" fontId="18" fillId="10" borderId="108" xfId="0" applyFont="1" applyFill="1" applyBorder="1" applyAlignment="1">
      <alignment horizontal="center" vertical="center"/>
    </xf>
    <xf numFmtId="0" fontId="8" fillId="10" borderId="108" xfId="2" applyNumberFormat="1" applyFont="1" applyFill="1" applyBorder="1" applyAlignment="1">
      <alignment horizontal="center" vertical="center"/>
    </xf>
    <xf numFmtId="9" fontId="8" fillId="0" borderId="43" xfId="3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8" fillId="15" borderId="108" xfId="0" applyFont="1" applyFill="1" applyBorder="1" applyAlignment="1">
      <alignment horizontal="center" vertical="center"/>
    </xf>
    <xf numFmtId="0" fontId="8" fillId="15" borderId="108" xfId="2" applyNumberFormat="1" applyFont="1" applyFill="1" applyBorder="1" applyAlignment="1">
      <alignment horizontal="center" vertical="center"/>
    </xf>
    <xf numFmtId="0" fontId="1" fillId="59" borderId="21" xfId="2" applyNumberFormat="1" applyFont="1" applyFill="1" applyBorder="1" applyAlignment="1">
      <alignment horizontal="center" vertical="center"/>
    </xf>
    <xf numFmtId="164" fontId="3" fillId="60" borderId="40" xfId="0" applyNumberFormat="1" applyFont="1" applyFill="1" applyBorder="1" applyAlignment="1">
      <alignment horizontal="center" vertical="center" wrapText="1"/>
    </xf>
    <xf numFmtId="164" fontId="1" fillId="59" borderId="22" xfId="2" applyNumberFormat="1" applyFont="1" applyFill="1" applyBorder="1" applyAlignment="1">
      <alignment horizontal="center" vertical="center"/>
    </xf>
    <xf numFmtId="167" fontId="3" fillId="60" borderId="56" xfId="0" applyNumberFormat="1" applyFont="1" applyFill="1" applyBorder="1" applyAlignment="1">
      <alignment horizontal="center" vertical="center" wrapText="1"/>
    </xf>
    <xf numFmtId="167" fontId="0" fillId="0" borderId="73" xfId="2" applyNumberFormat="1" applyFont="1" applyFill="1" applyBorder="1" applyAlignment="1">
      <alignment horizontal="center" vertical="center"/>
    </xf>
    <xf numFmtId="167" fontId="0" fillId="0" borderId="45" xfId="2" applyNumberFormat="1" applyFont="1" applyFill="1" applyBorder="1" applyAlignment="1">
      <alignment horizontal="center" vertical="center"/>
    </xf>
    <xf numFmtId="167" fontId="8" fillId="0" borderId="73" xfId="2" applyNumberFormat="1" applyFont="1" applyFill="1" applyBorder="1" applyAlignment="1">
      <alignment horizontal="center" vertical="center"/>
    </xf>
    <xf numFmtId="167" fontId="8" fillId="0" borderId="112" xfId="2" applyNumberFormat="1" applyFont="1" applyFill="1" applyBorder="1" applyAlignment="1">
      <alignment horizontal="center" vertical="center"/>
    </xf>
    <xf numFmtId="167" fontId="8" fillId="0" borderId="46" xfId="2" applyNumberFormat="1" applyFont="1" applyFill="1" applyBorder="1" applyAlignment="1">
      <alignment horizontal="center" vertical="center"/>
    </xf>
    <xf numFmtId="167" fontId="0" fillId="0" borderId="112" xfId="2" applyNumberFormat="1" applyFont="1" applyFill="1" applyBorder="1" applyAlignment="1">
      <alignment horizontal="center" vertical="center"/>
    </xf>
    <xf numFmtId="167" fontId="0" fillId="0" borderId="46" xfId="2" applyNumberFormat="1" applyFont="1" applyFill="1" applyBorder="1" applyAlignment="1">
      <alignment horizontal="center" vertical="center"/>
    </xf>
    <xf numFmtId="167" fontId="1" fillId="59" borderId="65" xfId="2" applyNumberFormat="1" applyFont="1" applyFill="1" applyBorder="1" applyAlignment="1">
      <alignment horizontal="center" vertical="center"/>
    </xf>
    <xf numFmtId="167" fontId="1" fillId="59" borderId="53" xfId="2" applyNumberFormat="1" applyFont="1" applyFill="1" applyBorder="1" applyAlignment="1">
      <alignment horizontal="center" vertical="center"/>
    </xf>
    <xf numFmtId="2" fontId="9" fillId="0" borderId="84" xfId="2" applyNumberFormat="1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64" fontId="16" fillId="0" borderId="30" xfId="2" applyNumberFormat="1" applyFont="1" applyFill="1" applyBorder="1" applyAlignment="1">
      <alignment horizontal="center" vertical="center"/>
    </xf>
    <xf numFmtId="9" fontId="9" fillId="0" borderId="36" xfId="3" applyFont="1" applyFill="1" applyBorder="1" applyAlignment="1">
      <alignment horizontal="center" vertical="center"/>
    </xf>
    <xf numFmtId="164" fontId="8" fillId="62" borderId="40" xfId="2" applyNumberFormat="1" applyFont="1" applyFill="1" applyBorder="1" applyAlignment="1">
      <alignment horizontal="center" vertical="center"/>
    </xf>
    <xf numFmtId="164" fontId="8" fillId="62" borderId="57" xfId="2" applyNumberFormat="1" applyFont="1" applyFill="1" applyBorder="1" applyAlignment="1">
      <alignment horizontal="center" vertical="center"/>
    </xf>
    <xf numFmtId="164" fontId="8" fillId="62" borderId="96" xfId="2" applyNumberFormat="1" applyFont="1" applyFill="1" applyBorder="1" applyAlignment="1">
      <alignment horizontal="center" vertical="center"/>
    </xf>
    <xf numFmtId="164" fontId="8" fillId="62" borderId="60" xfId="2" applyNumberFormat="1" applyFont="1" applyFill="1" applyBorder="1" applyAlignment="1">
      <alignment horizontal="center" vertical="center"/>
    </xf>
    <xf numFmtId="1" fontId="3" fillId="59" borderId="67" xfId="2" applyNumberFormat="1" applyFont="1" applyFill="1" applyBorder="1" applyAlignment="1">
      <alignment horizontal="center" vertical="center"/>
    </xf>
    <xf numFmtId="167" fontId="3" fillId="59" borderId="65" xfId="2" applyNumberFormat="1" applyFont="1" applyFill="1" applyBorder="1" applyAlignment="1">
      <alignment horizontal="center" vertical="center"/>
    </xf>
    <xf numFmtId="9" fontId="9" fillId="0" borderId="9" xfId="3" applyFont="1" applyFill="1" applyBorder="1" applyAlignment="1">
      <alignment horizontal="center" vertical="center"/>
    </xf>
    <xf numFmtId="167" fontId="8" fillId="0" borderId="72" xfId="2" applyNumberFormat="1" applyFont="1" applyFill="1" applyBorder="1" applyAlignment="1">
      <alignment horizontal="center" vertical="center"/>
    </xf>
    <xf numFmtId="0" fontId="0" fillId="62" borderId="108" xfId="0" applyFont="1" applyFill="1" applyBorder="1" applyAlignment="1">
      <alignment horizontal="center" vertical="center"/>
    </xf>
    <xf numFmtId="0" fontId="8" fillId="62" borderId="108" xfId="2" applyNumberFormat="1" applyFont="1" applyFill="1" applyBorder="1" applyAlignment="1">
      <alignment horizontal="center" vertical="center"/>
    </xf>
    <xf numFmtId="0" fontId="0" fillId="14" borderId="108" xfId="0" applyFont="1" applyFill="1" applyBorder="1" applyAlignment="1">
      <alignment horizontal="center" vertical="center"/>
    </xf>
    <xf numFmtId="0" fontId="8" fillId="14" borderId="108" xfId="2" applyNumberFormat="1" applyFont="1" applyFill="1" applyBorder="1" applyAlignment="1">
      <alignment horizontal="center" vertical="center"/>
    </xf>
    <xf numFmtId="167" fontId="3" fillId="59" borderId="53" xfId="2" applyNumberFormat="1" applyFont="1" applyFill="1" applyBorder="1" applyAlignment="1">
      <alignment horizontal="center" vertical="center"/>
    </xf>
    <xf numFmtId="164" fontId="8" fillId="0" borderId="32" xfId="2" applyNumberFormat="1" applyFont="1" applyFill="1" applyBorder="1" applyAlignment="1">
      <alignment horizontal="center" vertical="center"/>
    </xf>
    <xf numFmtId="1" fontId="1" fillId="59" borderId="22" xfId="2" applyNumberFormat="1" applyFont="1" applyFill="1" applyBorder="1" applyAlignment="1">
      <alignment horizontal="center" vertical="center"/>
    </xf>
    <xf numFmtId="1" fontId="1" fillId="59" borderId="61" xfId="2" applyNumberFormat="1" applyFont="1" applyFill="1" applyBorder="1" applyAlignment="1">
      <alignment horizontal="center" vertical="center"/>
    </xf>
    <xf numFmtId="167" fontId="1" fillId="59" borderId="26" xfId="2" applyNumberFormat="1" applyFont="1" applyFill="1" applyBorder="1" applyAlignment="1">
      <alignment horizontal="center" vertical="center"/>
    </xf>
    <xf numFmtId="0" fontId="0" fillId="59" borderId="34" xfId="2" applyNumberFormat="1" applyFont="1" applyFill="1" applyBorder="1" applyAlignment="1">
      <alignment horizontal="center" vertical="center"/>
    </xf>
    <xf numFmtId="9" fontId="15" fillId="59" borderId="67" xfId="3" applyFont="1" applyFill="1" applyBorder="1" applyAlignment="1">
      <alignment horizontal="center" vertical="center"/>
    </xf>
    <xf numFmtId="0" fontId="3" fillId="59" borderId="53" xfId="2" applyNumberFormat="1" applyFont="1" applyFill="1" applyBorder="1" applyAlignment="1">
      <alignment horizontal="center" vertical="center"/>
    </xf>
    <xf numFmtId="167" fontId="1" fillId="0" borderId="12" xfId="2" applyNumberFormat="1" applyFont="1" applyFill="1" applyBorder="1" applyAlignment="1">
      <alignment horizontal="center" vertical="center"/>
    </xf>
    <xf numFmtId="167" fontId="1" fillId="2" borderId="12" xfId="2" applyNumberFormat="1" applyFont="1" applyFill="1" applyBorder="1" applyAlignment="1">
      <alignment horizontal="center" vertical="center"/>
    </xf>
    <xf numFmtId="167" fontId="1" fillId="2" borderId="14" xfId="2" applyNumberFormat="1" applyFont="1" applyFill="1" applyBorder="1" applyAlignment="1">
      <alignment horizontal="center" vertical="center"/>
    </xf>
    <xf numFmtId="167" fontId="1" fillId="2" borderId="67" xfId="2" applyNumberFormat="1" applyFont="1" applyFill="1" applyBorder="1" applyAlignment="1">
      <alignment horizontal="center" vertical="center"/>
    </xf>
    <xf numFmtId="167" fontId="1" fillId="2" borderId="50" xfId="2" applyNumberFormat="1" applyFont="1" applyFill="1" applyBorder="1" applyAlignment="1">
      <alignment horizontal="center" vertical="center"/>
    </xf>
    <xf numFmtId="167" fontId="9" fillId="0" borderId="47" xfId="2" applyNumberFormat="1" applyFont="1" applyFill="1" applyBorder="1" applyAlignment="1">
      <alignment horizontal="center" vertical="center"/>
    </xf>
    <xf numFmtId="1" fontId="2" fillId="59" borderId="21" xfId="2" applyNumberFormat="1" applyFont="1" applyFill="1" applyBorder="1" applyAlignment="1">
      <alignment horizontal="center" vertical="center"/>
    </xf>
    <xf numFmtId="1" fontId="2" fillId="59" borderId="50" xfId="2" applyNumberFormat="1" applyFont="1" applyFill="1" applyBorder="1" applyAlignment="1">
      <alignment horizontal="center" vertical="center"/>
    </xf>
    <xf numFmtId="167" fontId="2" fillId="59" borderId="26" xfId="2" applyNumberFormat="1" applyFont="1" applyFill="1" applyBorder="1" applyAlignment="1">
      <alignment horizontal="center" vertical="center"/>
    </xf>
    <xf numFmtId="167" fontId="2" fillId="59" borderId="28" xfId="2" applyNumberFormat="1" applyFont="1" applyFill="1" applyBorder="1" applyAlignment="1">
      <alignment horizontal="center" vertical="center"/>
    </xf>
    <xf numFmtId="1" fontId="2" fillId="59" borderId="20" xfId="2" applyNumberFormat="1" applyFont="1" applyFill="1" applyBorder="1" applyAlignment="1">
      <alignment horizontal="center" vertical="center"/>
    </xf>
    <xf numFmtId="9" fontId="2" fillId="59" borderId="61" xfId="3" applyFont="1" applyFill="1" applyBorder="1" applyAlignment="1">
      <alignment horizontal="center" vertical="center"/>
    </xf>
    <xf numFmtId="0" fontId="18" fillId="59" borderId="34" xfId="2" applyNumberFormat="1" applyFont="1" applyFill="1" applyBorder="1" applyAlignment="1">
      <alignment horizontal="center" vertical="center"/>
    </xf>
    <xf numFmtId="0" fontId="0" fillId="53" borderId="0" xfId="0" applyFill="1"/>
    <xf numFmtId="0" fontId="49" fillId="53" borderId="0" xfId="0" applyFont="1" applyFill="1"/>
    <xf numFmtId="10" fontId="49" fillId="53" borderId="0" xfId="0" applyNumberFormat="1" applyFont="1" applyFill="1"/>
    <xf numFmtId="0" fontId="58" fillId="53" borderId="0" xfId="41710" applyFill="1" applyAlignment="1" applyProtection="1"/>
    <xf numFmtId="4" fontId="49" fillId="53" borderId="0" xfId="0" applyNumberFormat="1" applyFont="1" applyFill="1"/>
    <xf numFmtId="4" fontId="0" fillId="53" borderId="0" xfId="0" applyNumberFormat="1" applyFill="1"/>
    <xf numFmtId="0" fontId="1" fillId="53" borderId="32" xfId="0" applyFont="1" applyFill="1" applyBorder="1" applyAlignment="1">
      <alignment horizontal="center" vertical="center" wrapText="1"/>
    </xf>
    <xf numFmtId="0" fontId="1" fillId="53" borderId="71" xfId="0" applyFont="1" applyFill="1" applyBorder="1" applyAlignment="1">
      <alignment horizontal="center" vertical="center" wrapText="1"/>
    </xf>
    <xf numFmtId="0" fontId="66" fillId="53" borderId="0" xfId="0" applyFont="1" applyFill="1"/>
    <xf numFmtId="9" fontId="66" fillId="53" borderId="0" xfId="0" applyNumberFormat="1" applyFont="1" applyFill="1"/>
    <xf numFmtId="170" fontId="11" fillId="2" borderId="30" xfId="3" applyNumberFormat="1" applyFont="1" applyFill="1" applyBorder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 wrapText="1"/>
    </xf>
    <xf numFmtId="14" fontId="11" fillId="4" borderId="45" xfId="2" applyNumberFormat="1" applyFont="1" applyFill="1" applyBorder="1" applyAlignment="1">
      <alignment horizontal="center" vertical="center" wrapText="1"/>
    </xf>
    <xf numFmtId="167" fontId="1" fillId="0" borderId="73" xfId="0" applyNumberFormat="1" applyFont="1" applyFill="1" applyBorder="1" applyAlignment="1">
      <alignment horizontal="center" vertical="center"/>
    </xf>
    <xf numFmtId="167" fontId="1" fillId="0" borderId="45" xfId="2" applyNumberFormat="1" applyFont="1" applyFill="1" applyBorder="1" applyAlignment="1">
      <alignment horizontal="center" vertical="center"/>
    </xf>
    <xf numFmtId="167" fontId="1" fillId="0" borderId="14" xfId="2" applyNumberFormat="1" applyFont="1" applyFill="1" applyBorder="1" applyAlignment="1">
      <alignment horizontal="center" vertical="center"/>
    </xf>
    <xf numFmtId="167" fontId="1" fillId="0" borderId="39" xfId="2" applyNumberFormat="1" applyFont="1" applyFill="1" applyBorder="1" applyAlignment="1">
      <alignment horizontal="center" vertical="center"/>
    </xf>
    <xf numFmtId="167" fontId="1" fillId="0" borderId="69" xfId="2" applyNumberFormat="1" applyFont="1" applyFill="1" applyBorder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 wrapText="1"/>
    </xf>
    <xf numFmtId="0" fontId="1" fillId="64" borderId="30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53" borderId="60" xfId="0" applyFont="1" applyFill="1" applyBorder="1" applyAlignment="1">
      <alignment horizontal="center" vertical="center" wrapText="1"/>
    </xf>
    <xf numFmtId="0" fontId="1" fillId="53" borderId="48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170" fontId="11" fillId="2" borderId="48" xfId="3" applyNumberFormat="1" applyFont="1" applyFill="1" applyBorder="1" applyAlignment="1">
      <alignment horizontal="center" vertical="center"/>
    </xf>
    <xf numFmtId="170" fontId="11" fillId="2" borderId="35" xfId="3" applyNumberFormat="1" applyFont="1" applyFill="1" applyBorder="1" applyAlignment="1">
      <alignment horizontal="center" vertical="center"/>
    </xf>
    <xf numFmtId="165" fontId="11" fillId="2" borderId="32" xfId="3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" fontId="17" fillId="2" borderId="50" xfId="0" applyNumberFormat="1" applyFont="1" applyFill="1" applyBorder="1" applyAlignment="1">
      <alignment horizontal="center" vertical="center"/>
    </xf>
    <xf numFmtId="0" fontId="15" fillId="51" borderId="17" xfId="0" applyFont="1" applyFill="1" applyBorder="1" applyAlignment="1">
      <alignment horizontal="center" vertical="center"/>
    </xf>
    <xf numFmtId="0" fontId="1" fillId="53" borderId="96" xfId="0" applyFont="1" applyFill="1" applyBorder="1" applyAlignment="1">
      <alignment horizontal="center" vertical="center" wrapText="1"/>
    </xf>
    <xf numFmtId="0" fontId="1" fillId="2" borderId="37" xfId="0" applyNumberFormat="1" applyFont="1" applyFill="1" applyBorder="1" applyAlignment="1">
      <alignment horizontal="center" vertical="center"/>
    </xf>
    <xf numFmtId="4" fontId="1" fillId="2" borderId="37" xfId="0" applyNumberFormat="1" applyFont="1" applyFill="1" applyBorder="1" applyAlignment="1">
      <alignment horizontal="center" vertical="center"/>
    </xf>
    <xf numFmtId="9" fontId="1" fillId="2" borderId="40" xfId="3" applyNumberFormat="1" applyFont="1" applyFill="1" applyBorder="1" applyAlignment="1">
      <alignment horizontal="center" vertical="center"/>
    </xf>
    <xf numFmtId="9" fontId="1" fillId="2" borderId="62" xfId="3" applyNumberFormat="1" applyFont="1" applyFill="1" applyBorder="1" applyAlignment="1">
      <alignment horizontal="center" vertical="center"/>
    </xf>
    <xf numFmtId="9" fontId="1" fillId="2" borderId="60" xfId="3" applyNumberFormat="1" applyFont="1" applyFill="1" applyBorder="1" applyAlignment="1">
      <alignment horizontal="center" vertical="center"/>
    </xf>
    <xf numFmtId="9" fontId="1" fillId="2" borderId="71" xfId="3" applyNumberFormat="1" applyFont="1" applyFill="1" applyBorder="1" applyAlignment="1">
      <alignment horizontal="center" vertical="center"/>
    </xf>
    <xf numFmtId="9" fontId="1" fillId="2" borderId="96" xfId="3" applyNumberFormat="1" applyFont="1" applyFill="1" applyBorder="1" applyAlignment="1">
      <alignment horizontal="center" vertical="center"/>
    </xf>
    <xf numFmtId="167" fontId="11" fillId="0" borderId="58" xfId="2" applyNumberFormat="1" applyFont="1" applyFill="1" applyBorder="1" applyAlignment="1">
      <alignment horizontal="center" vertical="center"/>
    </xf>
    <xf numFmtId="167" fontId="11" fillId="0" borderId="73" xfId="0" applyNumberFormat="1" applyFont="1" applyFill="1" applyBorder="1" applyAlignment="1">
      <alignment horizontal="center" vertical="center"/>
    </xf>
    <xf numFmtId="167" fontId="11" fillId="0" borderId="73" xfId="2" applyNumberFormat="1" applyFont="1" applyFill="1" applyBorder="1" applyAlignment="1">
      <alignment horizontal="center" vertical="center"/>
    </xf>
    <xf numFmtId="167" fontId="1" fillId="0" borderId="52" xfId="0" applyNumberFormat="1" applyFont="1" applyFill="1" applyBorder="1" applyAlignment="1">
      <alignment horizontal="center" vertical="center"/>
    </xf>
    <xf numFmtId="167" fontId="1" fillId="0" borderId="45" xfId="0" applyNumberFormat="1" applyFont="1" applyFill="1" applyBorder="1" applyAlignment="1">
      <alignment horizontal="center" vertical="center"/>
    </xf>
    <xf numFmtId="167" fontId="11" fillId="0" borderId="47" xfId="0" applyNumberFormat="1" applyFont="1" applyFill="1" applyBorder="1" applyAlignment="1">
      <alignment horizontal="center" vertical="center"/>
    </xf>
    <xf numFmtId="167" fontId="11" fillId="0" borderId="68" xfId="2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167" fontId="1" fillId="0" borderId="47" xfId="0" applyNumberFormat="1" applyFont="1" applyFill="1" applyBorder="1" applyAlignment="1">
      <alignment horizontal="center" vertical="center"/>
    </xf>
    <xf numFmtId="167" fontId="1" fillId="0" borderId="68" xfId="2" applyNumberFormat="1" applyFont="1" applyFill="1" applyBorder="1" applyAlignment="1">
      <alignment horizontal="center" vertical="center"/>
    </xf>
    <xf numFmtId="167" fontId="11" fillId="0" borderId="14" xfId="2" applyNumberFormat="1" applyFont="1" applyFill="1" applyBorder="1" applyAlignment="1">
      <alignment horizontal="center" vertical="center"/>
    </xf>
    <xf numFmtId="167" fontId="11" fillId="0" borderId="12" xfId="2" applyNumberFormat="1" applyFont="1" applyFill="1" applyBorder="1" applyAlignment="1">
      <alignment horizontal="center" vertical="center"/>
    </xf>
    <xf numFmtId="167" fontId="8" fillId="0" borderId="68" xfId="2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46" fillId="0" borderId="70" xfId="0" applyNumberFormat="1" applyFont="1" applyFill="1" applyBorder="1" applyAlignment="1">
      <alignment horizontal="center" vertical="center"/>
    </xf>
    <xf numFmtId="167" fontId="46" fillId="0" borderId="100" xfId="0" applyNumberFormat="1" applyFont="1" applyFill="1" applyBorder="1" applyAlignment="1">
      <alignment horizontal="center" vertical="center"/>
    </xf>
    <xf numFmtId="167" fontId="0" fillId="0" borderId="105" xfId="2" applyNumberFormat="1" applyFont="1" applyFill="1" applyBorder="1" applyAlignment="1">
      <alignment horizontal="center" vertical="center"/>
    </xf>
    <xf numFmtId="167" fontId="46" fillId="0" borderId="107" xfId="0" applyNumberFormat="1" applyFont="1" applyFill="1" applyBorder="1" applyAlignment="1">
      <alignment horizontal="center" vertical="center"/>
    </xf>
    <xf numFmtId="167" fontId="0" fillId="0" borderId="107" xfId="0" applyNumberForma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  <xf numFmtId="167" fontId="46" fillId="0" borderId="72" xfId="0" applyNumberFormat="1" applyFont="1" applyFill="1" applyBorder="1" applyAlignment="1">
      <alignment horizontal="center" vertical="center"/>
    </xf>
    <xf numFmtId="167" fontId="0" fillId="0" borderId="44" xfId="0" applyNumberForma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14" fontId="63" fillId="0" borderId="110" xfId="0" applyNumberFormat="1" applyFont="1" applyBorder="1" applyAlignment="1">
      <alignment horizontal="center" vertical="center"/>
    </xf>
    <xf numFmtId="14" fontId="64" fillId="0" borderId="0" xfId="0" applyNumberFormat="1" applyFont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 wrapText="1"/>
    </xf>
    <xf numFmtId="171" fontId="3" fillId="59" borderId="63" xfId="2" applyNumberFormat="1" applyFont="1" applyFill="1" applyBorder="1" applyAlignment="1">
      <alignment horizontal="center" vertical="center"/>
    </xf>
    <xf numFmtId="169" fontId="56" fillId="4" borderId="22" xfId="0" applyNumberFormat="1" applyFont="1" applyFill="1" applyBorder="1" applyAlignment="1">
      <alignment vertical="center"/>
    </xf>
    <xf numFmtId="0" fontId="2" fillId="65" borderId="61" xfId="0" applyFont="1" applyFill="1" applyBorder="1" applyAlignment="1">
      <alignment horizontal="center" vertical="center" wrapText="1"/>
    </xf>
    <xf numFmtId="0" fontId="2" fillId="65" borderId="26" xfId="0" applyFont="1" applyFill="1" applyBorder="1" applyAlignment="1">
      <alignment horizontal="center" vertical="center" wrapText="1"/>
    </xf>
    <xf numFmtId="9" fontId="2" fillId="65" borderId="61" xfId="3" applyFont="1" applyFill="1" applyBorder="1" applyAlignment="1">
      <alignment horizontal="center" vertical="center" wrapText="1"/>
    </xf>
    <xf numFmtId="0" fontId="2" fillId="65" borderId="11" xfId="0" applyFont="1" applyFill="1" applyBorder="1" applyAlignment="1">
      <alignment horizontal="center" vertical="center" wrapText="1"/>
    </xf>
    <xf numFmtId="0" fontId="68" fillId="23" borderId="31" xfId="0" applyFont="1" applyFill="1" applyBorder="1" applyAlignment="1">
      <alignment horizontal="center" vertical="center"/>
    </xf>
    <xf numFmtId="0" fontId="9" fillId="23" borderId="48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/>
    </xf>
    <xf numFmtId="0" fontId="14" fillId="23" borderId="31" xfId="0" applyFont="1" applyFill="1" applyBorder="1" applyAlignment="1">
      <alignment horizontal="center" vertical="center"/>
    </xf>
    <xf numFmtId="0" fontId="14" fillId="23" borderId="33" xfId="0" applyFont="1" applyFill="1" applyBorder="1" applyAlignment="1">
      <alignment horizontal="center" vertical="center"/>
    </xf>
    <xf numFmtId="0" fontId="16" fillId="0" borderId="23" xfId="2" applyNumberFormat="1" applyFont="1" applyFill="1" applyBorder="1" applyAlignment="1">
      <alignment horizontal="center" vertical="center" wrapText="1"/>
    </xf>
    <xf numFmtId="0" fontId="9" fillId="23" borderId="42" xfId="0" applyFont="1" applyFill="1" applyBorder="1" applyAlignment="1">
      <alignment horizontal="center" vertical="center"/>
    </xf>
    <xf numFmtId="0" fontId="9" fillId="23" borderId="42" xfId="2" applyNumberFormat="1" applyFont="1" applyFill="1" applyBorder="1" applyAlignment="1">
      <alignment horizontal="center" vertical="center"/>
    </xf>
    <xf numFmtId="167" fontId="1" fillId="0" borderId="113" xfId="0" applyNumberFormat="1" applyFont="1" applyFill="1" applyBorder="1" applyAlignment="1">
      <alignment horizontal="center" vertical="center"/>
    </xf>
    <xf numFmtId="0" fontId="16" fillId="0" borderId="19" xfId="2" applyNumberFormat="1" applyFont="1" applyFill="1" applyBorder="1" applyAlignment="1">
      <alignment horizontal="center" vertical="center" wrapText="1"/>
    </xf>
    <xf numFmtId="1" fontId="1" fillId="59" borderId="11" xfId="2" applyNumberFormat="1" applyFont="1" applyFill="1" applyBorder="1" applyAlignment="1">
      <alignment horizontal="center" vertical="center"/>
    </xf>
    <xf numFmtId="9" fontId="1" fillId="59" borderId="11" xfId="3" applyFont="1" applyFill="1" applyBorder="1" applyAlignment="1">
      <alignment horizontal="center" vertical="center"/>
    </xf>
    <xf numFmtId="1" fontId="9" fillId="0" borderId="48" xfId="2" applyNumberFormat="1" applyFont="1" applyFill="1" applyBorder="1" applyAlignment="1">
      <alignment horizontal="center" vertical="center"/>
    </xf>
    <xf numFmtId="0" fontId="9" fillId="0" borderId="30" xfId="2" applyNumberFormat="1" applyFont="1" applyFill="1" applyBorder="1" applyAlignment="1">
      <alignment horizontal="center" vertical="center"/>
    </xf>
    <xf numFmtId="1" fontId="9" fillId="0" borderId="30" xfId="2" applyNumberFormat="1" applyFont="1" applyFill="1" applyBorder="1" applyAlignment="1">
      <alignment horizontal="center" vertical="center"/>
    </xf>
    <xf numFmtId="0" fontId="0" fillId="0" borderId="30" xfId="2" applyNumberFormat="1" applyFont="1" applyFill="1" applyBorder="1" applyAlignment="1">
      <alignment horizontal="center" vertical="center"/>
    </xf>
    <xf numFmtId="0" fontId="9" fillId="0" borderId="35" xfId="2" applyNumberFormat="1" applyFont="1" applyFill="1" applyBorder="1" applyAlignment="1">
      <alignment horizontal="center" vertical="center"/>
    </xf>
    <xf numFmtId="0" fontId="0" fillId="0" borderId="32" xfId="2" applyNumberFormat="1" applyFont="1" applyFill="1" applyBorder="1" applyAlignment="1">
      <alignment horizontal="center" vertical="center"/>
    </xf>
    <xf numFmtId="0" fontId="0" fillId="0" borderId="35" xfId="2" applyNumberFormat="1" applyFont="1" applyFill="1" applyBorder="1" applyAlignment="1">
      <alignment horizontal="center" vertical="center"/>
    </xf>
    <xf numFmtId="2" fontId="9" fillId="0" borderId="35" xfId="2" applyNumberFormat="1" applyFont="1" applyFill="1" applyBorder="1" applyAlignment="1">
      <alignment horizontal="center"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89" xfId="2" applyNumberFormat="1" applyFont="1" applyFill="1" applyBorder="1" applyAlignment="1">
      <alignment horizontal="center" vertical="center"/>
    </xf>
    <xf numFmtId="164" fontId="9" fillId="0" borderId="35" xfId="2" applyNumberFormat="1" applyFont="1" applyFill="1" applyBorder="1" applyAlignment="1">
      <alignment horizontal="center" vertical="center"/>
    </xf>
    <xf numFmtId="164" fontId="9" fillId="0" borderId="42" xfId="2" applyNumberFormat="1" applyFont="1" applyFill="1" applyBorder="1" applyAlignment="1">
      <alignment horizontal="center" vertical="center"/>
    </xf>
    <xf numFmtId="164" fontId="9" fillId="0" borderId="108" xfId="2" applyNumberFormat="1" applyFont="1" applyFill="1" applyBorder="1" applyAlignment="1">
      <alignment horizontal="center" vertical="center"/>
    </xf>
    <xf numFmtId="164" fontId="8" fillId="0" borderId="35" xfId="2" applyNumberFormat="1" applyFont="1" applyFill="1" applyBorder="1" applyAlignment="1">
      <alignment horizontal="center" vertical="center"/>
    </xf>
    <xf numFmtId="164" fontId="8" fillId="0" borderId="48" xfId="2" applyNumberFormat="1" applyFont="1" applyFill="1" applyBorder="1" applyAlignment="1">
      <alignment horizontal="center" vertical="center"/>
    </xf>
    <xf numFmtId="0" fontId="14" fillId="23" borderId="31" xfId="0" applyFont="1" applyFill="1" applyBorder="1" applyAlignment="1">
      <alignment horizontal="center" vertical="center"/>
    </xf>
    <xf numFmtId="167" fontId="9" fillId="0" borderId="30" xfId="2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2" fillId="58" borderId="29" xfId="0" applyFont="1" applyFill="1" applyBorder="1" applyAlignment="1">
      <alignment horizontal="center" vertical="center" wrapText="1"/>
    </xf>
    <xf numFmtId="1" fontId="1" fillId="59" borderId="33" xfId="2" applyNumberFormat="1" applyFont="1" applyFill="1" applyBorder="1" applyAlignment="1">
      <alignment horizontal="center" vertical="center"/>
    </xf>
    <xf numFmtId="167" fontId="1" fillId="59" borderId="63" xfId="2" applyNumberFormat="1" applyFont="1" applyFill="1" applyBorder="1" applyAlignment="1">
      <alignment horizontal="center" vertical="center"/>
    </xf>
    <xf numFmtId="9" fontId="2" fillId="58" borderId="17" xfId="3" applyFont="1" applyFill="1" applyBorder="1" applyAlignment="1">
      <alignment horizontal="center" vertical="center" wrapText="1"/>
    </xf>
    <xf numFmtId="9" fontId="1" fillId="59" borderId="22" xfId="3" applyFont="1" applyFill="1" applyBorder="1" applyAlignment="1">
      <alignment horizontal="center" vertical="center"/>
    </xf>
    <xf numFmtId="9" fontId="1" fillId="0" borderId="32" xfId="3" applyFont="1" applyFill="1" applyBorder="1" applyAlignment="1">
      <alignment horizontal="center" vertical="center"/>
    </xf>
    <xf numFmtId="0" fontId="9" fillId="23" borderId="48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 wrapText="1"/>
    </xf>
    <xf numFmtId="4" fontId="47" fillId="2" borderId="7" xfId="0" applyNumberFormat="1" applyFont="1" applyFill="1" applyBorder="1" applyAlignment="1">
      <alignment horizontal="center" vertical="center"/>
    </xf>
    <xf numFmtId="4" fontId="47" fillId="2" borderId="83" xfId="0" applyNumberFormat="1" applyFont="1" applyFill="1" applyBorder="1" applyAlignment="1">
      <alignment horizontal="center" vertical="center"/>
    </xf>
    <xf numFmtId="0" fontId="9" fillId="23" borderId="114" xfId="0" applyFont="1" applyFill="1" applyBorder="1" applyAlignment="1">
      <alignment horizontal="center" vertical="center"/>
    </xf>
    <xf numFmtId="0" fontId="9" fillId="23" borderId="54" xfId="0" applyFont="1" applyFill="1" applyBorder="1" applyAlignment="1">
      <alignment horizontal="center" vertical="center"/>
    </xf>
    <xf numFmtId="0" fontId="0" fillId="23" borderId="34" xfId="0" applyFont="1" applyFill="1" applyBorder="1" applyAlignment="1">
      <alignment horizontal="center" vertical="center"/>
    </xf>
    <xf numFmtId="0" fontId="9" fillId="23" borderId="108" xfId="0" applyFont="1" applyFill="1" applyBorder="1" applyAlignment="1">
      <alignment horizontal="center" vertical="center" wrapText="1"/>
    </xf>
    <xf numFmtId="9" fontId="64" fillId="0" borderId="1" xfId="3" applyFont="1" applyBorder="1" applyAlignment="1">
      <alignment horizontal="center" vertical="center"/>
    </xf>
    <xf numFmtId="14" fontId="64" fillId="0" borderId="1" xfId="0" applyNumberFormat="1" applyFont="1" applyBorder="1" applyAlignment="1">
      <alignment horizontal="center" vertical="center"/>
    </xf>
    <xf numFmtId="1" fontId="64" fillId="0" borderId="1" xfId="0" applyNumberFormat="1" applyFont="1" applyBorder="1" applyAlignment="1">
      <alignment horizontal="center" vertical="center"/>
    </xf>
    <xf numFmtId="14" fontId="64" fillId="0" borderId="110" xfId="3" applyNumberFormat="1" applyFont="1" applyBorder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 wrapText="1"/>
    </xf>
    <xf numFmtId="167" fontId="1" fillId="59" borderId="11" xfId="2" applyNumberFormat="1" applyFont="1" applyFill="1" applyBorder="1" applyAlignment="1">
      <alignment horizontal="center" vertical="center"/>
    </xf>
    <xf numFmtId="4" fontId="47" fillId="2" borderId="107" xfId="0" applyNumberFormat="1" applyFont="1" applyFill="1" applyBorder="1" applyAlignment="1">
      <alignment horizontal="center" vertical="center"/>
    </xf>
    <xf numFmtId="9" fontId="17" fillId="2" borderId="61" xfId="3" applyNumberFormat="1" applyFont="1" applyFill="1" applyBorder="1" applyAlignment="1">
      <alignment horizontal="center" vertical="center"/>
    </xf>
    <xf numFmtId="167" fontId="9" fillId="0" borderId="30" xfId="0" applyNumberFormat="1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>
      <alignment horizontal="center" vertical="center"/>
    </xf>
    <xf numFmtId="167" fontId="9" fillId="2" borderId="61" xfId="0" applyNumberFormat="1" applyFont="1" applyFill="1" applyBorder="1" applyAlignment="1">
      <alignment horizontal="center" vertical="center"/>
    </xf>
    <xf numFmtId="167" fontId="9" fillId="2" borderId="48" xfId="0" applyNumberFormat="1" applyFont="1" applyFill="1" applyBorder="1" applyAlignment="1">
      <alignment horizontal="center" vertical="center"/>
    </xf>
    <xf numFmtId="167" fontId="9" fillId="2" borderId="30" xfId="0" applyNumberFormat="1" applyFont="1" applyFill="1" applyBorder="1" applyAlignment="1">
      <alignment horizontal="center" vertical="center"/>
    </xf>
    <xf numFmtId="167" fontId="9" fillId="67" borderId="30" xfId="0" applyNumberFormat="1" applyFont="1" applyFill="1" applyBorder="1" applyAlignment="1">
      <alignment horizontal="center" vertical="center"/>
    </xf>
    <xf numFmtId="167" fontId="9" fillId="0" borderId="35" xfId="0" applyNumberFormat="1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>
      <alignment horizontal="center" vertical="center"/>
    </xf>
    <xf numFmtId="167" fontId="9" fillId="0" borderId="48" xfId="0" applyNumberFormat="1" applyFont="1" applyFill="1" applyBorder="1" applyAlignment="1">
      <alignment horizontal="center" vertical="center"/>
    </xf>
    <xf numFmtId="167" fontId="2" fillId="59" borderId="61" xfId="2" applyNumberFormat="1" applyFont="1" applyFill="1" applyBorder="1" applyAlignment="1">
      <alignment horizontal="center" vertical="center"/>
    </xf>
    <xf numFmtId="0" fontId="9" fillId="23" borderId="48" xfId="0" applyFont="1" applyFill="1" applyBorder="1" applyAlignment="1">
      <alignment horizontal="center" vertical="center" wrapText="1"/>
    </xf>
    <xf numFmtId="0" fontId="14" fillId="23" borderId="31" xfId="0" applyFont="1" applyFill="1" applyBorder="1" applyAlignment="1">
      <alignment horizontal="center" vertical="center"/>
    </xf>
    <xf numFmtId="0" fontId="14" fillId="23" borderId="33" xfId="0" applyFont="1" applyFill="1" applyBorder="1" applyAlignment="1">
      <alignment horizontal="center" vertical="center"/>
    </xf>
    <xf numFmtId="1" fontId="1" fillId="59" borderId="11" xfId="2" applyNumberFormat="1" applyFont="1" applyFill="1" applyBorder="1" applyAlignment="1">
      <alignment horizontal="center" vertical="center"/>
    </xf>
    <xf numFmtId="167" fontId="1" fillId="0" borderId="115" xfId="0" applyNumberFormat="1" applyFont="1" applyFill="1" applyBorder="1" applyAlignment="1">
      <alignment horizontal="center" vertical="center"/>
    </xf>
    <xf numFmtId="0" fontId="69" fillId="23" borderId="31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9" fontId="2" fillId="20" borderId="61" xfId="3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14" fontId="11" fillId="4" borderId="45" xfId="2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/>
    </xf>
    <xf numFmtId="1" fontId="2" fillId="19" borderId="0" xfId="2" applyNumberFormat="1" applyFont="1" applyFill="1" applyBorder="1" applyAlignment="1">
      <alignment horizontal="center" vertical="center"/>
    </xf>
    <xf numFmtId="1" fontId="17" fillId="19" borderId="0" xfId="0" applyNumberFormat="1" applyFont="1" applyFill="1" applyBorder="1" applyAlignment="1">
      <alignment horizontal="center" vertical="center"/>
    </xf>
    <xf numFmtId="9" fontId="17" fillId="19" borderId="0" xfId="3" applyFont="1" applyFill="1" applyBorder="1" applyAlignment="1">
      <alignment horizontal="center" vertical="center"/>
    </xf>
    <xf numFmtId="14" fontId="11" fillId="4" borderId="45" xfId="2" applyNumberFormat="1" applyFont="1" applyFill="1" applyBorder="1" applyAlignment="1">
      <alignment horizontal="center" vertical="center" wrapText="1"/>
    </xf>
    <xf numFmtId="14" fontId="11" fillId="4" borderId="45" xfId="2" applyNumberFormat="1" applyFont="1" applyFill="1" applyBorder="1" applyAlignment="1">
      <alignment horizontal="center" vertical="center" wrapText="1"/>
    </xf>
    <xf numFmtId="0" fontId="9" fillId="68" borderId="45" xfId="2" applyNumberFormat="1" applyFont="1" applyFill="1" applyBorder="1" applyAlignment="1">
      <alignment horizontal="center" vertical="center" wrapText="1"/>
    </xf>
    <xf numFmtId="0" fontId="14" fillId="23" borderId="31" xfId="0" applyFont="1" applyFill="1" applyBorder="1" applyAlignment="1">
      <alignment horizontal="center" vertical="center"/>
    </xf>
    <xf numFmtId="0" fontId="0" fillId="14" borderId="48" xfId="0" applyFont="1" applyFill="1" applyBorder="1" applyAlignment="1">
      <alignment horizontal="center" vertical="center"/>
    </xf>
    <xf numFmtId="0" fontId="9" fillId="23" borderId="97" xfId="0" applyFont="1" applyFill="1" applyBorder="1" applyAlignment="1">
      <alignment horizontal="center" vertical="center"/>
    </xf>
    <xf numFmtId="0" fontId="9" fillId="23" borderId="108" xfId="2" applyNumberFormat="1" applyFont="1" applyFill="1" applyBorder="1" applyAlignment="1">
      <alignment horizontal="center" vertical="center"/>
    </xf>
    <xf numFmtId="1" fontId="9" fillId="23" borderId="108" xfId="2" applyNumberFormat="1" applyFont="1" applyFill="1" applyBorder="1" applyAlignment="1">
      <alignment horizontal="center" vertical="center"/>
    </xf>
    <xf numFmtId="167" fontId="11" fillId="0" borderId="111" xfId="2" applyNumberFormat="1" applyFont="1" applyFill="1" applyBorder="1" applyAlignment="1">
      <alignment horizontal="center" vertical="center"/>
    </xf>
    <xf numFmtId="14" fontId="1" fillId="4" borderId="114" xfId="2" applyNumberFormat="1" applyFont="1" applyFill="1" applyBorder="1" applyAlignment="1">
      <alignment horizontal="center" vertical="center" wrapText="1"/>
    </xf>
    <xf numFmtId="14" fontId="1" fillId="0" borderId="114" xfId="2" applyNumberFormat="1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/>
    </xf>
    <xf numFmtId="0" fontId="9" fillId="0" borderId="54" xfId="2" applyNumberFormat="1" applyFont="1" applyFill="1" applyBorder="1" applyAlignment="1">
      <alignment horizontal="center" vertical="center"/>
    </xf>
    <xf numFmtId="164" fontId="8" fillId="14" borderId="108" xfId="2" applyNumberFormat="1" applyFont="1" applyFill="1" applyBorder="1" applyAlignment="1">
      <alignment horizontal="center" vertical="center"/>
    </xf>
    <xf numFmtId="164" fontId="8" fillId="14" borderId="48" xfId="2" applyNumberFormat="1" applyFont="1" applyFill="1" applyBorder="1" applyAlignment="1">
      <alignment horizontal="center" vertical="center"/>
    </xf>
    <xf numFmtId="0" fontId="3" fillId="60" borderId="40" xfId="0" applyFont="1" applyFill="1" applyBorder="1" applyAlignment="1">
      <alignment horizontal="center" vertical="center" wrapText="1"/>
    </xf>
    <xf numFmtId="0" fontId="9" fillId="14" borderId="7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107" xfId="0" applyFont="1" applyFill="1" applyBorder="1" applyAlignment="1">
      <alignment horizontal="center" vertical="center"/>
    </xf>
    <xf numFmtId="0" fontId="9" fillId="14" borderId="107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9" fillId="14" borderId="108" xfId="2" applyNumberFormat="1" applyFont="1" applyFill="1" applyBorder="1" applyAlignment="1">
      <alignment horizontal="center" vertical="center"/>
    </xf>
    <xf numFmtId="164" fontId="9" fillId="14" borderId="108" xfId="2" applyNumberFormat="1" applyFont="1" applyFill="1" applyBorder="1" applyAlignment="1">
      <alignment horizontal="center" vertical="center"/>
    </xf>
    <xf numFmtId="167" fontId="0" fillId="0" borderId="100" xfId="0" applyNumberFormat="1" applyFont="1" applyFill="1" applyBorder="1" applyAlignment="1">
      <alignment horizontal="center" vertical="center"/>
    </xf>
    <xf numFmtId="167" fontId="0" fillId="0" borderId="55" xfId="0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167" fontId="8" fillId="0" borderId="115" xfId="2" applyNumberFormat="1" applyFont="1" applyFill="1" applyBorder="1" applyAlignment="1">
      <alignment horizontal="center" vertical="center"/>
    </xf>
    <xf numFmtId="167" fontId="9" fillId="0" borderId="115" xfId="2" applyNumberFormat="1" applyFont="1" applyFill="1" applyBorder="1" applyAlignment="1">
      <alignment horizontal="center" vertical="center"/>
    </xf>
    <xf numFmtId="167" fontId="9" fillId="0" borderId="106" xfId="2" applyNumberFormat="1" applyFont="1" applyFill="1" applyBorder="1" applyAlignment="1">
      <alignment horizontal="center" vertical="center"/>
    </xf>
    <xf numFmtId="2" fontId="9" fillId="0" borderId="7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9" fillId="0" borderId="83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9" fillId="0" borderId="10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164" fontId="9" fillId="0" borderId="20" xfId="2" applyNumberFormat="1" applyFont="1" applyFill="1" applyBorder="1" applyAlignment="1">
      <alignment horizontal="center" vertical="center"/>
    </xf>
    <xf numFmtId="1" fontId="9" fillId="14" borderId="35" xfId="0" applyNumberFormat="1" applyFont="1" applyFill="1" applyBorder="1" applyAlignment="1">
      <alignment horizontal="center" vertical="center"/>
    </xf>
    <xf numFmtId="1" fontId="0" fillId="14" borderId="30" xfId="0" applyNumberFormat="1" applyFont="1" applyFill="1" applyBorder="1" applyAlignment="1">
      <alignment horizontal="center" vertical="center"/>
    </xf>
    <xf numFmtId="1" fontId="0" fillId="14" borderId="108" xfId="0" applyNumberFormat="1" applyFont="1" applyFill="1" applyBorder="1" applyAlignment="1">
      <alignment horizontal="center" vertical="center"/>
    </xf>
    <xf numFmtId="1" fontId="67" fillId="63" borderId="108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9" fontId="3" fillId="60" borderId="25" xfId="3" applyFont="1" applyFill="1" applyBorder="1" applyAlignment="1">
      <alignment horizontal="center" vertical="center" wrapText="1"/>
    </xf>
    <xf numFmtId="9" fontId="8" fillId="14" borderId="25" xfId="3" applyFont="1" applyFill="1" applyBorder="1" applyAlignment="1">
      <alignment horizontal="center" vertical="center"/>
    </xf>
    <xf numFmtId="9" fontId="8" fillId="14" borderId="73" xfId="3" applyFont="1" applyFill="1" applyBorder="1" applyAlignment="1">
      <alignment horizontal="center" vertical="center"/>
    </xf>
    <xf numFmtId="9" fontId="8" fillId="14" borderId="115" xfId="3" applyFont="1" applyFill="1" applyBorder="1" applyAlignment="1">
      <alignment horizontal="center" vertical="center"/>
    </xf>
    <xf numFmtId="9" fontId="47" fillId="63" borderId="115" xfId="3" applyFont="1" applyFill="1" applyBorder="1" applyAlignment="1">
      <alignment horizontal="center" vertical="center"/>
    </xf>
    <xf numFmtId="14" fontId="11" fillId="4" borderId="106" xfId="2" applyNumberFormat="1" applyFont="1" applyFill="1" applyBorder="1" applyAlignment="1">
      <alignment horizontal="center" vertical="center"/>
    </xf>
    <xf numFmtId="9" fontId="8" fillId="0" borderId="73" xfId="3" applyFont="1" applyFill="1" applyBorder="1" applyAlignment="1">
      <alignment horizontal="center" vertical="center"/>
    </xf>
    <xf numFmtId="9" fontId="8" fillId="0" borderId="58" xfId="3" applyFont="1" applyFill="1" applyBorder="1" applyAlignment="1">
      <alignment horizontal="center" vertical="center"/>
    </xf>
    <xf numFmtId="9" fontId="8" fillId="0" borderId="112" xfId="3" applyFont="1" applyFill="1" applyBorder="1" applyAlignment="1">
      <alignment horizontal="center" vertical="center"/>
    </xf>
    <xf numFmtId="0" fontId="3" fillId="60" borderId="15" xfId="0" applyFont="1" applyFill="1" applyBorder="1" applyAlignment="1">
      <alignment horizontal="center" vertical="center" wrapText="1"/>
    </xf>
    <xf numFmtId="0" fontId="9" fillId="14" borderId="108" xfId="0" applyFont="1" applyFill="1" applyBorder="1" applyAlignment="1">
      <alignment horizontal="center" vertical="center" wrapText="1"/>
    </xf>
    <xf numFmtId="14" fontId="47" fillId="4" borderId="19" xfId="2" applyNumberFormat="1" applyFont="1" applyFill="1" applyBorder="1" applyAlignment="1">
      <alignment horizontal="center" vertical="center" wrapText="1"/>
    </xf>
    <xf numFmtId="169" fontId="56" fillId="4" borderId="41" xfId="0" applyNumberFormat="1" applyFont="1" applyFill="1" applyBorder="1" applyAlignment="1">
      <alignment horizontal="center" vertical="center"/>
    </xf>
    <xf numFmtId="169" fontId="56" fillId="4" borderId="20" xfId="0" applyNumberFormat="1" applyFont="1" applyFill="1" applyBorder="1" applyAlignment="1">
      <alignment horizontal="center" vertical="center"/>
    </xf>
    <xf numFmtId="169" fontId="56" fillId="4" borderId="22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9" fontId="4" fillId="3" borderId="41" xfId="0" applyNumberFormat="1" applyFont="1" applyFill="1" applyBorder="1" applyAlignment="1">
      <alignment horizontal="center" vertical="center"/>
    </xf>
    <xf numFmtId="169" fontId="4" fillId="3" borderId="20" xfId="0" applyNumberFormat="1" applyFont="1" applyFill="1" applyBorder="1" applyAlignment="1">
      <alignment horizontal="center" vertical="center"/>
    </xf>
    <xf numFmtId="169" fontId="4" fillId="3" borderId="22" xfId="0" applyNumberFormat="1" applyFont="1" applyFill="1" applyBorder="1" applyAlignment="1">
      <alignment horizontal="center" vertical="center"/>
    </xf>
    <xf numFmtId="0" fontId="51" fillId="50" borderId="41" xfId="0" applyFont="1" applyFill="1" applyBorder="1" applyAlignment="1">
      <alignment horizontal="center" vertical="center"/>
    </xf>
    <xf numFmtId="0" fontId="51" fillId="50" borderId="20" xfId="0" applyFont="1" applyFill="1" applyBorder="1" applyAlignment="1">
      <alignment horizontal="center" vertical="center"/>
    </xf>
    <xf numFmtId="0" fontId="51" fillId="50" borderId="22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2" fillId="9" borderId="29" xfId="0" applyFont="1" applyFill="1" applyBorder="1" applyAlignment="1">
      <alignment horizontal="center" vertical="top" wrapText="1"/>
    </xf>
    <xf numFmtId="0" fontId="2" fillId="9" borderId="31" xfId="0" applyFont="1" applyFill="1" applyBorder="1" applyAlignment="1">
      <alignment horizontal="center" vertical="top" wrapText="1"/>
    </xf>
    <xf numFmtId="0" fontId="2" fillId="9" borderId="33" xfId="0" applyFont="1" applyFill="1" applyBorder="1" applyAlignment="1">
      <alignment horizontal="center" vertical="top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33" xfId="0" applyFont="1" applyFill="1" applyBorder="1"/>
    <xf numFmtId="0" fontId="2" fillId="12" borderId="29" xfId="0" applyFont="1" applyFill="1" applyBorder="1" applyAlignment="1">
      <alignment horizontal="center" vertical="top" wrapText="1"/>
    </xf>
    <xf numFmtId="0" fontId="2" fillId="12" borderId="31" xfId="0" applyFont="1" applyFill="1" applyBorder="1" applyAlignment="1">
      <alignment horizontal="center" vertical="top" wrapText="1"/>
    </xf>
    <xf numFmtId="0" fontId="2" fillId="12" borderId="33" xfId="0" applyFont="1" applyFill="1" applyBorder="1" applyAlignment="1">
      <alignment horizontal="center" vertical="top" wrapText="1"/>
    </xf>
    <xf numFmtId="0" fontId="52" fillId="50" borderId="41" xfId="0" applyFont="1" applyFill="1" applyBorder="1" applyAlignment="1">
      <alignment horizontal="center" vertical="center"/>
    </xf>
    <xf numFmtId="0" fontId="52" fillId="50" borderId="22" xfId="0" applyFont="1" applyFill="1" applyBorder="1" applyAlignment="1">
      <alignment horizontal="center" vertical="center"/>
    </xf>
    <xf numFmtId="0" fontId="1" fillId="52" borderId="29" xfId="0" applyFont="1" applyFill="1" applyBorder="1" applyAlignment="1">
      <alignment horizontal="center" vertical="center"/>
    </xf>
    <xf numFmtId="0" fontId="1" fillId="52" borderId="31" xfId="0" applyFont="1" applyFill="1" applyBorder="1" applyAlignment="1">
      <alignment horizontal="center" vertical="center"/>
    </xf>
    <xf numFmtId="0" fontId="1" fillId="52" borderId="33" xfId="0" applyFont="1" applyFill="1" applyBorder="1" applyAlignment="1">
      <alignment horizontal="center" vertical="center"/>
    </xf>
    <xf numFmtId="0" fontId="51" fillId="50" borderId="40" xfId="0" applyFont="1" applyFill="1" applyBorder="1" applyAlignment="1">
      <alignment horizontal="center" vertical="center"/>
    </xf>
    <xf numFmtId="0" fontId="51" fillId="50" borderId="15" xfId="0" applyFont="1" applyFill="1" applyBorder="1" applyAlignment="1">
      <alignment horizontal="center" vertical="center"/>
    </xf>
    <xf numFmtId="0" fontId="51" fillId="50" borderId="17" xfId="0" applyFont="1" applyFill="1" applyBorder="1" applyAlignment="1">
      <alignment horizontal="center" vertical="center"/>
    </xf>
    <xf numFmtId="0" fontId="51" fillId="50" borderId="57" xfId="0" applyFont="1" applyFill="1" applyBorder="1" applyAlignment="1">
      <alignment horizontal="center" vertical="center"/>
    </xf>
    <xf numFmtId="0" fontId="51" fillId="50" borderId="0" xfId="0" applyFont="1" applyFill="1" applyBorder="1" applyAlignment="1">
      <alignment horizontal="center" vertical="center"/>
    </xf>
    <xf numFmtId="0" fontId="51" fillId="50" borderId="1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3" fillId="19" borderId="0" xfId="0" applyFont="1" applyFill="1" applyAlignment="1">
      <alignment horizontal="center"/>
    </xf>
    <xf numFmtId="0" fontId="18" fillId="13" borderId="35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/>
    </xf>
    <xf numFmtId="0" fontId="18" fillId="22" borderId="30" xfId="0" applyFont="1" applyFill="1" applyBorder="1" applyAlignment="1">
      <alignment horizontal="center" vertical="center"/>
    </xf>
    <xf numFmtId="0" fontId="18" fillId="22" borderId="32" xfId="0" applyFont="1" applyFill="1" applyBorder="1" applyAlignment="1">
      <alignment horizontal="center" vertical="center"/>
    </xf>
    <xf numFmtId="0" fontId="18" fillId="21" borderId="29" xfId="0" applyFont="1" applyFill="1" applyBorder="1" applyAlignment="1">
      <alignment horizontal="center" vertical="center"/>
    </xf>
    <xf numFmtId="0" fontId="18" fillId="21" borderId="31" xfId="0" applyFont="1" applyFill="1" applyBorder="1" applyAlignment="1">
      <alignment horizontal="center" vertical="center"/>
    </xf>
    <xf numFmtId="0" fontId="18" fillId="21" borderId="3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12" borderId="64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" fontId="1" fillId="59" borderId="10" xfId="2" applyNumberFormat="1" applyFont="1" applyFill="1" applyBorder="1" applyAlignment="1">
      <alignment horizontal="center" vertical="center"/>
    </xf>
    <xf numFmtId="1" fontId="1" fillId="59" borderId="11" xfId="2" applyNumberFormat="1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0" fontId="1" fillId="23" borderId="33" xfId="0" applyFont="1" applyFill="1" applyBorder="1" applyAlignment="1">
      <alignment horizontal="center" vertical="center"/>
    </xf>
    <xf numFmtId="0" fontId="57" fillId="58" borderId="40" xfId="0" applyFont="1" applyFill="1" applyBorder="1" applyAlignment="1">
      <alignment horizontal="center" vertical="center"/>
    </xf>
    <xf numFmtId="0" fontId="57" fillId="58" borderId="15" xfId="0" applyFont="1" applyFill="1" applyBorder="1" applyAlignment="1">
      <alignment horizontal="center" vertical="center"/>
    </xf>
    <xf numFmtId="0" fontId="57" fillId="58" borderId="17" xfId="0" applyFont="1" applyFill="1" applyBorder="1" applyAlignment="1">
      <alignment horizontal="center" vertical="center"/>
    </xf>
    <xf numFmtId="14" fontId="52" fillId="58" borderId="57" xfId="0" applyNumberFormat="1" applyFont="1" applyFill="1" applyBorder="1" applyAlignment="1">
      <alignment horizontal="center" vertical="center"/>
    </xf>
    <xf numFmtId="14" fontId="52" fillId="58" borderId="0" xfId="0" applyNumberFormat="1" applyFont="1" applyFill="1" applyBorder="1" applyAlignment="1">
      <alignment horizontal="center" vertical="center"/>
    </xf>
    <xf numFmtId="14" fontId="52" fillId="58" borderId="18" xfId="0" applyNumberFormat="1" applyFont="1" applyFill="1" applyBorder="1" applyAlignment="1">
      <alignment horizontal="center" vertical="center"/>
    </xf>
    <xf numFmtId="169" fontId="52" fillId="58" borderId="41" xfId="0" applyNumberFormat="1" applyFont="1" applyFill="1" applyBorder="1" applyAlignment="1">
      <alignment horizontal="center" vertical="center"/>
    </xf>
    <xf numFmtId="169" fontId="52" fillId="58" borderId="20" xfId="0" applyNumberFormat="1" applyFont="1" applyFill="1" applyBorder="1" applyAlignment="1">
      <alignment horizontal="center" vertical="center"/>
    </xf>
    <xf numFmtId="169" fontId="52" fillId="58" borderId="22" xfId="0" applyNumberFormat="1" applyFont="1" applyFill="1" applyBorder="1" applyAlignment="1">
      <alignment horizontal="center" vertical="center"/>
    </xf>
    <xf numFmtId="0" fontId="14" fillId="55" borderId="48" xfId="0" applyFont="1" applyFill="1" applyBorder="1" applyAlignment="1">
      <alignment horizontal="center" vertical="top" wrapText="1"/>
    </xf>
    <xf numFmtId="0" fontId="14" fillId="55" borderId="30" xfId="0" applyFont="1" applyFill="1" applyBorder="1" applyAlignment="1">
      <alignment horizontal="center" vertical="top" wrapText="1"/>
    </xf>
    <xf numFmtId="0" fontId="14" fillId="55" borderId="32" xfId="0" applyFont="1" applyFill="1" applyBorder="1" applyAlignment="1">
      <alignment horizontal="center" vertical="top" wrapText="1"/>
    </xf>
    <xf numFmtId="0" fontId="1" fillId="14" borderId="100" xfId="0" applyFont="1" applyFill="1" applyBorder="1" applyAlignment="1">
      <alignment horizontal="center" vertical="center" wrapText="1"/>
    </xf>
    <xf numFmtId="0" fontId="1" fillId="14" borderId="71" xfId="0" applyFont="1" applyFill="1" applyBorder="1" applyAlignment="1">
      <alignment horizontal="center" vertical="center" wrapText="1"/>
    </xf>
    <xf numFmtId="0" fontId="1" fillId="14" borderId="62" xfId="0" applyFont="1" applyFill="1" applyBorder="1" applyAlignment="1">
      <alignment horizontal="center" vertical="center" wrapText="1"/>
    </xf>
    <xf numFmtId="0" fontId="1" fillId="59" borderId="26" xfId="0" applyFont="1" applyFill="1" applyBorder="1" applyAlignment="1">
      <alignment horizontal="center" vertical="center" wrapText="1"/>
    </xf>
    <xf numFmtId="0" fontId="1" fillId="59" borderId="27" xfId="0" applyFont="1" applyFill="1" applyBorder="1" applyAlignment="1">
      <alignment horizontal="center" vertical="center" wrapText="1"/>
    </xf>
    <xf numFmtId="0" fontId="1" fillId="59" borderId="28" xfId="0" applyFont="1" applyFill="1" applyBorder="1" applyAlignment="1">
      <alignment horizontal="center" vertical="center" wrapText="1"/>
    </xf>
    <xf numFmtId="0" fontId="14" fillId="20" borderId="48" xfId="0" applyFont="1" applyFill="1" applyBorder="1" applyAlignment="1">
      <alignment horizontal="center" vertical="top"/>
    </xf>
    <xf numFmtId="0" fontId="14" fillId="20" borderId="30" xfId="0" applyFont="1" applyFill="1" applyBorder="1" applyAlignment="1">
      <alignment horizontal="center" vertical="top"/>
    </xf>
    <xf numFmtId="0" fontId="14" fillId="20" borderId="32" xfId="0" applyFont="1" applyFill="1" applyBorder="1" applyAlignment="1">
      <alignment horizontal="center" vertical="top"/>
    </xf>
    <xf numFmtId="0" fontId="57" fillId="57" borderId="40" xfId="0" applyFont="1" applyFill="1" applyBorder="1" applyAlignment="1">
      <alignment horizontal="center" vertical="center"/>
    </xf>
    <xf numFmtId="0" fontId="57" fillId="57" borderId="15" xfId="0" applyFont="1" applyFill="1" applyBorder="1" applyAlignment="1">
      <alignment horizontal="center" vertical="center"/>
    </xf>
    <xf numFmtId="0" fontId="57" fillId="57" borderId="17" xfId="0" applyFont="1" applyFill="1" applyBorder="1" applyAlignment="1">
      <alignment horizontal="center" vertical="center"/>
    </xf>
    <xf numFmtId="14" fontId="52" fillId="57" borderId="57" xfId="0" applyNumberFormat="1" applyFont="1" applyFill="1" applyBorder="1" applyAlignment="1">
      <alignment horizontal="center" vertical="center"/>
    </xf>
    <xf numFmtId="14" fontId="52" fillId="57" borderId="0" xfId="0" applyNumberFormat="1" applyFont="1" applyFill="1" applyBorder="1" applyAlignment="1">
      <alignment horizontal="center" vertical="center"/>
    </xf>
    <xf numFmtId="14" fontId="52" fillId="57" borderId="18" xfId="0" applyNumberFormat="1" applyFont="1" applyFill="1" applyBorder="1" applyAlignment="1">
      <alignment horizontal="center" vertical="center"/>
    </xf>
    <xf numFmtId="0" fontId="1" fillId="23" borderId="60" xfId="0" applyFont="1" applyFill="1" applyBorder="1" applyAlignment="1">
      <alignment horizontal="center" vertical="center"/>
    </xf>
    <xf numFmtId="0" fontId="1" fillId="23" borderId="71" xfId="0" applyFont="1" applyFill="1" applyBorder="1" applyAlignment="1">
      <alignment horizontal="center" vertical="center"/>
    </xf>
    <xf numFmtId="0" fontId="1" fillId="23" borderId="96" xfId="0" applyFont="1" applyFill="1" applyBorder="1" applyAlignment="1">
      <alignment horizontal="center" vertical="center"/>
    </xf>
    <xf numFmtId="0" fontId="1" fillId="23" borderId="62" xfId="0" applyFont="1" applyFill="1" applyBorder="1" applyAlignment="1">
      <alignment horizontal="center" vertical="center"/>
    </xf>
    <xf numFmtId="0" fontId="9" fillId="23" borderId="48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/>
    </xf>
    <xf numFmtId="169" fontId="51" fillId="57" borderId="41" xfId="0" applyNumberFormat="1" applyFont="1" applyFill="1" applyBorder="1" applyAlignment="1">
      <alignment horizontal="center" vertical="center"/>
    </xf>
    <xf numFmtId="169" fontId="51" fillId="57" borderId="20" xfId="0" applyNumberFormat="1" applyFont="1" applyFill="1" applyBorder="1" applyAlignment="1">
      <alignment horizontal="center" vertical="center"/>
    </xf>
    <xf numFmtId="169" fontId="51" fillId="57" borderId="22" xfId="0" applyNumberFormat="1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 wrapText="1"/>
    </xf>
    <xf numFmtId="0" fontId="0" fillId="20" borderId="30" xfId="0" applyFont="1" applyFill="1" applyBorder="1" applyAlignment="1">
      <alignment horizontal="center" vertical="center" wrapText="1"/>
    </xf>
    <xf numFmtId="0" fontId="0" fillId="20" borderId="30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 wrapText="1"/>
    </xf>
    <xf numFmtId="0" fontId="2" fillId="59" borderId="67" xfId="0" applyFont="1" applyFill="1" applyBorder="1" applyAlignment="1">
      <alignment horizontal="center" vertical="center" wrapText="1"/>
    </xf>
    <xf numFmtId="0" fontId="2" fillId="59" borderId="21" xfId="0" applyFont="1" applyFill="1" applyBorder="1" applyAlignment="1">
      <alignment horizontal="center" vertical="center" wrapText="1"/>
    </xf>
    <xf numFmtId="0" fontId="1" fillId="56" borderId="35" xfId="0" applyFont="1" applyFill="1" applyBorder="1" applyAlignment="1">
      <alignment horizontal="center" vertical="center"/>
    </xf>
    <xf numFmtId="0" fontId="1" fillId="56" borderId="30" xfId="0" applyFont="1" applyFill="1" applyBorder="1" applyAlignment="1">
      <alignment horizontal="center" vertical="center"/>
    </xf>
    <xf numFmtId="0" fontId="1" fillId="56" borderId="32" xfId="0" applyFont="1" applyFill="1" applyBorder="1" applyAlignment="1">
      <alignment horizontal="center" vertical="center"/>
    </xf>
    <xf numFmtId="0" fontId="3" fillId="59" borderId="67" xfId="0" applyFont="1" applyFill="1" applyBorder="1" applyAlignment="1">
      <alignment horizontal="center" vertical="center" wrapText="1"/>
    </xf>
    <xf numFmtId="0" fontId="3" fillId="59" borderId="21" xfId="0" applyFont="1" applyFill="1" applyBorder="1" applyAlignment="1">
      <alignment horizontal="center" vertical="center" wrapText="1"/>
    </xf>
    <xf numFmtId="0" fontId="3" fillId="59" borderId="50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center" wrapText="1"/>
    </xf>
    <xf numFmtId="0" fontId="0" fillId="56" borderId="35" xfId="0" applyFont="1" applyFill="1" applyBorder="1" applyAlignment="1">
      <alignment horizontal="center" vertical="center" wrapText="1"/>
    </xf>
    <xf numFmtId="0" fontId="0" fillId="56" borderId="30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center"/>
    </xf>
    <xf numFmtId="0" fontId="0" fillId="56" borderId="30" xfId="0" applyFont="1" applyFill="1" applyBorder="1" applyAlignment="1">
      <alignment horizontal="center" vertical="center"/>
    </xf>
    <xf numFmtId="0" fontId="9" fillId="56" borderId="108" xfId="0" applyFont="1" applyFill="1" applyBorder="1" applyAlignment="1">
      <alignment horizontal="center" vertical="center"/>
    </xf>
    <xf numFmtId="0" fontId="9" fillId="56" borderId="48" xfId="0" applyFont="1" applyFill="1" applyBorder="1" applyAlignment="1">
      <alignment horizontal="center" vertical="center"/>
    </xf>
    <xf numFmtId="14" fontId="10" fillId="61" borderId="40" xfId="0" applyNumberFormat="1" applyFont="1" applyFill="1" applyBorder="1" applyAlignment="1">
      <alignment horizontal="center"/>
    </xf>
    <xf numFmtId="14" fontId="10" fillId="61" borderId="15" xfId="0" applyNumberFormat="1" applyFont="1" applyFill="1" applyBorder="1" applyAlignment="1">
      <alignment horizontal="center"/>
    </xf>
    <xf numFmtId="14" fontId="10" fillId="61" borderId="17" xfId="0" applyNumberFormat="1" applyFont="1" applyFill="1" applyBorder="1" applyAlignment="1">
      <alignment horizontal="center"/>
    </xf>
    <xf numFmtId="169" fontId="10" fillId="61" borderId="41" xfId="0" applyNumberFormat="1" applyFont="1" applyFill="1" applyBorder="1" applyAlignment="1">
      <alignment horizontal="center"/>
    </xf>
    <xf numFmtId="169" fontId="10" fillId="61" borderId="20" xfId="0" applyNumberFormat="1" applyFont="1" applyFill="1" applyBorder="1" applyAlignment="1">
      <alignment horizontal="center"/>
    </xf>
    <xf numFmtId="169" fontId="10" fillId="61" borderId="22" xfId="0" applyNumberFormat="1" applyFont="1" applyFill="1" applyBorder="1" applyAlignment="1">
      <alignment horizontal="center"/>
    </xf>
    <xf numFmtId="0" fontId="14" fillId="48" borderId="29" xfId="0" applyFont="1" applyFill="1" applyBorder="1" applyAlignment="1">
      <alignment horizontal="center" vertical="center" wrapText="1"/>
    </xf>
    <xf numFmtId="0" fontId="14" fillId="48" borderId="31" xfId="0" applyFont="1" applyFill="1" applyBorder="1" applyAlignment="1">
      <alignment horizontal="center" vertical="center" wrapText="1"/>
    </xf>
    <xf numFmtId="0" fontId="14" fillId="48" borderId="33" xfId="0" applyFont="1" applyFill="1" applyBorder="1" applyAlignment="1">
      <alignment horizontal="center" vertical="center" wrapText="1"/>
    </xf>
    <xf numFmtId="0" fontId="3" fillId="59" borderId="41" xfId="0" applyFont="1" applyFill="1" applyBorder="1" applyAlignment="1">
      <alignment horizontal="center" vertical="center" wrapText="1"/>
    </xf>
    <xf numFmtId="0" fontId="3" fillId="59" borderId="20" xfId="0" applyFont="1" applyFill="1" applyBorder="1" applyAlignment="1">
      <alignment horizontal="center" vertical="center" wrapText="1"/>
    </xf>
    <xf numFmtId="0" fontId="0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19" fillId="10" borderId="40" xfId="0" applyFont="1" applyFill="1" applyBorder="1" applyAlignment="1">
      <alignment horizontal="center" vertical="center" wrapText="1"/>
    </xf>
    <xf numFmtId="0" fontId="19" fillId="10" borderId="60" xfId="0" applyFont="1" applyFill="1" applyBorder="1" applyAlignment="1">
      <alignment horizontal="center" vertical="center" wrapText="1"/>
    </xf>
    <xf numFmtId="0" fontId="19" fillId="10" borderId="96" xfId="0" applyFont="1" applyFill="1" applyBorder="1" applyAlignment="1">
      <alignment horizontal="center" vertical="center"/>
    </xf>
    <xf numFmtId="0" fontId="19" fillId="10" borderId="60" xfId="0" applyFont="1" applyFill="1" applyBorder="1" applyAlignment="1">
      <alignment horizontal="center" vertical="center"/>
    </xf>
    <xf numFmtId="0" fontId="19" fillId="10" borderId="96" xfId="0" applyFont="1" applyFill="1" applyBorder="1" applyAlignment="1">
      <alignment horizontal="center" vertical="center" wrapText="1"/>
    </xf>
    <xf numFmtId="0" fontId="19" fillId="10" borderId="57" xfId="0" applyFont="1" applyFill="1" applyBorder="1" applyAlignment="1">
      <alignment horizontal="center" vertical="center" wrapText="1"/>
    </xf>
    <xf numFmtId="0" fontId="0" fillId="14" borderId="89" xfId="0" applyFont="1" applyFill="1" applyBorder="1" applyAlignment="1">
      <alignment horizontal="center" vertical="center"/>
    </xf>
    <xf numFmtId="0" fontId="0" fillId="14" borderId="48" xfId="0" applyFont="1" applyFill="1" applyBorder="1" applyAlignment="1">
      <alignment horizontal="center" vertical="center"/>
    </xf>
    <xf numFmtId="0" fontId="0" fillId="14" borderId="89" xfId="0" applyFont="1" applyFill="1" applyBorder="1" applyAlignment="1">
      <alignment horizontal="center" vertical="center" wrapText="1"/>
    </xf>
    <xf numFmtId="0" fontId="0" fillId="14" borderId="33" xfId="0" applyFont="1" applyFill="1" applyBorder="1" applyAlignment="1">
      <alignment horizontal="center" vertical="center" wrapText="1"/>
    </xf>
    <xf numFmtId="0" fontId="9" fillId="11" borderId="108" xfId="0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18" fillId="23" borderId="94" xfId="0" applyFont="1" applyFill="1" applyBorder="1" applyAlignment="1">
      <alignment horizontal="center" vertical="center"/>
    </xf>
    <xf numFmtId="0" fontId="18" fillId="23" borderId="4" xfId="0" applyFont="1" applyFill="1" applyBorder="1" applyAlignment="1">
      <alignment horizontal="center" vertical="center"/>
    </xf>
    <xf numFmtId="0" fontId="18" fillId="23" borderId="96" xfId="0" applyFont="1" applyFill="1" applyBorder="1" applyAlignment="1">
      <alignment horizontal="center" vertical="center" wrapText="1"/>
    </xf>
    <xf numFmtId="0" fontId="18" fillId="23" borderId="57" xfId="0" applyFont="1" applyFill="1" applyBorder="1" applyAlignment="1">
      <alignment horizontal="center" vertical="center" wrapText="1"/>
    </xf>
    <xf numFmtId="0" fontId="14" fillId="60" borderId="29" xfId="0" applyFont="1" applyFill="1" applyBorder="1" applyAlignment="1">
      <alignment horizontal="center" vertical="center" wrapText="1"/>
    </xf>
    <xf numFmtId="0" fontId="14" fillId="60" borderId="31" xfId="0" applyFont="1" applyFill="1" applyBorder="1" applyAlignment="1">
      <alignment horizontal="center" vertical="center" wrapText="1"/>
    </xf>
    <xf numFmtId="0" fontId="14" fillId="60" borderId="33" xfId="0" applyFont="1" applyFill="1" applyBorder="1" applyAlignment="1">
      <alignment horizontal="center" vertical="center" wrapText="1"/>
    </xf>
    <xf numFmtId="0" fontId="18" fillId="23" borderId="24" xfId="0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/>
    </xf>
    <xf numFmtId="0" fontId="18" fillId="23" borderId="94" xfId="0" applyFont="1" applyFill="1" applyBorder="1" applyAlignment="1">
      <alignment horizontal="center" vertical="center" wrapText="1"/>
    </xf>
    <xf numFmtId="0" fontId="18" fillId="23" borderId="4" xfId="0" applyFont="1" applyFill="1" applyBorder="1" applyAlignment="1">
      <alignment horizontal="center" vertical="center" wrapText="1"/>
    </xf>
    <xf numFmtId="0" fontId="18" fillId="23" borderId="50" xfId="0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 wrapText="1"/>
    </xf>
    <xf numFmtId="0" fontId="0" fillId="11" borderId="108" xfId="0" applyFont="1" applyFill="1" applyBorder="1" applyAlignment="1">
      <alignment horizontal="center" vertical="center" wrapText="1"/>
    </xf>
    <xf numFmtId="0" fontId="0" fillId="11" borderId="48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0" fillId="14" borderId="87" xfId="0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center" vertical="center" wrapText="1"/>
    </xf>
    <xf numFmtId="0" fontId="14" fillId="14" borderId="57" xfId="0" applyFont="1" applyFill="1" applyBorder="1" applyAlignment="1">
      <alignment horizontal="center" vertical="center" wrapText="1"/>
    </xf>
    <xf numFmtId="0" fontId="14" fillId="14" borderId="41" xfId="0" applyFont="1" applyFill="1" applyBorder="1" applyAlignment="1">
      <alignment horizontal="center" vertical="center" wrapText="1"/>
    </xf>
    <xf numFmtId="0" fontId="14" fillId="11" borderId="40" xfId="0" applyFont="1" applyFill="1" applyBorder="1" applyAlignment="1">
      <alignment horizontal="center" vertical="center" wrapText="1"/>
    </xf>
    <xf numFmtId="0" fontId="14" fillId="11" borderId="57" xfId="0" applyFont="1" applyFill="1" applyBorder="1" applyAlignment="1">
      <alignment horizontal="center" vertical="center" wrapText="1"/>
    </xf>
    <xf numFmtId="0" fontId="0" fillId="11" borderId="89" xfId="0" applyFont="1" applyFill="1" applyBorder="1" applyAlignment="1">
      <alignment horizontal="center" vertical="center"/>
    </xf>
    <xf numFmtId="0" fontId="0" fillId="11" borderId="48" xfId="0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 wrapText="1"/>
    </xf>
    <xf numFmtId="0" fontId="0" fillId="11" borderId="89" xfId="0" applyFont="1" applyFill="1" applyBorder="1" applyAlignment="1">
      <alignment horizontal="center" vertical="center" wrapText="1"/>
    </xf>
    <xf numFmtId="0" fontId="0" fillId="14" borderId="108" xfId="0" applyFont="1" applyFill="1" applyBorder="1" applyAlignment="1">
      <alignment horizontal="center" vertical="center"/>
    </xf>
    <xf numFmtId="0" fontId="3" fillId="59" borderId="10" xfId="0" applyFont="1" applyFill="1" applyBorder="1" applyAlignment="1">
      <alignment horizontal="center" vertical="center" wrapText="1"/>
    </xf>
    <xf numFmtId="0" fontId="3" fillId="59" borderId="64" xfId="0" applyFont="1" applyFill="1" applyBorder="1" applyAlignment="1">
      <alignment horizontal="center" vertical="center" wrapText="1"/>
    </xf>
    <xf numFmtId="0" fontId="3" fillId="59" borderId="49" xfId="0" applyFont="1" applyFill="1" applyBorder="1" applyAlignment="1">
      <alignment horizontal="center" vertical="center" wrapText="1"/>
    </xf>
    <xf numFmtId="0" fontId="0" fillId="62" borderId="96" xfId="0" applyFont="1" applyFill="1" applyBorder="1" applyAlignment="1">
      <alignment horizontal="center" vertical="center" wrapText="1"/>
    </xf>
    <xf numFmtId="0" fontId="0" fillId="62" borderId="60" xfId="0" applyFont="1" applyFill="1" applyBorder="1" applyAlignment="1">
      <alignment horizontal="center" vertical="center" wrapText="1"/>
    </xf>
    <xf numFmtId="0" fontId="0" fillId="62" borderId="96" xfId="0" applyFont="1" applyFill="1" applyBorder="1" applyAlignment="1">
      <alignment horizontal="center" vertical="center"/>
    </xf>
    <xf numFmtId="0" fontId="0" fillId="62" borderId="41" xfId="0" applyFont="1" applyFill="1" applyBorder="1" applyAlignment="1">
      <alignment horizontal="center" vertical="center"/>
    </xf>
    <xf numFmtId="0" fontId="0" fillId="14" borderId="40" xfId="0" applyFont="1" applyFill="1" applyBorder="1" applyAlignment="1">
      <alignment horizontal="center" vertical="center" wrapText="1"/>
    </xf>
    <xf numFmtId="0" fontId="0" fillId="14" borderId="60" xfId="0" applyFont="1" applyFill="1" applyBorder="1" applyAlignment="1">
      <alignment horizontal="center" vertical="center" wrapText="1"/>
    </xf>
    <xf numFmtId="0" fontId="0" fillId="14" borderId="96" xfId="0" applyFont="1" applyFill="1" applyBorder="1" applyAlignment="1">
      <alignment horizontal="center" vertical="center"/>
    </xf>
    <xf numFmtId="0" fontId="0" fillId="14" borderId="60" xfId="0" applyFont="1" applyFill="1" applyBorder="1" applyAlignment="1">
      <alignment horizontal="center" vertical="center"/>
    </xf>
    <xf numFmtId="0" fontId="0" fillId="14" borderId="96" xfId="0" applyFont="1" applyFill="1" applyBorder="1" applyAlignment="1">
      <alignment horizontal="center" vertical="center" wrapText="1"/>
    </xf>
    <xf numFmtId="0" fontId="14" fillId="23" borderId="29" xfId="0" applyFont="1" applyFill="1" applyBorder="1" applyAlignment="1">
      <alignment horizontal="center" vertical="center"/>
    </xf>
    <xf numFmtId="0" fontId="14" fillId="23" borderId="31" xfId="0" applyFont="1" applyFill="1" applyBorder="1" applyAlignment="1">
      <alignment horizontal="center" vertical="center"/>
    </xf>
    <xf numFmtId="0" fontId="14" fillId="23" borderId="33" xfId="0" applyFont="1" applyFill="1" applyBorder="1" applyAlignment="1">
      <alignment horizontal="center" vertical="center"/>
    </xf>
    <xf numFmtId="0" fontId="0" fillId="14" borderId="41" xfId="0" applyFont="1" applyFill="1" applyBorder="1" applyAlignment="1">
      <alignment horizontal="center" vertical="center"/>
    </xf>
    <xf numFmtId="0" fontId="0" fillId="62" borderId="40" xfId="0" applyFont="1" applyFill="1" applyBorder="1" applyAlignment="1">
      <alignment horizontal="center" vertical="center" wrapText="1"/>
    </xf>
    <xf numFmtId="0" fontId="0" fillId="62" borderId="60" xfId="0" applyFont="1" applyFill="1" applyBorder="1" applyAlignment="1">
      <alignment horizontal="center" vertical="center"/>
    </xf>
    <xf numFmtId="0" fontId="14" fillId="15" borderId="29" xfId="0" applyFont="1" applyFill="1" applyBorder="1" applyAlignment="1">
      <alignment horizontal="center" vertical="center"/>
    </xf>
    <xf numFmtId="0" fontId="14" fillId="15" borderId="31" xfId="0" applyFont="1" applyFill="1" applyBorder="1" applyAlignment="1">
      <alignment horizontal="center" vertical="center"/>
    </xf>
    <xf numFmtId="0" fontId="14" fillId="15" borderId="33" xfId="0" applyFont="1" applyFill="1" applyBorder="1" applyAlignment="1">
      <alignment horizontal="center" vertical="center"/>
    </xf>
    <xf numFmtId="0" fontId="18" fillId="15" borderId="24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18" fillId="15" borderId="94" xfId="0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18" fillId="15" borderId="94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96" xfId="0" applyFont="1" applyFill="1" applyBorder="1" applyAlignment="1">
      <alignment horizontal="center" vertical="center"/>
    </xf>
    <xf numFmtId="0" fontId="18" fillId="15" borderId="41" xfId="0" applyFont="1" applyFill="1" applyBorder="1" applyAlignment="1">
      <alignment horizontal="center" vertical="center"/>
    </xf>
    <xf numFmtId="0" fontId="18" fillId="23" borderId="96" xfId="0" applyFont="1" applyFill="1" applyBorder="1" applyAlignment="1">
      <alignment horizontal="center" vertical="center"/>
    </xf>
    <xf numFmtId="0" fontId="18" fillId="23" borderId="41" xfId="0" applyFont="1" applyFill="1" applyBorder="1" applyAlignment="1">
      <alignment horizontal="center" vertical="center"/>
    </xf>
    <xf numFmtId="0" fontId="18" fillId="15" borderId="50" xfId="0" applyFont="1" applyFill="1" applyBorder="1" applyAlignment="1">
      <alignment horizontal="center" vertical="center"/>
    </xf>
    <xf numFmtId="0" fontId="18" fillId="10" borderId="96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0" fontId="0" fillId="14" borderId="108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 vertical="center" wrapText="1"/>
    </xf>
    <xf numFmtId="0" fontId="14" fillId="10" borderId="57" xfId="0" applyFont="1" applyFill="1" applyBorder="1" applyAlignment="1">
      <alignment horizontal="center" vertical="center" wrapText="1"/>
    </xf>
    <xf numFmtId="0" fontId="14" fillId="10" borderId="41" xfId="0" applyFont="1" applyFill="1" applyBorder="1" applyAlignment="1">
      <alignment horizontal="center" vertical="center" wrapText="1"/>
    </xf>
    <xf numFmtId="14" fontId="11" fillId="4" borderId="45" xfId="2" applyNumberFormat="1" applyFont="1" applyFill="1" applyBorder="1" applyAlignment="1">
      <alignment horizontal="center" vertical="center" wrapText="1"/>
    </xf>
    <xf numFmtId="0" fontId="11" fillId="4" borderId="45" xfId="2" applyNumberFormat="1" applyFont="1" applyFill="1" applyBorder="1" applyAlignment="1">
      <alignment horizontal="center" vertical="center" wrapText="1"/>
    </xf>
    <xf numFmtId="14" fontId="45" fillId="61" borderId="57" xfId="0" applyNumberFormat="1" applyFont="1" applyFill="1" applyBorder="1" applyAlignment="1">
      <alignment horizontal="center"/>
    </xf>
    <xf numFmtId="14" fontId="45" fillId="61" borderId="0" xfId="0" applyNumberFormat="1" applyFont="1" applyFill="1" applyBorder="1" applyAlignment="1">
      <alignment horizontal="center"/>
    </xf>
    <xf numFmtId="14" fontId="45" fillId="61" borderId="18" xfId="0" applyNumberFormat="1" applyFont="1" applyFill="1" applyBorder="1" applyAlignment="1">
      <alignment horizontal="center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0" fillId="62" borderId="57" xfId="0" applyFont="1" applyFill="1" applyBorder="1" applyAlignment="1">
      <alignment horizontal="center" vertical="center" wrapText="1"/>
    </xf>
    <xf numFmtId="0" fontId="14" fillId="62" borderId="29" xfId="0" applyFont="1" applyFill="1" applyBorder="1" applyAlignment="1">
      <alignment horizontal="center" vertical="center" wrapText="1"/>
    </xf>
    <xf numFmtId="0" fontId="14" fillId="62" borderId="31" xfId="0" applyFont="1" applyFill="1" applyBorder="1" applyAlignment="1">
      <alignment horizontal="center" vertical="center" wrapText="1"/>
    </xf>
    <xf numFmtId="0" fontId="14" fillId="62" borderId="33" xfId="0" applyFont="1" applyFill="1" applyBorder="1" applyAlignment="1">
      <alignment horizontal="center" vertical="center" wrapText="1"/>
    </xf>
    <xf numFmtId="0" fontId="14" fillId="14" borderId="40" xfId="0" applyFont="1" applyFill="1" applyBorder="1" applyAlignment="1">
      <alignment horizontal="center" vertical="center"/>
    </xf>
    <xf numFmtId="0" fontId="14" fillId="14" borderId="57" xfId="0" applyFont="1" applyFill="1" applyBorder="1" applyAlignment="1">
      <alignment horizontal="center" vertical="center"/>
    </xf>
    <xf numFmtId="0" fontId="14" fillId="14" borderId="41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 wrapText="1"/>
    </xf>
    <xf numFmtId="0" fontId="14" fillId="14" borderId="31" xfId="0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 wrapText="1"/>
    </xf>
    <xf numFmtId="169" fontId="52" fillId="66" borderId="41" xfId="0" applyNumberFormat="1" applyFont="1" applyFill="1" applyBorder="1" applyAlignment="1">
      <alignment horizontal="center" vertical="center"/>
    </xf>
    <xf numFmtId="169" fontId="52" fillId="66" borderId="20" xfId="0" applyNumberFormat="1" applyFont="1" applyFill="1" applyBorder="1" applyAlignment="1">
      <alignment horizontal="center" vertical="center"/>
    </xf>
    <xf numFmtId="169" fontId="52" fillId="66" borderId="22" xfId="0" applyNumberFormat="1" applyFont="1" applyFill="1" applyBorder="1" applyAlignment="1">
      <alignment horizontal="center" vertical="center"/>
    </xf>
    <xf numFmtId="14" fontId="52" fillId="66" borderId="57" xfId="0" applyNumberFormat="1" applyFont="1" applyFill="1" applyBorder="1" applyAlignment="1">
      <alignment horizontal="center" vertical="center"/>
    </xf>
    <xf numFmtId="14" fontId="52" fillId="66" borderId="0" xfId="0" applyNumberFormat="1" applyFont="1" applyFill="1" applyBorder="1" applyAlignment="1">
      <alignment horizontal="center" vertical="center"/>
    </xf>
    <xf numFmtId="14" fontId="52" fillId="66" borderId="18" xfId="0" applyNumberFormat="1" applyFont="1" applyFill="1" applyBorder="1" applyAlignment="1">
      <alignment horizontal="center" vertical="center"/>
    </xf>
    <xf numFmtId="0" fontId="57" fillId="66" borderId="40" xfId="0" applyFont="1" applyFill="1" applyBorder="1" applyAlignment="1">
      <alignment horizontal="center" vertical="center"/>
    </xf>
    <xf numFmtId="0" fontId="57" fillId="66" borderId="15" xfId="0" applyFont="1" applyFill="1" applyBorder="1" applyAlignment="1">
      <alignment horizontal="center" vertical="center"/>
    </xf>
    <xf numFmtId="0" fontId="57" fillId="66" borderId="17" xfId="0" applyFont="1" applyFill="1" applyBorder="1" applyAlignment="1">
      <alignment horizontal="center" vertical="center"/>
    </xf>
    <xf numFmtId="0" fontId="47" fillId="15" borderId="99" xfId="0" applyFont="1" applyFill="1" applyBorder="1" applyAlignment="1">
      <alignment horizontal="center" vertical="center" wrapText="1"/>
    </xf>
    <xf numFmtId="0" fontId="47" fillId="15" borderId="9" xfId="0" applyFont="1" applyFill="1" applyBorder="1" applyAlignment="1">
      <alignment horizontal="center" vertical="center" wrapText="1"/>
    </xf>
    <xf numFmtId="0" fontId="11" fillId="52" borderId="12" xfId="0" applyFont="1" applyFill="1" applyBorder="1" applyAlignment="1">
      <alignment horizontal="center" wrapText="1"/>
    </xf>
    <xf numFmtId="0" fontId="11" fillId="52" borderId="14" xfId="0" applyFont="1" applyFill="1" applyBorder="1" applyAlignment="1">
      <alignment horizontal="center" wrapText="1"/>
    </xf>
    <xf numFmtId="14" fontId="54" fillId="50" borderId="41" xfId="0" applyNumberFormat="1" applyFont="1" applyFill="1" applyBorder="1" applyAlignment="1">
      <alignment horizontal="center" vertical="center"/>
    </xf>
    <xf numFmtId="0" fontId="54" fillId="50" borderId="20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41" fillId="47" borderId="12" xfId="0" applyNumberFormat="1" applyFont="1" applyFill="1" applyBorder="1" applyAlignment="1" applyProtection="1">
      <alignment horizontal="center" vertical="center"/>
    </xf>
    <xf numFmtId="0" fontId="41" fillId="47" borderId="83" xfId="0" applyNumberFormat="1" applyFont="1" applyFill="1" applyBorder="1" applyAlignment="1" applyProtection="1">
      <alignment horizontal="center" vertical="center"/>
    </xf>
    <xf numFmtId="0" fontId="41" fillId="47" borderId="84" xfId="0" applyNumberFormat="1" applyFont="1" applyFill="1" applyBorder="1" applyAlignment="1" applyProtection="1">
      <alignment horizontal="center" vertical="center"/>
    </xf>
    <xf numFmtId="0" fontId="41" fillId="2" borderId="12" xfId="0" applyNumberFormat="1" applyFont="1" applyFill="1" applyBorder="1" applyAlignment="1" applyProtection="1">
      <alignment horizontal="center" vertical="center"/>
    </xf>
    <xf numFmtId="0" fontId="41" fillId="2" borderId="83" xfId="0" applyNumberFormat="1" applyFont="1" applyFill="1" applyBorder="1" applyAlignment="1" applyProtection="1">
      <alignment horizontal="center" vertical="center"/>
    </xf>
    <xf numFmtId="0" fontId="41" fillId="2" borderId="84" xfId="0" applyNumberFormat="1" applyFont="1" applyFill="1" applyBorder="1" applyAlignment="1" applyProtection="1">
      <alignment horizontal="center" vertical="center"/>
    </xf>
  </cellXfs>
  <cellStyles count="41711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Hipervínculo" xfId="41710" builtinId="8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 2" xfId="35800"/>
    <cellStyle name="Porcentaje 3" xfId="35801"/>
    <cellStyle name="Porcentual" xfId="3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AB8F5"/>
      <color rgb="FFFFCCCC"/>
      <color rgb="FF00FF00"/>
      <color rgb="FFCC00FF"/>
      <color rgb="FFCCFFFF"/>
      <color rgb="FFF67AED"/>
      <color rgb="FFE2E987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5.pn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86</xdr:row>
      <xdr:rowOff>10887</xdr:rowOff>
    </xdr:from>
    <xdr:to>
      <xdr:col>2</xdr:col>
      <xdr:colOff>10885</xdr:colOff>
      <xdr:row>91</xdr:row>
      <xdr:rowOff>10885</xdr:rowOff>
    </xdr:to>
    <xdr:pic>
      <xdr:nvPicPr>
        <xdr:cNvPr id="13" name="Picture 6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22413687"/>
          <a:ext cx="2416629" cy="125185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489858</xdr:colOff>
      <xdr:row>33</xdr:row>
      <xdr:rowOff>39962</xdr:rowOff>
    </xdr:from>
    <xdr:to>
      <xdr:col>1</xdr:col>
      <xdr:colOff>1830558</xdr:colOff>
      <xdr:row>37</xdr:row>
      <xdr:rowOff>96659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787" y="10258926"/>
          <a:ext cx="1340700" cy="103641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283481</xdr:colOff>
      <xdr:row>48</xdr:row>
      <xdr:rowOff>136070</xdr:rowOff>
    </xdr:from>
    <xdr:to>
      <xdr:col>1</xdr:col>
      <xdr:colOff>1959428</xdr:colOff>
      <xdr:row>54</xdr:row>
      <xdr:rowOff>32656</xdr:rowOff>
    </xdr:to>
    <xdr:pic>
      <xdr:nvPicPr>
        <xdr:cNvPr id="3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2967" y="13079184"/>
          <a:ext cx="1675947" cy="13988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339811</xdr:colOff>
      <xdr:row>64</xdr:row>
      <xdr:rowOff>79374</xdr:rowOff>
    </xdr:from>
    <xdr:to>
      <xdr:col>1</xdr:col>
      <xdr:colOff>2068285</xdr:colOff>
      <xdr:row>70</xdr:row>
      <xdr:rowOff>97970</xdr:rowOff>
    </xdr:to>
    <xdr:pic>
      <xdr:nvPicPr>
        <xdr:cNvPr id="4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9297" y="17224374"/>
          <a:ext cx="1728474" cy="1520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528866</xdr:colOff>
      <xdr:row>7</xdr:row>
      <xdr:rowOff>226785</xdr:rowOff>
    </xdr:from>
    <xdr:to>
      <xdr:col>1</xdr:col>
      <xdr:colOff>1844222</xdr:colOff>
      <xdr:row>9</xdr:row>
      <xdr:rowOff>204108</xdr:rowOff>
    </xdr:to>
    <xdr:pic>
      <xdr:nvPicPr>
        <xdr:cNvPr id="5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795" y="2417535"/>
          <a:ext cx="1315356" cy="4671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587376</xdr:colOff>
      <xdr:row>13</xdr:row>
      <xdr:rowOff>215447</xdr:rowOff>
    </xdr:from>
    <xdr:to>
      <xdr:col>1</xdr:col>
      <xdr:colOff>1870529</xdr:colOff>
      <xdr:row>15</xdr:row>
      <xdr:rowOff>169774</xdr:rowOff>
    </xdr:to>
    <xdr:pic>
      <xdr:nvPicPr>
        <xdr:cNvPr id="6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2305" y="4052661"/>
          <a:ext cx="1283153" cy="4441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630465</xdr:colOff>
      <xdr:row>19</xdr:row>
      <xdr:rowOff>158750</xdr:rowOff>
    </xdr:from>
    <xdr:to>
      <xdr:col>1</xdr:col>
      <xdr:colOff>1821090</xdr:colOff>
      <xdr:row>23</xdr:row>
      <xdr:rowOff>90715</xdr:rowOff>
    </xdr:to>
    <xdr:pic>
      <xdr:nvPicPr>
        <xdr:cNvPr id="7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5394" y="5683250"/>
          <a:ext cx="1190625" cy="9116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94</xdr:row>
      <xdr:rowOff>185057</xdr:rowOff>
    </xdr:from>
    <xdr:to>
      <xdr:col>1</xdr:col>
      <xdr:colOff>1306286</xdr:colOff>
      <xdr:row>95</xdr:row>
      <xdr:rowOff>238397</xdr:rowOff>
    </xdr:to>
    <xdr:sp macro="" textlink="">
      <xdr:nvSpPr>
        <xdr:cNvPr id="5124" name="AutoShape 4" descr="Resultado de imagen para ERIZO X-XI"/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  <xdr:twoCellAnchor>
    <xdr:from>
      <xdr:col>1</xdr:col>
      <xdr:colOff>97970</xdr:colOff>
      <xdr:row>89</xdr:row>
      <xdr:rowOff>163285</xdr:rowOff>
    </xdr:from>
    <xdr:to>
      <xdr:col>1</xdr:col>
      <xdr:colOff>2090057</xdr:colOff>
      <xdr:row>91</xdr:row>
      <xdr:rowOff>32656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337456" y="23317199"/>
          <a:ext cx="1992087" cy="37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CL" sz="1400" b="0" i="0" u="none" strike="noStrike" baseline="0">
              <a:solidFill>
                <a:schemeClr val="bg1"/>
              </a:solidFill>
              <a:latin typeface="Calibri"/>
            </a:rPr>
            <a:t>Erizo </a:t>
          </a:r>
          <a:r>
            <a:rPr lang="es-CL" sz="1000" b="0" i="1" u="none" strike="noStrike" baseline="0">
              <a:solidFill>
                <a:schemeClr val="bg1"/>
              </a:solidFill>
              <a:latin typeface="Calibri"/>
            </a:rPr>
            <a:t>(</a:t>
          </a:r>
          <a:r>
            <a:rPr lang="es-CL" sz="1000" b="0" i="1">
              <a:solidFill>
                <a:schemeClr val="bg1"/>
              </a:solidFill>
              <a:latin typeface="+mn-lt"/>
              <a:ea typeface="+mn-ea"/>
              <a:cs typeface="+mn-cs"/>
            </a:rPr>
            <a:t>Loxechinus albus) </a:t>
          </a:r>
          <a:r>
            <a:rPr lang="es-CL" sz="1400" b="0" i="0" u="none" strike="noStrike" baseline="0">
              <a:solidFill>
                <a:schemeClr val="bg1"/>
              </a:solidFill>
              <a:latin typeface="Calibri"/>
            </a:rPr>
            <a:t>X-XI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1748696</xdr:colOff>
      <xdr:row>1</xdr:row>
      <xdr:rowOff>50119</xdr:rowOff>
    </xdr:from>
    <xdr:to>
      <xdr:col>2</xdr:col>
      <xdr:colOff>642964</xdr:colOff>
      <xdr:row>4</xdr:row>
      <xdr:rowOff>47738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8696" y="252525"/>
          <a:ext cx="1930362" cy="735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40821</xdr:colOff>
      <xdr:row>41</xdr:row>
      <xdr:rowOff>183244</xdr:rowOff>
    </xdr:from>
    <xdr:to>
      <xdr:col>1</xdr:col>
      <xdr:colOff>1178832</xdr:colOff>
      <xdr:row>46</xdr:row>
      <xdr:rowOff>68037</xdr:rowOff>
    </xdr:to>
    <xdr:pic>
      <xdr:nvPicPr>
        <xdr:cNvPr id="3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0" y="16226065"/>
          <a:ext cx="1138011" cy="19258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97231</xdr:colOff>
      <xdr:row>8</xdr:row>
      <xdr:rowOff>135663</xdr:rowOff>
    </xdr:from>
    <xdr:to>
      <xdr:col>1</xdr:col>
      <xdr:colOff>990601</xdr:colOff>
      <xdr:row>12</xdr:row>
      <xdr:rowOff>192320</xdr:rowOff>
    </xdr:to>
    <xdr:pic>
      <xdr:nvPicPr>
        <xdr:cNvPr id="4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431" y="2586763"/>
          <a:ext cx="893370" cy="16822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58056</xdr:colOff>
      <xdr:row>25</xdr:row>
      <xdr:rowOff>11906</xdr:rowOff>
    </xdr:from>
    <xdr:to>
      <xdr:col>1</xdr:col>
      <xdr:colOff>1183821</xdr:colOff>
      <xdr:row>28</xdr:row>
      <xdr:rowOff>367392</xdr:rowOff>
    </xdr:to>
    <xdr:pic>
      <xdr:nvPicPr>
        <xdr:cNvPr id="5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67806" y="8810625"/>
          <a:ext cx="1125765" cy="15699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54429</xdr:colOff>
      <xdr:row>8</xdr:row>
      <xdr:rowOff>129616</xdr:rowOff>
    </xdr:from>
    <xdr:to>
      <xdr:col>1</xdr:col>
      <xdr:colOff>1183822</xdr:colOff>
      <xdr:row>12</xdr:row>
      <xdr:rowOff>186273</xdr:rowOff>
    </xdr:to>
    <xdr:pic>
      <xdr:nvPicPr>
        <xdr:cNvPr id="8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536" y="2878259"/>
          <a:ext cx="1129393" cy="168951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36670</xdr:colOff>
      <xdr:row>28</xdr:row>
      <xdr:rowOff>206238</xdr:rowOff>
    </xdr:from>
    <xdr:to>
      <xdr:col>1</xdr:col>
      <xdr:colOff>875214</xdr:colOff>
      <xdr:row>32</xdr:row>
      <xdr:rowOff>333619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4" y="11564801"/>
          <a:ext cx="838544" cy="174663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ubpesca.cl/portal/615/w3-article-100366.html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K168"/>
  <sheetViews>
    <sheetView zoomScale="70" zoomScaleNormal="70" workbookViewId="0">
      <selection activeCell="B4" sqref="B4:H4"/>
    </sheetView>
  </sheetViews>
  <sheetFormatPr baseColWidth="10" defaultColWidth="11.44140625" defaultRowHeight="14.4"/>
  <cols>
    <col min="1" max="1" width="3.5546875" style="219" customWidth="1"/>
    <col min="2" max="2" width="34.88671875" style="219" customWidth="1"/>
    <col min="3" max="3" width="19.33203125" style="219" customWidth="1"/>
    <col min="4" max="4" width="33.109375" style="219" customWidth="1"/>
    <col min="5" max="5" width="19.33203125" style="219" customWidth="1"/>
    <col min="6" max="6" width="16.33203125" style="219" customWidth="1"/>
    <col min="7" max="7" width="16.109375" style="219" customWidth="1"/>
    <col min="8" max="8" width="19" style="220" customWidth="1"/>
    <col min="9" max="9" width="7.5546875" style="219" hidden="1" customWidth="1"/>
    <col min="10" max="10" width="12.88671875" style="219" customWidth="1"/>
    <col min="11" max="16384" width="11.44140625" style="219"/>
  </cols>
  <sheetData>
    <row r="1" spans="2:11" ht="15" thickBot="1"/>
    <row r="2" spans="2:11" ht="27.75" customHeight="1">
      <c r="B2" s="908" t="s">
        <v>349</v>
      </c>
      <c r="C2" s="909"/>
      <c r="D2" s="909"/>
      <c r="E2" s="909"/>
      <c r="F2" s="909"/>
      <c r="G2" s="909"/>
      <c r="H2" s="910"/>
      <c r="I2" s="238"/>
    </row>
    <row r="3" spans="2:11" ht="17.399999999999999" customHeight="1">
      <c r="B3" s="911" t="s">
        <v>350</v>
      </c>
      <c r="C3" s="912"/>
      <c r="D3" s="912"/>
      <c r="E3" s="912"/>
      <c r="F3" s="912"/>
      <c r="G3" s="912"/>
      <c r="H3" s="913"/>
      <c r="I3" s="239"/>
    </row>
    <row r="4" spans="2:11" ht="26.4" customHeight="1" thickBot="1">
      <c r="B4" s="905">
        <v>43437</v>
      </c>
      <c r="C4" s="906"/>
      <c r="D4" s="906"/>
      <c r="E4" s="906"/>
      <c r="F4" s="906"/>
      <c r="G4" s="906"/>
      <c r="H4" s="907"/>
      <c r="I4" s="767"/>
    </row>
    <row r="5" spans="2:11" ht="24" customHeight="1" thickBot="1"/>
    <row r="6" spans="2:11" s="236" customFormat="1" ht="41.25" customHeight="1" thickBot="1">
      <c r="B6" s="44" t="s">
        <v>2</v>
      </c>
      <c r="C6" s="45" t="s">
        <v>15</v>
      </c>
      <c r="D6" s="46" t="s">
        <v>11</v>
      </c>
      <c r="E6" s="47" t="s">
        <v>31</v>
      </c>
      <c r="F6" s="46" t="s">
        <v>30</v>
      </c>
      <c r="G6" s="45" t="s">
        <v>26</v>
      </c>
      <c r="H6" s="48" t="s">
        <v>13</v>
      </c>
      <c r="I6" s="217">
        <v>1</v>
      </c>
      <c r="J6" s="970"/>
      <c r="K6" s="970"/>
    </row>
    <row r="7" spans="2:11" ht="20.100000000000001" customHeight="1" thickBot="1">
      <c r="B7" s="927" t="s">
        <v>67</v>
      </c>
      <c r="C7" s="971" t="s">
        <v>23</v>
      </c>
      <c r="D7" s="49" t="s">
        <v>10</v>
      </c>
      <c r="E7" s="49">
        <f>+'CONTROL ALGAS III Region'!F7+'CONTROL ALGAS III Region'!F9+'CONTROL ALGAS III Region'!F11+'CONTROL ALGAS III Region'!F15</f>
        <v>18046</v>
      </c>
      <c r="F7" s="49">
        <f>+'CONTROL ALGAS III Region'!J7+'CONTROL ALGAS III Region'!J9+'CONTROL ALGAS III Region'!J11</f>
        <v>16956.356</v>
      </c>
      <c r="G7" s="49">
        <f>+E7-F7</f>
        <v>1089.6440000000002</v>
      </c>
      <c r="H7" s="199">
        <f>+F7/E7</f>
        <v>0.93961853042225418</v>
      </c>
      <c r="I7" s="987"/>
    </row>
    <row r="8" spans="2:11" ht="20.100000000000001" customHeight="1">
      <c r="B8" s="928"/>
      <c r="C8" s="972"/>
      <c r="D8" s="50" t="s">
        <v>8</v>
      </c>
      <c r="E8" s="50">
        <f>+'CONTROL ALGAS III Region'!F8+'CONTROL ALGAS III Region'!F10+'CONTROL ALGAS III Region'!F14+'CONTROL ALGAS III Region'!F16</f>
        <v>30850</v>
      </c>
      <c r="F8" s="49">
        <f>+'CONTROL ALGAS III Region'!J8+'CONTROL ALGAS III Region'!J10+'CONTROL ALGAS III Region'!J14</f>
        <v>29313.950999999997</v>
      </c>
      <c r="G8" s="50">
        <f>+E8-F8</f>
        <v>1536.0490000000027</v>
      </c>
      <c r="H8" s="200">
        <f>+F8/E8</f>
        <v>0.95020910858995133</v>
      </c>
      <c r="I8" s="987"/>
    </row>
    <row r="9" spans="2:11" ht="20.100000000000001" customHeight="1" thickBot="1">
      <c r="B9" s="928"/>
      <c r="C9" s="973"/>
      <c r="D9" s="51" t="s">
        <v>9</v>
      </c>
      <c r="E9" s="52">
        <f>+'CONTROL ALGAS III Region'!F19</f>
        <v>6</v>
      </c>
      <c r="F9" s="52">
        <v>0</v>
      </c>
      <c r="G9" s="52">
        <f>+E9-F9</f>
        <v>6</v>
      </c>
      <c r="H9" s="201">
        <f>+F9/E9</f>
        <v>0</v>
      </c>
      <c r="I9" s="1"/>
    </row>
    <row r="10" spans="2:11" s="221" customFormat="1" ht="20.100000000000001" customHeight="1" thickBot="1">
      <c r="B10" s="929"/>
      <c r="C10" s="983" t="s">
        <v>44</v>
      </c>
      <c r="D10" s="984"/>
      <c r="E10" s="240">
        <f>SUM(E7:E9)</f>
        <v>48902</v>
      </c>
      <c r="F10" s="53">
        <f>SUM(F7:F9)</f>
        <v>46270.307000000001</v>
      </c>
      <c r="G10" s="54">
        <f>+E10-F10</f>
        <v>2631.6929999999993</v>
      </c>
      <c r="H10" s="202">
        <f>+F10/E10</f>
        <v>0.94618434828841358</v>
      </c>
      <c r="I10" s="2"/>
    </row>
    <row r="11" spans="2:11" s="221" customFormat="1" ht="20.100000000000001" customHeight="1" thickBot="1">
      <c r="B11" s="222"/>
      <c r="C11" s="223"/>
      <c r="D11" s="223"/>
      <c r="E11" s="224"/>
      <c r="F11" s="225"/>
      <c r="G11" s="226"/>
      <c r="H11" s="227"/>
    </row>
    <row r="12" spans="2:11" ht="33" customHeight="1" thickBot="1">
      <c r="B12" s="6" t="s">
        <v>2</v>
      </c>
      <c r="C12" s="6" t="s">
        <v>15</v>
      </c>
      <c r="D12" s="7" t="s">
        <v>11</v>
      </c>
      <c r="E12" s="7" t="s">
        <v>31</v>
      </c>
      <c r="F12" s="7" t="s">
        <v>30</v>
      </c>
      <c r="G12" s="7" t="s">
        <v>26</v>
      </c>
      <c r="H12" s="55" t="s">
        <v>13</v>
      </c>
      <c r="I12" s="1"/>
    </row>
    <row r="13" spans="2:11" ht="20.100000000000001" customHeight="1" thickBot="1">
      <c r="B13" s="930" t="s">
        <v>68</v>
      </c>
      <c r="C13" s="980" t="s">
        <v>23</v>
      </c>
      <c r="D13" s="56" t="s">
        <v>81</v>
      </c>
      <c r="E13" s="56">
        <f>+'CONTROL ALGAS III Region'!F23+'CONTROL ALGAS III Region'!F25+'CONTROL ALGAS III Region'!F27+'CONTROL ALGAS III Region'!F29</f>
        <v>13690</v>
      </c>
      <c r="F13" s="56">
        <f>+'CONTROL ALGAS III Region'!J23+'CONTROL ALGAS III Region'!J25+'CONTROL ALGAS III Region'!J27</f>
        <v>12049.135</v>
      </c>
      <c r="G13" s="57">
        <f>+E13-F13</f>
        <v>1640.8649999999998</v>
      </c>
      <c r="H13" s="199">
        <f>+F13/E13</f>
        <v>0.88014134404674949</v>
      </c>
      <c r="I13" s="2"/>
    </row>
    <row r="14" spans="2:11" ht="20.100000000000001" customHeight="1">
      <c r="B14" s="931"/>
      <c r="C14" s="981"/>
      <c r="D14" s="58" t="s">
        <v>8</v>
      </c>
      <c r="E14" s="56">
        <f>+'CONTROL ALGAS III Region'!F24+'CONTROL ALGAS III Region'!F26+'CONTROL ALGAS III Region'!F28+'CONTROL ALGAS III Region'!F30</f>
        <v>723</v>
      </c>
      <c r="F14" s="56">
        <f>+'CONTROL ALGAS III Region'!J24+'CONTROL ALGAS III Region'!J26+'CONTROL ALGAS III Region'!J28</f>
        <v>544.92400000000009</v>
      </c>
      <c r="G14" s="59">
        <f>+E14-F14</f>
        <v>178.07599999999991</v>
      </c>
      <c r="H14" s="200">
        <f>+F14/E14</f>
        <v>0.75369847856154926</v>
      </c>
      <c r="I14" s="2"/>
    </row>
    <row r="15" spans="2:11" ht="20.100000000000001" customHeight="1" thickBot="1">
      <c r="B15" s="931"/>
      <c r="C15" s="982"/>
      <c r="D15" s="60" t="s">
        <v>9</v>
      </c>
      <c r="E15" s="61">
        <f>+'CONTROL ALGAS III Region'!F31</f>
        <v>6</v>
      </c>
      <c r="F15" s="61">
        <v>0</v>
      </c>
      <c r="G15" s="61">
        <f>+E15-F15</f>
        <v>6</v>
      </c>
      <c r="H15" s="201">
        <f>+F15/E15</f>
        <v>0</v>
      </c>
      <c r="I15" s="1"/>
    </row>
    <row r="16" spans="2:11" s="221" customFormat="1" ht="20.100000000000001" customHeight="1" thickBot="1">
      <c r="B16" s="932"/>
      <c r="C16" s="985" t="s">
        <v>47</v>
      </c>
      <c r="D16" s="986"/>
      <c r="E16" s="62">
        <f>SUM(E13:E15)</f>
        <v>14419</v>
      </c>
      <c r="F16" s="53">
        <f>SUM(F13:F15)</f>
        <v>12594.059000000001</v>
      </c>
      <c r="G16" s="54">
        <f>+E16-F16</f>
        <v>1824.9409999999989</v>
      </c>
      <c r="H16" s="202">
        <f>+F16/E16</f>
        <v>0.87343498162147171</v>
      </c>
      <c r="I16" s="2"/>
    </row>
    <row r="17" spans="2:9" s="221" customFormat="1" ht="20.100000000000001" customHeight="1" thickBot="1">
      <c r="B17" s="222"/>
      <c r="C17" s="223"/>
      <c r="D17" s="223"/>
      <c r="E17" s="224"/>
      <c r="F17" s="225"/>
      <c r="G17" s="226"/>
      <c r="H17" s="227"/>
    </row>
    <row r="18" spans="2:9" ht="36.6" customHeight="1" thickBot="1">
      <c r="B18" s="5" t="s">
        <v>2</v>
      </c>
      <c r="C18" s="10" t="s">
        <v>15</v>
      </c>
      <c r="D18" s="11" t="s">
        <v>11</v>
      </c>
      <c r="E18" s="11" t="s">
        <v>31</v>
      </c>
      <c r="F18" s="63" t="s">
        <v>30</v>
      </c>
      <c r="G18" s="11" t="s">
        <v>26</v>
      </c>
      <c r="H18" s="64" t="s">
        <v>13</v>
      </c>
      <c r="I18" s="1"/>
    </row>
    <row r="19" spans="2:9" ht="20.100000000000001" customHeight="1">
      <c r="B19" s="937" t="s">
        <v>69</v>
      </c>
      <c r="C19" s="974" t="s">
        <v>22</v>
      </c>
      <c r="D19" s="25" t="s">
        <v>29</v>
      </c>
      <c r="E19" s="65">
        <f>+'CONTROL ALGAS III Region'!F35+'CONTROL ALGAS III Region'!F37+'CONTROL ALGAS III Region'!F39+'CONTROL ALGAS III Region'!F41</f>
        <v>1506</v>
      </c>
      <c r="F19" s="66">
        <f>+'CONTROL ALGAS III Region'!J35+'CONTROL ALGAS III Region'!J37+'CONTROL ALGAS III Region'!J39+'CONTROL ALGAS III Region'!J41</f>
        <v>1579.501</v>
      </c>
      <c r="G19" s="15">
        <f t="shared" ref="G19:G24" si="0">+E19-F19</f>
        <v>-73.500999999999976</v>
      </c>
      <c r="H19" s="218">
        <f t="shared" ref="H19:H24" si="1">+F19/E19</f>
        <v>1.0488054448871182</v>
      </c>
      <c r="I19" s="1"/>
    </row>
    <row r="20" spans="2:9" ht="20.100000000000001" customHeight="1">
      <c r="B20" s="938"/>
      <c r="C20" s="975"/>
      <c r="D20" s="67" t="s">
        <v>8</v>
      </c>
      <c r="E20" s="65">
        <f>+'CONTROL ALGAS III Region'!F36+'CONTROL ALGAS III Region'!F38+'CONTROL ALGAS III Region'!F40+'CONTROL ALGAS III Region'!F42</f>
        <v>775</v>
      </c>
      <c r="F20" s="68">
        <f>+'CONTROL ALGAS III Region'!J36+'CONTROL ALGAS III Region'!J38+'CONTROL ALGAS III Region'!J40+'CONTROL ALGAS III Region'!J42</f>
        <v>1150.4690000000001</v>
      </c>
      <c r="G20" s="69">
        <f t="shared" si="0"/>
        <v>-375.46900000000005</v>
      </c>
      <c r="H20" s="200">
        <f t="shared" si="1"/>
        <v>1.4844761290322581</v>
      </c>
      <c r="I20" s="1"/>
    </row>
    <row r="21" spans="2:9" ht="20.100000000000001" customHeight="1" thickBot="1">
      <c r="B21" s="938"/>
      <c r="C21" s="976"/>
      <c r="D21" s="24" t="s">
        <v>9</v>
      </c>
      <c r="E21" s="13">
        <f>+'CONTROL ALGAS III Region'!F43</f>
        <v>3</v>
      </c>
      <c r="F21" s="70">
        <v>0</v>
      </c>
      <c r="G21" s="14">
        <f t="shared" si="0"/>
        <v>3</v>
      </c>
      <c r="H21" s="214">
        <f t="shared" si="1"/>
        <v>0</v>
      </c>
      <c r="I21" s="1"/>
    </row>
    <row r="22" spans="2:9" ht="20.100000000000001" customHeight="1">
      <c r="B22" s="938"/>
      <c r="C22" s="977" t="s">
        <v>21</v>
      </c>
      <c r="D22" s="71" t="s">
        <v>29</v>
      </c>
      <c r="E22" s="72">
        <f>+'CONTROL ALGAS III Region'!F44+'CONTROL ALGAS III Region'!F46+'CONTROL ALGAS III Region'!F48+'CONTROL ALGAS III Region'!F50</f>
        <v>6497</v>
      </c>
      <c r="F22" s="73">
        <f>+'CONTROL ALGAS III Region'!J44+'CONTROL ALGAS III Region'!J46+'CONTROL ALGAS III Region'!J48+'CONTROL ALGAS III Region'!J50</f>
        <v>6303.46</v>
      </c>
      <c r="G22" s="74">
        <f t="shared" si="0"/>
        <v>193.53999999999996</v>
      </c>
      <c r="H22" s="199">
        <f t="shared" si="1"/>
        <v>0.97021086655379407</v>
      </c>
      <c r="I22" s="1"/>
    </row>
    <row r="23" spans="2:9" ht="20.100000000000001" customHeight="1">
      <c r="B23" s="938"/>
      <c r="C23" s="978"/>
      <c r="D23" s="75" t="s">
        <v>8</v>
      </c>
      <c r="E23" s="76">
        <f>+'CONTROL ALGAS III Region'!F45+'CONTROL ALGAS III Region'!F47+'CONTROL ALGAS III Region'!F49+'CONTROL ALGAS III Region'!F51</f>
        <v>1261</v>
      </c>
      <c r="F23" s="77">
        <f>+'CONTROL ALGAS III Region'!J45+'CONTROL ALGAS III Region'!J47+'CONTROL ALGAS III Region'!J49+'CONTROL ALGAS III Region'!J51</f>
        <v>863.24599999999998</v>
      </c>
      <c r="G23" s="78">
        <f t="shared" si="0"/>
        <v>397.75400000000002</v>
      </c>
      <c r="H23" s="200">
        <f t="shared" si="1"/>
        <v>0.68457256145915935</v>
      </c>
      <c r="I23" s="1"/>
    </row>
    <row r="24" spans="2:9" ht="20.100000000000001" customHeight="1" thickBot="1">
      <c r="B24" s="938"/>
      <c r="C24" s="979"/>
      <c r="D24" s="12" t="s">
        <v>9</v>
      </c>
      <c r="E24" s="22">
        <f>+'CONTROL ALGAS III Region'!F52</f>
        <v>3</v>
      </c>
      <c r="F24" s="79">
        <v>0</v>
      </c>
      <c r="G24" s="80">
        <f t="shared" si="0"/>
        <v>3</v>
      </c>
      <c r="H24" s="201">
        <f t="shared" si="1"/>
        <v>0</v>
      </c>
      <c r="I24" s="1"/>
    </row>
    <row r="25" spans="2:9" ht="20.100000000000001" customHeight="1" thickBot="1">
      <c r="B25" s="939"/>
      <c r="C25" s="991" t="s">
        <v>48</v>
      </c>
      <c r="D25" s="992"/>
      <c r="E25" s="81">
        <f>SUM(E19:E24)</f>
        <v>10045</v>
      </c>
      <c r="F25" s="53">
        <f>SUM(F19:F24)</f>
        <v>9896.6759999999995</v>
      </c>
      <c r="G25" s="54">
        <f>+E25-F25</f>
        <v>148.32400000000052</v>
      </c>
      <c r="H25" s="202">
        <f>+F25/E25</f>
        <v>0.98523404678944748</v>
      </c>
      <c r="I25" s="1"/>
    </row>
    <row r="26" spans="2:9" s="221" customFormat="1" ht="20.100000000000001" customHeight="1">
      <c r="B26" s="228"/>
      <c r="C26" s="229"/>
      <c r="D26" s="230"/>
      <c r="E26" s="231"/>
      <c r="F26" s="232"/>
      <c r="G26" s="231"/>
      <c r="H26" s="233"/>
    </row>
    <row r="27" spans="2:9" s="221" customFormat="1" ht="81" customHeight="1" thickBot="1">
      <c r="B27" s="228"/>
      <c r="C27" s="229"/>
      <c r="D27" s="230"/>
      <c r="E27" s="231"/>
      <c r="F27" s="232"/>
      <c r="G27" s="231"/>
      <c r="H27" s="233"/>
    </row>
    <row r="28" spans="2:9" s="221" customFormat="1" ht="27" customHeight="1">
      <c r="B28" s="924" t="s">
        <v>348</v>
      </c>
      <c r="C28" s="925"/>
      <c r="D28" s="925"/>
      <c r="E28" s="925"/>
      <c r="F28" s="925"/>
      <c r="G28" s="925"/>
      <c r="H28" s="926"/>
      <c r="I28" s="2"/>
    </row>
    <row r="29" spans="2:9" s="221" customFormat="1" ht="25.5" customHeight="1">
      <c r="B29" s="993" t="s">
        <v>347</v>
      </c>
      <c r="C29" s="994"/>
      <c r="D29" s="994"/>
      <c r="E29" s="994"/>
      <c r="F29" s="994"/>
      <c r="G29" s="994"/>
      <c r="H29" s="995"/>
      <c r="I29" s="2"/>
    </row>
    <row r="30" spans="2:9" s="221" customFormat="1" ht="25.5" customHeight="1" thickBot="1">
      <c r="B30" s="914">
        <f>+'CONTROL ALGAS IV Región'!B4:M4</f>
        <v>43437</v>
      </c>
      <c r="C30" s="915"/>
      <c r="D30" s="915"/>
      <c r="E30" s="915"/>
      <c r="F30" s="915"/>
      <c r="G30" s="915"/>
      <c r="H30" s="916"/>
      <c r="I30" s="2"/>
    </row>
    <row r="31" spans="2:9" s="221" customFormat="1" ht="20.100000000000001" customHeight="1" thickBot="1">
      <c r="B31" s="228"/>
      <c r="C31" s="229"/>
      <c r="D31" s="230"/>
      <c r="E31" s="231"/>
      <c r="F31" s="232"/>
      <c r="G31" s="231"/>
      <c r="H31" s="233"/>
    </row>
    <row r="32" spans="2:9" s="237" customFormat="1" ht="36" customHeight="1" thickBot="1">
      <c r="B32" s="82" t="s">
        <v>2</v>
      </c>
      <c r="C32" s="83" t="s">
        <v>15</v>
      </c>
      <c r="D32" s="84" t="s">
        <v>11</v>
      </c>
      <c r="E32" s="85" t="s">
        <v>32</v>
      </c>
      <c r="F32" s="85" t="s">
        <v>30</v>
      </c>
      <c r="G32" s="85" t="s">
        <v>26</v>
      </c>
      <c r="H32" s="86" t="s">
        <v>13</v>
      </c>
      <c r="I32" s="3"/>
    </row>
    <row r="33" spans="2:9" ht="20.100000000000001" customHeight="1">
      <c r="B33" s="988" t="s">
        <v>346</v>
      </c>
      <c r="C33" s="933" t="s">
        <v>3</v>
      </c>
      <c r="D33" s="87" t="s">
        <v>10</v>
      </c>
      <c r="E33" s="88">
        <f>+'CONTROL ALGAS IV Región'!F8+'CONTROL ALGAS IV Región'!F10+'CONTROL ALGAS IV Región'!F13+'CONTROL ALGAS IV Región'!F16</f>
        <v>1471</v>
      </c>
      <c r="F33" s="88">
        <f>+'CONTROL ALGAS IV Región'!J8+'CONTROL ALGAS IV Región'!J10+'CONTROL ALGAS IV Región'!J13+'CONTROL ALGAS IV Región'!J16</f>
        <v>1012.8290000000001</v>
      </c>
      <c r="G33" s="89">
        <f t="shared" ref="G33:G42" si="2">+E33-F33</f>
        <v>458.17099999999994</v>
      </c>
      <c r="H33" s="206">
        <f t="shared" ref="H33:H42" si="3">+F33/E33</f>
        <v>0.68853093133922505</v>
      </c>
      <c r="I33" s="1"/>
    </row>
    <row r="34" spans="2:9" ht="20.100000000000001" customHeight="1" thickBot="1">
      <c r="B34" s="989"/>
      <c r="C34" s="935"/>
      <c r="D34" s="90" t="s">
        <v>8</v>
      </c>
      <c r="E34" s="196">
        <f>+'CONTROL ALGAS IV Región'!F7+'CONTROL ALGAS IV Región'!F9+'CONTROL ALGAS IV Región'!F11+'CONTROL ALGAS IV Región'!F12+'CONTROL ALGAS IV Región'!F14+'CONTROL ALGAS IV Región'!F15+'CONTROL ALGAS IV Región'!F17</f>
        <v>1852</v>
      </c>
      <c r="F34" s="196">
        <f>+'CONTROL ALGAS IV Región'!J7+'CONTROL ALGAS IV Región'!J9+'CONTROL ALGAS IV Región'!J11+'CONTROL ALGAS IV Región'!J12+'CONTROL ALGAS IV Región'!J14</f>
        <v>1090.096</v>
      </c>
      <c r="G34" s="197">
        <f t="shared" si="2"/>
        <v>761.904</v>
      </c>
      <c r="H34" s="207">
        <f t="shared" si="3"/>
        <v>0.58860475161987036</v>
      </c>
      <c r="I34" s="1"/>
    </row>
    <row r="35" spans="2:9" ht="20.100000000000001" customHeight="1">
      <c r="B35" s="989"/>
      <c r="C35" s="933" t="s">
        <v>4</v>
      </c>
      <c r="D35" s="87" t="s">
        <v>10</v>
      </c>
      <c r="E35" s="88">
        <f>+'CONTROL ALGAS IV Región'!F19+'CONTROL ALGAS IV Región'!F21+'CONTROL ALGAS IV Región'!F24+'CONTROL ALGAS IV Región'!F27</f>
        <v>1547</v>
      </c>
      <c r="F35" s="88">
        <f>+'CONTROL ALGAS IV Región'!J19+'CONTROL ALGAS IV Región'!J21+'CONTROL ALGAS IV Región'!J24+'CONTROL ALGAS IV Región'!J27</f>
        <v>1054.0630000000001</v>
      </c>
      <c r="G35" s="89">
        <f t="shared" si="2"/>
        <v>492.9369999999999</v>
      </c>
      <c r="H35" s="206">
        <f t="shared" si="3"/>
        <v>0.68135940530058181</v>
      </c>
      <c r="I35" s="1"/>
    </row>
    <row r="36" spans="2:9" ht="20.100000000000001" customHeight="1" thickBot="1">
      <c r="B36" s="989"/>
      <c r="C36" s="936"/>
      <c r="D36" s="195" t="s">
        <v>8</v>
      </c>
      <c r="E36" s="91">
        <f>+'CONTROL ALGAS IV Región'!F18+'CONTROL ALGAS IV Región'!F20+'CONTROL ALGAS IV Región'!F22+'CONTROL ALGAS IV Región'!F23+'CONTROL ALGAS IV Región'!F25+'CONTROL ALGAS IV Región'!F26+'CONTROL ALGAS IV Región'!F28</f>
        <v>828</v>
      </c>
      <c r="F36" s="91">
        <f>+'CONTROL ALGAS IV Región'!J18+'CONTROL ALGAS IV Región'!J20+'CONTROL ALGAS IV Región'!J22+'CONTROL ALGAS IV Región'!J23+'CONTROL ALGAS IV Región'!J25+'CONTROL ALGAS IV Región'!J26+'CONTROL ALGAS IV Región'!J28</f>
        <v>600.98400000000004</v>
      </c>
      <c r="G36" s="92">
        <f t="shared" si="2"/>
        <v>227.01599999999996</v>
      </c>
      <c r="H36" s="208">
        <f t="shared" si="3"/>
        <v>0.72582608695652173</v>
      </c>
      <c r="I36" s="1"/>
    </row>
    <row r="37" spans="2:9" ht="20.100000000000001" customHeight="1">
      <c r="B37" s="989"/>
      <c r="C37" s="933" t="s">
        <v>5</v>
      </c>
      <c r="D37" s="87" t="s">
        <v>10</v>
      </c>
      <c r="E37" s="88">
        <f>+'CONTROL ALGAS IV Región'!F30+'CONTROL ALGAS IV Región'!F32+'CONTROL ALGAS IV Región'!F35+'CONTROL ALGAS IV Región'!F38</f>
        <v>5278</v>
      </c>
      <c r="F37" s="88">
        <f>+'CONTROL ALGAS IV Región'!J30+'CONTROL ALGAS IV Región'!J32+'CONTROL ALGAS IV Región'!J35+'CONTROL ALGAS IV Región'!J38</f>
        <v>3789.3680000000004</v>
      </c>
      <c r="G37" s="89">
        <f t="shared" si="2"/>
        <v>1488.6319999999996</v>
      </c>
      <c r="H37" s="206">
        <f t="shared" si="3"/>
        <v>0.71795528609321724</v>
      </c>
      <c r="I37" s="1"/>
    </row>
    <row r="38" spans="2:9" ht="20.100000000000001" customHeight="1" thickBot="1">
      <c r="B38" s="989"/>
      <c r="C38" s="934"/>
      <c r="D38" s="195" t="s">
        <v>8</v>
      </c>
      <c r="E38" s="91">
        <f>+'CONTROL ALGAS IV Región'!F29+'CONTROL ALGAS IV Región'!F31+'CONTROL ALGAS IV Región'!F33+'CONTROL ALGAS IV Región'!F34+'CONTROL ALGAS IV Región'!F36+'CONTROL ALGAS IV Región'!F37+'CONTROL ALGAS IV Región'!F39</f>
        <v>5091</v>
      </c>
      <c r="F38" s="91">
        <f>+'CONTROL ALGAS IV Región'!J29+'CONTROL ALGAS IV Región'!J31+'CONTROL ALGAS IV Región'!J33+'CONTROL ALGAS IV Región'!J34+'CONTROL ALGAS IV Región'!J36+'CONTROL ALGAS IV Región'!J37+'CONTROL ALGAS IV Región'!J39</f>
        <v>2155.567</v>
      </c>
      <c r="G38" s="92">
        <f t="shared" si="2"/>
        <v>2935.433</v>
      </c>
      <c r="H38" s="208">
        <f t="shared" si="3"/>
        <v>0.42340738558240032</v>
      </c>
      <c r="I38" s="1"/>
    </row>
    <row r="39" spans="2:9" ht="20.100000000000001" customHeight="1">
      <c r="B39" s="989"/>
      <c r="C39" s="935" t="s">
        <v>6</v>
      </c>
      <c r="D39" s="90" t="s">
        <v>10</v>
      </c>
      <c r="E39" s="93">
        <f>+'CONTROL ALGAS IV Región'!F41+'CONTROL ALGAS IV Región'!F43+'CONTROL ALGAS IV Región'!F46+'CONTROL ALGAS IV Región'!F49</f>
        <v>1672</v>
      </c>
      <c r="F39" s="93">
        <f>+'CONTROL ALGAS IV Región'!J41+'CONTROL ALGAS IV Región'!J43+'CONTROL ALGAS IV Región'!J46+'CONTROL ALGAS IV Región'!J49</f>
        <v>766.82300000000009</v>
      </c>
      <c r="G39" s="16">
        <f t="shared" si="2"/>
        <v>905.17699999999991</v>
      </c>
      <c r="H39" s="209">
        <f t="shared" si="3"/>
        <v>0.45862619617224887</v>
      </c>
      <c r="I39" s="1"/>
    </row>
    <row r="40" spans="2:9" ht="20.100000000000001" customHeight="1" thickBot="1">
      <c r="B40" s="989"/>
      <c r="C40" s="935"/>
      <c r="D40" s="90" t="s">
        <v>8</v>
      </c>
      <c r="E40" s="196">
        <f>+'CONTROL ALGAS IV Región'!F40+'CONTROL ALGAS IV Región'!F42+'CONTROL ALGAS IV Región'!F44+'CONTROL ALGAS IV Región'!F45+'CONTROL ALGAS IV Región'!F47+'CONTROL ALGAS IV Región'!F48+'CONTROL ALGAS IV Región'!F50</f>
        <v>958</v>
      </c>
      <c r="F40" s="196">
        <f>+'CONTROL ALGAS IV Región'!J40+'CONTROL ALGAS IV Región'!J42+'CONTROL ALGAS IV Región'!J44+'CONTROL ALGAS IV Región'!J45+'CONTROL ALGAS IV Región'!J47+'CONTROL ALGAS IV Región'!J48+'CONTROL ALGAS IV Región'!J50</f>
        <v>736.75199999999995</v>
      </c>
      <c r="G40" s="197">
        <f t="shared" si="2"/>
        <v>221.24800000000005</v>
      </c>
      <c r="H40" s="207">
        <f t="shared" si="3"/>
        <v>0.76905219206680575</v>
      </c>
      <c r="I40" s="1"/>
    </row>
    <row r="41" spans="2:9" ht="20.100000000000001" customHeight="1">
      <c r="B41" s="989"/>
      <c r="C41" s="933" t="s">
        <v>7</v>
      </c>
      <c r="D41" s="87" t="s">
        <v>10</v>
      </c>
      <c r="E41" s="88">
        <f>+'CONTROL ALGAS IV Región'!F52+'CONTROL ALGAS IV Región'!F54+'CONTROL ALGAS IV Región'!F57+'CONTROL ALGAS IV Región'!F60</f>
        <v>2700</v>
      </c>
      <c r="F41" s="88">
        <f>+'CONTROL ALGAS IV Región'!J52+'CONTROL ALGAS IV Región'!J54+'CONTROL ALGAS IV Región'!J57+'CONTROL ALGAS IV Región'!J60</f>
        <v>1648.4499999999998</v>
      </c>
      <c r="G41" s="89">
        <f t="shared" si="2"/>
        <v>1051.5500000000002</v>
      </c>
      <c r="H41" s="206">
        <f t="shared" si="3"/>
        <v>0.61053703703703699</v>
      </c>
      <c r="I41" s="1"/>
    </row>
    <row r="42" spans="2:9" ht="20.100000000000001" customHeight="1" thickBot="1">
      <c r="B42" s="989"/>
      <c r="C42" s="934"/>
      <c r="D42" s="195" t="s">
        <v>8</v>
      </c>
      <c r="E42" s="91">
        <f>+'CONTROL ALGAS IV Región'!F51+'CONTROL ALGAS IV Región'!F53+'CONTROL ALGAS IV Región'!F55+'CONTROL ALGAS IV Región'!F56+'CONTROL ALGAS IV Región'!F58+'CONTROL ALGAS IV Región'!F59+'CONTROL ALGAS IV Región'!F61</f>
        <v>2629</v>
      </c>
      <c r="F42" s="91">
        <f>+'CONTROL ALGAS IV Región'!J51+'CONTROL ALGAS IV Región'!J53+'CONTROL ALGAS IV Región'!J55+'CONTROL ALGAS IV Región'!J56+'CONTROL ALGAS IV Región'!J58+'CONTROL ALGAS IV Región'!J59+'CONTROL ALGAS IV Región'!J61</f>
        <v>1789.48</v>
      </c>
      <c r="G42" s="92">
        <f t="shared" si="2"/>
        <v>839.52</v>
      </c>
      <c r="H42" s="208">
        <f t="shared" si="3"/>
        <v>0.68066945606694562</v>
      </c>
      <c r="I42" s="1"/>
    </row>
    <row r="43" spans="2:9" ht="20.100000000000001" customHeight="1">
      <c r="B43" s="989"/>
      <c r="C43" s="964" t="s">
        <v>70</v>
      </c>
      <c r="D43" s="94" t="s">
        <v>10</v>
      </c>
      <c r="E43" s="95">
        <f>+E33+E35+E37+E39+E41</f>
        <v>12668</v>
      </c>
      <c r="F43" s="95">
        <f>+F33+F35+F37+F39+F41</f>
        <v>8271.5329999999994</v>
      </c>
      <c r="G43" s="96">
        <f t="shared" ref="G43:G44" si="4">+E43-F43</f>
        <v>4396.4670000000006</v>
      </c>
      <c r="H43" s="206">
        <f>+F43/E43</f>
        <v>0.65294703189137981</v>
      </c>
      <c r="I43" s="1"/>
    </row>
    <row r="44" spans="2:9" s="221" customFormat="1" ht="20.100000000000001" customHeight="1">
      <c r="B44" s="989"/>
      <c r="C44" s="965"/>
      <c r="D44" s="97" t="s">
        <v>8</v>
      </c>
      <c r="E44" s="98">
        <f>+E34+E36+E38+E40+E42</f>
        <v>11358</v>
      </c>
      <c r="F44" s="98">
        <f>+F34+F36+F38+F40+F42</f>
        <v>6372.878999999999</v>
      </c>
      <c r="G44" s="198">
        <f t="shared" si="4"/>
        <v>4985.121000000001</v>
      </c>
      <c r="H44" s="207">
        <f t="shared" ref="H44" si="5">+F44/E44</f>
        <v>0.56109165346011614</v>
      </c>
      <c r="I44" s="2"/>
    </row>
    <row r="45" spans="2:9" s="221" customFormat="1" ht="20.100000000000001" customHeight="1" thickBot="1">
      <c r="B45" s="989"/>
      <c r="C45" s="966"/>
      <c r="D45" s="99" t="s">
        <v>9</v>
      </c>
      <c r="E45" s="100">
        <v>6</v>
      </c>
      <c r="F45" s="100">
        <v>0</v>
      </c>
      <c r="G45" s="101">
        <f>+E45-F45</f>
        <v>6</v>
      </c>
      <c r="H45" s="208">
        <f>+F45/E45</f>
        <v>0</v>
      </c>
      <c r="I45" s="2"/>
    </row>
    <row r="46" spans="2:9" s="221" customFormat="1" ht="20.100000000000001" customHeight="1" thickBot="1">
      <c r="B46" s="990"/>
      <c r="C46" s="996" t="s">
        <v>44</v>
      </c>
      <c r="D46" s="997"/>
      <c r="E46" s="102">
        <f>+E43+E44+E45</f>
        <v>24032</v>
      </c>
      <c r="F46" s="102">
        <f>+F43+F44+F45</f>
        <v>14644.411999999998</v>
      </c>
      <c r="G46" s="54">
        <f>E46-F46</f>
        <v>9387.5880000000016</v>
      </c>
      <c r="H46" s="210">
        <f>+F46/E46</f>
        <v>0.60937133821571232</v>
      </c>
      <c r="I46" s="2"/>
    </row>
    <row r="47" spans="2:9" s="221" customFormat="1" ht="20.100000000000001" customHeight="1" thickBot="1">
      <c r="B47" s="222"/>
      <c r="C47" s="234"/>
      <c r="D47" s="223"/>
      <c r="E47" s="225"/>
      <c r="F47" s="225"/>
      <c r="G47" s="226"/>
      <c r="H47" s="227"/>
    </row>
    <row r="48" spans="2:9" ht="42" customHeight="1" thickBot="1">
      <c r="B48" s="7" t="s">
        <v>2</v>
      </c>
      <c r="C48" s="7" t="s">
        <v>15</v>
      </c>
      <c r="D48" s="9" t="s">
        <v>11</v>
      </c>
      <c r="E48" s="8" t="s">
        <v>32</v>
      </c>
      <c r="F48" s="7" t="s">
        <v>30</v>
      </c>
      <c r="G48" s="8" t="s">
        <v>26</v>
      </c>
      <c r="H48" s="103" t="s">
        <v>13</v>
      </c>
      <c r="I48" s="1"/>
    </row>
    <row r="49" spans="2:9" ht="20.100000000000001" customHeight="1">
      <c r="B49" s="953" t="s">
        <v>345</v>
      </c>
      <c r="C49" s="920" t="s">
        <v>3</v>
      </c>
      <c r="D49" s="104" t="s">
        <v>10</v>
      </c>
      <c r="E49" s="154">
        <f>+'CONTROL ALGAS IV Región'!F65+'CONTROL ALGAS IV Región'!F67+'CONTROL ALGAS IV Región'!F69+'CONTROL ALGAS IV Región'!F71</f>
        <v>163</v>
      </c>
      <c r="F49" s="163">
        <f>+'CONTROL ALGAS IV Región'!J65+'CONTROL ALGAS IV Región'!J67+'CONTROL ALGAS IV Región'!J69+'CONTROL ALGAS IV Región'!J71</f>
        <v>164.26599999999999</v>
      </c>
      <c r="G49" s="159">
        <f t="shared" ref="G49:G61" si="6">+E49-F49</f>
        <v>-1.2659999999999911</v>
      </c>
      <c r="H49" s="203">
        <f t="shared" ref="H49:H61" si="7">+F49/E49</f>
        <v>1.007766871165644</v>
      </c>
      <c r="I49" s="1"/>
    </row>
    <row r="50" spans="2:9" ht="20.100000000000001" customHeight="1" thickBot="1">
      <c r="B50" s="953"/>
      <c r="C50" s="920"/>
      <c r="D50" s="105" t="s">
        <v>8</v>
      </c>
      <c r="E50" s="155">
        <f>+'CONTROL ALGAS IV Región'!F66+'CONTROL ALGAS IV Región'!F68+'CONTROL ALGAS IV Región'!F70+'CONTROL ALGAS IV Región'!F72</f>
        <v>12</v>
      </c>
      <c r="F50" s="164">
        <f>+'CONTROL ALGAS IV Región'!J66+'CONTROL ALGAS IV Región'!J68+'CONTROL ALGAS IV Región'!J70+'CONTROL ALGAS IV Región'!J72</f>
        <v>49.652000000000001</v>
      </c>
      <c r="G50" s="186">
        <f t="shared" si="6"/>
        <v>-37.652000000000001</v>
      </c>
      <c r="H50" s="211">
        <f t="shared" si="7"/>
        <v>4.137666666666667</v>
      </c>
      <c r="I50" s="1"/>
    </row>
    <row r="51" spans="2:9" ht="20.100000000000001" customHeight="1">
      <c r="B51" s="953"/>
      <c r="C51" s="921" t="s">
        <v>4</v>
      </c>
      <c r="D51" s="106" t="s">
        <v>10</v>
      </c>
      <c r="E51" s="156">
        <f>+'CONTROL ALGAS IV Región'!F73+'CONTROL ALGAS IV Región'!F75+'CONTROL ALGAS IV Región'!F77+'CONTROL ALGAS IV Región'!F79</f>
        <v>865</v>
      </c>
      <c r="F51" s="165">
        <f>+'CONTROL ALGAS IV Región'!J73+'CONTROL ALGAS IV Región'!J75+'CONTROL ALGAS IV Región'!J77+'CONTROL ALGAS IV Región'!J79</f>
        <v>718.21500000000003</v>
      </c>
      <c r="G51" s="160">
        <f t="shared" si="6"/>
        <v>146.78499999999997</v>
      </c>
      <c r="H51" s="203">
        <f t="shared" si="7"/>
        <v>0.83030635838150291</v>
      </c>
      <c r="I51" s="1"/>
    </row>
    <row r="52" spans="2:9" ht="20.100000000000001" customHeight="1" thickBot="1">
      <c r="B52" s="953"/>
      <c r="C52" s="922"/>
      <c r="D52" s="23" t="s">
        <v>8</v>
      </c>
      <c r="E52" s="157">
        <f>+'CONTROL ALGAS IV Región'!F74+'CONTROL ALGAS IV Región'!F76+'CONTROL ALGAS IV Región'!F78+'CONTROL ALGAS IV Región'!F80</f>
        <v>51</v>
      </c>
      <c r="F52" s="166">
        <f>+'CONTROL ALGAS IV Región'!J74+'CONTROL ALGAS IV Región'!J76+'CONTROL ALGAS IV Región'!J78+'CONTROL ALGAS IV Región'!J80</f>
        <v>29.997</v>
      </c>
      <c r="G52" s="161">
        <f t="shared" si="6"/>
        <v>21.003</v>
      </c>
      <c r="H52" s="204">
        <f t="shared" si="7"/>
        <v>0.5881764705882353</v>
      </c>
      <c r="I52" s="1"/>
    </row>
    <row r="53" spans="2:9" ht="20.100000000000001" customHeight="1">
      <c r="B53" s="953"/>
      <c r="C53" s="921" t="s">
        <v>5</v>
      </c>
      <c r="D53" s="106" t="s">
        <v>10</v>
      </c>
      <c r="E53" s="156">
        <f>+'CONTROL ALGAS IV Región'!F81+'CONTROL ALGAS IV Región'!F83+'CONTROL ALGAS IV Región'!F85+'CONTROL ALGAS IV Región'!F87</f>
        <v>4738</v>
      </c>
      <c r="F53" s="165">
        <f>+'CONTROL ALGAS IV Región'!J81+'CONTROL ALGAS IV Región'!J83+'CONTROL ALGAS IV Región'!J85+'CONTROL ALGAS IV Región'!J87</f>
        <v>4847.8950000000004</v>
      </c>
      <c r="G53" s="160">
        <f t="shared" si="6"/>
        <v>-109.89500000000044</v>
      </c>
      <c r="H53" s="203">
        <f t="shared" si="7"/>
        <v>1.0231943858168004</v>
      </c>
      <c r="I53" s="1"/>
    </row>
    <row r="54" spans="2:9" ht="20.100000000000001" customHeight="1" thickBot="1">
      <c r="B54" s="953"/>
      <c r="C54" s="922"/>
      <c r="D54" s="23" t="s">
        <v>8</v>
      </c>
      <c r="E54" s="157">
        <f>+'CONTROL ALGAS IV Región'!F82+'CONTROL ALGAS IV Región'!F84+'CONTROL ALGAS IV Región'!F86+'CONTROL ALGAS IV Región'!F88</f>
        <v>285</v>
      </c>
      <c r="F54" s="166">
        <f>+'CONTROL ALGAS IV Región'!J82+'CONTROL ALGAS IV Región'!J84+'CONTROL ALGAS IV Región'!J86+'CONTROL ALGAS IV Región'!J88</f>
        <v>353.53100000000001</v>
      </c>
      <c r="G54" s="161">
        <f t="shared" si="6"/>
        <v>-68.531000000000006</v>
      </c>
      <c r="H54" s="204">
        <f t="shared" si="7"/>
        <v>1.240459649122807</v>
      </c>
      <c r="I54" s="1"/>
    </row>
    <row r="55" spans="2:9" ht="20.100000000000001" customHeight="1">
      <c r="B55" s="953"/>
      <c r="C55" s="923" t="s">
        <v>6</v>
      </c>
      <c r="D55" s="104" t="s">
        <v>10</v>
      </c>
      <c r="E55" s="154">
        <f>+'CONTROL ALGAS IV Región'!F89+'CONTROL ALGAS IV Región'!F91+'CONTROL ALGAS IV Región'!F93+'CONTROL ALGAS IV Región'!F95</f>
        <v>2537</v>
      </c>
      <c r="F55" s="163">
        <f>+'CONTROL ALGAS IV Región'!J89+'CONTROL ALGAS IV Región'!J91+'CONTROL ALGAS IV Región'!J93+'CONTROL ALGAS IV Región'!J95</f>
        <v>2432.8180000000002</v>
      </c>
      <c r="G55" s="159">
        <f t="shared" si="6"/>
        <v>104.18199999999979</v>
      </c>
      <c r="H55" s="205">
        <f t="shared" si="7"/>
        <v>0.95893496255419797</v>
      </c>
      <c r="I55" s="1"/>
    </row>
    <row r="56" spans="2:9" ht="20.100000000000001" customHeight="1" thickBot="1">
      <c r="B56" s="953"/>
      <c r="C56" s="923"/>
      <c r="D56" s="105" t="s">
        <v>8</v>
      </c>
      <c r="E56" s="155">
        <f>+'CONTROL ALGAS IV Región'!F90+'CONTROL ALGAS IV Región'!F92+'CONTROL ALGAS IV Región'!F94+'CONTROL ALGAS IV Región'!F96</f>
        <v>152</v>
      </c>
      <c r="F56" s="164">
        <f>+'CONTROL ALGAS IV Región'!J90+'CONTROL ALGAS IV Región'!J92+'CONTROL ALGAS IV Región'!J94+'CONTROL ALGAS IV Región'!J96</f>
        <v>146.816</v>
      </c>
      <c r="G56" s="186">
        <f t="shared" si="6"/>
        <v>5.1839999999999975</v>
      </c>
      <c r="H56" s="211">
        <f t="shared" si="7"/>
        <v>0.96589473684210525</v>
      </c>
      <c r="I56" s="1"/>
    </row>
    <row r="57" spans="2:9" ht="20.100000000000001" customHeight="1">
      <c r="B57" s="953"/>
      <c r="C57" s="921" t="s">
        <v>7</v>
      </c>
      <c r="D57" s="106" t="s">
        <v>10</v>
      </c>
      <c r="E57" s="156">
        <f>+'CONTROL ALGAS IV Región'!F97+'CONTROL ALGAS IV Región'!F99+'CONTROL ALGAS IV Región'!F101+'CONTROL ALGAS IV Región'!F103</f>
        <v>2692</v>
      </c>
      <c r="F57" s="165">
        <f>+'CONTROL ALGAS IV Región'!J97+'CONTROL ALGAS IV Región'!J99+'CONTROL ALGAS IV Región'!J101+'CONTROL ALGAS IV Región'!J103</f>
        <v>2497.6489999999999</v>
      </c>
      <c r="G57" s="160">
        <f t="shared" si="6"/>
        <v>194.35100000000011</v>
      </c>
      <c r="H57" s="203">
        <f t="shared" si="7"/>
        <v>0.92780423476968787</v>
      </c>
      <c r="I57" s="1"/>
    </row>
    <row r="58" spans="2:9" ht="20.100000000000001" customHeight="1" thickBot="1">
      <c r="B58" s="953"/>
      <c r="C58" s="923"/>
      <c r="D58" s="105" t="s">
        <v>8</v>
      </c>
      <c r="E58" s="155">
        <f>+'CONTROL ALGAS IV Región'!F98+'CONTROL ALGAS IV Región'!F100+'CONTROL ALGAS IV Región'!F102+'CONTROL ALGAS IV Región'!F104</f>
        <v>161</v>
      </c>
      <c r="F58" s="164">
        <f>+'CONTROL ALGAS IV Región'!J98+'CONTROL ALGAS IV Región'!J100+'CONTROL ALGAS IV Región'!J102+'CONTROL ALGAS IV Región'!J104</f>
        <v>99.687000000000012</v>
      </c>
      <c r="G58" s="186">
        <f t="shared" si="6"/>
        <v>61.312999999999988</v>
      </c>
      <c r="H58" s="211">
        <f t="shared" si="7"/>
        <v>0.61917391304347835</v>
      </c>
      <c r="I58" s="1"/>
    </row>
    <row r="59" spans="2:9" ht="20.100000000000001" customHeight="1">
      <c r="B59" s="953"/>
      <c r="C59" s="964" t="s">
        <v>70</v>
      </c>
      <c r="D59" s="94" t="s">
        <v>10</v>
      </c>
      <c r="E59" s="114">
        <f>+E49+E51+E53+E55+E57</f>
        <v>10995</v>
      </c>
      <c r="F59" s="167">
        <f>+F49+F51+F53+F55+F57</f>
        <v>10660.843000000001</v>
      </c>
      <c r="G59" s="187">
        <f t="shared" si="6"/>
        <v>334.15699999999924</v>
      </c>
      <c r="H59" s="203">
        <f t="shared" si="7"/>
        <v>0.96960827648931336</v>
      </c>
      <c r="I59" s="1"/>
    </row>
    <row r="60" spans="2:9" ht="20.100000000000001" customHeight="1">
      <c r="B60" s="953"/>
      <c r="C60" s="965"/>
      <c r="D60" s="107" t="s">
        <v>8</v>
      </c>
      <c r="E60" s="115">
        <f>+E50+E52+E54+E56+E58</f>
        <v>661</v>
      </c>
      <c r="F60" s="98">
        <f>+F50+F52+F54+F56+F58</f>
        <v>679.68299999999999</v>
      </c>
      <c r="G60" s="188">
        <f t="shared" si="6"/>
        <v>-18.682999999999993</v>
      </c>
      <c r="H60" s="212">
        <f t="shared" si="7"/>
        <v>1.0282647503782147</v>
      </c>
      <c r="I60" s="1"/>
    </row>
    <row r="61" spans="2:9" ht="20.100000000000001" customHeight="1" thickBot="1">
      <c r="B61" s="953"/>
      <c r="C61" s="966"/>
      <c r="D61" s="99" t="s">
        <v>9</v>
      </c>
      <c r="E61" s="158">
        <v>6</v>
      </c>
      <c r="F61" s="100">
        <v>0</v>
      </c>
      <c r="G61" s="189">
        <f t="shared" si="6"/>
        <v>6</v>
      </c>
      <c r="H61" s="204">
        <f t="shared" si="7"/>
        <v>0</v>
      </c>
      <c r="I61" s="1"/>
    </row>
    <row r="62" spans="2:9" ht="20.100000000000001" customHeight="1" thickBot="1">
      <c r="B62" s="954"/>
      <c r="C62" s="951" t="s">
        <v>47</v>
      </c>
      <c r="D62" s="952"/>
      <c r="E62" s="108">
        <f>SUM(E59:E61)</f>
        <v>11662</v>
      </c>
      <c r="F62" s="109">
        <f>SUM(F59:F61)</f>
        <v>11340.526000000002</v>
      </c>
      <c r="G62" s="162">
        <f t="shared" ref="G62" si="8">+E62-F62</f>
        <v>321.47399999999834</v>
      </c>
      <c r="H62" s="213">
        <f>+F62/E62</f>
        <v>0.97243405933802107</v>
      </c>
      <c r="I62" s="1"/>
    </row>
    <row r="63" spans="2:9" s="221" customFormat="1" ht="20.100000000000001" customHeight="1" thickBot="1">
      <c r="B63" s="222"/>
      <c r="C63" s="234"/>
      <c r="D63" s="223"/>
      <c r="E63" s="225"/>
      <c r="F63" s="224"/>
      <c r="G63" s="226"/>
      <c r="H63" s="227"/>
    </row>
    <row r="64" spans="2:9" ht="35.4" customHeight="1" thickBot="1">
      <c r="B64" s="11" t="s">
        <v>2</v>
      </c>
      <c r="C64" s="133" t="s">
        <v>15</v>
      </c>
      <c r="D64" s="110" t="s">
        <v>11</v>
      </c>
      <c r="E64" s="133" t="s">
        <v>32</v>
      </c>
      <c r="F64" s="110" t="s">
        <v>30</v>
      </c>
      <c r="G64" s="110" t="s">
        <v>26</v>
      </c>
      <c r="H64" s="111" t="s">
        <v>13</v>
      </c>
      <c r="I64" s="1"/>
    </row>
    <row r="65" spans="2:9" s="236" customFormat="1" ht="20.100000000000001" customHeight="1">
      <c r="B65" s="956" t="s">
        <v>344</v>
      </c>
      <c r="C65" s="959" t="s">
        <v>3</v>
      </c>
      <c r="D65" s="134" t="s">
        <v>29</v>
      </c>
      <c r="E65" s="168">
        <f>+'CONTROL ALGAS IV Región'!F108+'CONTROL ALGAS IV Región'!F110+'CONTROL ALGAS IV Región'!F112+'CONTROL ALGAS IV Región'!F114</f>
        <v>7</v>
      </c>
      <c r="F65" s="174">
        <f>+'CONTROL ALGAS IV Región'!J108+'CONTROL ALGAS IV Región'!J110+'CONTROL ALGAS IV Región'!J112+'CONTROL ALGAS IV Región'!J114</f>
        <v>0</v>
      </c>
      <c r="G65" s="112">
        <f t="shared" ref="G65:G74" si="9">+E65-F65</f>
        <v>7</v>
      </c>
      <c r="H65" s="199">
        <f t="shared" ref="H65:H74" si="10">+F65/E65</f>
        <v>0</v>
      </c>
      <c r="I65" s="4"/>
    </row>
    <row r="66" spans="2:9" s="236" customFormat="1" ht="20.100000000000001" customHeight="1" thickBot="1">
      <c r="B66" s="957"/>
      <c r="C66" s="961"/>
      <c r="D66" s="135" t="s">
        <v>8</v>
      </c>
      <c r="E66" s="169">
        <f>+'CONTROL ALGAS IV Región'!F109+'CONTROL ALGAS IV Región'!F111+'CONTROL ALGAS IV Región'!F113+'CONTROL ALGAS IV Región'!F115</f>
        <v>3</v>
      </c>
      <c r="F66" s="175">
        <f>+'CONTROL ALGAS IV Región'!J109+'CONTROL ALGAS IV Región'!J111+'CONTROL ALGAS IV Región'!J113+'CONTROL ALGAS IV Región'!J115</f>
        <v>36.75</v>
      </c>
      <c r="G66" s="113">
        <f t="shared" si="9"/>
        <v>-33.75</v>
      </c>
      <c r="H66" s="201">
        <f t="shared" si="10"/>
        <v>12.25</v>
      </c>
      <c r="I66" s="4"/>
    </row>
    <row r="67" spans="2:9" s="236" customFormat="1" ht="20.100000000000001" customHeight="1">
      <c r="B67" s="957"/>
      <c r="C67" s="962" t="s">
        <v>4</v>
      </c>
      <c r="D67" s="134" t="s">
        <v>29</v>
      </c>
      <c r="E67" s="168">
        <f>+'CONTROL ALGAS IV Región'!F116+'CONTROL ALGAS IV Región'!F118+'CONTROL ALGAS IV Región'!F120+'CONTROL ALGAS IV Región'!F122</f>
        <v>533</v>
      </c>
      <c r="F67" s="174">
        <f>+'CONTROL ALGAS IV Región'!J116+'CONTROL ALGAS IV Región'!J118+'CONTROL ALGAS IV Región'!J120+'CONTROL ALGAS IV Región'!J122</f>
        <v>193.959</v>
      </c>
      <c r="G67" s="112">
        <f t="shared" si="9"/>
        <v>339.041</v>
      </c>
      <c r="H67" s="199">
        <f t="shared" si="10"/>
        <v>0.36390056285178235</v>
      </c>
      <c r="I67" s="4"/>
    </row>
    <row r="68" spans="2:9" s="236" customFormat="1" ht="20.100000000000001" customHeight="1" thickBot="1">
      <c r="B68" s="957"/>
      <c r="C68" s="963"/>
      <c r="D68" s="135" t="s">
        <v>8</v>
      </c>
      <c r="E68" s="169">
        <f>+'CONTROL ALGAS IV Región'!F117+'CONTROL ALGAS IV Región'!F119+'CONTROL ALGAS IV Región'!F121+'CONTROL ALGAS IV Región'!F123</f>
        <v>214</v>
      </c>
      <c r="F68" s="175">
        <f>+'CONTROL ALGAS IV Región'!J117+'CONTROL ALGAS IV Región'!J119+'CONTROL ALGAS IV Región'!J121+'CONTROL ALGAS IV Región'!J123</f>
        <v>310.762</v>
      </c>
      <c r="G68" s="113">
        <f t="shared" si="9"/>
        <v>-96.762</v>
      </c>
      <c r="H68" s="201">
        <f t="shared" si="10"/>
        <v>1.4521588785046728</v>
      </c>
      <c r="I68" s="4"/>
    </row>
    <row r="69" spans="2:9" s="236" customFormat="1" ht="20.100000000000001" customHeight="1">
      <c r="B69" s="957"/>
      <c r="C69" s="959" t="s">
        <v>5</v>
      </c>
      <c r="D69" s="134" t="s">
        <v>29</v>
      </c>
      <c r="E69" s="168">
        <f>+'CONTROL ALGAS IV Región'!F124+'CONTROL ALGAS IV Región'!F126+'CONTROL ALGAS IV Región'!F128+'CONTROL ALGAS IV Región'!F130</f>
        <v>3884</v>
      </c>
      <c r="F69" s="174">
        <f>+'CONTROL ALGAS IV Región'!J124+'CONTROL ALGAS IV Región'!J126+'CONTROL ALGAS IV Región'!J128+'CONTROL ALGAS IV Región'!J130</f>
        <v>2223.3539999999998</v>
      </c>
      <c r="G69" s="112">
        <f t="shared" si="9"/>
        <v>1660.6460000000002</v>
      </c>
      <c r="H69" s="199">
        <f t="shared" si="10"/>
        <v>0.57243923789907303</v>
      </c>
      <c r="I69" s="4"/>
    </row>
    <row r="70" spans="2:9" s="236" customFormat="1" ht="20.100000000000001" customHeight="1" thickBot="1">
      <c r="B70" s="957"/>
      <c r="C70" s="961"/>
      <c r="D70" s="135" t="s">
        <v>8</v>
      </c>
      <c r="E70" s="169">
        <f>+'CONTROL ALGAS IV Región'!F125+'CONTROL ALGAS IV Región'!F127+'CONTROL ALGAS IV Región'!F129+'CONTROL ALGAS IV Región'!F131</f>
        <v>1557</v>
      </c>
      <c r="F70" s="175">
        <f>+'CONTROL ALGAS IV Región'!J125+'CONTROL ALGAS IV Región'!J127+'CONTROL ALGAS IV Región'!J129+'CONTROL ALGAS IV Región'!J131</f>
        <v>1814.883</v>
      </c>
      <c r="G70" s="113">
        <f t="shared" si="9"/>
        <v>-257.88300000000004</v>
      </c>
      <c r="H70" s="201">
        <f t="shared" si="10"/>
        <v>1.1656281310211947</v>
      </c>
      <c r="I70" s="4"/>
    </row>
    <row r="71" spans="2:9" s="236" customFormat="1" ht="20.100000000000001" customHeight="1">
      <c r="B71" s="957"/>
      <c r="C71" s="959" t="s">
        <v>6</v>
      </c>
      <c r="D71" s="134" t="s">
        <v>29</v>
      </c>
      <c r="E71" s="168">
        <f>+'CONTROL ALGAS IV Región'!F132+'CONTROL ALGAS IV Región'!F134+'CONTROL ALGAS IV Región'!F136+'CONTROL ALGAS IV Región'!F138</f>
        <v>466</v>
      </c>
      <c r="F71" s="174">
        <f>+'CONTROL ALGAS IV Región'!J132+'CONTROL ALGAS IV Región'!J134+'CONTROL ALGAS IV Región'!J136+'CONTROL ALGAS IV Región'!J138</f>
        <v>137.98599999999999</v>
      </c>
      <c r="G71" s="112">
        <f t="shared" si="9"/>
        <v>328.01400000000001</v>
      </c>
      <c r="H71" s="199">
        <f t="shared" si="10"/>
        <v>0.29610729613733905</v>
      </c>
      <c r="I71" s="4"/>
    </row>
    <row r="72" spans="2:9" s="236" customFormat="1" ht="20.100000000000001" customHeight="1" thickBot="1">
      <c r="B72" s="957"/>
      <c r="C72" s="961"/>
      <c r="D72" s="135" t="s">
        <v>8</v>
      </c>
      <c r="E72" s="169">
        <f>+'CONTROL ALGAS IV Región'!F133+'CONTROL ALGAS IV Región'!F135+'CONTROL ALGAS IV Región'!F137+'CONTROL ALGAS IV Región'!F139</f>
        <v>186</v>
      </c>
      <c r="F72" s="175">
        <f>+'CONTROL ALGAS IV Región'!J133+'CONTROL ALGAS IV Región'!J135+'CONTROL ALGAS IV Región'!J137+'CONTROL ALGAS IV Región'!J139</f>
        <v>530.45800000000008</v>
      </c>
      <c r="G72" s="113">
        <f t="shared" si="9"/>
        <v>-344.45800000000008</v>
      </c>
      <c r="H72" s="201">
        <f>+F72/E72</f>
        <v>2.851924731182796</v>
      </c>
      <c r="I72" s="4"/>
    </row>
    <row r="73" spans="2:9" s="236" customFormat="1" ht="20.100000000000001" customHeight="1">
      <c r="B73" s="957"/>
      <c r="C73" s="959" t="s">
        <v>7</v>
      </c>
      <c r="D73" s="134" t="s">
        <v>29</v>
      </c>
      <c r="E73" s="168">
        <f>+'CONTROL ALGAS IV Región'!F140+'CONTROL ALGAS IV Región'!F142+'CONTROL ALGAS IV Región'!F144+'CONTROL ALGAS IV Región'!F146</f>
        <v>663</v>
      </c>
      <c r="F73" s="174">
        <f>+'CONTROL ALGAS IV Región'!J140+'CONTROL ALGAS IV Región'!J142+'CONTROL ALGAS IV Región'!J144+'CONTROL ALGAS IV Región'!J146</f>
        <v>0.17899999999999999</v>
      </c>
      <c r="G73" s="112">
        <f t="shared" si="9"/>
        <v>662.82100000000003</v>
      </c>
      <c r="H73" s="199">
        <f t="shared" si="10"/>
        <v>2.6998491704374056E-4</v>
      </c>
      <c r="I73" s="4"/>
    </row>
    <row r="74" spans="2:9" s="236" customFormat="1" ht="20.100000000000001" customHeight="1" thickBot="1">
      <c r="B74" s="957"/>
      <c r="C74" s="960"/>
      <c r="D74" s="136" t="s">
        <v>8</v>
      </c>
      <c r="E74" s="170">
        <f>+'CONTROL ALGAS IV Región'!F141+'CONTROL ALGAS IV Región'!F143+'CONTROL ALGAS IV Región'!F145+'CONTROL ALGAS IV Región'!F147</f>
        <v>264</v>
      </c>
      <c r="F74" s="176">
        <f>+'CONTROL ALGAS IV Región'!J141+'CONTROL ALGAS IV Región'!J143+'CONTROL ALGAS IV Región'!J145+'CONTROL ALGAS IV Región'!J147</f>
        <v>1141.684</v>
      </c>
      <c r="G74" s="121">
        <f t="shared" si="9"/>
        <v>-877.68399999999997</v>
      </c>
      <c r="H74" s="214">
        <f t="shared" si="10"/>
        <v>4.3245606060606061</v>
      </c>
      <c r="I74" s="4"/>
    </row>
    <row r="75" spans="2:9" s="236" customFormat="1" ht="20.100000000000001" customHeight="1">
      <c r="B75" s="957"/>
      <c r="C75" s="967" t="s">
        <v>23</v>
      </c>
      <c r="D75" s="137" t="s">
        <v>29</v>
      </c>
      <c r="E75" s="171">
        <f>+E65+E67+E69+E71+E73</f>
        <v>5553</v>
      </c>
      <c r="F75" s="167">
        <f>+F65+F67+F69+F71+F73</f>
        <v>2555.4779999999996</v>
      </c>
      <c r="G75" s="96">
        <f t="shared" ref="G75:G76" si="11">+E75-F75</f>
        <v>2997.5220000000004</v>
      </c>
      <c r="H75" s="199">
        <f t="shared" ref="H75" si="12">+F75/E75</f>
        <v>0.46019773095623978</v>
      </c>
      <c r="I75" s="4"/>
    </row>
    <row r="76" spans="2:9" s="236" customFormat="1" ht="20.100000000000001" customHeight="1">
      <c r="B76" s="957"/>
      <c r="C76" s="968"/>
      <c r="D76" s="97" t="s">
        <v>8</v>
      </c>
      <c r="E76" s="172">
        <f>+E66+E68+E70+E72+E74</f>
        <v>2224</v>
      </c>
      <c r="F76" s="98">
        <f>+F66+F68+F70+F72+F74</f>
        <v>3834.5370000000003</v>
      </c>
      <c r="G76" s="122">
        <f t="shared" si="11"/>
        <v>-1610.5370000000003</v>
      </c>
      <c r="H76" s="200">
        <f>+F76/E76</f>
        <v>1.7241623201438849</v>
      </c>
      <c r="I76" s="4"/>
    </row>
    <row r="77" spans="2:9" s="236" customFormat="1" ht="20.100000000000001" customHeight="1" thickBot="1">
      <c r="B77" s="957"/>
      <c r="C77" s="969"/>
      <c r="D77" s="119" t="s">
        <v>9</v>
      </c>
      <c r="E77" s="173">
        <v>6</v>
      </c>
      <c r="F77" s="177">
        <v>0</v>
      </c>
      <c r="G77" s="123">
        <f t="shared" ref="G77" si="13">+E77-F77</f>
        <v>6</v>
      </c>
      <c r="H77" s="215">
        <f t="shared" ref="H77" si="14">+F77/E77</f>
        <v>0</v>
      </c>
      <c r="I77" s="4"/>
    </row>
    <row r="78" spans="2:9" s="236" customFormat="1" ht="20.100000000000001" customHeight="1" thickBot="1">
      <c r="B78" s="958"/>
      <c r="C78" s="955" t="s">
        <v>49</v>
      </c>
      <c r="D78" s="952"/>
      <c r="E78" s="108">
        <f>SUM(E75:E77)</f>
        <v>7783</v>
      </c>
      <c r="F78" s="116">
        <f>SUM(F75:F77)</f>
        <v>6390.0149999999994</v>
      </c>
      <c r="G78" s="117">
        <f>+E78-F78</f>
        <v>1392.9850000000006</v>
      </c>
      <c r="H78" s="216">
        <f>+F78/E78</f>
        <v>0.8210220994475137</v>
      </c>
      <c r="I78" s="4"/>
    </row>
    <row r="79" spans="2:9" s="236" customFormat="1" ht="20.100000000000001" customHeight="1">
      <c r="B79" s="222"/>
      <c r="C79" s="847"/>
      <c r="D79" s="847"/>
      <c r="E79" s="848"/>
      <c r="F79" s="848"/>
      <c r="G79" s="849"/>
      <c r="H79" s="850"/>
    </row>
    <row r="80" spans="2:9" ht="123.75" customHeight="1" thickBot="1"/>
    <row r="81" spans="2:9" ht="20.100000000000001" customHeight="1">
      <c r="B81" s="945" t="s">
        <v>341</v>
      </c>
      <c r="C81" s="946"/>
      <c r="D81" s="946"/>
      <c r="E81" s="946"/>
      <c r="F81" s="946"/>
      <c r="G81" s="946"/>
      <c r="H81" s="947"/>
      <c r="I81" s="1"/>
    </row>
    <row r="82" spans="2:9" ht="13.2" customHeight="1">
      <c r="B82" s="948"/>
      <c r="C82" s="949"/>
      <c r="D82" s="949"/>
      <c r="E82" s="949"/>
      <c r="F82" s="949"/>
      <c r="G82" s="949"/>
      <c r="H82" s="950"/>
      <c r="I82" s="1"/>
    </row>
    <row r="83" spans="2:9" ht="20.100000000000001" customHeight="1">
      <c r="B83" s="948" t="s">
        <v>339</v>
      </c>
      <c r="C83" s="949"/>
      <c r="D83" s="949"/>
      <c r="E83" s="949"/>
      <c r="F83" s="949"/>
      <c r="G83" s="949"/>
      <c r="H83" s="950"/>
      <c r="I83" s="1"/>
    </row>
    <row r="84" spans="2:9" ht="20.100000000000001" customHeight="1" thickBot="1">
      <c r="B84" s="917">
        <f>+'ERIZO X-XI'!C6</f>
        <v>43440</v>
      </c>
      <c r="C84" s="918"/>
      <c r="D84" s="918"/>
      <c r="E84" s="918"/>
      <c r="F84" s="918"/>
      <c r="G84" s="918"/>
      <c r="H84" s="919"/>
      <c r="I84" s="1"/>
    </row>
    <row r="85" spans="2:9" ht="20.100000000000001" customHeight="1" thickBot="1"/>
    <row r="86" spans="2:9" ht="46.2" customHeight="1" thickBot="1">
      <c r="B86" s="182" t="s">
        <v>343</v>
      </c>
      <c r="C86" s="132" t="s">
        <v>333</v>
      </c>
      <c r="D86" s="131" t="s">
        <v>327</v>
      </c>
      <c r="E86" s="131" t="s">
        <v>71</v>
      </c>
      <c r="F86" s="138" t="s">
        <v>30</v>
      </c>
      <c r="G86" s="131" t="s">
        <v>85</v>
      </c>
      <c r="H86" s="149" t="s">
        <v>13</v>
      </c>
      <c r="I86" s="1"/>
    </row>
    <row r="87" spans="2:9" ht="20.100000000000001" customHeight="1" thickBot="1">
      <c r="B87" s="942" t="s">
        <v>332</v>
      </c>
      <c r="C87" s="139" t="s">
        <v>328</v>
      </c>
      <c r="D87" s="141" t="s">
        <v>329</v>
      </c>
      <c r="E87" s="150">
        <f>+'ERIZO X-XI'!F9+'ERIZO X-XI'!F10</f>
        <v>330000</v>
      </c>
      <c r="F87" s="178">
        <f>+'ERIZO X-XI'!G9+'ERIZO X-XI'!G10</f>
        <v>315688</v>
      </c>
      <c r="G87" s="150">
        <f>E87-F87</f>
        <v>14312</v>
      </c>
      <c r="H87" s="190">
        <f>F87/E87</f>
        <v>0.95663030303030305</v>
      </c>
      <c r="I87" s="1"/>
    </row>
    <row r="88" spans="2:9" ht="20.100000000000001" customHeight="1">
      <c r="B88" s="943"/>
      <c r="C88" s="146" t="s">
        <v>330</v>
      </c>
      <c r="D88" s="142" t="s">
        <v>331</v>
      </c>
      <c r="E88" s="151">
        <f>+'ERIZO X-XI'!F11</f>
        <v>77.27</v>
      </c>
      <c r="F88" s="179">
        <f>+'ERIZO X-XI'!G11</f>
        <v>78.972999999999971</v>
      </c>
      <c r="G88" s="151">
        <f>E88-F88</f>
        <v>-1.7029999999999745</v>
      </c>
      <c r="H88" s="191">
        <f>F88/E88</f>
        <v>1.022039601397696</v>
      </c>
      <c r="I88" s="1"/>
    </row>
    <row r="89" spans="2:9" ht="20.100000000000001" customHeight="1">
      <c r="B89" s="943"/>
      <c r="C89" s="145" t="s">
        <v>330</v>
      </c>
      <c r="D89" s="143" t="s">
        <v>336</v>
      </c>
      <c r="E89" s="152">
        <f>+'ERIZO X-XI'!F12+'ERIZO X-XI'!F13</f>
        <v>15422.5</v>
      </c>
      <c r="F89" s="180">
        <f>+'ERIZO X-XI'!G12+'ERIZO X-XI'!G13</f>
        <v>15923.343000000001</v>
      </c>
      <c r="G89" s="152">
        <f t="shared" ref="G89" si="15">E89-F89</f>
        <v>-500.84300000000076</v>
      </c>
      <c r="H89" s="192">
        <f t="shared" ref="H89" si="16">F89/E89</f>
        <v>1.0324748257416114</v>
      </c>
      <c r="I89" s="1"/>
    </row>
    <row r="90" spans="2:9" ht="20.100000000000001" customHeight="1" thickBot="1">
      <c r="B90" s="943"/>
      <c r="C90" s="144" t="s">
        <v>330</v>
      </c>
      <c r="D90" s="144" t="s">
        <v>335</v>
      </c>
      <c r="E90" s="153">
        <v>0.24</v>
      </c>
      <c r="F90" s="181">
        <f>+'ERIZO X-XI'!G14</f>
        <v>0</v>
      </c>
      <c r="G90" s="153">
        <f t="shared" ref="G90" si="17">E90-F90</f>
        <v>0.24</v>
      </c>
      <c r="H90" s="193">
        <f t="shared" ref="H90" si="18">F90/E90</f>
        <v>0</v>
      </c>
      <c r="I90" s="1"/>
    </row>
    <row r="91" spans="2:9" ht="20.100000000000001" customHeight="1" thickBot="1">
      <c r="B91" s="944"/>
      <c r="C91" s="940" t="s">
        <v>334</v>
      </c>
      <c r="D91" s="941"/>
      <c r="E91" s="183">
        <f>SUM(E88:E90)</f>
        <v>15500.01</v>
      </c>
      <c r="F91" s="184">
        <f>SUM(F88:F90)</f>
        <v>16002.316000000001</v>
      </c>
      <c r="G91" s="185">
        <f>+E91-F91</f>
        <v>-502.30600000000049</v>
      </c>
      <c r="H91" s="194">
        <f>+F91/E91</f>
        <v>1.0324068178020531</v>
      </c>
      <c r="I91" s="1"/>
    </row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pans="5:6" ht="20.100000000000001" customHeight="1"/>
    <row r="98" spans="5:6" ht="20.100000000000001" customHeight="1">
      <c r="E98" s="235"/>
      <c r="F98" s="235"/>
    </row>
    <row r="99" spans="5:6" ht="20.100000000000001" customHeight="1"/>
    <row r="100" spans="5:6" ht="20.100000000000001" customHeight="1"/>
    <row r="101" spans="5:6" ht="20.100000000000001" customHeight="1"/>
    <row r="102" spans="5:6" ht="20.100000000000001" customHeight="1"/>
    <row r="103" spans="5:6" ht="20.100000000000001" customHeight="1"/>
    <row r="104" spans="5:6" ht="20.100000000000001" customHeight="1"/>
    <row r="105" spans="5:6" ht="20.100000000000001" customHeight="1"/>
    <row r="106" spans="5:6" ht="20.100000000000001" customHeight="1"/>
    <row r="107" spans="5:6" ht="20.100000000000001" customHeight="1"/>
    <row r="108" spans="5:6" ht="20.100000000000001" customHeight="1"/>
    <row r="109" spans="5:6" ht="20.100000000000001" customHeight="1"/>
    <row r="110" spans="5:6" ht="20.100000000000001" customHeight="1"/>
    <row r="111" spans="5:6" ht="20.100000000000001" customHeight="1"/>
    <row r="112" spans="5: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</sheetData>
  <mergeCells count="47">
    <mergeCell ref="B33:B46"/>
    <mergeCell ref="C25:D25"/>
    <mergeCell ref="B29:H29"/>
    <mergeCell ref="C39:C40"/>
    <mergeCell ref="C43:C45"/>
    <mergeCell ref="C46:D46"/>
    <mergeCell ref="C41:C42"/>
    <mergeCell ref="J6:K6"/>
    <mergeCell ref="C7:C9"/>
    <mergeCell ref="C19:C21"/>
    <mergeCell ref="C22:C24"/>
    <mergeCell ref="C13:C15"/>
    <mergeCell ref="C10:D10"/>
    <mergeCell ref="C16:D16"/>
    <mergeCell ref="I7:I8"/>
    <mergeCell ref="C91:D91"/>
    <mergeCell ref="B87:B91"/>
    <mergeCell ref="B81:H82"/>
    <mergeCell ref="B83:H83"/>
    <mergeCell ref="C57:C58"/>
    <mergeCell ref="C62:D62"/>
    <mergeCell ref="B49:B62"/>
    <mergeCell ref="C78:D78"/>
    <mergeCell ref="B65:B78"/>
    <mergeCell ref="C73:C74"/>
    <mergeCell ref="C71:C72"/>
    <mergeCell ref="C69:C70"/>
    <mergeCell ref="C65:C66"/>
    <mergeCell ref="C67:C68"/>
    <mergeCell ref="C59:C61"/>
    <mergeCell ref="C75:C77"/>
    <mergeCell ref="B4:H4"/>
    <mergeCell ref="B2:H2"/>
    <mergeCell ref="B3:H3"/>
    <mergeCell ref="B30:H30"/>
    <mergeCell ref="B84:H84"/>
    <mergeCell ref="C49:C50"/>
    <mergeCell ref="C51:C52"/>
    <mergeCell ref="C53:C54"/>
    <mergeCell ref="C55:C56"/>
    <mergeCell ref="B28:H28"/>
    <mergeCell ref="B7:B10"/>
    <mergeCell ref="B13:B16"/>
    <mergeCell ref="C37:C38"/>
    <mergeCell ref="C33:C34"/>
    <mergeCell ref="C35:C36"/>
    <mergeCell ref="B19:B25"/>
  </mergeCells>
  <conditionalFormatting sqref="H7:H10">
    <cfRule type="cellIs" dxfId="21" priority="18" operator="greaterThan">
      <formula>0.9</formula>
    </cfRule>
    <cfRule type="dataBar" priority="19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{6369158F-0BCB-4C4B-8F4A-3689A35E2EDB}</x14:id>
        </ext>
      </extLst>
    </cfRule>
  </conditionalFormatting>
  <conditionalFormatting sqref="H13:H16">
    <cfRule type="cellIs" dxfId="20" priority="16" operator="greaterThan">
      <formula>0.9</formula>
    </cfRule>
    <cfRule type="dataBar" priority="17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{42B7AEF6-D2D0-4A17-90C8-F56195355DD8}</x14:id>
        </ext>
      </extLst>
    </cfRule>
  </conditionalFormatting>
  <conditionalFormatting sqref="H19:H25">
    <cfRule type="cellIs" dxfId="19" priority="13" operator="greaterThan">
      <formula>0.9</formula>
    </cfRule>
    <cfRule type="dataBar" priority="14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{92B6A644-C788-4F56-9F0B-064060F49B9D}</x14:id>
        </ext>
      </extLst>
    </cfRule>
  </conditionalFormatting>
  <conditionalFormatting sqref="H33:H46">
    <cfRule type="cellIs" dxfId="18" priority="11" operator="greaterThan">
      <formula>0.9</formula>
    </cfRule>
    <cfRule type="dataBar" priority="12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{C60FEB81-6FAF-4D48-9692-987336CCA2DB}</x14:id>
        </ext>
      </extLst>
    </cfRule>
  </conditionalFormatting>
  <conditionalFormatting sqref="H49:H62">
    <cfRule type="cellIs" dxfId="17" priority="9" operator="greaterThan">
      <formula>0.9</formula>
    </cfRule>
    <cfRule type="dataBar" priority="10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{75413EF4-69C3-44BB-A52A-3E39BAF248B5}</x14:id>
        </ext>
      </extLst>
    </cfRule>
  </conditionalFormatting>
  <conditionalFormatting sqref="H65:H79">
    <cfRule type="cellIs" dxfId="16" priority="7" operator="greaterThan">
      <formula>0.9</formula>
    </cfRule>
    <cfRule type="dataBar" priority="8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{C304CB99-6559-4395-8E3E-EC7DA9BDA620}</x14:id>
        </ext>
      </extLst>
    </cfRule>
  </conditionalFormatting>
  <conditionalFormatting sqref="H7:H10 I6">
    <cfRule type="dataBar" priority="6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{EF984500-BB2F-4ED9-8C98-B16D5101B5A0}</x14:id>
        </ext>
      </extLst>
    </cfRule>
  </conditionalFormatting>
  <conditionalFormatting sqref="H13:H16 I6">
    <cfRule type="dataBar" priority="5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{E602A1D7-6149-436C-AF2E-282725C4FC2F}</x14:id>
        </ext>
      </extLst>
    </cfRule>
  </conditionalFormatting>
  <conditionalFormatting sqref="H19:H25 I6">
    <cfRule type="dataBar" priority="4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{F8AFDF48-9D1D-4DB2-AC56-24EA380A324D}</x14:id>
        </ext>
      </extLst>
    </cfRule>
  </conditionalFormatting>
  <conditionalFormatting sqref="H33:H46 I6">
    <cfRule type="dataBar" priority="3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{69ACFF05-2A5A-48C9-B0B5-9ED1A88E7205}</x14:id>
        </ext>
      </extLst>
    </cfRule>
  </conditionalFormatting>
  <conditionalFormatting sqref="H49:H62 I6">
    <cfRule type="dataBar" priority="2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{9124C00D-9C7E-4AAE-AD6F-E85D792A8DA8}</x14:id>
        </ext>
      </extLst>
    </cfRule>
  </conditionalFormatting>
  <conditionalFormatting sqref="H65:H79 I6">
    <cfRule type="dataBar" priority="1">
      <dataBar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{0C481FAC-EF1D-4F45-8179-86F68A3D928C}</x14:id>
        </ext>
      </extLst>
    </cfRule>
  </conditionalFormatting>
  <pageMargins left="0.7" right="0.7" top="0.75" bottom="0.75" header="0.3" footer="0.3"/>
  <pageSetup paperSize="16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69158F-0BCB-4C4B-8F4A-3689A35E2E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H7:H10</xm:sqref>
        </x14:conditionalFormatting>
        <x14:conditionalFormatting xmlns:xm="http://schemas.microsoft.com/office/excel/2006/main">
          <x14:cfRule type="dataBar" id="{42B7AEF6-D2D0-4A17-90C8-F56195355D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H13:H16</xm:sqref>
        </x14:conditionalFormatting>
        <x14:conditionalFormatting xmlns:xm="http://schemas.microsoft.com/office/excel/2006/main">
          <x14:cfRule type="dataBar" id="{92B6A644-C788-4F56-9F0B-064060F49B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H19:H25</xm:sqref>
        </x14:conditionalFormatting>
        <x14:conditionalFormatting xmlns:xm="http://schemas.microsoft.com/office/excel/2006/main">
          <x14:cfRule type="dataBar" id="{C60FEB81-6FAF-4D48-9692-987336CCA2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H33:H46</xm:sqref>
        </x14:conditionalFormatting>
        <x14:conditionalFormatting xmlns:xm="http://schemas.microsoft.com/office/excel/2006/main">
          <x14:cfRule type="dataBar" id="{75413EF4-69C3-44BB-A52A-3E39BAF248B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H49:H62</xm:sqref>
        </x14:conditionalFormatting>
        <x14:conditionalFormatting xmlns:xm="http://schemas.microsoft.com/office/excel/2006/main">
          <x14:cfRule type="dataBar" id="{C304CB99-6559-4395-8E3E-EC7DA9BDA62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H65:H79</xm:sqref>
        </x14:conditionalFormatting>
        <x14:conditionalFormatting xmlns:xm="http://schemas.microsoft.com/office/excel/2006/main">
          <x14:cfRule type="dataBar" id="{EF984500-BB2F-4ED9-8C98-B16D5101B5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H7:H10 I6</xm:sqref>
        </x14:conditionalFormatting>
        <x14:conditionalFormatting xmlns:xm="http://schemas.microsoft.com/office/excel/2006/main">
          <x14:cfRule type="dataBar" id="{E602A1D7-6149-436C-AF2E-282725C4FC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H13:H16 I6</xm:sqref>
        </x14:conditionalFormatting>
        <x14:conditionalFormatting xmlns:xm="http://schemas.microsoft.com/office/excel/2006/main">
          <x14:cfRule type="dataBar" id="{F8AFDF48-9D1D-4DB2-AC56-24EA380A32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H19:H25 I6</xm:sqref>
        </x14:conditionalFormatting>
        <x14:conditionalFormatting xmlns:xm="http://schemas.microsoft.com/office/excel/2006/main">
          <x14:cfRule type="dataBar" id="{69ACFF05-2A5A-48C9-B0B5-9ED1A88E72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H33:H46 I6</xm:sqref>
        </x14:conditionalFormatting>
        <x14:conditionalFormatting xmlns:xm="http://schemas.microsoft.com/office/excel/2006/main">
          <x14:cfRule type="dataBar" id="{9124C00D-9C7E-4AAE-AD6F-E85D792A8D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H49:H62 I6</xm:sqref>
        </x14:conditionalFormatting>
        <x14:conditionalFormatting xmlns:xm="http://schemas.microsoft.com/office/excel/2006/main">
          <x14:cfRule type="dataBar" id="{0C481FAC-EF1D-4F45-8179-86F68A3D92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H65:H79 I6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1:I9"/>
  <sheetViews>
    <sheetView zoomScale="80" zoomScaleNormal="80" workbookViewId="0">
      <selection activeCell="E21" sqref="E21"/>
    </sheetView>
  </sheetViews>
  <sheetFormatPr baseColWidth="10" defaultColWidth="11.44140625" defaultRowHeight="14.4"/>
  <cols>
    <col min="1" max="1" width="10.44140625" style="244" customWidth="1"/>
    <col min="2" max="2" width="21.109375" style="279" customWidth="1"/>
    <col min="3" max="3" width="17.88671875" style="279" customWidth="1"/>
    <col min="4" max="4" width="18.109375" style="279" bestFit="1" customWidth="1"/>
    <col min="5" max="5" width="21.44140625" style="279" bestFit="1" customWidth="1"/>
    <col min="6" max="6" width="15.6640625" style="279" customWidth="1"/>
    <col min="7" max="7" width="16.33203125" style="279" customWidth="1"/>
    <col min="8" max="8" width="18.44140625" style="279" bestFit="1" customWidth="1"/>
    <col min="9" max="9" width="19.44140625" style="279" customWidth="1"/>
    <col min="10" max="10" width="12.6640625" style="244" customWidth="1"/>
    <col min="11" max="11" width="10.109375" style="244" customWidth="1"/>
    <col min="12" max="12" width="15.5546875" style="244" customWidth="1"/>
    <col min="13" max="16384" width="11.44140625" style="244"/>
  </cols>
  <sheetData>
    <row r="1" spans="2:9" ht="15" thickBot="1"/>
    <row r="2" spans="2:9" ht="19.5" customHeight="1">
      <c r="B2" s="1003" t="s">
        <v>458</v>
      </c>
      <c r="C2" s="1004"/>
      <c r="D2" s="1004"/>
      <c r="E2" s="1004"/>
      <c r="F2" s="1004"/>
      <c r="G2" s="1004"/>
      <c r="H2" s="1004"/>
      <c r="I2" s="1005"/>
    </row>
    <row r="3" spans="2:9" ht="17.25" customHeight="1">
      <c r="B3" s="1006" t="s">
        <v>455</v>
      </c>
      <c r="C3" s="1007"/>
      <c r="D3" s="1007"/>
      <c r="E3" s="1007"/>
      <c r="F3" s="1007"/>
      <c r="G3" s="1007"/>
      <c r="H3" s="1007"/>
      <c r="I3" s="1008"/>
    </row>
    <row r="4" spans="2:9" ht="21.75" customHeight="1" thickBot="1">
      <c r="B4" s="1009">
        <v>43437</v>
      </c>
      <c r="C4" s="1010"/>
      <c r="D4" s="1010"/>
      <c r="E4" s="1010"/>
      <c r="F4" s="1010"/>
      <c r="G4" s="1010"/>
      <c r="H4" s="1010"/>
      <c r="I4" s="1011"/>
    </row>
    <row r="5" spans="2:9" ht="27.75" customHeight="1" thickBot="1">
      <c r="G5" s="281"/>
    </row>
    <row r="6" spans="2:9" ht="66" customHeight="1" thickBot="1">
      <c r="B6" s="842" t="s">
        <v>2</v>
      </c>
      <c r="C6" s="842" t="s">
        <v>15</v>
      </c>
      <c r="D6" s="842" t="s">
        <v>0</v>
      </c>
      <c r="E6" s="842" t="s">
        <v>435</v>
      </c>
      <c r="F6" s="843" t="s">
        <v>439</v>
      </c>
      <c r="G6" s="842" t="s">
        <v>26</v>
      </c>
      <c r="H6" s="844" t="s">
        <v>13</v>
      </c>
      <c r="I6" s="845" t="s">
        <v>1</v>
      </c>
    </row>
    <row r="7" spans="2:9" ht="32.4" customHeight="1">
      <c r="B7" s="837" t="s">
        <v>19</v>
      </c>
      <c r="C7" s="1000" t="s">
        <v>23</v>
      </c>
      <c r="D7" s="836" t="s">
        <v>457</v>
      </c>
      <c r="E7" s="289">
        <v>165</v>
      </c>
      <c r="F7" s="740"/>
      <c r="G7" s="826"/>
      <c r="H7" s="297"/>
      <c r="I7" s="778"/>
    </row>
    <row r="8" spans="2:9" ht="32.4" customHeight="1" thickBot="1">
      <c r="B8" s="841" t="s">
        <v>456</v>
      </c>
      <c r="C8" s="1001"/>
      <c r="D8" s="779" t="s">
        <v>454</v>
      </c>
      <c r="E8" s="780">
        <v>3</v>
      </c>
      <c r="F8" s="840"/>
      <c r="G8" s="826"/>
      <c r="H8" s="297"/>
      <c r="I8" s="782"/>
    </row>
    <row r="9" spans="2:9" ht="32.4" customHeight="1" thickBot="1">
      <c r="B9" s="838"/>
      <c r="C9" s="1002"/>
      <c r="D9" s="998" t="s">
        <v>47</v>
      </c>
      <c r="E9" s="999"/>
      <c r="F9" s="839"/>
      <c r="G9" s="823"/>
      <c r="H9" s="823"/>
      <c r="I9" s="784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M179"/>
  <sheetViews>
    <sheetView zoomScale="70" zoomScaleNormal="70" workbookViewId="0">
      <selection activeCell="I14" sqref="I14"/>
    </sheetView>
  </sheetViews>
  <sheetFormatPr baseColWidth="10" defaultColWidth="11.44140625" defaultRowHeight="14.4"/>
  <cols>
    <col min="1" max="1" width="27.109375" style="244" customWidth="1"/>
    <col min="2" max="2" width="18.44140625" style="279" customWidth="1"/>
    <col min="3" max="3" width="17.109375" style="279" customWidth="1"/>
    <col min="4" max="4" width="18.5546875" style="279" customWidth="1"/>
    <col min="5" max="5" width="21.44140625" style="279" bestFit="1" customWidth="1"/>
    <col min="6" max="6" width="15.6640625" style="279" customWidth="1"/>
    <col min="7" max="7" width="16.33203125" style="279" customWidth="1"/>
    <col min="8" max="8" width="19.109375" style="279" customWidth="1"/>
    <col min="9" max="9" width="19.44140625" style="279" customWidth="1"/>
    <col min="10" max="10" width="15.109375" style="279" customWidth="1"/>
    <col min="11" max="11" width="14" style="279" customWidth="1"/>
    <col min="12" max="12" width="13.5546875" style="279" customWidth="1"/>
    <col min="13" max="13" width="16" style="280" bestFit="1" customWidth="1"/>
    <col min="14" max="14" width="12.6640625" style="244" customWidth="1"/>
    <col min="15" max="15" width="10.109375" style="244" customWidth="1"/>
    <col min="16" max="16" width="15.5546875" style="244" customWidth="1"/>
    <col min="17" max="16384" width="11.44140625" style="244"/>
  </cols>
  <sheetData>
    <row r="1" spans="2:13" ht="15" thickBot="1"/>
    <row r="2" spans="2:13" ht="19.5" customHeight="1">
      <c r="B2" s="1024" t="s">
        <v>72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6"/>
    </row>
    <row r="3" spans="2:13" ht="17.25" customHeight="1">
      <c r="B3" s="1027" t="s">
        <v>82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9"/>
    </row>
    <row r="4" spans="2:13" ht="21.75" customHeight="1" thickBot="1">
      <c r="B4" s="1037">
        <v>43437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9"/>
    </row>
    <row r="5" spans="2:13" ht="27.75" customHeight="1" thickBot="1">
      <c r="G5" s="281"/>
    </row>
    <row r="6" spans="2:13" ht="66" customHeight="1" thickBot="1">
      <c r="B6" s="270" t="s">
        <v>2</v>
      </c>
      <c r="C6" s="269" t="s">
        <v>15</v>
      </c>
      <c r="D6" s="270" t="s">
        <v>0</v>
      </c>
      <c r="E6" s="284" t="s">
        <v>11</v>
      </c>
      <c r="F6" s="270" t="s">
        <v>25</v>
      </c>
      <c r="G6" s="270" t="s">
        <v>24</v>
      </c>
      <c r="H6" s="267" t="s">
        <v>42</v>
      </c>
      <c r="I6" s="268" t="s">
        <v>43</v>
      </c>
      <c r="J6" s="804" t="s">
        <v>41</v>
      </c>
      <c r="K6" s="804" t="s">
        <v>26</v>
      </c>
      <c r="L6" s="807" t="s">
        <v>13</v>
      </c>
      <c r="M6" s="284" t="s">
        <v>1</v>
      </c>
    </row>
    <row r="7" spans="2:13" ht="32.4" customHeight="1" thickBot="1">
      <c r="B7" s="286" t="s">
        <v>18</v>
      </c>
      <c r="C7" s="1030" t="s">
        <v>23</v>
      </c>
      <c r="D7" s="1034" t="s">
        <v>14</v>
      </c>
      <c r="E7" s="815" t="s">
        <v>10</v>
      </c>
      <c r="F7" s="287">
        <v>6730</v>
      </c>
      <c r="G7" s="288">
        <f>+F7</f>
        <v>6730</v>
      </c>
      <c r="H7" s="739">
        <v>10399.257</v>
      </c>
      <c r="I7" s="802">
        <v>55.198</v>
      </c>
      <c r="J7" s="787">
        <f>+H7+I7</f>
        <v>10454.455</v>
      </c>
      <c r="K7" s="828">
        <f>+G7-J7</f>
        <v>-3724.4549999999999</v>
      </c>
      <c r="L7" s="331">
        <f>+J7/G7</f>
        <v>1.5534108469539376</v>
      </c>
      <c r="M7" s="275">
        <v>43172</v>
      </c>
    </row>
    <row r="8" spans="2:13" ht="32.4" customHeight="1">
      <c r="B8" s="286"/>
      <c r="C8" s="1031"/>
      <c r="D8" s="1035"/>
      <c r="E8" s="814" t="s">
        <v>8</v>
      </c>
      <c r="F8" s="289">
        <v>16198</v>
      </c>
      <c r="G8" s="290">
        <f>+F8</f>
        <v>16198</v>
      </c>
      <c r="H8" s="740">
        <v>17220.261999999999</v>
      </c>
      <c r="I8" s="751">
        <v>0</v>
      </c>
      <c r="J8" s="786">
        <f>+H8+I8</f>
        <v>17220.261999999999</v>
      </c>
      <c r="K8" s="829">
        <f t="shared" ref="K8:K14" si="0">+G8-J8</f>
        <v>-1022.2619999999988</v>
      </c>
      <c r="L8" s="297">
        <f t="shared" ref="L8:L19" si="1">+J8/G8</f>
        <v>1.0631103839980243</v>
      </c>
      <c r="M8" s="276">
        <v>43187</v>
      </c>
    </row>
    <row r="9" spans="2:13" ht="32.4" customHeight="1">
      <c r="B9" s="286"/>
      <c r="C9" s="1031"/>
      <c r="D9" s="1036" t="s">
        <v>16</v>
      </c>
      <c r="E9" s="814" t="s">
        <v>10</v>
      </c>
      <c r="F9" s="289">
        <v>7000</v>
      </c>
      <c r="G9" s="290">
        <f>+K7+F9</f>
        <v>3275.5450000000001</v>
      </c>
      <c r="H9" s="741">
        <v>4881.71</v>
      </c>
      <c r="I9" s="751">
        <v>76.45</v>
      </c>
      <c r="J9" s="787">
        <f>+H9+I9</f>
        <v>4958.16</v>
      </c>
      <c r="K9" s="830">
        <f>+G9-J9</f>
        <v>-1682.6149999999998</v>
      </c>
      <c r="L9" s="297">
        <f>+J9/G9</f>
        <v>1.5136900882143276</v>
      </c>
      <c r="M9" s="276">
        <v>43202</v>
      </c>
    </row>
    <row r="10" spans="2:13" ht="32.4" customHeight="1">
      <c r="B10" s="286"/>
      <c r="C10" s="1031"/>
      <c r="D10" s="1036"/>
      <c r="E10" s="814" t="s">
        <v>8</v>
      </c>
      <c r="F10" s="289">
        <v>9652</v>
      </c>
      <c r="G10" s="290">
        <f>+K8+F10</f>
        <v>8629.7380000000012</v>
      </c>
      <c r="H10" s="740">
        <v>10111.103999999999</v>
      </c>
      <c r="I10" s="803">
        <v>0</v>
      </c>
      <c r="J10" s="786">
        <f t="shared" ref="J10" si="2">+H10+I10</f>
        <v>10111.103999999999</v>
      </c>
      <c r="K10" s="830">
        <f>+G10-J10</f>
        <v>-1481.3659999999982</v>
      </c>
      <c r="L10" s="297">
        <f t="shared" si="1"/>
        <v>1.1716582820938477</v>
      </c>
      <c r="M10" s="276">
        <v>43263</v>
      </c>
    </row>
    <row r="11" spans="2:13" ht="32.4" customHeight="1">
      <c r="B11" s="286"/>
      <c r="C11" s="1031"/>
      <c r="D11" s="817" t="s">
        <v>80</v>
      </c>
      <c r="E11" s="814" t="s">
        <v>10</v>
      </c>
      <c r="F11" s="289">
        <v>2316</v>
      </c>
      <c r="G11" s="290">
        <f>+K9+F11</f>
        <v>633.38500000000022</v>
      </c>
      <c r="H11" s="712">
        <v>1526.847</v>
      </c>
      <c r="I11" s="751">
        <v>16.893999999999998</v>
      </c>
      <c r="J11" s="801">
        <f>+H11+I11</f>
        <v>1543.741</v>
      </c>
      <c r="K11" s="830">
        <f t="shared" si="0"/>
        <v>-910.35599999999977</v>
      </c>
      <c r="L11" s="297">
        <f t="shared" si="1"/>
        <v>2.4372869581692012</v>
      </c>
      <c r="M11" s="276">
        <v>43315</v>
      </c>
    </row>
    <row r="12" spans="2:13" ht="32.4" customHeight="1">
      <c r="B12" s="800"/>
      <c r="C12" s="1031"/>
      <c r="D12" s="811" t="s">
        <v>442</v>
      </c>
      <c r="E12" s="814" t="s">
        <v>8</v>
      </c>
      <c r="F12" s="289">
        <v>6458</v>
      </c>
      <c r="G12" s="290">
        <f>+K10+F12</f>
        <v>4976.6340000000018</v>
      </c>
      <c r="H12" s="712">
        <v>6075.3829999999998</v>
      </c>
      <c r="I12" s="751">
        <v>0</v>
      </c>
      <c r="J12" s="801">
        <f t="shared" ref="J12:J19" si="3">+H12+I12</f>
        <v>6075.3829999999998</v>
      </c>
      <c r="K12" s="831">
        <f t="shared" si="0"/>
        <v>-1098.748999999998</v>
      </c>
      <c r="L12" s="297">
        <f t="shared" si="1"/>
        <v>1.2207815563692241</v>
      </c>
      <c r="M12" s="276">
        <v>43308</v>
      </c>
    </row>
    <row r="13" spans="2:13" ht="32.4" customHeight="1">
      <c r="B13" s="800"/>
      <c r="C13" s="1031"/>
      <c r="D13" s="810" t="s">
        <v>443</v>
      </c>
      <c r="E13" s="814" t="s">
        <v>8</v>
      </c>
      <c r="F13" s="289">
        <v>2618</v>
      </c>
      <c r="G13" s="290">
        <f>+K12+F13</f>
        <v>1519.251000000002</v>
      </c>
      <c r="H13" s="712">
        <v>2150.65</v>
      </c>
      <c r="I13" s="751">
        <v>0</v>
      </c>
      <c r="J13" s="801">
        <f t="shared" si="3"/>
        <v>2150.65</v>
      </c>
      <c r="K13" s="831">
        <f>+G13-J13</f>
        <v>-631.39899999999807</v>
      </c>
      <c r="L13" s="297">
        <f t="shared" si="1"/>
        <v>1.4155988707593394</v>
      </c>
      <c r="M13" s="276">
        <v>43339</v>
      </c>
    </row>
    <row r="14" spans="2:13" ht="32.25" customHeight="1">
      <c r="B14" s="286"/>
      <c r="C14" s="1031"/>
      <c r="D14" s="811" t="s">
        <v>444</v>
      </c>
      <c r="E14" s="814" t="s">
        <v>8</v>
      </c>
      <c r="F14" s="289">
        <v>2000</v>
      </c>
      <c r="G14" s="290">
        <f>+K13+F14</f>
        <v>1368.6010000000019</v>
      </c>
      <c r="H14" s="712">
        <v>1982.585</v>
      </c>
      <c r="I14" s="751">
        <v>0</v>
      </c>
      <c r="J14" s="801">
        <f t="shared" si="3"/>
        <v>1982.585</v>
      </c>
      <c r="K14" s="831">
        <f t="shared" si="0"/>
        <v>-613.9839999999981</v>
      </c>
      <c r="L14" s="297">
        <f t="shared" si="1"/>
        <v>1.4486216216413674</v>
      </c>
      <c r="M14" s="276">
        <v>43354</v>
      </c>
    </row>
    <row r="15" spans="2:13" ht="32.25" customHeight="1">
      <c r="B15" s="286"/>
      <c r="C15" s="1031"/>
      <c r="D15" s="1035" t="s">
        <v>17</v>
      </c>
      <c r="E15" s="814" t="s">
        <v>10</v>
      </c>
      <c r="F15" s="289">
        <v>2000</v>
      </c>
      <c r="G15" s="290">
        <f>K11+F15</f>
        <v>1089.6440000000002</v>
      </c>
      <c r="H15" s="712">
        <v>2505.73</v>
      </c>
      <c r="I15" s="751">
        <v>0</v>
      </c>
      <c r="J15" s="801">
        <f t="shared" si="3"/>
        <v>2505.73</v>
      </c>
      <c r="K15" s="831">
        <f>+G15-J15</f>
        <v>-1416.0859999999998</v>
      </c>
      <c r="L15" s="297">
        <f t="shared" si="1"/>
        <v>2.2995859198050002</v>
      </c>
      <c r="M15" s="276">
        <v>43376</v>
      </c>
    </row>
    <row r="16" spans="2:13" ht="32.25" customHeight="1">
      <c r="B16" s="286"/>
      <c r="C16" s="1031"/>
      <c r="D16" s="1035"/>
      <c r="E16" s="814" t="s">
        <v>8</v>
      </c>
      <c r="F16" s="289">
        <v>3000</v>
      </c>
      <c r="G16" s="290">
        <f>K14+F16</f>
        <v>2386.0160000000019</v>
      </c>
      <c r="H16" s="712">
        <v>2801.3629999999998</v>
      </c>
      <c r="I16" s="751">
        <v>0</v>
      </c>
      <c r="J16" s="801">
        <f>+H16+I16</f>
        <v>2801.3629999999998</v>
      </c>
      <c r="K16" s="831">
        <f>+G16-J16</f>
        <v>-415.34699999999793</v>
      </c>
      <c r="L16" s="297">
        <f t="shared" si="1"/>
        <v>1.174075530088649</v>
      </c>
      <c r="M16" s="276">
        <v>43395</v>
      </c>
    </row>
    <row r="17" spans="2:13" ht="32.25" customHeight="1">
      <c r="B17" s="854"/>
      <c r="C17" s="1032"/>
      <c r="D17" s="817" t="s">
        <v>459</v>
      </c>
      <c r="E17" s="856" t="s">
        <v>8</v>
      </c>
      <c r="F17" s="857">
        <v>1573</v>
      </c>
      <c r="G17" s="858">
        <f>F17+K16</f>
        <v>1157.6530000000021</v>
      </c>
      <c r="H17" s="712">
        <v>3539.5889999999999</v>
      </c>
      <c r="I17" s="859">
        <v>0</v>
      </c>
      <c r="J17" s="801">
        <f t="shared" ref="J17:J18" si="4">+H17+I17</f>
        <v>3539.5889999999999</v>
      </c>
      <c r="K17" s="831">
        <f t="shared" ref="K17:K18" si="5">+G17-J17</f>
        <v>-2381.9359999999979</v>
      </c>
      <c r="L17" s="297">
        <f t="shared" si="1"/>
        <v>3.0575561070545265</v>
      </c>
      <c r="M17" s="860">
        <v>43423</v>
      </c>
    </row>
    <row r="18" spans="2:13" ht="32.25" customHeight="1">
      <c r="B18" s="854"/>
      <c r="C18" s="1032"/>
      <c r="D18" s="817" t="s">
        <v>460</v>
      </c>
      <c r="E18" s="856" t="s">
        <v>8</v>
      </c>
      <c r="F18" s="857">
        <v>2000</v>
      </c>
      <c r="G18" s="858">
        <f>F18+K17</f>
        <v>-381.93599999999788</v>
      </c>
      <c r="H18" s="712"/>
      <c r="I18" s="859"/>
      <c r="J18" s="801">
        <f t="shared" si="4"/>
        <v>0</v>
      </c>
      <c r="K18" s="831">
        <f t="shared" si="5"/>
        <v>-381.93599999999788</v>
      </c>
      <c r="L18" s="297">
        <f t="shared" si="1"/>
        <v>0</v>
      </c>
      <c r="M18" s="861" t="s">
        <v>403</v>
      </c>
    </row>
    <row r="19" spans="2:13" ht="32.4" customHeight="1" thickBot="1">
      <c r="B19" s="286"/>
      <c r="C19" s="1033"/>
      <c r="D19" s="291" t="s">
        <v>33</v>
      </c>
      <c r="E19" s="816" t="s">
        <v>9</v>
      </c>
      <c r="F19" s="292">
        <v>6</v>
      </c>
      <c r="G19" s="293">
        <f>+F19</f>
        <v>6</v>
      </c>
      <c r="H19" s="712"/>
      <c r="I19" s="751">
        <v>0</v>
      </c>
      <c r="J19" s="801">
        <f t="shared" si="3"/>
        <v>0</v>
      </c>
      <c r="K19" s="831">
        <f>+G19-I19</f>
        <v>6</v>
      </c>
      <c r="L19" s="809">
        <f t="shared" si="1"/>
        <v>0</v>
      </c>
      <c r="M19" s="274" t="s">
        <v>403</v>
      </c>
    </row>
    <row r="20" spans="2:13" s="245" customFormat="1" ht="32.4" customHeight="1" thickBot="1">
      <c r="B20" s="294"/>
      <c r="C20" s="1018" t="s">
        <v>44</v>
      </c>
      <c r="D20" s="1019"/>
      <c r="E20" s="1020"/>
      <c r="F20" s="680">
        <f>SUM(F7:F19)</f>
        <v>61551</v>
      </c>
      <c r="G20" s="681">
        <f>SUM(G7:G19)</f>
        <v>47588.531000000003</v>
      </c>
      <c r="H20" s="682">
        <f>SUM(H7:H19)</f>
        <v>63194.48</v>
      </c>
      <c r="I20" s="806">
        <f>SUM(I7:I19)</f>
        <v>148.542</v>
      </c>
      <c r="J20" s="805">
        <f>SUM(J7:J19)</f>
        <v>63343.022000000004</v>
      </c>
      <c r="K20" s="805">
        <f>+F20-J20</f>
        <v>-1792.0220000000045</v>
      </c>
      <c r="L20" s="808">
        <f>+J20/F20</f>
        <v>1.0291144254358175</v>
      </c>
      <c r="M20" s="683"/>
    </row>
    <row r="21" spans="2:13" s="245" customFormat="1" ht="45" customHeight="1" thickBot="1">
      <c r="B21" s="246"/>
      <c r="C21" s="246"/>
      <c r="D21" s="247"/>
      <c r="E21" s="248"/>
      <c r="F21" s="249"/>
      <c r="G21" s="250"/>
      <c r="H21" s="251"/>
      <c r="I21" s="251"/>
      <c r="J21" s="249"/>
      <c r="K21" s="252"/>
      <c r="L21" s="253"/>
      <c r="M21" s="254"/>
    </row>
    <row r="22" spans="2:13" s="245" customFormat="1" ht="66" customHeight="1" thickBot="1">
      <c r="B22" s="270" t="s">
        <v>2</v>
      </c>
      <c r="C22" s="270" t="s">
        <v>15</v>
      </c>
      <c r="D22" s="270" t="s">
        <v>0</v>
      </c>
      <c r="E22" s="270" t="s">
        <v>11</v>
      </c>
      <c r="F22" s="270" t="s">
        <v>25</v>
      </c>
      <c r="G22" s="269" t="s">
        <v>24</v>
      </c>
      <c r="H22" s="267" t="s">
        <v>42</v>
      </c>
      <c r="I22" s="273" t="s">
        <v>43</v>
      </c>
      <c r="J22" s="270" t="s">
        <v>41</v>
      </c>
      <c r="K22" s="270" t="s">
        <v>26</v>
      </c>
      <c r="L22" s="283" t="s">
        <v>13</v>
      </c>
      <c r="M22" s="284" t="s">
        <v>1</v>
      </c>
    </row>
    <row r="23" spans="2:13" ht="32.4" customHeight="1">
      <c r="B23" s="1021" t="s">
        <v>19</v>
      </c>
      <c r="C23" s="1040" t="s">
        <v>23</v>
      </c>
      <c r="D23" s="1043" t="s">
        <v>14</v>
      </c>
      <c r="E23" s="298" t="s">
        <v>10</v>
      </c>
      <c r="F23" s="300">
        <v>2765</v>
      </c>
      <c r="G23" s="301">
        <f>+F23</f>
        <v>2765</v>
      </c>
      <c r="H23" s="739">
        <v>885.34400000000005</v>
      </c>
      <c r="I23" s="742">
        <v>2084.442</v>
      </c>
      <c r="J23" s="785">
        <f>+H23+I23</f>
        <v>2969.7860000000001</v>
      </c>
      <c r="K23" s="834">
        <f t="shared" ref="K23:K30" si="6">+G23-J23</f>
        <v>-204.78600000000006</v>
      </c>
      <c r="L23" s="296">
        <f t="shared" ref="L23:L29" si="7">+J23/G23</f>
        <v>1.0740636528028933</v>
      </c>
      <c r="M23" s="275">
        <v>43153</v>
      </c>
    </row>
    <row r="24" spans="2:13" ht="31.5" customHeight="1">
      <c r="B24" s="1022"/>
      <c r="C24" s="1041"/>
      <c r="D24" s="1044"/>
      <c r="E24" s="299" t="s">
        <v>8</v>
      </c>
      <c r="F24" s="302">
        <v>146</v>
      </c>
      <c r="G24" s="303">
        <f>+F24</f>
        <v>146</v>
      </c>
      <c r="H24" s="741">
        <v>518.30100000000004</v>
      </c>
      <c r="I24" s="371">
        <v>0</v>
      </c>
      <c r="J24" s="786">
        <f t="shared" ref="J24:J31" si="8">+H24+I24</f>
        <v>518.30100000000004</v>
      </c>
      <c r="K24" s="826">
        <f t="shared" si="6"/>
        <v>-372.30100000000004</v>
      </c>
      <c r="L24" s="297">
        <f t="shared" si="7"/>
        <v>3.5500068493150687</v>
      </c>
      <c r="M24" s="276">
        <v>43172</v>
      </c>
    </row>
    <row r="25" spans="2:13" ht="32.4" customHeight="1">
      <c r="B25" s="1022"/>
      <c r="C25" s="1041"/>
      <c r="D25" s="1045" t="s">
        <v>16</v>
      </c>
      <c r="E25" s="299" t="s">
        <v>10</v>
      </c>
      <c r="F25" s="302">
        <v>3190</v>
      </c>
      <c r="G25" s="303">
        <f>+F25+K23</f>
        <v>2985.2139999999999</v>
      </c>
      <c r="H25" s="741">
        <v>1741.0340000000001</v>
      </c>
      <c r="I25" s="371">
        <v>1496.1679999999999</v>
      </c>
      <c r="J25" s="786">
        <f t="shared" si="8"/>
        <v>3237.2020000000002</v>
      </c>
      <c r="K25" s="826">
        <f>+G25-J25</f>
        <v>-251.98800000000028</v>
      </c>
      <c r="L25" s="297">
        <f>+J25/G25</f>
        <v>1.0844120388019085</v>
      </c>
      <c r="M25" s="276">
        <v>43223</v>
      </c>
    </row>
    <row r="26" spans="2:13" ht="32.4" customHeight="1">
      <c r="B26" s="1022"/>
      <c r="C26" s="1041"/>
      <c r="D26" s="1045"/>
      <c r="E26" s="299" t="s">
        <v>8</v>
      </c>
      <c r="F26" s="302">
        <v>168</v>
      </c>
      <c r="G26" s="303">
        <f t="shared" ref="G26" si="9">+F26+K24</f>
        <v>-204.30100000000004</v>
      </c>
      <c r="H26" s="712">
        <v>0</v>
      </c>
      <c r="I26" s="371">
        <v>0</v>
      </c>
      <c r="J26" s="786">
        <f t="shared" si="8"/>
        <v>0</v>
      </c>
      <c r="K26" s="826">
        <f>+G26-J26</f>
        <v>-204.30100000000004</v>
      </c>
      <c r="L26" s="297">
        <f>+J26/G26</f>
        <v>0</v>
      </c>
      <c r="M26" s="276">
        <v>43188</v>
      </c>
    </row>
    <row r="27" spans="2:13" ht="32.4" customHeight="1">
      <c r="B27" s="1022"/>
      <c r="C27" s="1041"/>
      <c r="D27" s="1046" t="s">
        <v>80</v>
      </c>
      <c r="E27" s="299" t="s">
        <v>10</v>
      </c>
      <c r="F27" s="302">
        <v>5722</v>
      </c>
      <c r="G27" s="303">
        <f>+F27+K25</f>
        <v>5470.0119999999997</v>
      </c>
      <c r="H27" s="712">
        <v>1789.2840000000001</v>
      </c>
      <c r="I27" s="743">
        <v>4052.8629999999998</v>
      </c>
      <c r="J27" s="786">
        <f>+H27+I27</f>
        <v>5842.1469999999999</v>
      </c>
      <c r="K27" s="826">
        <f>+G27-J27</f>
        <v>-372.13500000000022</v>
      </c>
      <c r="L27" s="297">
        <f>+J27/G27</f>
        <v>1.0680318434401972</v>
      </c>
      <c r="M27" s="276">
        <v>43346</v>
      </c>
    </row>
    <row r="28" spans="2:13" ht="32.4" customHeight="1">
      <c r="B28" s="1022"/>
      <c r="C28" s="1041"/>
      <c r="D28" s="1046"/>
      <c r="E28" s="305" t="s">
        <v>8</v>
      </c>
      <c r="F28" s="306">
        <v>302</v>
      </c>
      <c r="G28" s="303">
        <f>+F28+K26</f>
        <v>97.698999999999955</v>
      </c>
      <c r="H28" s="712">
        <v>26.623000000000001</v>
      </c>
      <c r="I28" s="713">
        <v>0</v>
      </c>
      <c r="J28" s="788">
        <f t="shared" si="8"/>
        <v>26.623000000000001</v>
      </c>
      <c r="K28" s="827">
        <f t="shared" si="6"/>
        <v>71.075999999999951</v>
      </c>
      <c r="L28" s="297">
        <f t="shared" si="7"/>
        <v>0.27250023029918435</v>
      </c>
      <c r="M28" s="274" t="s">
        <v>403</v>
      </c>
    </row>
    <row r="29" spans="2:13" ht="32.4" customHeight="1">
      <c r="B29" s="1022"/>
      <c r="C29" s="1041"/>
      <c r="D29" s="1046" t="s">
        <v>17</v>
      </c>
      <c r="E29" s="299" t="s">
        <v>10</v>
      </c>
      <c r="F29" s="306">
        <v>2013</v>
      </c>
      <c r="G29" s="303">
        <f>F29+K27</f>
        <v>1640.8649999999998</v>
      </c>
      <c r="H29" s="712">
        <v>428.49599999999998</v>
      </c>
      <c r="I29" s="713">
        <v>1361.7739999999999</v>
      </c>
      <c r="J29" s="242">
        <f t="shared" si="8"/>
        <v>1790.27</v>
      </c>
      <c r="K29" s="826">
        <f>+G29-J29</f>
        <v>-149.4050000000002</v>
      </c>
      <c r="L29" s="297">
        <f t="shared" si="7"/>
        <v>1.0910525850694603</v>
      </c>
      <c r="M29" s="276">
        <v>43392</v>
      </c>
    </row>
    <row r="30" spans="2:13" ht="32.4" customHeight="1">
      <c r="B30" s="1022"/>
      <c r="C30" s="1041"/>
      <c r="D30" s="1046"/>
      <c r="E30" s="305" t="s">
        <v>8</v>
      </c>
      <c r="F30" s="306">
        <v>107</v>
      </c>
      <c r="G30" s="303">
        <f>F30+K28</f>
        <v>178.07599999999996</v>
      </c>
      <c r="H30" s="372">
        <v>316.31599999999997</v>
      </c>
      <c r="I30" s="375">
        <v>0</v>
      </c>
      <c r="J30" s="242">
        <f t="shared" si="8"/>
        <v>316.31599999999997</v>
      </c>
      <c r="K30" s="826">
        <f t="shared" si="6"/>
        <v>-138.24</v>
      </c>
      <c r="L30" s="297">
        <f>+J30/G30</f>
        <v>1.77629776050675</v>
      </c>
      <c r="M30" s="274" t="s">
        <v>403</v>
      </c>
    </row>
    <row r="31" spans="2:13" ht="32.4" customHeight="1" thickBot="1">
      <c r="B31" s="1022"/>
      <c r="C31" s="1042"/>
      <c r="D31" s="308" t="s">
        <v>33</v>
      </c>
      <c r="E31" s="308" t="s">
        <v>9</v>
      </c>
      <c r="F31" s="309">
        <v>6</v>
      </c>
      <c r="G31" s="310">
        <f>+F31</f>
        <v>6</v>
      </c>
      <c r="H31" s="373">
        <v>0.33900000000000002</v>
      </c>
      <c r="I31" s="374"/>
      <c r="J31" s="118">
        <f t="shared" si="8"/>
        <v>0.33900000000000002</v>
      </c>
      <c r="K31" s="833">
        <f>+G31-I31</f>
        <v>6</v>
      </c>
      <c r="L31" s="297">
        <f>+J31/G31</f>
        <v>5.6500000000000002E-2</v>
      </c>
      <c r="M31" s="274" t="s">
        <v>403</v>
      </c>
    </row>
    <row r="32" spans="2:13" s="245" customFormat="1" ht="32.4" customHeight="1" thickBot="1">
      <c r="B32" s="1023"/>
      <c r="C32" s="1047" t="s">
        <v>47</v>
      </c>
      <c r="D32" s="1048"/>
      <c r="E32" s="1048"/>
      <c r="F32" s="692">
        <f>SUM(F23:F31)</f>
        <v>14419</v>
      </c>
      <c r="G32" s="693">
        <f>SUM(G23:G31)</f>
        <v>13084.564999999999</v>
      </c>
      <c r="H32" s="694">
        <f>SUM(H23:H31)</f>
        <v>5705.7369999999992</v>
      </c>
      <c r="I32" s="695">
        <f>SUM(I23:I31)</f>
        <v>8995.2469999999994</v>
      </c>
      <c r="J32" s="696">
        <f>SUM(J23:J31)</f>
        <v>14700.984000000002</v>
      </c>
      <c r="K32" s="835">
        <f>+F32-J32</f>
        <v>-281.9840000000022</v>
      </c>
      <c r="L32" s="697">
        <f>+J32/F32</f>
        <v>1.0195564186143284</v>
      </c>
      <c r="M32" s="698"/>
    </row>
    <row r="33" spans="2:13" s="245" customFormat="1" ht="45" customHeight="1" thickBot="1">
      <c r="B33" s="246"/>
      <c r="C33" s="261"/>
      <c r="D33" s="261"/>
      <c r="E33" s="261"/>
      <c r="F33" s="249"/>
      <c r="G33" s="249"/>
      <c r="H33" s="262"/>
      <c r="I33" s="262"/>
      <c r="J33" s="249"/>
      <c r="K33" s="263"/>
      <c r="L33" s="264"/>
      <c r="M33" s="277"/>
    </row>
    <row r="34" spans="2:13" s="245" customFormat="1" ht="66" customHeight="1" thickBot="1">
      <c r="B34" s="270" t="s">
        <v>2</v>
      </c>
      <c r="C34" s="271" t="s">
        <v>15</v>
      </c>
      <c r="D34" s="270" t="s">
        <v>0</v>
      </c>
      <c r="E34" s="270" t="s">
        <v>11</v>
      </c>
      <c r="F34" s="270" t="s">
        <v>25</v>
      </c>
      <c r="G34" s="270" t="s">
        <v>24</v>
      </c>
      <c r="H34" s="272" t="s">
        <v>42</v>
      </c>
      <c r="I34" s="268" t="s">
        <v>43</v>
      </c>
      <c r="J34" s="270" t="s">
        <v>41</v>
      </c>
      <c r="K34" s="270" t="s">
        <v>26</v>
      </c>
      <c r="L34" s="283" t="s">
        <v>13</v>
      </c>
      <c r="M34" s="284" t="s">
        <v>1</v>
      </c>
    </row>
    <row r="35" spans="2:13" ht="32.4" customHeight="1">
      <c r="B35" s="1012" t="s">
        <v>20</v>
      </c>
      <c r="C35" s="1015" t="s">
        <v>440</v>
      </c>
      <c r="D35" s="1055" t="s">
        <v>14</v>
      </c>
      <c r="E35" s="312" t="s">
        <v>29</v>
      </c>
      <c r="F35" s="313">
        <v>383</v>
      </c>
      <c r="G35" s="314">
        <f>+F35</f>
        <v>383</v>
      </c>
      <c r="H35" s="744">
        <v>621.97199999999998</v>
      </c>
      <c r="I35" s="745">
        <v>0</v>
      </c>
      <c r="J35" s="789">
        <f>+H35+I35</f>
        <v>621.97199999999998</v>
      </c>
      <c r="K35" s="832">
        <f t="shared" ref="K35:K40" si="10">+G35-J35</f>
        <v>-238.97199999999998</v>
      </c>
      <c r="L35" s="329">
        <f t="shared" ref="L35:L52" si="11">+J35/G35</f>
        <v>1.6239477806788511</v>
      </c>
      <c r="M35" s="332">
        <v>43172</v>
      </c>
    </row>
    <row r="36" spans="2:13" ht="32.4" customHeight="1">
      <c r="B36" s="1013"/>
      <c r="C36" s="1016"/>
      <c r="D36" s="1056"/>
      <c r="E36" s="315" t="s">
        <v>8</v>
      </c>
      <c r="F36" s="316">
        <v>396</v>
      </c>
      <c r="G36" s="266">
        <f>+F36</f>
        <v>396</v>
      </c>
      <c r="H36" s="746">
        <v>823.93700000000001</v>
      </c>
      <c r="I36" s="686">
        <v>0.95</v>
      </c>
      <c r="J36" s="788">
        <f>+H36+I36</f>
        <v>824.88700000000006</v>
      </c>
      <c r="K36" s="827">
        <f t="shared" si="10"/>
        <v>-428.88700000000006</v>
      </c>
      <c r="L36" s="295">
        <f t="shared" si="11"/>
        <v>2.0830479797979797</v>
      </c>
      <c r="M36" s="333">
        <v>43140</v>
      </c>
    </row>
    <row r="37" spans="2:13" ht="32.4" customHeight="1">
      <c r="B37" s="1013"/>
      <c r="C37" s="1016"/>
      <c r="D37" s="1059" t="s">
        <v>16</v>
      </c>
      <c r="E37" s="315" t="s">
        <v>29</v>
      </c>
      <c r="F37" s="316">
        <v>310</v>
      </c>
      <c r="G37" s="266">
        <f t="shared" ref="G37:G38" si="12">+K35+F37</f>
        <v>71.02800000000002</v>
      </c>
      <c r="H37" s="746">
        <v>295.62799999999999</v>
      </c>
      <c r="I37" s="747">
        <v>0</v>
      </c>
      <c r="J37" s="788">
        <f t="shared" ref="J37:J52" si="13">+H37+I37</f>
        <v>295.62799999999999</v>
      </c>
      <c r="K37" s="826">
        <f t="shared" si="10"/>
        <v>-224.59999999999997</v>
      </c>
      <c r="L37" s="297">
        <f t="shared" si="11"/>
        <v>4.1621332432280216</v>
      </c>
      <c r="M37" s="333">
        <v>43210</v>
      </c>
    </row>
    <row r="38" spans="2:13" ht="32.4" customHeight="1">
      <c r="B38" s="1013"/>
      <c r="C38" s="1016"/>
      <c r="D38" s="1059"/>
      <c r="E38" s="315" t="s">
        <v>8</v>
      </c>
      <c r="F38" s="316">
        <v>126</v>
      </c>
      <c r="G38" s="265">
        <f t="shared" si="12"/>
        <v>-302.88700000000006</v>
      </c>
      <c r="H38" s="746">
        <v>0</v>
      </c>
      <c r="I38" s="747">
        <v>0</v>
      </c>
      <c r="J38" s="788">
        <f t="shared" si="13"/>
        <v>0</v>
      </c>
      <c r="K38" s="827">
        <f>+G38-J38</f>
        <v>-302.88700000000006</v>
      </c>
      <c r="L38" s="297">
        <f t="shared" si="11"/>
        <v>0</v>
      </c>
      <c r="M38" s="333">
        <v>43188</v>
      </c>
    </row>
    <row r="39" spans="2:13" ht="32.4" customHeight="1">
      <c r="B39" s="1013"/>
      <c r="C39" s="1016"/>
      <c r="D39" s="1056" t="s">
        <v>27</v>
      </c>
      <c r="E39" s="315" t="s">
        <v>29</v>
      </c>
      <c r="F39" s="316">
        <v>385</v>
      </c>
      <c r="G39" s="265">
        <f>+K37+F39</f>
        <v>160.40000000000003</v>
      </c>
      <c r="H39" s="746">
        <v>324.971</v>
      </c>
      <c r="I39" s="686">
        <v>0</v>
      </c>
      <c r="J39" s="788">
        <f t="shared" si="13"/>
        <v>324.971</v>
      </c>
      <c r="K39" s="827">
        <f>+G39-J39</f>
        <v>-164.57099999999997</v>
      </c>
      <c r="L39" s="297">
        <f t="shared" si="11"/>
        <v>2.0260037406483788</v>
      </c>
      <c r="M39" s="333">
        <v>43314</v>
      </c>
    </row>
    <row r="40" spans="2:13" ht="32.4" customHeight="1">
      <c r="B40" s="1013"/>
      <c r="C40" s="1016"/>
      <c r="D40" s="1056"/>
      <c r="E40" s="315" t="s">
        <v>8</v>
      </c>
      <c r="F40" s="316">
        <v>126</v>
      </c>
      <c r="G40" s="265">
        <f>+K38+F40</f>
        <v>-176.88700000000006</v>
      </c>
      <c r="H40" s="746">
        <v>325.58199999999999</v>
      </c>
      <c r="I40" s="686">
        <v>0</v>
      </c>
      <c r="J40" s="788">
        <f t="shared" si="13"/>
        <v>325.58199999999999</v>
      </c>
      <c r="K40" s="827">
        <f t="shared" si="10"/>
        <v>-502.46900000000005</v>
      </c>
      <c r="L40" s="295">
        <f t="shared" si="11"/>
        <v>-1.8406214136708741</v>
      </c>
      <c r="M40" s="333">
        <v>43282</v>
      </c>
    </row>
    <row r="41" spans="2:13" ht="32.4" customHeight="1">
      <c r="B41" s="1013"/>
      <c r="C41" s="1016"/>
      <c r="D41" s="1059" t="s">
        <v>17</v>
      </c>
      <c r="E41" s="315" t="s">
        <v>29</v>
      </c>
      <c r="F41" s="316">
        <v>428</v>
      </c>
      <c r="G41" s="265">
        <f>+K39+F41</f>
        <v>263.42900000000003</v>
      </c>
      <c r="H41" s="714">
        <v>224.17</v>
      </c>
      <c r="I41" s="686">
        <v>112.76</v>
      </c>
      <c r="J41" s="788">
        <f t="shared" si="13"/>
        <v>336.93</v>
      </c>
      <c r="K41" s="826">
        <f>+G41-J41</f>
        <v>-73.500999999999976</v>
      </c>
      <c r="L41" s="297">
        <f t="shared" si="11"/>
        <v>1.2790163573486593</v>
      </c>
      <c r="M41" s="333">
        <v>43391</v>
      </c>
    </row>
    <row r="42" spans="2:13" ht="32.4" customHeight="1">
      <c r="B42" s="1013"/>
      <c r="C42" s="1016"/>
      <c r="D42" s="1059"/>
      <c r="E42" s="315" t="s">
        <v>8</v>
      </c>
      <c r="F42" s="316">
        <v>127</v>
      </c>
      <c r="G42" s="265">
        <f>+K40+F42</f>
        <v>-375.46900000000005</v>
      </c>
      <c r="H42" s="714"/>
      <c r="I42" s="686"/>
      <c r="J42" s="788">
        <f t="shared" si="13"/>
        <v>0</v>
      </c>
      <c r="K42" s="827">
        <f>+G42-J42</f>
        <v>-375.46900000000005</v>
      </c>
      <c r="L42" s="297">
        <f t="shared" si="11"/>
        <v>0</v>
      </c>
      <c r="M42" s="333">
        <v>43392</v>
      </c>
    </row>
    <row r="43" spans="2:13" ht="32.4" customHeight="1" thickBot="1">
      <c r="B43" s="1013"/>
      <c r="C43" s="1017"/>
      <c r="D43" s="259" t="s">
        <v>28</v>
      </c>
      <c r="E43" s="259" t="s">
        <v>9</v>
      </c>
      <c r="F43" s="260">
        <v>3</v>
      </c>
      <c r="G43" s="317">
        <f>+F43</f>
        <v>3</v>
      </c>
      <c r="H43" s="715"/>
      <c r="I43" s="716"/>
      <c r="J43" s="790">
        <f t="shared" si="13"/>
        <v>0</v>
      </c>
      <c r="K43" s="833">
        <f>+G43-I43</f>
        <v>3</v>
      </c>
      <c r="L43" s="330">
        <f t="shared" si="11"/>
        <v>0</v>
      </c>
      <c r="M43" s="318" t="s">
        <v>403</v>
      </c>
    </row>
    <row r="44" spans="2:13" ht="32.4" customHeight="1" thickBot="1">
      <c r="B44" s="1013"/>
      <c r="C44" s="1049" t="s">
        <v>21</v>
      </c>
      <c r="D44" s="1057" t="s">
        <v>14</v>
      </c>
      <c r="E44" s="319" t="s">
        <v>29</v>
      </c>
      <c r="F44" s="320">
        <v>1568</v>
      </c>
      <c r="G44" s="321">
        <f>+F44</f>
        <v>1568</v>
      </c>
      <c r="H44" s="748">
        <v>583.05600000000004</v>
      </c>
      <c r="I44" s="749">
        <v>1111.4590000000001</v>
      </c>
      <c r="J44" s="791">
        <f t="shared" si="13"/>
        <v>1694.5150000000001</v>
      </c>
      <c r="K44" s="327">
        <f t="shared" ref="K44:K50" si="14">+G44-J44</f>
        <v>-126.5150000000001</v>
      </c>
      <c r="L44" s="331">
        <f t="shared" si="11"/>
        <v>1.0806855867346938</v>
      </c>
      <c r="M44" s="332">
        <v>43175</v>
      </c>
    </row>
    <row r="45" spans="2:13" ht="32.4" customHeight="1" thickBot="1">
      <c r="B45" s="1013"/>
      <c r="C45" s="1050"/>
      <c r="D45" s="1058"/>
      <c r="E45" s="322" t="s">
        <v>8</v>
      </c>
      <c r="F45" s="323">
        <v>58</v>
      </c>
      <c r="G45" s="324">
        <f>+F45</f>
        <v>58</v>
      </c>
      <c r="H45" s="714">
        <v>58.408999999999999</v>
      </c>
      <c r="I45" s="686">
        <v>0</v>
      </c>
      <c r="J45" s="788">
        <f t="shared" si="13"/>
        <v>58.408999999999999</v>
      </c>
      <c r="K45" s="307">
        <f t="shared" si="14"/>
        <v>-0.40899999999999892</v>
      </c>
      <c r="L45" s="297">
        <f t="shared" si="11"/>
        <v>1.0070517241379311</v>
      </c>
      <c r="M45" s="332">
        <v>43140</v>
      </c>
    </row>
    <row r="46" spans="2:13" ht="32.4" customHeight="1" thickBot="1">
      <c r="B46" s="1013"/>
      <c r="C46" s="1050"/>
      <c r="D46" s="1061" t="s">
        <v>16</v>
      </c>
      <c r="E46" s="255" t="s">
        <v>29</v>
      </c>
      <c r="F46" s="256">
        <v>1459</v>
      </c>
      <c r="G46" s="325">
        <f t="shared" ref="G46:G51" si="15">+K44+F46</f>
        <v>1332.4849999999999</v>
      </c>
      <c r="H46" s="750">
        <v>640.22900000000004</v>
      </c>
      <c r="I46" s="751">
        <v>727.93200000000002</v>
      </c>
      <c r="J46" s="787">
        <f>+H46+I46</f>
        <v>1368.1610000000001</v>
      </c>
      <c r="K46" s="304">
        <f t="shared" si="14"/>
        <v>-35.676000000000158</v>
      </c>
      <c r="L46" s="297">
        <f t="shared" si="11"/>
        <v>1.0267740349797561</v>
      </c>
      <c r="M46" s="332">
        <v>43278</v>
      </c>
    </row>
    <row r="47" spans="2:13" ht="32.4" customHeight="1" thickBot="1">
      <c r="B47" s="1013"/>
      <c r="C47" s="1050"/>
      <c r="D47" s="1062"/>
      <c r="E47" s="255" t="s">
        <v>8</v>
      </c>
      <c r="F47" s="256">
        <v>399</v>
      </c>
      <c r="G47" s="285">
        <f t="shared" si="15"/>
        <v>398.59100000000001</v>
      </c>
      <c r="H47" s="750">
        <v>411.09899999999999</v>
      </c>
      <c r="I47" s="751">
        <v>0</v>
      </c>
      <c r="J47" s="786">
        <f t="shared" si="13"/>
        <v>411.09899999999999</v>
      </c>
      <c r="K47" s="307">
        <f t="shared" si="14"/>
        <v>-12.507999999999981</v>
      </c>
      <c r="L47" s="297">
        <f t="shared" si="11"/>
        <v>1.0313805379449108</v>
      </c>
      <c r="M47" s="332">
        <v>43278</v>
      </c>
    </row>
    <row r="48" spans="2:13" ht="32.4" customHeight="1" thickBot="1">
      <c r="B48" s="1013"/>
      <c r="C48" s="1050"/>
      <c r="D48" s="1058" t="s">
        <v>80</v>
      </c>
      <c r="E48" s="322" t="s">
        <v>29</v>
      </c>
      <c r="F48" s="323">
        <v>1611</v>
      </c>
      <c r="G48" s="324">
        <f>+K46+F48</f>
        <v>1575.3239999999998</v>
      </c>
      <c r="H48" s="746">
        <v>927.64099999999996</v>
      </c>
      <c r="I48" s="747">
        <v>706.45100000000002</v>
      </c>
      <c r="J48" s="241">
        <f>+H48+I48</f>
        <v>1634.0920000000001</v>
      </c>
      <c r="K48" s="304">
        <f t="shared" si="14"/>
        <v>-58.768000000000256</v>
      </c>
      <c r="L48" s="297">
        <f t="shared" si="11"/>
        <v>1.0373053416313089</v>
      </c>
      <c r="M48" s="332">
        <v>43334</v>
      </c>
    </row>
    <row r="49" spans="2:13" ht="32.4" customHeight="1">
      <c r="B49" s="1013"/>
      <c r="C49" s="1050"/>
      <c r="D49" s="1058"/>
      <c r="E49" s="322" t="s">
        <v>8</v>
      </c>
      <c r="F49" s="323">
        <v>371</v>
      </c>
      <c r="G49" s="324">
        <f>+K47+F49</f>
        <v>358.49200000000002</v>
      </c>
      <c r="H49" s="714">
        <v>393.738</v>
      </c>
      <c r="I49" s="686">
        <v>0</v>
      </c>
      <c r="J49" s="243">
        <f t="shared" si="13"/>
        <v>393.738</v>
      </c>
      <c r="K49" s="307">
        <f t="shared" si="14"/>
        <v>-35.245999999999981</v>
      </c>
      <c r="L49" s="297">
        <f>+J49/G49</f>
        <v>1.0983173962040993</v>
      </c>
      <c r="M49" s="332">
        <v>43356</v>
      </c>
    </row>
    <row r="50" spans="2:13" ht="32.4" customHeight="1">
      <c r="B50" s="1013"/>
      <c r="C50" s="1050"/>
      <c r="D50" s="1060" t="s">
        <v>17</v>
      </c>
      <c r="E50" s="322" t="s">
        <v>29</v>
      </c>
      <c r="F50" s="323">
        <v>1859</v>
      </c>
      <c r="G50" s="324">
        <f t="shared" si="15"/>
        <v>1800.2319999999997</v>
      </c>
      <c r="H50" s="688">
        <v>1014.957</v>
      </c>
      <c r="I50" s="687">
        <v>591.73500000000001</v>
      </c>
      <c r="J50" s="243">
        <f t="shared" si="13"/>
        <v>1606.692</v>
      </c>
      <c r="K50" s="304">
        <f t="shared" si="14"/>
        <v>193.53999999999974</v>
      </c>
      <c r="L50" s="297">
        <f>+J50/G50</f>
        <v>0.89249163441156487</v>
      </c>
      <c r="M50" s="274" t="s">
        <v>403</v>
      </c>
    </row>
    <row r="51" spans="2:13" ht="32.4" customHeight="1">
      <c r="B51" s="1013"/>
      <c r="C51" s="1050"/>
      <c r="D51" s="1060"/>
      <c r="E51" s="322" t="s">
        <v>8</v>
      </c>
      <c r="F51" s="323">
        <v>433</v>
      </c>
      <c r="G51" s="324">
        <f t="shared" si="15"/>
        <v>397.75400000000002</v>
      </c>
      <c r="H51" s="688"/>
      <c r="I51" s="687"/>
      <c r="J51" s="243">
        <f t="shared" si="13"/>
        <v>0</v>
      </c>
      <c r="K51" s="328">
        <f>+G51-J51</f>
        <v>397.75400000000002</v>
      </c>
      <c r="L51" s="297">
        <f>+J51/G51</f>
        <v>0</v>
      </c>
      <c r="M51" s="274" t="s">
        <v>403</v>
      </c>
    </row>
    <row r="52" spans="2:13" ht="32.4" customHeight="1" thickBot="1">
      <c r="B52" s="1013"/>
      <c r="C52" s="1051"/>
      <c r="D52" s="257" t="s">
        <v>33</v>
      </c>
      <c r="E52" s="257" t="s">
        <v>9</v>
      </c>
      <c r="F52" s="258">
        <v>3</v>
      </c>
      <c r="G52" s="326">
        <f>+F52</f>
        <v>3</v>
      </c>
      <c r="H52" s="689"/>
      <c r="I52" s="690"/>
      <c r="J52" s="118">
        <f t="shared" si="13"/>
        <v>0</v>
      </c>
      <c r="K52" s="311">
        <f>+G52-I52</f>
        <v>3</v>
      </c>
      <c r="L52" s="330">
        <f t="shared" si="11"/>
        <v>0</v>
      </c>
      <c r="M52" s="278" t="s">
        <v>403</v>
      </c>
    </row>
    <row r="53" spans="2:13" s="245" customFormat="1" ht="32.4" customHeight="1" thickBot="1">
      <c r="B53" s="1014"/>
      <c r="C53" s="1052" t="s">
        <v>48</v>
      </c>
      <c r="D53" s="1053"/>
      <c r="E53" s="1054"/>
      <c r="F53" s="619">
        <f>SUM(F35:F52)</f>
        <v>10045</v>
      </c>
      <c r="G53" s="619">
        <f>SUM(G35:G52)</f>
        <v>7913.4919999999993</v>
      </c>
      <c r="H53" s="671">
        <f>SUM(H35:H52)</f>
        <v>6645.3890000000001</v>
      </c>
      <c r="I53" s="678">
        <f>SUM(I35:I52)</f>
        <v>3251.2870000000003</v>
      </c>
      <c r="J53" s="619">
        <f>SUM(J35:J52)</f>
        <v>9896.6759999999995</v>
      </c>
      <c r="K53" s="619">
        <f>+F53-J53</f>
        <v>148.32400000000052</v>
      </c>
      <c r="L53" s="684">
        <f>+J53/F53</f>
        <v>0.98523404678944748</v>
      </c>
      <c r="M53" s="685"/>
    </row>
    <row r="54" spans="2:13" ht="32.4" customHeight="1">
      <c r="H54" s="251"/>
      <c r="I54" s="251"/>
      <c r="M54" s="282"/>
    </row>
    <row r="55" spans="2:13" ht="8.4" customHeight="1">
      <c r="M55" s="282"/>
    </row>
    <row r="56" spans="2:13">
      <c r="M56" s="282"/>
    </row>
    <row r="57" spans="2:13">
      <c r="M57" s="282"/>
    </row>
    <row r="58" spans="2:13">
      <c r="M58" s="282"/>
    </row>
    <row r="59" spans="2:13">
      <c r="M59" s="282"/>
    </row>
    <row r="60" spans="2:13">
      <c r="M60" s="282"/>
    </row>
    <row r="61" spans="2:13">
      <c r="M61" s="282"/>
    </row>
    <row r="62" spans="2:13">
      <c r="M62" s="282"/>
    </row>
    <row r="63" spans="2:13">
      <c r="M63" s="282"/>
    </row>
    <row r="64" spans="2:13">
      <c r="M64" s="282"/>
    </row>
    <row r="65" spans="13:13">
      <c r="M65" s="282"/>
    </row>
    <row r="66" spans="13:13">
      <c r="M66" s="282"/>
    </row>
    <row r="67" spans="13:13">
      <c r="M67" s="282"/>
    </row>
    <row r="68" spans="13:13">
      <c r="M68" s="282"/>
    </row>
    <row r="69" spans="13:13">
      <c r="M69" s="282"/>
    </row>
    <row r="70" spans="13:13">
      <c r="M70" s="282"/>
    </row>
    <row r="71" spans="13:13">
      <c r="M71" s="282"/>
    </row>
    <row r="72" spans="13:13">
      <c r="M72" s="282"/>
    </row>
    <row r="73" spans="13:13">
      <c r="M73" s="282"/>
    </row>
    <row r="74" spans="13:13">
      <c r="M74" s="282"/>
    </row>
    <row r="75" spans="13:13">
      <c r="M75" s="282"/>
    </row>
    <row r="76" spans="13:13">
      <c r="M76" s="282"/>
    </row>
    <row r="77" spans="13:13">
      <c r="M77" s="282"/>
    </row>
    <row r="78" spans="13:13">
      <c r="M78" s="282"/>
    </row>
    <row r="79" spans="13:13">
      <c r="M79" s="282"/>
    </row>
    <row r="80" spans="13:13">
      <c r="M80" s="282"/>
    </row>
    <row r="81" spans="13:13">
      <c r="M81" s="282"/>
    </row>
    <row r="82" spans="13:13">
      <c r="M82" s="282"/>
    </row>
    <row r="83" spans="13:13">
      <c r="M83" s="282"/>
    </row>
    <row r="84" spans="13:13">
      <c r="M84" s="282"/>
    </row>
    <row r="85" spans="13:13">
      <c r="M85" s="282"/>
    </row>
    <row r="86" spans="13:13">
      <c r="M86" s="282"/>
    </row>
    <row r="87" spans="13:13">
      <c r="M87" s="282"/>
    </row>
    <row r="88" spans="13:13">
      <c r="M88" s="282"/>
    </row>
    <row r="89" spans="13:13">
      <c r="M89" s="282"/>
    </row>
    <row r="90" spans="13:13">
      <c r="M90" s="282"/>
    </row>
    <row r="91" spans="13:13">
      <c r="M91" s="282"/>
    </row>
    <row r="92" spans="13:13">
      <c r="M92" s="282"/>
    </row>
    <row r="93" spans="13:13">
      <c r="M93" s="282"/>
    </row>
    <row r="94" spans="13:13">
      <c r="M94" s="282"/>
    </row>
    <row r="95" spans="13:13">
      <c r="M95" s="282"/>
    </row>
    <row r="96" spans="13:13">
      <c r="M96" s="282"/>
    </row>
    <row r="97" spans="13:13">
      <c r="M97" s="282"/>
    </row>
    <row r="98" spans="13:13">
      <c r="M98" s="282"/>
    </row>
    <row r="99" spans="13:13">
      <c r="M99" s="282"/>
    </row>
    <row r="100" spans="13:13">
      <c r="M100" s="282"/>
    </row>
    <row r="101" spans="13:13">
      <c r="M101" s="282"/>
    </row>
    <row r="102" spans="13:13">
      <c r="M102" s="282"/>
    </row>
    <row r="103" spans="13:13">
      <c r="M103" s="282"/>
    </row>
    <row r="104" spans="13:13">
      <c r="M104" s="282"/>
    </row>
    <row r="105" spans="13:13">
      <c r="M105" s="282"/>
    </row>
    <row r="106" spans="13:13">
      <c r="M106" s="282"/>
    </row>
    <row r="107" spans="13:13">
      <c r="M107" s="282"/>
    </row>
    <row r="108" spans="13:13">
      <c r="M108" s="282"/>
    </row>
    <row r="109" spans="13:13">
      <c r="M109" s="282"/>
    </row>
    <row r="110" spans="13:13">
      <c r="M110" s="282"/>
    </row>
    <row r="111" spans="13:13">
      <c r="M111" s="282"/>
    </row>
    <row r="112" spans="13:13">
      <c r="M112" s="282"/>
    </row>
    <row r="113" spans="13:13">
      <c r="M113" s="282"/>
    </row>
    <row r="114" spans="13:13">
      <c r="M114" s="282"/>
    </row>
    <row r="115" spans="13:13">
      <c r="M115" s="282"/>
    </row>
    <row r="116" spans="13:13">
      <c r="M116" s="282"/>
    </row>
    <row r="117" spans="13:13">
      <c r="M117" s="282"/>
    </row>
    <row r="118" spans="13:13">
      <c r="M118" s="282"/>
    </row>
    <row r="119" spans="13:13">
      <c r="M119" s="282"/>
    </row>
    <row r="120" spans="13:13">
      <c r="M120" s="282"/>
    </row>
    <row r="121" spans="13:13">
      <c r="M121" s="282"/>
    </row>
    <row r="122" spans="13:13">
      <c r="M122" s="282"/>
    </row>
    <row r="123" spans="13:13">
      <c r="M123" s="282"/>
    </row>
    <row r="124" spans="13:13">
      <c r="M124" s="282"/>
    </row>
    <row r="125" spans="13:13">
      <c r="M125" s="282"/>
    </row>
    <row r="126" spans="13:13">
      <c r="M126" s="282"/>
    </row>
    <row r="127" spans="13:13">
      <c r="M127" s="282"/>
    </row>
    <row r="128" spans="13:13">
      <c r="M128" s="282"/>
    </row>
    <row r="129" spans="13:13">
      <c r="M129" s="282"/>
    </row>
    <row r="130" spans="13:13">
      <c r="M130" s="282"/>
    </row>
    <row r="131" spans="13:13">
      <c r="M131" s="282"/>
    </row>
    <row r="132" spans="13:13">
      <c r="M132" s="282"/>
    </row>
    <row r="133" spans="13:13">
      <c r="M133" s="282"/>
    </row>
    <row r="134" spans="13:13">
      <c r="M134" s="282"/>
    </row>
    <row r="135" spans="13:13">
      <c r="M135" s="282"/>
    </row>
    <row r="136" spans="13:13">
      <c r="M136" s="282"/>
    </row>
    <row r="137" spans="13:13">
      <c r="M137" s="282"/>
    </row>
    <row r="138" spans="13:13">
      <c r="M138" s="282"/>
    </row>
    <row r="139" spans="13:13">
      <c r="M139" s="282"/>
    </row>
    <row r="140" spans="13:13">
      <c r="M140" s="282"/>
    </row>
    <row r="141" spans="13:13">
      <c r="M141" s="282"/>
    </row>
    <row r="142" spans="13:13">
      <c r="M142" s="282"/>
    </row>
    <row r="143" spans="13:13">
      <c r="M143" s="282"/>
    </row>
    <row r="144" spans="13:13">
      <c r="M144" s="282"/>
    </row>
    <row r="145" spans="13:13">
      <c r="M145" s="282"/>
    </row>
    <row r="146" spans="13:13">
      <c r="M146" s="282"/>
    </row>
    <row r="147" spans="13:13">
      <c r="M147" s="282"/>
    </row>
    <row r="148" spans="13:13">
      <c r="M148" s="282"/>
    </row>
    <row r="149" spans="13:13">
      <c r="M149" s="282"/>
    </row>
    <row r="150" spans="13:13">
      <c r="M150" s="282"/>
    </row>
    <row r="151" spans="13:13">
      <c r="M151" s="282"/>
    </row>
    <row r="152" spans="13:13">
      <c r="M152" s="282"/>
    </row>
    <row r="153" spans="13:13">
      <c r="M153" s="282"/>
    </row>
    <row r="154" spans="13:13">
      <c r="M154" s="282"/>
    </row>
    <row r="155" spans="13:13">
      <c r="M155" s="282"/>
    </row>
    <row r="156" spans="13:13">
      <c r="M156" s="282"/>
    </row>
    <row r="157" spans="13:13">
      <c r="M157" s="282"/>
    </row>
    <row r="158" spans="13:13">
      <c r="M158" s="282"/>
    </row>
    <row r="159" spans="13:13">
      <c r="M159" s="282"/>
    </row>
    <row r="160" spans="13:13">
      <c r="M160" s="282"/>
    </row>
    <row r="161" spans="13:13">
      <c r="M161" s="282"/>
    </row>
    <row r="162" spans="13:13">
      <c r="M162" s="282"/>
    </row>
    <row r="163" spans="13:13">
      <c r="M163" s="282"/>
    </row>
    <row r="164" spans="13:13">
      <c r="M164" s="282"/>
    </row>
    <row r="165" spans="13:13">
      <c r="M165" s="282"/>
    </row>
    <row r="166" spans="13:13">
      <c r="M166" s="282"/>
    </row>
    <row r="167" spans="13:13">
      <c r="M167" s="282"/>
    </row>
    <row r="168" spans="13:13">
      <c r="M168" s="282"/>
    </row>
    <row r="169" spans="13:13">
      <c r="M169" s="282"/>
    </row>
    <row r="170" spans="13:13">
      <c r="M170" s="282"/>
    </row>
    <row r="171" spans="13:13">
      <c r="M171" s="282"/>
    </row>
    <row r="172" spans="13:13">
      <c r="M172" s="282"/>
    </row>
    <row r="173" spans="13:13">
      <c r="M173" s="282"/>
    </row>
    <row r="174" spans="13:13">
      <c r="M174" s="282"/>
    </row>
    <row r="175" spans="13:13">
      <c r="M175" s="282"/>
    </row>
    <row r="176" spans="13:13">
      <c r="M176" s="282"/>
    </row>
    <row r="177" spans="13:13">
      <c r="M177" s="282"/>
    </row>
    <row r="178" spans="13:13">
      <c r="M178" s="282"/>
    </row>
    <row r="179" spans="13:13">
      <c r="M179" s="282"/>
    </row>
  </sheetData>
  <mergeCells count="27">
    <mergeCell ref="C32:E32"/>
    <mergeCell ref="C44:C52"/>
    <mergeCell ref="C53:E53"/>
    <mergeCell ref="D35:D36"/>
    <mergeCell ref="D44:D45"/>
    <mergeCell ref="D39:D40"/>
    <mergeCell ref="D37:D38"/>
    <mergeCell ref="D48:D49"/>
    <mergeCell ref="D50:D51"/>
    <mergeCell ref="D41:D42"/>
    <mergeCell ref="D46:D47"/>
    <mergeCell ref="B35:B53"/>
    <mergeCell ref="C35:C43"/>
    <mergeCell ref="C20:E20"/>
    <mergeCell ref="B23:B32"/>
    <mergeCell ref="B2:M2"/>
    <mergeCell ref="B3:M3"/>
    <mergeCell ref="C7:C19"/>
    <mergeCell ref="D7:D8"/>
    <mergeCell ref="D9:D10"/>
    <mergeCell ref="D15:D16"/>
    <mergeCell ref="B4:M4"/>
    <mergeCell ref="C23:C31"/>
    <mergeCell ref="D23:D24"/>
    <mergeCell ref="D25:D26"/>
    <mergeCell ref="D27:D28"/>
    <mergeCell ref="D29:D30"/>
  </mergeCells>
  <conditionalFormatting sqref="G33 K21 J33:K33">
    <cfRule type="cellIs" dxfId="15" priority="228" operator="lessThan">
      <formula>0</formula>
    </cfRule>
  </conditionalFormatting>
  <conditionalFormatting sqref="F33:G33 J33">
    <cfRule type="dataBar" priority="217">
      <dataBar>
        <cfvo type="min" val="0"/>
        <cfvo type="max" val="0"/>
        <color rgb="FFFFB628"/>
      </dataBar>
    </cfRule>
  </conditionalFormatting>
  <conditionalFormatting sqref="F33:G33">
    <cfRule type="dataBar" priority="216">
      <dataBar>
        <cfvo type="min" val="0"/>
        <cfvo type="max" val="0"/>
        <color rgb="FFFFB628"/>
      </dataBar>
    </cfRule>
  </conditionalFormatting>
  <conditionalFormatting sqref="K7:K19">
    <cfRule type="cellIs" dxfId="14" priority="5" operator="lessThanOrEqual">
      <formula>0</formula>
    </cfRule>
  </conditionalFormatting>
  <conditionalFormatting sqref="K23:K32">
    <cfRule type="cellIs" dxfId="13" priority="3" operator="lessThanOrEqual">
      <formula>0</formula>
    </cfRule>
  </conditionalFormatting>
  <conditionalFormatting sqref="K35:K43">
    <cfRule type="cellIs" dxfId="12" priority="2" operator="lessThanOrEqual">
      <formula>0</formula>
    </cfRule>
  </conditionalFormatting>
  <conditionalFormatting sqref="K44:K53">
    <cfRule type="cellIs" dxfId="11" priority="1" operator="lessThanOrEqual">
      <formula>0</formula>
    </cfRule>
  </conditionalFormatting>
  <conditionalFormatting sqref="J21 J33">
    <cfRule type="dataBar" priority="413">
      <dataBar>
        <cfvo type="min" val="0"/>
        <cfvo type="max" val="0"/>
        <color rgb="FF63C384"/>
      </dataBar>
    </cfRule>
  </conditionalFormatting>
  <conditionalFormatting sqref="F33:G33 J33 F21">
    <cfRule type="dataBar" priority="415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M149"/>
  <sheetViews>
    <sheetView zoomScale="70" zoomScaleNormal="70" workbookViewId="0">
      <selection activeCell="G10" sqref="G10"/>
    </sheetView>
  </sheetViews>
  <sheetFormatPr baseColWidth="10" defaultColWidth="11.44140625" defaultRowHeight="31.5" customHeight="1"/>
  <cols>
    <col min="1" max="1" width="25.6640625" style="244" customWidth="1"/>
    <col min="2" max="2" width="13.88671875" style="244" customWidth="1"/>
    <col min="3" max="3" width="16.6640625" style="244" customWidth="1"/>
    <col min="4" max="4" width="18" style="244" customWidth="1"/>
    <col min="5" max="5" width="23.88671875" style="244" bestFit="1" customWidth="1"/>
    <col min="6" max="6" width="14.88671875" style="244" customWidth="1"/>
    <col min="7" max="7" width="16.88671875" style="379" customWidth="1"/>
    <col min="8" max="8" width="16.88671875" style="244" customWidth="1"/>
    <col min="9" max="9" width="15.88671875" style="244" customWidth="1"/>
    <col min="10" max="10" width="15.88671875" style="379" customWidth="1"/>
    <col min="11" max="11" width="13.6640625" style="244" customWidth="1"/>
    <col min="12" max="12" width="15.109375" style="244" customWidth="1"/>
    <col min="13" max="13" width="19" style="380" bestFit="1" customWidth="1"/>
    <col min="14" max="16384" width="11.44140625" style="244"/>
  </cols>
  <sheetData>
    <row r="1" spans="2:13" ht="24" customHeight="1" thickBot="1"/>
    <row r="2" spans="2:13" ht="31.5" customHeight="1">
      <c r="B2" s="1063" t="s">
        <v>73</v>
      </c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5"/>
    </row>
    <row r="3" spans="2:13" ht="22.2" customHeight="1">
      <c r="B3" s="1157" t="s">
        <v>83</v>
      </c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9"/>
    </row>
    <row r="4" spans="2:13" ht="18" customHeight="1" thickBot="1">
      <c r="B4" s="1066">
        <v>43437</v>
      </c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8"/>
    </row>
    <row r="5" spans="2:13" ht="31.5" customHeight="1" thickBot="1">
      <c r="C5" s="381"/>
      <c r="D5" s="381"/>
      <c r="E5" s="381"/>
      <c r="F5" s="381"/>
      <c r="G5" s="382"/>
      <c r="H5" s="381"/>
      <c r="I5" s="381"/>
      <c r="J5" s="382"/>
      <c r="K5" s="381"/>
      <c r="L5" s="381"/>
      <c r="M5" s="383"/>
    </row>
    <row r="6" spans="2:13" ht="58.5" customHeight="1" thickBot="1">
      <c r="B6" s="395" t="s">
        <v>2</v>
      </c>
      <c r="C6" s="866" t="s">
        <v>15</v>
      </c>
      <c r="D6" s="396" t="s">
        <v>0</v>
      </c>
      <c r="E6" s="902" t="s">
        <v>11</v>
      </c>
      <c r="F6" s="396" t="s">
        <v>25</v>
      </c>
      <c r="G6" s="400" t="s">
        <v>24</v>
      </c>
      <c r="H6" s="398" t="s">
        <v>42</v>
      </c>
      <c r="I6" s="399" t="s">
        <v>43</v>
      </c>
      <c r="J6" s="397" t="s">
        <v>41</v>
      </c>
      <c r="K6" s="396" t="s">
        <v>26</v>
      </c>
      <c r="L6" s="893" t="s">
        <v>13</v>
      </c>
      <c r="M6" s="403" t="s">
        <v>1</v>
      </c>
    </row>
    <row r="7" spans="2:13" ht="31.5" customHeight="1">
      <c r="B7" s="1092" t="s">
        <v>45</v>
      </c>
      <c r="C7" s="1106" t="s">
        <v>3</v>
      </c>
      <c r="D7" s="312" t="s">
        <v>12</v>
      </c>
      <c r="E7" s="867" t="s">
        <v>8</v>
      </c>
      <c r="F7" s="313">
        <v>139</v>
      </c>
      <c r="G7" s="406">
        <f>+F7</f>
        <v>139</v>
      </c>
      <c r="H7" s="874">
        <v>331.56099999999998</v>
      </c>
      <c r="I7" s="551">
        <v>0</v>
      </c>
      <c r="J7" s="880">
        <f>+H7+I7</f>
        <v>331.56099999999998</v>
      </c>
      <c r="K7" s="887">
        <f>+G7-J7</f>
        <v>-192.56099999999998</v>
      </c>
      <c r="L7" s="894">
        <f>+J7/G7</f>
        <v>2.3853309352517984</v>
      </c>
      <c r="M7" s="342">
        <v>43145</v>
      </c>
    </row>
    <row r="8" spans="2:13" ht="31.5" customHeight="1">
      <c r="B8" s="1093"/>
      <c r="C8" s="1107"/>
      <c r="D8" s="1115" t="s">
        <v>38</v>
      </c>
      <c r="E8" s="868" t="s">
        <v>10</v>
      </c>
      <c r="F8" s="409">
        <v>218</v>
      </c>
      <c r="G8" s="410">
        <f>+F8</f>
        <v>218</v>
      </c>
      <c r="H8" s="875">
        <v>454.18</v>
      </c>
      <c r="I8" s="876">
        <v>0</v>
      </c>
      <c r="J8" s="881">
        <f t="shared" ref="J8:J61" si="0">+H8+I8</f>
        <v>454.18</v>
      </c>
      <c r="K8" s="888">
        <f>+G8-J8</f>
        <v>-236.18</v>
      </c>
      <c r="L8" s="895">
        <f>+J8/G8</f>
        <v>2.0833944954128443</v>
      </c>
      <c r="M8" s="343">
        <v>43174</v>
      </c>
    </row>
    <row r="9" spans="2:13" ht="31.5" customHeight="1">
      <c r="B9" s="1093"/>
      <c r="C9" s="1107"/>
      <c r="D9" s="1083"/>
      <c r="E9" s="868" t="s">
        <v>8</v>
      </c>
      <c r="F9" s="409">
        <v>28</v>
      </c>
      <c r="G9" s="412">
        <f>+F9+K7</f>
        <v>-164.56099999999998</v>
      </c>
      <c r="H9" s="579">
        <v>0</v>
      </c>
      <c r="I9" s="563">
        <v>0</v>
      </c>
      <c r="J9" s="882">
        <f t="shared" si="0"/>
        <v>0</v>
      </c>
      <c r="K9" s="888">
        <f t="shared" ref="K9:K22" si="1">+G9-J9</f>
        <v>-164.56099999999998</v>
      </c>
      <c r="L9" s="895">
        <f>+J9/G9</f>
        <v>0</v>
      </c>
      <c r="M9" s="344">
        <v>43174</v>
      </c>
    </row>
    <row r="10" spans="2:13" ht="31.5" customHeight="1">
      <c r="B10" s="1093"/>
      <c r="C10" s="1107"/>
      <c r="D10" s="1150" t="s">
        <v>37</v>
      </c>
      <c r="E10" s="869" t="s">
        <v>10</v>
      </c>
      <c r="F10" s="677">
        <v>503</v>
      </c>
      <c r="G10" s="864">
        <f>+F10+K8</f>
        <v>266.82</v>
      </c>
      <c r="H10" s="877">
        <v>307.42399999999998</v>
      </c>
      <c r="I10" s="576">
        <v>0</v>
      </c>
      <c r="J10" s="882">
        <f t="shared" si="0"/>
        <v>307.42399999999998</v>
      </c>
      <c r="K10" s="888">
        <f t="shared" si="1"/>
        <v>-40.603999999999985</v>
      </c>
      <c r="L10" s="895">
        <f>+J10/G10</f>
        <v>1.1521774979386852</v>
      </c>
      <c r="M10" s="344">
        <v>43195</v>
      </c>
    </row>
    <row r="11" spans="2:13" ht="31.5" customHeight="1">
      <c r="B11" s="1093"/>
      <c r="C11" s="1107"/>
      <c r="D11" s="1074"/>
      <c r="E11" s="868" t="s">
        <v>8</v>
      </c>
      <c r="F11" s="409">
        <v>426</v>
      </c>
      <c r="G11" s="416">
        <f>+F11+K9</f>
        <v>261.43900000000002</v>
      </c>
      <c r="H11" s="577">
        <v>473.14600000000002</v>
      </c>
      <c r="I11" s="564">
        <v>0</v>
      </c>
      <c r="J11" s="883">
        <f t="shared" si="0"/>
        <v>473.14600000000002</v>
      </c>
      <c r="K11" s="889">
        <f t="shared" si="1"/>
        <v>-211.70699999999999</v>
      </c>
      <c r="L11" s="896">
        <f t="shared" ref="L11:L12" si="2">+J11/G11</f>
        <v>1.8097758941856417</v>
      </c>
      <c r="M11" s="344">
        <v>43228</v>
      </c>
    </row>
    <row r="12" spans="2:13" ht="31.5" customHeight="1">
      <c r="B12" s="1093"/>
      <c r="C12" s="1107"/>
      <c r="D12" s="903" t="s">
        <v>36</v>
      </c>
      <c r="E12" s="870" t="s">
        <v>8</v>
      </c>
      <c r="F12" s="872">
        <v>426</v>
      </c>
      <c r="G12" s="873">
        <f>+F12+K11</f>
        <v>214.29300000000001</v>
      </c>
      <c r="H12" s="878">
        <v>285.38900000000001</v>
      </c>
      <c r="I12" s="879">
        <v>0</v>
      </c>
      <c r="J12" s="884">
        <f t="shared" si="0"/>
        <v>285.38900000000001</v>
      </c>
      <c r="K12" s="890">
        <f>+G12-J12</f>
        <v>-71.096000000000004</v>
      </c>
      <c r="L12" s="897">
        <f t="shared" si="2"/>
        <v>1.3317700531515262</v>
      </c>
      <c r="M12" s="898">
        <v>43294</v>
      </c>
    </row>
    <row r="13" spans="2:13" ht="31.5" customHeight="1">
      <c r="B13" s="1093"/>
      <c r="C13" s="1107"/>
      <c r="D13" s="1056" t="s">
        <v>35</v>
      </c>
      <c r="E13" s="417" t="s">
        <v>10</v>
      </c>
      <c r="F13" s="456">
        <v>500</v>
      </c>
      <c r="G13" s="418">
        <f>+F13+K10</f>
        <v>459.39600000000002</v>
      </c>
      <c r="H13" s="654">
        <v>246.518</v>
      </c>
      <c r="I13" s="567">
        <v>0</v>
      </c>
      <c r="J13" s="882">
        <f>+H13+I13</f>
        <v>246.518</v>
      </c>
      <c r="K13" s="328">
        <f t="shared" si="1"/>
        <v>212.87800000000001</v>
      </c>
      <c r="L13" s="899">
        <f t="shared" ref="L13:L23" si="3">+J13/G13</f>
        <v>0.53661329223589238</v>
      </c>
      <c r="M13" s="546" t="s">
        <v>403</v>
      </c>
    </row>
    <row r="14" spans="2:13" ht="31.5" customHeight="1">
      <c r="B14" s="1093"/>
      <c r="C14" s="1107"/>
      <c r="D14" s="1056"/>
      <c r="E14" s="417" t="s">
        <v>8</v>
      </c>
      <c r="F14" s="456">
        <v>278</v>
      </c>
      <c r="G14" s="418">
        <f>+F14+K12</f>
        <v>206.904</v>
      </c>
      <c r="H14" s="654">
        <v>0</v>
      </c>
      <c r="I14" s="567">
        <v>0</v>
      </c>
      <c r="J14" s="882">
        <f t="shared" si="0"/>
        <v>0</v>
      </c>
      <c r="K14" s="328">
        <f t="shared" si="1"/>
        <v>206.904</v>
      </c>
      <c r="L14" s="899">
        <f t="shared" si="3"/>
        <v>0</v>
      </c>
      <c r="M14" s="546" t="s">
        <v>403</v>
      </c>
    </row>
    <row r="15" spans="2:13" ht="31.5" customHeight="1">
      <c r="B15" s="1093"/>
      <c r="C15" s="1107"/>
      <c r="D15" s="855" t="s">
        <v>34</v>
      </c>
      <c r="E15" s="862" t="s">
        <v>39</v>
      </c>
      <c r="F15" s="409">
        <v>296</v>
      </c>
      <c r="G15" s="865">
        <f>+F15+K14</f>
        <v>502.904</v>
      </c>
      <c r="H15" s="577">
        <v>184.447</v>
      </c>
      <c r="I15" s="564"/>
      <c r="J15" s="885">
        <f t="shared" si="0"/>
        <v>184.447</v>
      </c>
      <c r="K15" s="891">
        <f t="shared" si="1"/>
        <v>318.45699999999999</v>
      </c>
      <c r="L15" s="900">
        <f t="shared" si="3"/>
        <v>0.36676383564258785</v>
      </c>
      <c r="M15" s="863" t="s">
        <v>403</v>
      </c>
    </row>
    <row r="16" spans="2:13" ht="31.5" customHeight="1">
      <c r="B16" s="1093"/>
      <c r="C16" s="1107"/>
      <c r="D16" s="1074" t="s">
        <v>40</v>
      </c>
      <c r="E16" s="868" t="s">
        <v>10</v>
      </c>
      <c r="F16" s="409">
        <v>250</v>
      </c>
      <c r="G16" s="416">
        <f>+F16+K13</f>
        <v>462.87800000000004</v>
      </c>
      <c r="H16" s="579">
        <v>4.7069999999999999</v>
      </c>
      <c r="I16" s="563"/>
      <c r="J16" s="881">
        <f t="shared" si="0"/>
        <v>4.7069999999999999</v>
      </c>
      <c r="K16" s="891">
        <f t="shared" si="1"/>
        <v>458.17100000000005</v>
      </c>
      <c r="L16" s="900">
        <f t="shared" si="3"/>
        <v>1.016898621234969E-2</v>
      </c>
      <c r="M16" s="530" t="s">
        <v>403</v>
      </c>
    </row>
    <row r="17" spans="2:13" ht="31.5" customHeight="1" thickBot="1">
      <c r="B17" s="1093"/>
      <c r="C17" s="1108"/>
      <c r="D17" s="1085"/>
      <c r="E17" s="871" t="s">
        <v>8</v>
      </c>
      <c r="F17" s="421">
        <v>259</v>
      </c>
      <c r="G17" s="422">
        <f>+F17+K15</f>
        <v>577.45699999999999</v>
      </c>
      <c r="H17" s="580"/>
      <c r="I17" s="568"/>
      <c r="J17" s="886">
        <f t="shared" si="0"/>
        <v>0</v>
      </c>
      <c r="K17" s="892">
        <f t="shared" si="1"/>
        <v>577.45699999999999</v>
      </c>
      <c r="L17" s="901">
        <f t="shared" si="3"/>
        <v>0</v>
      </c>
      <c r="M17" s="531" t="s">
        <v>403</v>
      </c>
    </row>
    <row r="18" spans="2:13" ht="31.5" customHeight="1">
      <c r="B18" s="1093"/>
      <c r="C18" s="1109" t="s">
        <v>4</v>
      </c>
      <c r="D18" s="423" t="s">
        <v>12</v>
      </c>
      <c r="E18" s="424" t="s">
        <v>8</v>
      </c>
      <c r="F18" s="425">
        <v>163</v>
      </c>
      <c r="G18" s="426">
        <f>+F18</f>
        <v>163</v>
      </c>
      <c r="H18" s="752">
        <v>133.142</v>
      </c>
      <c r="I18" s="562">
        <v>0</v>
      </c>
      <c r="J18" s="795">
        <f>+H18+I18</f>
        <v>133.142</v>
      </c>
      <c r="K18" s="599">
        <f>+G18-J18</f>
        <v>29.858000000000004</v>
      </c>
      <c r="L18" s="600">
        <f t="shared" si="3"/>
        <v>0.8168220858895705</v>
      </c>
      <c r="M18" s="532" t="s">
        <v>403</v>
      </c>
    </row>
    <row r="19" spans="2:13" ht="31.5" customHeight="1">
      <c r="B19" s="1093"/>
      <c r="C19" s="1110"/>
      <c r="D19" s="1111" t="s">
        <v>38</v>
      </c>
      <c r="E19" s="427" t="s">
        <v>10</v>
      </c>
      <c r="F19" s="428">
        <v>139</v>
      </c>
      <c r="G19" s="429">
        <f>+F19</f>
        <v>139</v>
      </c>
      <c r="H19" s="553">
        <v>137.792</v>
      </c>
      <c r="I19" s="563">
        <v>74.881</v>
      </c>
      <c r="J19" s="552">
        <f t="shared" si="0"/>
        <v>212.673</v>
      </c>
      <c r="K19" s="430">
        <f t="shared" si="1"/>
        <v>-73.673000000000002</v>
      </c>
      <c r="L19" s="431">
        <f t="shared" si="3"/>
        <v>1.5300215827338131</v>
      </c>
      <c r="M19" s="349">
        <v>43165</v>
      </c>
    </row>
    <row r="20" spans="2:13" ht="31.5" customHeight="1">
      <c r="B20" s="1093"/>
      <c r="C20" s="1110"/>
      <c r="D20" s="1112"/>
      <c r="E20" s="427" t="s">
        <v>8</v>
      </c>
      <c r="F20" s="432">
        <v>17</v>
      </c>
      <c r="G20" s="433">
        <f>+F20+K18</f>
        <v>46.858000000000004</v>
      </c>
      <c r="H20" s="557">
        <v>186.59200000000001</v>
      </c>
      <c r="I20" s="564">
        <v>0</v>
      </c>
      <c r="J20" s="555">
        <f>+H20+I20</f>
        <v>186.59200000000001</v>
      </c>
      <c r="K20" s="430">
        <f t="shared" si="1"/>
        <v>-139.73400000000001</v>
      </c>
      <c r="L20" s="431">
        <f t="shared" si="3"/>
        <v>3.9820734986555122</v>
      </c>
      <c r="M20" s="349">
        <v>43180</v>
      </c>
    </row>
    <row r="21" spans="2:13" ht="31.5" customHeight="1">
      <c r="B21" s="1093"/>
      <c r="C21" s="1110"/>
      <c r="D21" s="1113" t="s">
        <v>37</v>
      </c>
      <c r="E21" s="434" t="s">
        <v>10</v>
      </c>
      <c r="F21" s="435">
        <v>557</v>
      </c>
      <c r="G21" s="436">
        <f>+F21+K19</f>
        <v>483.327</v>
      </c>
      <c r="H21" s="753">
        <v>245.78399999999999</v>
      </c>
      <c r="I21" s="563">
        <v>319.47699999999998</v>
      </c>
      <c r="J21" s="552">
        <f t="shared" si="0"/>
        <v>565.26099999999997</v>
      </c>
      <c r="K21" s="430">
        <f t="shared" si="1"/>
        <v>-81.933999999999969</v>
      </c>
      <c r="L21" s="431">
        <f>+J21/G21</f>
        <v>1.1695208419972398</v>
      </c>
      <c r="M21" s="349">
        <v>43222</v>
      </c>
    </row>
    <row r="22" spans="2:13" ht="31.5" customHeight="1">
      <c r="B22" s="1093"/>
      <c r="C22" s="1110"/>
      <c r="D22" s="1113"/>
      <c r="E22" s="427" t="s">
        <v>8</v>
      </c>
      <c r="F22" s="428">
        <v>149</v>
      </c>
      <c r="G22" s="429">
        <f>+F22+K20</f>
        <v>9.2659999999999911</v>
      </c>
      <c r="H22" s="553">
        <v>37.396999999999998</v>
      </c>
      <c r="I22" s="563">
        <v>0</v>
      </c>
      <c r="J22" s="552">
        <f t="shared" si="0"/>
        <v>37.396999999999998</v>
      </c>
      <c r="K22" s="437">
        <f t="shared" si="1"/>
        <v>-28.131000000000007</v>
      </c>
      <c r="L22" s="438">
        <f t="shared" si="3"/>
        <v>4.0359378372544823</v>
      </c>
      <c r="M22" s="349">
        <v>43222</v>
      </c>
    </row>
    <row r="23" spans="2:13" ht="31.5" customHeight="1">
      <c r="B23" s="1093"/>
      <c r="C23" s="1110"/>
      <c r="D23" s="439" t="s">
        <v>36</v>
      </c>
      <c r="E23" s="434" t="s">
        <v>8</v>
      </c>
      <c r="F23" s="435">
        <v>149</v>
      </c>
      <c r="G23" s="436">
        <f>+F23+K22</f>
        <v>120.869</v>
      </c>
      <c r="H23" s="556">
        <v>85.555999999999997</v>
      </c>
      <c r="I23" s="565">
        <v>0</v>
      </c>
      <c r="J23" s="794">
        <f t="shared" si="0"/>
        <v>85.555999999999997</v>
      </c>
      <c r="K23" s="585">
        <f>+G23-J23</f>
        <v>35.313000000000002</v>
      </c>
      <c r="L23" s="586">
        <f t="shared" si="3"/>
        <v>0.70784072011847532</v>
      </c>
      <c r="M23" s="528" t="s">
        <v>403</v>
      </c>
    </row>
    <row r="24" spans="2:13" ht="31.5" customHeight="1">
      <c r="B24" s="1093"/>
      <c r="C24" s="1110"/>
      <c r="D24" s="1114" t="s">
        <v>35</v>
      </c>
      <c r="E24" s="434" t="s">
        <v>10</v>
      </c>
      <c r="F24" s="435">
        <v>557</v>
      </c>
      <c r="G24" s="436">
        <f>+F24+K21</f>
        <v>475.06600000000003</v>
      </c>
      <c r="H24" s="566">
        <v>194.94800000000001</v>
      </c>
      <c r="I24" s="565">
        <v>81.180999999999997</v>
      </c>
      <c r="J24" s="794">
        <f>+H24+I24</f>
        <v>276.12900000000002</v>
      </c>
      <c r="K24" s="583">
        <f>+G24-J24</f>
        <v>198.93700000000001</v>
      </c>
      <c r="L24" s="584">
        <f t="shared" ref="L24:L31" si="4">+J24/G24</f>
        <v>0.58124344827876551</v>
      </c>
      <c r="M24" s="528" t="s">
        <v>403</v>
      </c>
    </row>
    <row r="25" spans="2:13" ht="31.5" customHeight="1">
      <c r="B25" s="1093"/>
      <c r="C25" s="1110"/>
      <c r="D25" s="1113"/>
      <c r="E25" s="427" t="s">
        <v>8</v>
      </c>
      <c r="F25" s="428">
        <v>116</v>
      </c>
      <c r="G25" s="429">
        <f>+F25+K23</f>
        <v>151.31299999999999</v>
      </c>
      <c r="H25" s="553">
        <v>0</v>
      </c>
      <c r="I25" s="563">
        <v>0</v>
      </c>
      <c r="J25" s="552">
        <f t="shared" si="0"/>
        <v>0</v>
      </c>
      <c r="K25" s="590">
        <f t="shared" ref="K25:K36" si="5">+G25-J25</f>
        <v>151.31299999999999</v>
      </c>
      <c r="L25" s="586">
        <f t="shared" si="4"/>
        <v>0</v>
      </c>
      <c r="M25" s="527" t="s">
        <v>403</v>
      </c>
    </row>
    <row r="26" spans="2:13" ht="31.5" customHeight="1">
      <c r="B26" s="1093"/>
      <c r="C26" s="1110"/>
      <c r="D26" s="440" t="s">
        <v>34</v>
      </c>
      <c r="E26" s="441" t="s">
        <v>39</v>
      </c>
      <c r="F26" s="442">
        <v>118</v>
      </c>
      <c r="G26" s="443">
        <f>+F26+K25</f>
        <v>269.31299999999999</v>
      </c>
      <c r="H26" s="558">
        <v>158.297</v>
      </c>
      <c r="I26" s="567"/>
      <c r="J26" s="555">
        <f t="shared" si="0"/>
        <v>158.297</v>
      </c>
      <c r="K26" s="583">
        <f t="shared" si="5"/>
        <v>111.01599999999999</v>
      </c>
      <c r="L26" s="584">
        <f t="shared" si="4"/>
        <v>0.58778076067623919</v>
      </c>
      <c r="M26" s="533" t="s">
        <v>403</v>
      </c>
    </row>
    <row r="27" spans="2:13" ht="31.5" customHeight="1">
      <c r="B27" s="1093"/>
      <c r="C27" s="1110"/>
      <c r="D27" s="1113" t="s">
        <v>40</v>
      </c>
      <c r="E27" s="444" t="s">
        <v>10</v>
      </c>
      <c r="F27" s="435">
        <v>294</v>
      </c>
      <c r="G27" s="429">
        <f>+F27+K24</f>
        <v>492.93700000000001</v>
      </c>
      <c r="H27" s="553"/>
      <c r="I27" s="563"/>
      <c r="J27" s="552">
        <f t="shared" si="0"/>
        <v>0</v>
      </c>
      <c r="K27" s="587">
        <f t="shared" si="5"/>
        <v>492.93700000000001</v>
      </c>
      <c r="L27" s="588">
        <f t="shared" si="4"/>
        <v>0</v>
      </c>
      <c r="M27" s="534" t="s">
        <v>403</v>
      </c>
    </row>
    <row r="28" spans="2:13" ht="31.5" customHeight="1" thickBot="1">
      <c r="B28" s="1093"/>
      <c r="C28" s="1110"/>
      <c r="D28" s="1104"/>
      <c r="E28" s="445" t="s">
        <v>8</v>
      </c>
      <c r="F28" s="446">
        <v>116</v>
      </c>
      <c r="G28" s="447">
        <f>+F28+K26</f>
        <v>227.01599999999999</v>
      </c>
      <c r="H28" s="560"/>
      <c r="I28" s="568"/>
      <c r="J28" s="561">
        <f t="shared" si="0"/>
        <v>0</v>
      </c>
      <c r="K28" s="591">
        <f t="shared" si="5"/>
        <v>227.01599999999999</v>
      </c>
      <c r="L28" s="589">
        <f t="shared" si="4"/>
        <v>0</v>
      </c>
      <c r="M28" s="531" t="s">
        <v>403</v>
      </c>
    </row>
    <row r="29" spans="2:13" ht="31.5" customHeight="1" thickBot="1">
      <c r="B29" s="1093"/>
      <c r="C29" s="1106" t="s">
        <v>5</v>
      </c>
      <c r="D29" s="448" t="s">
        <v>12</v>
      </c>
      <c r="E29" s="449" t="s">
        <v>8</v>
      </c>
      <c r="F29" s="450">
        <v>484</v>
      </c>
      <c r="G29" s="451">
        <f>+F29</f>
        <v>484</v>
      </c>
      <c r="H29" s="754">
        <v>997.38</v>
      </c>
      <c r="I29" s="562">
        <v>0</v>
      </c>
      <c r="J29" s="792">
        <f>+H29+I29</f>
        <v>997.38</v>
      </c>
      <c r="K29" s="452">
        <f>+G29-J29</f>
        <v>-513.38</v>
      </c>
      <c r="L29" s="407">
        <f t="shared" si="4"/>
        <v>2.0607024793388429</v>
      </c>
      <c r="M29" s="342">
        <v>43145</v>
      </c>
    </row>
    <row r="30" spans="2:13" ht="31.5" customHeight="1" thickBot="1">
      <c r="B30" s="1093"/>
      <c r="C30" s="1107"/>
      <c r="D30" s="1082" t="s">
        <v>38</v>
      </c>
      <c r="E30" s="413" t="s">
        <v>10</v>
      </c>
      <c r="F30" s="414">
        <v>776</v>
      </c>
      <c r="G30" s="415">
        <f>+F30</f>
        <v>776</v>
      </c>
      <c r="H30" s="556">
        <v>620.71400000000006</v>
      </c>
      <c r="I30" s="565">
        <v>359.16</v>
      </c>
      <c r="J30" s="552">
        <f t="shared" si="0"/>
        <v>979.87400000000002</v>
      </c>
      <c r="K30" s="419">
        <f t="shared" si="5"/>
        <v>-203.87400000000002</v>
      </c>
      <c r="L30" s="411">
        <f t="shared" si="4"/>
        <v>1.2627242268041237</v>
      </c>
      <c r="M30" s="342">
        <v>43171</v>
      </c>
    </row>
    <row r="31" spans="2:13" ht="31.5" customHeight="1" thickBot="1">
      <c r="B31" s="1093"/>
      <c r="C31" s="1107"/>
      <c r="D31" s="1083"/>
      <c r="E31" s="453" t="s">
        <v>8</v>
      </c>
      <c r="F31" s="454">
        <v>127</v>
      </c>
      <c r="G31" s="412">
        <f>+F31+K29</f>
        <v>-386.38</v>
      </c>
      <c r="H31" s="557">
        <v>0</v>
      </c>
      <c r="I31" s="564">
        <v>0</v>
      </c>
      <c r="J31" s="555">
        <f t="shared" si="0"/>
        <v>0</v>
      </c>
      <c r="K31" s="419">
        <f t="shared" si="5"/>
        <v>-386.38</v>
      </c>
      <c r="L31" s="584">
        <f t="shared" si="4"/>
        <v>0</v>
      </c>
      <c r="M31" s="342">
        <v>43171</v>
      </c>
    </row>
    <row r="32" spans="2:13" ht="31.5" customHeight="1">
      <c r="B32" s="1093"/>
      <c r="C32" s="1107"/>
      <c r="D32" s="1074" t="s">
        <v>37</v>
      </c>
      <c r="E32" s="413" t="s">
        <v>10</v>
      </c>
      <c r="F32" s="414">
        <v>1810</v>
      </c>
      <c r="G32" s="415">
        <f>+F32+K30</f>
        <v>1606.126</v>
      </c>
      <c r="H32" s="556">
        <v>1212.2149999999999</v>
      </c>
      <c r="I32" s="565">
        <v>419.863</v>
      </c>
      <c r="J32" s="555">
        <f t="shared" si="0"/>
        <v>1632.078</v>
      </c>
      <c r="K32" s="419">
        <f t="shared" si="5"/>
        <v>-25.951999999999998</v>
      </c>
      <c r="L32" s="411">
        <f>+J32/G32</f>
        <v>1.0161581345423709</v>
      </c>
      <c r="M32" s="342">
        <v>43242</v>
      </c>
    </row>
    <row r="33" spans="2:13" ht="31.5" customHeight="1">
      <c r="B33" s="1093"/>
      <c r="C33" s="1107"/>
      <c r="D33" s="1074"/>
      <c r="E33" s="408" t="s">
        <v>8</v>
      </c>
      <c r="F33" s="409">
        <v>1145</v>
      </c>
      <c r="G33" s="416">
        <f>+F33+K31</f>
        <v>758.62</v>
      </c>
      <c r="H33" s="553">
        <v>62.377000000000002</v>
      </c>
      <c r="I33" s="563">
        <v>0</v>
      </c>
      <c r="J33" s="793">
        <f t="shared" si="0"/>
        <v>62.377000000000002</v>
      </c>
      <c r="K33" s="590">
        <f t="shared" si="5"/>
        <v>696.24300000000005</v>
      </c>
      <c r="L33" s="586">
        <f t="shared" ref="L33" si="6">+J33/G33</f>
        <v>8.2224302022092743E-2</v>
      </c>
      <c r="M33" s="527" t="s">
        <v>403</v>
      </c>
    </row>
    <row r="34" spans="2:13" ht="31.5" customHeight="1">
      <c r="B34" s="1093"/>
      <c r="C34" s="1107"/>
      <c r="D34" s="455" t="s">
        <v>36</v>
      </c>
      <c r="E34" s="413" t="s">
        <v>8</v>
      </c>
      <c r="F34" s="414">
        <v>1145</v>
      </c>
      <c r="G34" s="415">
        <f>+F34+K33</f>
        <v>1841.2429999999999</v>
      </c>
      <c r="H34" s="556">
        <v>442.44900000000001</v>
      </c>
      <c r="I34" s="565">
        <v>0</v>
      </c>
      <c r="J34" s="796">
        <f t="shared" si="0"/>
        <v>442.44900000000001</v>
      </c>
      <c r="K34" s="583">
        <f t="shared" si="5"/>
        <v>1398.7939999999999</v>
      </c>
      <c r="L34" s="586">
        <f>+J34/G34</f>
        <v>0.24029908056676932</v>
      </c>
      <c r="M34" s="528" t="s">
        <v>403</v>
      </c>
    </row>
    <row r="35" spans="2:13" ht="31.5" customHeight="1">
      <c r="B35" s="1093"/>
      <c r="C35" s="1107"/>
      <c r="D35" s="1084" t="s">
        <v>35</v>
      </c>
      <c r="E35" s="413" t="s">
        <v>10</v>
      </c>
      <c r="F35" s="414">
        <v>1795</v>
      </c>
      <c r="G35" s="415">
        <f>+F35+K32</f>
        <v>1769.048</v>
      </c>
      <c r="H35" s="556">
        <v>1104.046</v>
      </c>
      <c r="I35" s="565">
        <v>41.465000000000003</v>
      </c>
      <c r="J35" s="796">
        <f>+H35+I35</f>
        <v>1145.511</v>
      </c>
      <c r="K35" s="583">
        <f t="shared" si="5"/>
        <v>623.53700000000003</v>
      </c>
      <c r="L35" s="584">
        <f t="shared" ref="L35:L41" si="7">+J35/G35</f>
        <v>0.6475296317567415</v>
      </c>
      <c r="M35" s="528" t="s">
        <v>403</v>
      </c>
    </row>
    <row r="36" spans="2:13" ht="31.5" customHeight="1">
      <c r="B36" s="1093"/>
      <c r="C36" s="1107"/>
      <c r="D36" s="1074"/>
      <c r="E36" s="408" t="s">
        <v>8</v>
      </c>
      <c r="F36" s="409">
        <v>713</v>
      </c>
      <c r="G36" s="416">
        <f>+F36+K34</f>
        <v>2111.7939999999999</v>
      </c>
      <c r="H36" s="553">
        <v>0</v>
      </c>
      <c r="I36" s="563">
        <v>0</v>
      </c>
      <c r="J36" s="796">
        <f t="shared" si="0"/>
        <v>0</v>
      </c>
      <c r="K36" s="590">
        <f t="shared" si="5"/>
        <v>2111.7939999999999</v>
      </c>
      <c r="L36" s="586">
        <f t="shared" si="7"/>
        <v>0</v>
      </c>
      <c r="M36" s="527" t="s">
        <v>403</v>
      </c>
    </row>
    <row r="37" spans="2:13" ht="31.5" customHeight="1">
      <c r="B37" s="1093"/>
      <c r="C37" s="1107"/>
      <c r="D37" s="377" t="s">
        <v>34</v>
      </c>
      <c r="E37" s="377" t="s">
        <v>39</v>
      </c>
      <c r="F37" s="456">
        <v>764</v>
      </c>
      <c r="G37" s="418">
        <f>+F37+K36</f>
        <v>2875.7939999999999</v>
      </c>
      <c r="H37" s="558">
        <v>653.36099999999999</v>
      </c>
      <c r="I37" s="567"/>
      <c r="J37" s="559">
        <f t="shared" si="0"/>
        <v>653.36099999999999</v>
      </c>
      <c r="K37" s="583">
        <f t="shared" ref="K37:K39" si="8">+G37-J37</f>
        <v>2222.433</v>
      </c>
      <c r="L37" s="584">
        <f t="shared" si="7"/>
        <v>0.22719325514970823</v>
      </c>
      <c r="M37" s="533" t="s">
        <v>403</v>
      </c>
    </row>
    <row r="38" spans="2:13" ht="31.5" customHeight="1">
      <c r="B38" s="1093"/>
      <c r="C38" s="1107"/>
      <c r="D38" s="1074" t="s">
        <v>40</v>
      </c>
      <c r="E38" s="408" t="s">
        <v>10</v>
      </c>
      <c r="F38" s="409">
        <v>897</v>
      </c>
      <c r="G38" s="416">
        <f>+F38+K35</f>
        <v>1520.537</v>
      </c>
      <c r="H38" s="553">
        <v>31.905000000000001</v>
      </c>
      <c r="I38" s="563"/>
      <c r="J38" s="552">
        <f t="shared" si="0"/>
        <v>31.905000000000001</v>
      </c>
      <c r="K38" s="587">
        <f t="shared" si="8"/>
        <v>1488.6320000000001</v>
      </c>
      <c r="L38" s="588">
        <f t="shared" si="7"/>
        <v>2.0982718605334825E-2</v>
      </c>
      <c r="M38" s="530" t="s">
        <v>403</v>
      </c>
    </row>
    <row r="39" spans="2:13" ht="23.4" customHeight="1" thickBot="1">
      <c r="B39" s="1093"/>
      <c r="C39" s="1108"/>
      <c r="D39" s="1085"/>
      <c r="E39" s="420" t="s">
        <v>8</v>
      </c>
      <c r="F39" s="421">
        <v>713</v>
      </c>
      <c r="G39" s="422">
        <f>+F39+K37</f>
        <v>2935.433</v>
      </c>
      <c r="H39" s="560"/>
      <c r="I39" s="568"/>
      <c r="J39" s="561">
        <f t="shared" si="0"/>
        <v>0</v>
      </c>
      <c r="K39" s="591">
        <f t="shared" si="8"/>
        <v>2935.433</v>
      </c>
      <c r="L39" s="589">
        <f t="shared" si="7"/>
        <v>0</v>
      </c>
      <c r="M39" s="531" t="s">
        <v>403</v>
      </c>
    </row>
    <row r="40" spans="2:13" ht="31.5" customHeight="1" thickBot="1">
      <c r="B40" s="1093"/>
      <c r="C40" s="1109" t="s">
        <v>6</v>
      </c>
      <c r="D40" s="459" t="s">
        <v>12</v>
      </c>
      <c r="E40" s="460" t="s">
        <v>8</v>
      </c>
      <c r="F40" s="461">
        <v>115</v>
      </c>
      <c r="G40" s="462">
        <f>+F40</f>
        <v>115</v>
      </c>
      <c r="H40" s="755">
        <v>494.08699999999999</v>
      </c>
      <c r="I40" s="569">
        <v>0</v>
      </c>
      <c r="J40" s="795">
        <f>+H40+I40</f>
        <v>494.08699999999999</v>
      </c>
      <c r="K40" s="463">
        <f>+G40-J40</f>
        <v>-379.08699999999999</v>
      </c>
      <c r="L40" s="464">
        <f t="shared" si="7"/>
        <v>4.2964086956521736</v>
      </c>
      <c r="M40" s="342">
        <v>43145</v>
      </c>
    </row>
    <row r="41" spans="2:13" ht="31.5" customHeight="1" thickBot="1">
      <c r="B41" s="1093"/>
      <c r="C41" s="1110"/>
      <c r="D41" s="1086" t="s">
        <v>38</v>
      </c>
      <c r="E41" s="537" t="s">
        <v>10</v>
      </c>
      <c r="F41" s="538">
        <v>191</v>
      </c>
      <c r="G41" s="539">
        <f>+F41</f>
        <v>191</v>
      </c>
      <c r="H41" s="756">
        <v>251.857</v>
      </c>
      <c r="I41" s="570">
        <v>0</v>
      </c>
      <c r="J41" s="552">
        <f t="shared" si="0"/>
        <v>251.857</v>
      </c>
      <c r="K41" s="465">
        <f t="shared" ref="K41:K44" si="9">+G41-J41</f>
        <v>-60.856999999999999</v>
      </c>
      <c r="L41" s="540">
        <f t="shared" si="7"/>
        <v>1.3186230366492147</v>
      </c>
      <c r="M41" s="342">
        <v>43171</v>
      </c>
    </row>
    <row r="42" spans="2:13" ht="31.5" customHeight="1">
      <c r="B42" s="1093"/>
      <c r="C42" s="1110"/>
      <c r="D42" s="1087"/>
      <c r="E42" s="466" t="s">
        <v>8</v>
      </c>
      <c r="F42" s="467">
        <v>19</v>
      </c>
      <c r="G42" s="468">
        <f>+F42+K40</f>
        <v>-360.08699999999999</v>
      </c>
      <c r="H42" s="571">
        <v>0</v>
      </c>
      <c r="I42" s="572">
        <v>0</v>
      </c>
      <c r="J42" s="555">
        <f t="shared" si="0"/>
        <v>0</v>
      </c>
      <c r="K42" s="592">
        <f t="shared" si="9"/>
        <v>-360.08699999999999</v>
      </c>
      <c r="L42" s="593">
        <f>+I42/G42</f>
        <v>0</v>
      </c>
      <c r="M42" s="342">
        <v>43171</v>
      </c>
    </row>
    <row r="43" spans="2:13" ht="31.5" customHeight="1">
      <c r="B43" s="1093"/>
      <c r="C43" s="1110"/>
      <c r="D43" s="1101" t="s">
        <v>37</v>
      </c>
      <c r="E43" s="537" t="s">
        <v>10</v>
      </c>
      <c r="F43" s="538">
        <v>645</v>
      </c>
      <c r="G43" s="541">
        <f>+F43+K41</f>
        <v>584.14300000000003</v>
      </c>
      <c r="H43" s="756">
        <v>387.17500000000001</v>
      </c>
      <c r="I43" s="570">
        <v>0</v>
      </c>
      <c r="J43" s="552">
        <f t="shared" si="0"/>
        <v>387.17500000000001</v>
      </c>
      <c r="K43" s="592">
        <f t="shared" si="9"/>
        <v>196.96800000000002</v>
      </c>
      <c r="L43" s="594">
        <f>+J43/G43</f>
        <v>0.66280859310134677</v>
      </c>
      <c r="M43" s="546" t="s">
        <v>403</v>
      </c>
    </row>
    <row r="44" spans="2:13" ht="31.5" customHeight="1" thickBot="1">
      <c r="B44" s="1093"/>
      <c r="C44" s="1110"/>
      <c r="D44" s="1101"/>
      <c r="E44" s="469" t="s">
        <v>8</v>
      </c>
      <c r="F44" s="470">
        <v>206</v>
      </c>
      <c r="G44" s="468">
        <f>+F44+K42</f>
        <v>-154.08699999999999</v>
      </c>
      <c r="H44" s="573">
        <v>0</v>
      </c>
      <c r="I44" s="574">
        <v>0</v>
      </c>
      <c r="J44" s="552">
        <f t="shared" si="0"/>
        <v>0</v>
      </c>
      <c r="K44" s="595">
        <f t="shared" si="9"/>
        <v>-154.08699999999999</v>
      </c>
      <c r="L44" s="593">
        <f>+J44/G44</f>
        <v>0</v>
      </c>
      <c r="M44" s="546" t="s">
        <v>403</v>
      </c>
    </row>
    <row r="45" spans="2:13" ht="31.5" customHeight="1">
      <c r="B45" s="1093"/>
      <c r="C45" s="1110"/>
      <c r="D45" s="542" t="s">
        <v>36</v>
      </c>
      <c r="E45" s="543" t="s">
        <v>8</v>
      </c>
      <c r="F45" s="538">
        <v>206</v>
      </c>
      <c r="G45" s="541">
        <f>+F45+K44</f>
        <v>51.913000000000011</v>
      </c>
      <c r="H45" s="756">
        <v>111.074</v>
      </c>
      <c r="I45" s="570">
        <v>0</v>
      </c>
      <c r="J45" s="797">
        <f t="shared" si="0"/>
        <v>111.074</v>
      </c>
      <c r="K45" s="596">
        <f>+G45-J45</f>
        <v>-59.160999999999987</v>
      </c>
      <c r="L45" s="593">
        <f>+J45/G45</f>
        <v>2.1396182073854328</v>
      </c>
      <c r="M45" s="342">
        <v>43264</v>
      </c>
    </row>
    <row r="46" spans="2:13" ht="31.5" customHeight="1">
      <c r="B46" s="1093"/>
      <c r="C46" s="1110"/>
      <c r="D46" s="1102" t="s">
        <v>35</v>
      </c>
      <c r="E46" s="441" t="s">
        <v>10</v>
      </c>
      <c r="F46" s="544">
        <v>635</v>
      </c>
      <c r="G46" s="545">
        <f>+F46+K43</f>
        <v>831.96800000000007</v>
      </c>
      <c r="H46" s="575">
        <v>121.28100000000001</v>
      </c>
      <c r="I46" s="576">
        <v>0</v>
      </c>
      <c r="J46" s="797">
        <f>+H46+I46</f>
        <v>121.28100000000001</v>
      </c>
      <c r="K46" s="597">
        <f>+G46-J46</f>
        <v>710.68700000000013</v>
      </c>
      <c r="L46" s="598">
        <f t="shared" ref="L46:L51" si="10">+J46/G46</f>
        <v>0.14577603946305626</v>
      </c>
      <c r="M46" s="546" t="s">
        <v>403</v>
      </c>
    </row>
    <row r="47" spans="2:13" ht="31.5" customHeight="1">
      <c r="B47" s="1093"/>
      <c r="C47" s="1110"/>
      <c r="D47" s="1103"/>
      <c r="E47" s="471" t="s">
        <v>8</v>
      </c>
      <c r="F47" s="432">
        <v>134</v>
      </c>
      <c r="G47" s="472">
        <f>+F47+K45</f>
        <v>74.839000000000013</v>
      </c>
      <c r="H47" s="577">
        <v>0</v>
      </c>
      <c r="I47" s="564">
        <v>0</v>
      </c>
      <c r="J47" s="578">
        <f t="shared" si="0"/>
        <v>0</v>
      </c>
      <c r="K47" s="587">
        <f t="shared" ref="K47:K50" si="11">+G47-J47</f>
        <v>74.839000000000013</v>
      </c>
      <c r="L47" s="598">
        <f t="shared" si="10"/>
        <v>0</v>
      </c>
      <c r="M47" s="546" t="s">
        <v>403</v>
      </c>
    </row>
    <row r="48" spans="2:13" ht="31.5" customHeight="1">
      <c r="B48" s="1093"/>
      <c r="C48" s="1110"/>
      <c r="D48" s="473" t="s">
        <v>34</v>
      </c>
      <c r="E48" s="473" t="s">
        <v>39</v>
      </c>
      <c r="F48" s="432">
        <v>144</v>
      </c>
      <c r="G48" s="474">
        <f>+F48+K47</f>
        <v>218.839</v>
      </c>
      <c r="H48" s="577">
        <v>131.59100000000001</v>
      </c>
      <c r="I48" s="564"/>
      <c r="J48" s="578">
        <f t="shared" si="0"/>
        <v>131.59100000000001</v>
      </c>
      <c r="K48" s="587">
        <f t="shared" si="11"/>
        <v>87.24799999999999</v>
      </c>
      <c r="L48" s="588">
        <f t="shared" si="10"/>
        <v>0.60131420816216496</v>
      </c>
      <c r="M48" s="546" t="s">
        <v>403</v>
      </c>
    </row>
    <row r="49" spans="2:13" ht="31.5" customHeight="1">
      <c r="B49" s="1093"/>
      <c r="C49" s="1110"/>
      <c r="D49" s="1102" t="s">
        <v>40</v>
      </c>
      <c r="E49" s="441" t="s">
        <v>10</v>
      </c>
      <c r="F49" s="428">
        <v>201</v>
      </c>
      <c r="G49" s="429">
        <f>+F49+K46</f>
        <v>911.68700000000013</v>
      </c>
      <c r="H49" s="579">
        <v>6.51</v>
      </c>
      <c r="I49" s="563"/>
      <c r="J49" s="552">
        <f t="shared" si="0"/>
        <v>6.51</v>
      </c>
      <c r="K49" s="587">
        <f t="shared" si="11"/>
        <v>905.17700000000013</v>
      </c>
      <c r="L49" s="598">
        <f t="shared" si="10"/>
        <v>7.1406085641234317E-3</v>
      </c>
      <c r="M49" s="546" t="s">
        <v>403</v>
      </c>
    </row>
    <row r="50" spans="2:13" ht="31.5" customHeight="1" thickBot="1">
      <c r="B50" s="1093"/>
      <c r="C50" s="1151"/>
      <c r="D50" s="1104"/>
      <c r="E50" s="475" t="s">
        <v>8</v>
      </c>
      <c r="F50" s="446">
        <v>134</v>
      </c>
      <c r="G50" s="447">
        <f>+F50+K48</f>
        <v>221.24799999999999</v>
      </c>
      <c r="H50" s="580"/>
      <c r="I50" s="568"/>
      <c r="J50" s="561">
        <f t="shared" si="0"/>
        <v>0</v>
      </c>
      <c r="K50" s="591">
        <f t="shared" si="11"/>
        <v>221.24799999999999</v>
      </c>
      <c r="L50" s="589">
        <f t="shared" si="10"/>
        <v>0</v>
      </c>
      <c r="M50" s="547" t="s">
        <v>403</v>
      </c>
    </row>
    <row r="51" spans="2:13" ht="31.5" customHeight="1">
      <c r="B51" s="1093"/>
      <c r="C51" s="1107" t="s">
        <v>7</v>
      </c>
      <c r="D51" s="448" t="s">
        <v>12</v>
      </c>
      <c r="E51" s="449" t="s">
        <v>8</v>
      </c>
      <c r="F51" s="606">
        <v>518</v>
      </c>
      <c r="G51" s="476">
        <f>+F51</f>
        <v>518</v>
      </c>
      <c r="H51" s="757">
        <v>910.01</v>
      </c>
      <c r="I51" s="550">
        <v>0</v>
      </c>
      <c r="J51" s="792">
        <f>+H51+I51</f>
        <v>910.01</v>
      </c>
      <c r="K51" s="599">
        <f>+G51-J51</f>
        <v>-392.01</v>
      </c>
      <c r="L51" s="600">
        <f t="shared" si="10"/>
        <v>1.7567760617760617</v>
      </c>
      <c r="M51" s="345">
        <v>43145</v>
      </c>
    </row>
    <row r="52" spans="2:13" ht="31.5" customHeight="1">
      <c r="B52" s="1093"/>
      <c r="C52" s="1107"/>
      <c r="D52" s="1105" t="s">
        <v>38</v>
      </c>
      <c r="E52" s="477" t="s">
        <v>10</v>
      </c>
      <c r="F52" s="607">
        <v>78</v>
      </c>
      <c r="G52" s="613">
        <f>+F52</f>
        <v>78</v>
      </c>
      <c r="H52" s="566">
        <v>207.83699999999999</v>
      </c>
      <c r="I52" s="758">
        <v>30.07</v>
      </c>
      <c r="J52" s="552">
        <f t="shared" si="0"/>
        <v>237.90699999999998</v>
      </c>
      <c r="K52" s="587">
        <f t="shared" ref="K52:K54" si="12">+G52-J52</f>
        <v>-159.90699999999998</v>
      </c>
      <c r="L52" s="584">
        <f>+J52/G52</f>
        <v>3.0500897435897434</v>
      </c>
      <c r="M52" s="346">
        <v>43161</v>
      </c>
    </row>
    <row r="53" spans="2:13" ht="31.5" customHeight="1">
      <c r="B53" s="1093"/>
      <c r="C53" s="1107"/>
      <c r="D53" s="1083"/>
      <c r="E53" s="478" t="s">
        <v>8</v>
      </c>
      <c r="F53" s="608">
        <v>34</v>
      </c>
      <c r="G53" s="412">
        <f>+F53+K51</f>
        <v>-358.01</v>
      </c>
      <c r="H53" s="759">
        <v>2.5059999999999998</v>
      </c>
      <c r="I53" s="603">
        <v>0</v>
      </c>
      <c r="J53" s="555">
        <f t="shared" si="0"/>
        <v>2.5059999999999998</v>
      </c>
      <c r="K53" s="587">
        <f t="shared" si="12"/>
        <v>-360.51599999999996</v>
      </c>
      <c r="L53" s="584">
        <f>+J53/G53</f>
        <v>-6.9998044747353423E-3</v>
      </c>
      <c r="M53" s="347">
        <v>43161</v>
      </c>
    </row>
    <row r="54" spans="2:13" ht="31.5" customHeight="1">
      <c r="B54" s="1093"/>
      <c r="C54" s="1107"/>
      <c r="D54" s="1074" t="s">
        <v>37</v>
      </c>
      <c r="E54" s="479" t="s">
        <v>10</v>
      </c>
      <c r="F54" s="609">
        <v>1137</v>
      </c>
      <c r="G54" s="416">
        <f>+F54+K52</f>
        <v>977.09300000000007</v>
      </c>
      <c r="H54" s="553">
        <v>847.38400000000001</v>
      </c>
      <c r="I54" s="554">
        <v>118.875</v>
      </c>
      <c r="J54" s="555">
        <f t="shared" si="0"/>
        <v>966.25900000000001</v>
      </c>
      <c r="K54" s="587">
        <f t="shared" si="12"/>
        <v>10.83400000000006</v>
      </c>
      <c r="L54" s="584">
        <f>+J54/G54</f>
        <v>0.98891200735242191</v>
      </c>
      <c r="M54" s="347">
        <v>43249</v>
      </c>
    </row>
    <row r="55" spans="2:13" ht="31.5" customHeight="1">
      <c r="B55" s="1093"/>
      <c r="C55" s="1107"/>
      <c r="D55" s="1074"/>
      <c r="E55" s="408" t="s">
        <v>8</v>
      </c>
      <c r="F55" s="609">
        <v>473</v>
      </c>
      <c r="G55" s="416">
        <f>+F55+K53</f>
        <v>112.48400000000004</v>
      </c>
      <c r="H55" s="553">
        <v>4.2960000000000003</v>
      </c>
      <c r="I55" s="554">
        <v>0</v>
      </c>
      <c r="J55" s="793">
        <f t="shared" si="0"/>
        <v>4.2960000000000003</v>
      </c>
      <c r="K55" s="597">
        <f>+G55-J55</f>
        <v>108.18800000000003</v>
      </c>
      <c r="L55" s="601">
        <f>+I55/G55</f>
        <v>0</v>
      </c>
      <c r="M55" s="527" t="s">
        <v>403</v>
      </c>
    </row>
    <row r="56" spans="2:13" ht="31.5" customHeight="1">
      <c r="B56" s="1093"/>
      <c r="C56" s="1107"/>
      <c r="D56" s="376" t="s">
        <v>36</v>
      </c>
      <c r="E56" s="481" t="s">
        <v>8</v>
      </c>
      <c r="F56" s="610">
        <v>473</v>
      </c>
      <c r="G56" s="418">
        <f>+F56+K55</f>
        <v>581.18799999999999</v>
      </c>
      <c r="H56" s="581">
        <v>340.90199999999999</v>
      </c>
      <c r="I56" s="604">
        <v>0</v>
      </c>
      <c r="J56" s="555">
        <f t="shared" si="0"/>
        <v>340.90199999999999</v>
      </c>
      <c r="K56" s="597">
        <f t="shared" ref="K56:K57" si="13">+G56-J56</f>
        <v>240.286</v>
      </c>
      <c r="L56" s="584">
        <f>+J56/G56</f>
        <v>0.58656063098343392</v>
      </c>
      <c r="M56" s="529" t="s">
        <v>403</v>
      </c>
    </row>
    <row r="57" spans="2:13" ht="31.5" customHeight="1">
      <c r="B57" s="1093"/>
      <c r="C57" s="1107"/>
      <c r="D57" s="1074" t="s">
        <v>35</v>
      </c>
      <c r="E57" s="482" t="s">
        <v>10</v>
      </c>
      <c r="F57" s="609">
        <v>1026</v>
      </c>
      <c r="G57" s="416">
        <f>+F57+K54</f>
        <v>1036.8340000000001</v>
      </c>
      <c r="H57" s="581">
        <v>415.60700000000003</v>
      </c>
      <c r="I57" s="604">
        <v>27.385000000000002</v>
      </c>
      <c r="J57" s="552">
        <f>+H57+I57</f>
        <v>442.99200000000002</v>
      </c>
      <c r="K57" s="597">
        <f t="shared" si="13"/>
        <v>593.8420000000001</v>
      </c>
      <c r="L57" s="588">
        <f t="shared" ref="L57:L61" si="14">+J57/G57</f>
        <v>0.42725450747178428</v>
      </c>
      <c r="M57" s="530" t="s">
        <v>403</v>
      </c>
    </row>
    <row r="58" spans="2:13" ht="31.5" customHeight="1">
      <c r="B58" s="1093"/>
      <c r="C58" s="1107"/>
      <c r="D58" s="1074"/>
      <c r="E58" s="482" t="s">
        <v>8</v>
      </c>
      <c r="F58" s="609">
        <v>368</v>
      </c>
      <c r="G58" s="416">
        <f>+F58+K56</f>
        <v>608.28600000000006</v>
      </c>
      <c r="H58" s="581">
        <v>0</v>
      </c>
      <c r="I58" s="604">
        <v>0</v>
      </c>
      <c r="J58" s="797">
        <f t="shared" si="0"/>
        <v>0</v>
      </c>
      <c r="K58" s="590">
        <f>+G58-J58</f>
        <v>608.28600000000006</v>
      </c>
      <c r="L58" s="601">
        <f t="shared" si="14"/>
        <v>0</v>
      </c>
      <c r="M58" s="527" t="s">
        <v>403</v>
      </c>
    </row>
    <row r="59" spans="2:13" ht="31.5" customHeight="1">
      <c r="B59" s="1093"/>
      <c r="C59" s="1107"/>
      <c r="D59" s="377" t="s">
        <v>34</v>
      </c>
      <c r="E59" s="481" t="s">
        <v>39</v>
      </c>
      <c r="F59" s="609">
        <v>395</v>
      </c>
      <c r="G59" s="416">
        <f>+F59+K58</f>
        <v>1003.2860000000001</v>
      </c>
      <c r="H59" s="582">
        <v>531.76599999999996</v>
      </c>
      <c r="I59" s="605"/>
      <c r="J59" s="559">
        <f t="shared" si="0"/>
        <v>531.76599999999996</v>
      </c>
      <c r="K59" s="597">
        <f t="shared" ref="K59:K61" si="15">+G59-J59</f>
        <v>471.5200000000001</v>
      </c>
      <c r="L59" s="584">
        <f t="shared" si="14"/>
        <v>0.53002434001869847</v>
      </c>
      <c r="M59" s="529" t="s">
        <v>403</v>
      </c>
    </row>
    <row r="60" spans="2:13" ht="31.5" customHeight="1">
      <c r="B60" s="1093"/>
      <c r="C60" s="1107"/>
      <c r="D60" s="1075" t="s">
        <v>40</v>
      </c>
      <c r="E60" s="483" t="s">
        <v>10</v>
      </c>
      <c r="F60" s="611">
        <v>459</v>
      </c>
      <c r="G60" s="484">
        <f>+F60+K57</f>
        <v>1052.8420000000001</v>
      </c>
      <c r="H60" s="612">
        <v>1.292</v>
      </c>
      <c r="I60" s="605"/>
      <c r="J60" s="555">
        <f t="shared" si="0"/>
        <v>1.292</v>
      </c>
      <c r="K60" s="587">
        <f t="shared" si="15"/>
        <v>1051.5500000000002</v>
      </c>
      <c r="L60" s="602">
        <f t="shared" si="14"/>
        <v>1.2271546917771137E-3</v>
      </c>
      <c r="M60" s="549" t="s">
        <v>403</v>
      </c>
    </row>
    <row r="61" spans="2:13" ht="31.5" customHeight="1" thickBot="1">
      <c r="B61" s="1093"/>
      <c r="C61" s="1107"/>
      <c r="D61" s="1074"/>
      <c r="E61" s="483" t="s">
        <v>8</v>
      </c>
      <c r="F61" s="611">
        <v>368</v>
      </c>
      <c r="G61" s="484">
        <f>+F61+K59</f>
        <v>839.5200000000001</v>
      </c>
      <c r="H61" s="615"/>
      <c r="I61" s="616"/>
      <c r="J61" s="621">
        <f t="shared" si="0"/>
        <v>0</v>
      </c>
      <c r="K61" s="590">
        <f t="shared" si="15"/>
        <v>839.5200000000001</v>
      </c>
      <c r="L61" s="617">
        <f t="shared" si="14"/>
        <v>0</v>
      </c>
      <c r="M61" s="530" t="s">
        <v>403</v>
      </c>
    </row>
    <row r="62" spans="2:13" s="245" customFormat="1" ht="31.5" customHeight="1" thickBot="1">
      <c r="B62" s="1094"/>
      <c r="C62" s="1116" t="s">
        <v>44</v>
      </c>
      <c r="D62" s="1117"/>
      <c r="E62" s="1118"/>
      <c r="F62" s="618">
        <f>SUM(F7:F61)</f>
        <v>24026</v>
      </c>
      <c r="G62" s="618">
        <f>SUM(G7:G61)</f>
        <v>31150.696000000007</v>
      </c>
      <c r="H62" s="766">
        <f>SUM(H7:H61)</f>
        <v>13356.502</v>
      </c>
      <c r="I62" s="766">
        <f t="shared" ref="I62" si="16">SUM(I7:I61)</f>
        <v>1472.3569999999997</v>
      </c>
      <c r="J62" s="619">
        <f>SUM(J7:J61)</f>
        <v>14828.859</v>
      </c>
      <c r="K62" s="620">
        <f>+F62-J62</f>
        <v>9197.1409999999996</v>
      </c>
      <c r="L62" s="525">
        <f>+J62/F62</f>
        <v>0.61720049113460418</v>
      </c>
      <c r="M62" s="526"/>
    </row>
    <row r="63" spans="2:13" s="245" customFormat="1" ht="31.5" customHeight="1" thickBot="1">
      <c r="C63" s="384"/>
      <c r="D63" s="385"/>
      <c r="E63" s="248"/>
      <c r="F63" s="249"/>
      <c r="G63" s="386"/>
      <c r="H63" s="387">
        <f>+H62/J62</f>
        <v>0.90071002765620745</v>
      </c>
      <c r="I63" s="387">
        <f>+I62/J62</f>
        <v>9.9289972343792582E-2</v>
      </c>
      <c r="J63" s="388"/>
      <c r="K63" s="389"/>
      <c r="L63" s="253"/>
      <c r="M63" s="390"/>
    </row>
    <row r="64" spans="2:13" s="245" customFormat="1" ht="56.25" customHeight="1" thickBot="1">
      <c r="B64" s="395" t="s">
        <v>2</v>
      </c>
      <c r="C64" s="396" t="s">
        <v>15</v>
      </c>
      <c r="D64" s="396" t="s">
        <v>0</v>
      </c>
      <c r="E64" s="396" t="s">
        <v>11</v>
      </c>
      <c r="F64" s="396" t="s">
        <v>25</v>
      </c>
      <c r="G64" s="649" t="s">
        <v>24</v>
      </c>
      <c r="H64" s="404" t="s">
        <v>42</v>
      </c>
      <c r="I64" s="651" t="s">
        <v>43</v>
      </c>
      <c r="J64" s="400" t="s">
        <v>41</v>
      </c>
      <c r="K64" s="401" t="s">
        <v>26</v>
      </c>
      <c r="L64" s="402" t="s">
        <v>13</v>
      </c>
      <c r="M64" s="403" t="s">
        <v>1</v>
      </c>
    </row>
    <row r="65" spans="2:13" ht="31.5" customHeight="1">
      <c r="B65" s="1069" t="s">
        <v>19</v>
      </c>
      <c r="C65" s="1152" t="s">
        <v>3</v>
      </c>
      <c r="D65" s="1076" t="s">
        <v>14</v>
      </c>
      <c r="E65" s="494" t="s">
        <v>10</v>
      </c>
      <c r="F65" s="495">
        <v>15</v>
      </c>
      <c r="G65" s="496">
        <f>+F65</f>
        <v>15</v>
      </c>
      <c r="H65" s="760">
        <v>34.554000000000002</v>
      </c>
      <c r="I65" s="761">
        <v>2.4830000000000001</v>
      </c>
      <c r="J65" s="795">
        <f>+H65+I65</f>
        <v>37.036999999999999</v>
      </c>
      <c r="K65" s="691">
        <f t="shared" ref="K65:K115" si="17">+G65-J65</f>
        <v>-22.036999999999999</v>
      </c>
      <c r="L65" s="639">
        <f>+J65/G65</f>
        <v>2.4691333333333332</v>
      </c>
      <c r="M65" s="342">
        <v>43145</v>
      </c>
    </row>
    <row r="66" spans="2:13" ht="31.5" customHeight="1">
      <c r="B66" s="1070"/>
      <c r="C66" s="1153"/>
      <c r="D66" s="1077"/>
      <c r="E66" s="497" t="s">
        <v>8</v>
      </c>
      <c r="F66" s="498">
        <v>2</v>
      </c>
      <c r="G66" s="499">
        <f>+F66</f>
        <v>2</v>
      </c>
      <c r="H66" s="652">
        <v>49.652000000000001</v>
      </c>
      <c r="I66" s="653">
        <v>0</v>
      </c>
      <c r="J66" s="555">
        <f>+H66+I66</f>
        <v>49.652000000000001</v>
      </c>
      <c r="K66" s="661">
        <f t="shared" si="17"/>
        <v>-47.652000000000001</v>
      </c>
      <c r="L66" s="594">
        <f>+J66/G66</f>
        <v>24.826000000000001</v>
      </c>
      <c r="M66" s="347">
        <v>43165</v>
      </c>
    </row>
    <row r="67" spans="2:13" ht="31.5" customHeight="1">
      <c r="B67" s="1070"/>
      <c r="C67" s="1153"/>
      <c r="D67" s="1078" t="s">
        <v>16</v>
      </c>
      <c r="E67" s="640" t="s">
        <v>10</v>
      </c>
      <c r="F67" s="641">
        <v>65</v>
      </c>
      <c r="G67" s="629">
        <f t="shared" ref="G67:G72" si="18">+F67+K65</f>
        <v>42.963000000000001</v>
      </c>
      <c r="H67" s="652">
        <v>92.98</v>
      </c>
      <c r="I67" s="653">
        <v>1.6240000000000001</v>
      </c>
      <c r="J67" s="555">
        <f t="shared" ref="J67:J103" si="19">+H67+I67</f>
        <v>94.603999999999999</v>
      </c>
      <c r="K67" s="661">
        <f t="shared" si="17"/>
        <v>-51.640999999999998</v>
      </c>
      <c r="L67" s="594">
        <f>+J67/G67</f>
        <v>2.2019877569071062</v>
      </c>
      <c r="M67" s="347">
        <v>43200</v>
      </c>
    </row>
    <row r="68" spans="2:13" ht="31.5" customHeight="1">
      <c r="B68" s="1070"/>
      <c r="C68" s="1153"/>
      <c r="D68" s="1079"/>
      <c r="E68" s="497" t="s">
        <v>8</v>
      </c>
      <c r="F68" s="498">
        <v>2</v>
      </c>
      <c r="G68" s="500">
        <f t="shared" si="18"/>
        <v>-45.652000000000001</v>
      </c>
      <c r="H68" s="652">
        <v>0</v>
      </c>
      <c r="I68" s="653">
        <v>0</v>
      </c>
      <c r="J68" s="555">
        <f>+H68+I68</f>
        <v>0</v>
      </c>
      <c r="K68" s="661">
        <f t="shared" si="17"/>
        <v>-45.652000000000001</v>
      </c>
      <c r="L68" s="594">
        <f>+J68/G68</f>
        <v>0</v>
      </c>
      <c r="M68" s="347">
        <v>43200</v>
      </c>
    </row>
    <row r="69" spans="2:13" ht="31.5" customHeight="1">
      <c r="B69" s="1070"/>
      <c r="C69" s="1153"/>
      <c r="D69" s="1080" t="s">
        <v>27</v>
      </c>
      <c r="E69" s="640" t="s">
        <v>10</v>
      </c>
      <c r="F69" s="641">
        <v>55</v>
      </c>
      <c r="G69" s="629">
        <f t="shared" si="18"/>
        <v>3.3590000000000018</v>
      </c>
      <c r="H69" s="652">
        <v>32.625</v>
      </c>
      <c r="I69" s="653">
        <v>0</v>
      </c>
      <c r="J69" s="555">
        <f>+H69+I69</f>
        <v>32.625</v>
      </c>
      <c r="K69" s="661">
        <f>+G69-J69</f>
        <v>-29.265999999999998</v>
      </c>
      <c r="L69" s="594">
        <f>+J69/G69</f>
        <v>9.712712116701395</v>
      </c>
      <c r="M69" s="717">
        <v>43282</v>
      </c>
    </row>
    <row r="70" spans="2:13" ht="31.5" customHeight="1">
      <c r="B70" s="1070"/>
      <c r="C70" s="1153"/>
      <c r="D70" s="1081"/>
      <c r="E70" s="501" t="s">
        <v>8</v>
      </c>
      <c r="F70" s="498">
        <v>6</v>
      </c>
      <c r="G70" s="499">
        <f t="shared" si="18"/>
        <v>-39.652000000000001</v>
      </c>
      <c r="H70" s="652">
        <v>0</v>
      </c>
      <c r="I70" s="653">
        <v>0</v>
      </c>
      <c r="J70" s="555">
        <f>+H70+I70</f>
        <v>0</v>
      </c>
      <c r="K70" s="661">
        <f t="shared" si="17"/>
        <v>-39.652000000000001</v>
      </c>
      <c r="L70" s="594">
        <f t="shared" ref="L70:L72" si="20">+J70/G70</f>
        <v>0</v>
      </c>
      <c r="M70" s="711">
        <v>43282</v>
      </c>
    </row>
    <row r="71" spans="2:13" ht="31.5" customHeight="1">
      <c r="B71" s="1070"/>
      <c r="C71" s="1153"/>
      <c r="D71" s="1148" t="s">
        <v>17</v>
      </c>
      <c r="E71" s="642" t="s">
        <v>10</v>
      </c>
      <c r="F71" s="643">
        <v>28</v>
      </c>
      <c r="G71" s="630">
        <f t="shared" si="18"/>
        <v>-1.2659999999999982</v>
      </c>
      <c r="H71" s="654"/>
      <c r="I71" s="567"/>
      <c r="J71" s="664">
        <f t="shared" si="19"/>
        <v>0</v>
      </c>
      <c r="K71" s="625">
        <f>+G71-J71</f>
        <v>-1.2659999999999982</v>
      </c>
      <c r="L71" s="598">
        <f>+J71/G71</f>
        <v>0</v>
      </c>
      <c r="M71" s="846">
        <v>43371</v>
      </c>
    </row>
    <row r="72" spans="2:13" ht="31.5" customHeight="1" thickBot="1">
      <c r="B72" s="1070"/>
      <c r="C72" s="1154"/>
      <c r="D72" s="1149"/>
      <c r="E72" s="502" t="s">
        <v>8</v>
      </c>
      <c r="F72" s="503">
        <v>2</v>
      </c>
      <c r="G72" s="504">
        <f t="shared" si="18"/>
        <v>-37.652000000000001</v>
      </c>
      <c r="H72" s="655"/>
      <c r="I72" s="656"/>
      <c r="J72" s="621">
        <f>+H72+I72</f>
        <v>0</v>
      </c>
      <c r="K72" s="622">
        <f t="shared" si="17"/>
        <v>-37.652000000000001</v>
      </c>
      <c r="L72" s="589">
        <f t="shared" si="20"/>
        <v>0</v>
      </c>
      <c r="M72" s="846">
        <v>43371</v>
      </c>
    </row>
    <row r="73" spans="2:13" ht="31.5" customHeight="1">
      <c r="B73" s="1070"/>
      <c r="C73" s="1128" t="s">
        <v>4</v>
      </c>
      <c r="D73" s="1095" t="s">
        <v>14</v>
      </c>
      <c r="E73" s="17" t="s">
        <v>10</v>
      </c>
      <c r="F73" s="18">
        <v>364</v>
      </c>
      <c r="G73" s="631">
        <f>+F73</f>
        <v>364</v>
      </c>
      <c r="H73" s="760">
        <v>28.81</v>
      </c>
      <c r="I73" s="761">
        <v>225.66</v>
      </c>
      <c r="J73" s="795">
        <f t="shared" si="19"/>
        <v>254.47</v>
      </c>
      <c r="K73" s="624">
        <f t="shared" si="17"/>
        <v>109.53</v>
      </c>
      <c r="L73" s="644">
        <f>+J73/G73</f>
        <v>0.69909340659340657</v>
      </c>
      <c r="M73" s="532" t="s">
        <v>403</v>
      </c>
    </row>
    <row r="74" spans="2:13" ht="31.5" customHeight="1">
      <c r="B74" s="1070"/>
      <c r="C74" s="1129"/>
      <c r="D74" s="1096"/>
      <c r="E74" s="19" t="s">
        <v>8</v>
      </c>
      <c r="F74" s="20">
        <v>20</v>
      </c>
      <c r="G74" s="632">
        <f>+F74</f>
        <v>20</v>
      </c>
      <c r="H74" s="652">
        <v>0</v>
      </c>
      <c r="I74" s="653">
        <v>0</v>
      </c>
      <c r="J74" s="555">
        <f>+H74+I74</f>
        <v>0</v>
      </c>
      <c r="K74" s="625">
        <f t="shared" si="17"/>
        <v>20</v>
      </c>
      <c r="L74" s="598">
        <f>+J74/G74</f>
        <v>0</v>
      </c>
      <c r="M74" s="626" t="s">
        <v>403</v>
      </c>
    </row>
    <row r="75" spans="2:13" ht="31.5" customHeight="1">
      <c r="B75" s="1070"/>
      <c r="C75" s="1129"/>
      <c r="D75" s="1088" t="s">
        <v>16</v>
      </c>
      <c r="E75" s="535" t="s">
        <v>10</v>
      </c>
      <c r="F75" s="536">
        <v>172</v>
      </c>
      <c r="G75" s="633">
        <f t="shared" ref="G75:G80" si="21">+F75+K73</f>
        <v>281.52999999999997</v>
      </c>
      <c r="H75" s="652">
        <v>33.75</v>
      </c>
      <c r="I75" s="653">
        <v>330.81900000000002</v>
      </c>
      <c r="J75" s="555">
        <f t="shared" si="19"/>
        <v>364.56900000000002</v>
      </c>
      <c r="K75" s="625">
        <f t="shared" si="17"/>
        <v>-83.039000000000044</v>
      </c>
      <c r="L75" s="598">
        <f t="shared" ref="L75:L80" si="22">+J75/G75</f>
        <v>1.2949561325613612</v>
      </c>
      <c r="M75" s="347">
        <v>43220</v>
      </c>
    </row>
    <row r="76" spans="2:13" ht="31.5" customHeight="1">
      <c r="B76" s="1070"/>
      <c r="C76" s="1129"/>
      <c r="D76" s="1097"/>
      <c r="E76" s="19" t="s">
        <v>8</v>
      </c>
      <c r="F76" s="20">
        <v>10</v>
      </c>
      <c r="G76" s="634">
        <f t="shared" si="21"/>
        <v>30</v>
      </c>
      <c r="H76" s="652">
        <v>5.819</v>
      </c>
      <c r="I76" s="653">
        <v>0</v>
      </c>
      <c r="J76" s="555">
        <f>+H76+I76</f>
        <v>5.819</v>
      </c>
      <c r="K76" s="625">
        <f t="shared" si="17"/>
        <v>24.181000000000001</v>
      </c>
      <c r="L76" s="598">
        <f t="shared" si="22"/>
        <v>0.19396666666666668</v>
      </c>
      <c r="M76" s="626" t="s">
        <v>403</v>
      </c>
    </row>
    <row r="77" spans="2:13" ht="31.5" customHeight="1">
      <c r="B77" s="1070"/>
      <c r="C77" s="1129"/>
      <c r="D77" s="1098" t="s">
        <v>27</v>
      </c>
      <c r="E77" s="535" t="s">
        <v>10</v>
      </c>
      <c r="F77" s="536">
        <v>173</v>
      </c>
      <c r="G77" s="633">
        <f t="shared" si="21"/>
        <v>89.960999999999956</v>
      </c>
      <c r="H77" s="652">
        <v>19.940999999999999</v>
      </c>
      <c r="I77" s="653">
        <v>69.481999999999999</v>
      </c>
      <c r="J77" s="555">
        <f t="shared" si="19"/>
        <v>89.423000000000002</v>
      </c>
      <c r="K77" s="625">
        <f t="shared" si="17"/>
        <v>0.53799999999995407</v>
      </c>
      <c r="L77" s="598">
        <f t="shared" si="22"/>
        <v>0.99401963072887189</v>
      </c>
      <c r="M77" s="846">
        <v>43319</v>
      </c>
    </row>
    <row r="78" spans="2:13" ht="31.5" customHeight="1">
      <c r="B78" s="1070"/>
      <c r="C78" s="1129"/>
      <c r="D78" s="1099"/>
      <c r="E78" s="21" t="s">
        <v>8</v>
      </c>
      <c r="F78" s="20">
        <v>14</v>
      </c>
      <c r="G78" s="632">
        <f t="shared" si="21"/>
        <v>38.180999999999997</v>
      </c>
      <c r="H78" s="652">
        <v>19.670000000000002</v>
      </c>
      <c r="I78" s="653">
        <v>0</v>
      </c>
      <c r="J78" s="555">
        <f>+H78+I78</f>
        <v>19.670000000000002</v>
      </c>
      <c r="K78" s="625">
        <f t="shared" si="17"/>
        <v>18.510999999999996</v>
      </c>
      <c r="L78" s="598">
        <f t="shared" si="22"/>
        <v>0.51517770618894221</v>
      </c>
      <c r="M78" s="645" t="s">
        <v>403</v>
      </c>
    </row>
    <row r="79" spans="2:13" ht="31.5" customHeight="1">
      <c r="B79" s="1070"/>
      <c r="C79" s="1129"/>
      <c r="D79" s="1088" t="s">
        <v>17</v>
      </c>
      <c r="E79" s="535" t="s">
        <v>10</v>
      </c>
      <c r="F79" s="536">
        <v>156</v>
      </c>
      <c r="G79" s="633">
        <f t="shared" si="21"/>
        <v>156.53799999999995</v>
      </c>
      <c r="H79" s="654">
        <v>9.7530000000000001</v>
      </c>
      <c r="I79" s="567"/>
      <c r="J79" s="555">
        <f t="shared" si="19"/>
        <v>9.7530000000000001</v>
      </c>
      <c r="K79" s="662">
        <f t="shared" si="17"/>
        <v>146.78499999999997</v>
      </c>
      <c r="L79" s="598">
        <f t="shared" si="22"/>
        <v>6.2304360602537419E-2</v>
      </c>
      <c r="M79" s="851">
        <v>43393</v>
      </c>
    </row>
    <row r="80" spans="2:13" ht="31.5" customHeight="1" thickBot="1">
      <c r="B80" s="1070"/>
      <c r="C80" s="1130"/>
      <c r="D80" s="1100"/>
      <c r="E80" s="120" t="s">
        <v>8</v>
      </c>
      <c r="F80" s="405">
        <v>7</v>
      </c>
      <c r="G80" s="487">
        <f t="shared" si="21"/>
        <v>25.510999999999996</v>
      </c>
      <c r="H80" s="655">
        <v>4.508</v>
      </c>
      <c r="I80" s="656"/>
      <c r="J80" s="621">
        <f>+H80+I80</f>
        <v>4.508</v>
      </c>
      <c r="K80" s="663">
        <f t="shared" si="17"/>
        <v>21.002999999999997</v>
      </c>
      <c r="L80" s="589">
        <f t="shared" si="22"/>
        <v>0.17670808670769475</v>
      </c>
      <c r="M80" s="627" t="s">
        <v>403</v>
      </c>
    </row>
    <row r="81" spans="2:13" ht="31.5" customHeight="1">
      <c r="B81" s="1070"/>
      <c r="C81" s="1134" t="s">
        <v>5</v>
      </c>
      <c r="D81" s="1137" t="s">
        <v>14</v>
      </c>
      <c r="E81" s="505" t="s">
        <v>10</v>
      </c>
      <c r="F81" s="506">
        <v>1431</v>
      </c>
      <c r="G81" s="509">
        <f>+F81</f>
        <v>1431</v>
      </c>
      <c r="H81" s="760">
        <v>378.262</v>
      </c>
      <c r="I81" s="761">
        <v>2033.1010000000001</v>
      </c>
      <c r="J81" s="795">
        <f t="shared" si="19"/>
        <v>2411.3630000000003</v>
      </c>
      <c r="K81" s="624">
        <f t="shared" si="17"/>
        <v>-980.36300000000028</v>
      </c>
      <c r="L81" s="644">
        <f>+J81/G81</f>
        <v>1.6850894479385048</v>
      </c>
      <c r="M81" s="342">
        <v>43145</v>
      </c>
    </row>
    <row r="82" spans="2:13" ht="31.5" customHeight="1">
      <c r="B82" s="1070"/>
      <c r="C82" s="1135"/>
      <c r="D82" s="1138"/>
      <c r="E82" s="507" t="s">
        <v>8</v>
      </c>
      <c r="F82" s="457">
        <v>72</v>
      </c>
      <c r="G82" s="510">
        <f>+F82</f>
        <v>72</v>
      </c>
      <c r="H82" s="652">
        <v>106.41</v>
      </c>
      <c r="I82" s="653">
        <v>0</v>
      </c>
      <c r="J82" s="555">
        <f>+H82+I82</f>
        <v>106.41</v>
      </c>
      <c r="K82" s="625">
        <f t="shared" si="17"/>
        <v>-34.409999999999997</v>
      </c>
      <c r="L82" s="598">
        <f>+J82/G82</f>
        <v>1.4779166666666665</v>
      </c>
      <c r="M82" s="347">
        <v>43171</v>
      </c>
    </row>
    <row r="83" spans="2:13" ht="31.5" customHeight="1">
      <c r="B83" s="1070"/>
      <c r="C83" s="1135"/>
      <c r="D83" s="1139" t="s">
        <v>16</v>
      </c>
      <c r="E83" s="646" t="s">
        <v>10</v>
      </c>
      <c r="F83" s="647">
        <v>938</v>
      </c>
      <c r="G83" s="635">
        <f t="shared" ref="G83:G88" si="23">+F83+K81</f>
        <v>-42.363000000000284</v>
      </c>
      <c r="H83" s="652">
        <v>0</v>
      </c>
      <c r="I83" s="653">
        <v>4.7519999999999998</v>
      </c>
      <c r="J83" s="555">
        <f t="shared" si="19"/>
        <v>4.7519999999999998</v>
      </c>
      <c r="K83" s="625">
        <f t="shared" si="17"/>
        <v>-47.115000000000286</v>
      </c>
      <c r="L83" s="598">
        <f>+J83/G83</f>
        <v>-0.11217335882727776</v>
      </c>
      <c r="M83" s="347">
        <v>43188</v>
      </c>
    </row>
    <row r="84" spans="2:13" ht="31.5" customHeight="1">
      <c r="B84" s="1070"/>
      <c r="C84" s="1135"/>
      <c r="D84" s="1140"/>
      <c r="E84" s="507" t="s">
        <v>8</v>
      </c>
      <c r="F84" s="457">
        <v>76</v>
      </c>
      <c r="G84" s="511">
        <f t="shared" si="23"/>
        <v>41.59</v>
      </c>
      <c r="H84" s="652">
        <v>243.16900000000001</v>
      </c>
      <c r="I84" s="653">
        <v>0</v>
      </c>
      <c r="J84" s="555">
        <f>+H84+I84</f>
        <v>243.16900000000001</v>
      </c>
      <c r="K84" s="625">
        <f t="shared" si="17"/>
        <v>-201.57900000000001</v>
      </c>
      <c r="L84" s="598">
        <f>+J84/G84</f>
        <v>5.8468141380139453</v>
      </c>
      <c r="M84" s="347">
        <v>43193</v>
      </c>
    </row>
    <row r="85" spans="2:13" ht="31.5" customHeight="1">
      <c r="B85" s="1070"/>
      <c r="C85" s="1135"/>
      <c r="D85" s="1141" t="s">
        <v>27</v>
      </c>
      <c r="E85" s="646" t="s">
        <v>10</v>
      </c>
      <c r="F85" s="647">
        <v>1421</v>
      </c>
      <c r="G85" s="635">
        <f>+F85+K83</f>
        <v>1373.8849999999998</v>
      </c>
      <c r="H85" s="652">
        <v>354.40100000000001</v>
      </c>
      <c r="I85" s="653">
        <v>1140.1669999999999</v>
      </c>
      <c r="J85" s="555">
        <f t="shared" si="19"/>
        <v>1494.568</v>
      </c>
      <c r="K85" s="625">
        <f t="shared" si="17"/>
        <v>-120.68300000000022</v>
      </c>
      <c r="L85" s="598">
        <f t="shared" ref="L85:L88" si="24">+J85/G85</f>
        <v>1.0878406853557614</v>
      </c>
      <c r="M85" s="765">
        <v>43311</v>
      </c>
    </row>
    <row r="86" spans="2:13" ht="31.5" customHeight="1">
      <c r="B86" s="1070"/>
      <c r="C86" s="1135"/>
      <c r="D86" s="1142"/>
      <c r="E86" s="508" t="s">
        <v>8</v>
      </c>
      <c r="F86" s="457">
        <v>95</v>
      </c>
      <c r="G86" s="510">
        <f t="shared" si="23"/>
        <v>-106.57900000000001</v>
      </c>
      <c r="H86" s="652">
        <v>2.548</v>
      </c>
      <c r="I86" s="653">
        <v>0</v>
      </c>
      <c r="J86" s="555">
        <f>+H86+I86</f>
        <v>2.548</v>
      </c>
      <c r="K86" s="625">
        <f t="shared" si="17"/>
        <v>-109.12700000000001</v>
      </c>
      <c r="L86" s="598">
        <f t="shared" si="24"/>
        <v>-2.3907148687827808E-2</v>
      </c>
      <c r="M86" s="765">
        <v>43311</v>
      </c>
    </row>
    <row r="87" spans="2:13" ht="31.5" customHeight="1">
      <c r="B87" s="1070"/>
      <c r="C87" s="1135"/>
      <c r="D87" s="1143" t="s">
        <v>17</v>
      </c>
      <c r="E87" s="646" t="s">
        <v>10</v>
      </c>
      <c r="F87" s="647">
        <v>948</v>
      </c>
      <c r="G87" s="635">
        <f t="shared" si="23"/>
        <v>827.31699999999978</v>
      </c>
      <c r="H87" s="654">
        <v>318.60199999999998</v>
      </c>
      <c r="I87" s="567">
        <v>618.61</v>
      </c>
      <c r="J87" s="555">
        <f t="shared" si="19"/>
        <v>937.21199999999999</v>
      </c>
      <c r="K87" s="625">
        <f t="shared" si="17"/>
        <v>-109.89500000000021</v>
      </c>
      <c r="L87" s="598">
        <f t="shared" si="24"/>
        <v>1.1328330011349945</v>
      </c>
      <c r="M87" s="852">
        <v>43391</v>
      </c>
    </row>
    <row r="88" spans="2:13" ht="31.5" customHeight="1" thickBot="1">
      <c r="B88" s="1070"/>
      <c r="C88" s="1136"/>
      <c r="D88" s="1144"/>
      <c r="E88" s="488" t="s">
        <v>8</v>
      </c>
      <c r="F88" s="458">
        <v>42</v>
      </c>
      <c r="G88" s="489">
        <f t="shared" si="23"/>
        <v>-67.12700000000001</v>
      </c>
      <c r="H88" s="655">
        <v>1.4039999999999999</v>
      </c>
      <c r="I88" s="656"/>
      <c r="J88" s="621">
        <f>+H88+I88</f>
        <v>1.4039999999999999</v>
      </c>
      <c r="K88" s="622">
        <f t="shared" si="17"/>
        <v>-68.531000000000006</v>
      </c>
      <c r="L88" s="589">
        <f t="shared" si="24"/>
        <v>-2.0915577934363216E-2</v>
      </c>
      <c r="M88" s="852">
        <v>43391</v>
      </c>
    </row>
    <row r="89" spans="2:13" ht="31.5" customHeight="1">
      <c r="B89" s="1070"/>
      <c r="C89" s="1128" t="s">
        <v>6</v>
      </c>
      <c r="D89" s="1095" t="s">
        <v>14</v>
      </c>
      <c r="E89" s="17" t="s">
        <v>10</v>
      </c>
      <c r="F89" s="18">
        <v>784</v>
      </c>
      <c r="G89" s="631">
        <f>+F89</f>
        <v>784</v>
      </c>
      <c r="H89" s="760">
        <v>73.677000000000007</v>
      </c>
      <c r="I89" s="761">
        <v>695.72299999999996</v>
      </c>
      <c r="J89" s="795">
        <f t="shared" si="19"/>
        <v>769.4</v>
      </c>
      <c r="K89" s="624">
        <f t="shared" si="17"/>
        <v>14.600000000000023</v>
      </c>
      <c r="L89" s="644">
        <f>+J89/G89</f>
        <v>0.98137755102040813</v>
      </c>
      <c r="M89" s="342">
        <v>43152</v>
      </c>
    </row>
    <row r="90" spans="2:13" ht="31.5" customHeight="1">
      <c r="B90" s="1070"/>
      <c r="C90" s="1129"/>
      <c r="D90" s="1096"/>
      <c r="E90" s="19" t="s">
        <v>8</v>
      </c>
      <c r="F90" s="20">
        <v>45</v>
      </c>
      <c r="G90" s="632">
        <f>+F90</f>
        <v>45</v>
      </c>
      <c r="H90" s="652">
        <v>30.01</v>
      </c>
      <c r="I90" s="653">
        <v>0</v>
      </c>
      <c r="J90" s="555">
        <f>+H90+I90</f>
        <v>30.01</v>
      </c>
      <c r="K90" s="625">
        <f t="shared" si="17"/>
        <v>14.989999999999998</v>
      </c>
      <c r="L90" s="598">
        <f>+J90/G90</f>
        <v>0.66688888888888898</v>
      </c>
      <c r="M90" s="626" t="s">
        <v>403</v>
      </c>
    </row>
    <row r="91" spans="2:13" ht="31.5" customHeight="1">
      <c r="B91" s="1070"/>
      <c r="C91" s="1129"/>
      <c r="D91" s="1088" t="s">
        <v>16</v>
      </c>
      <c r="E91" s="535" t="s">
        <v>10</v>
      </c>
      <c r="F91" s="536">
        <v>764</v>
      </c>
      <c r="G91" s="633">
        <f t="shared" ref="G91:G96" si="25">+F91+K89</f>
        <v>778.6</v>
      </c>
      <c r="H91" s="652">
        <v>232.27500000000001</v>
      </c>
      <c r="I91" s="653">
        <v>629.36900000000003</v>
      </c>
      <c r="J91" s="555">
        <f t="shared" si="19"/>
        <v>861.64400000000001</v>
      </c>
      <c r="K91" s="625">
        <f t="shared" si="17"/>
        <v>-83.043999999999983</v>
      </c>
      <c r="L91" s="598">
        <f t="shared" ref="L91:L96" si="26">+J91/G91</f>
        <v>1.1066581042897508</v>
      </c>
      <c r="M91" s="347">
        <v>43234</v>
      </c>
    </row>
    <row r="92" spans="2:13" ht="31.5" customHeight="1" thickBot="1">
      <c r="B92" s="1070"/>
      <c r="C92" s="1129"/>
      <c r="D92" s="1089"/>
      <c r="E92" s="21" t="s">
        <v>8</v>
      </c>
      <c r="F92" s="20">
        <v>45</v>
      </c>
      <c r="G92" s="632">
        <f t="shared" si="25"/>
        <v>59.989999999999995</v>
      </c>
      <c r="H92" s="652">
        <v>21.303999999999998</v>
      </c>
      <c r="I92" s="653">
        <v>0</v>
      </c>
      <c r="J92" s="555">
        <f>+H92+I92</f>
        <v>21.303999999999998</v>
      </c>
      <c r="K92" s="625">
        <f t="shared" si="17"/>
        <v>38.685999999999993</v>
      </c>
      <c r="L92" s="598">
        <f>+J92/G92</f>
        <v>0.35512585430905153</v>
      </c>
      <c r="M92" s="626" t="s">
        <v>403</v>
      </c>
    </row>
    <row r="93" spans="2:13" ht="31.5" customHeight="1">
      <c r="B93" s="1070"/>
      <c r="C93" s="1129"/>
      <c r="D93" s="1090" t="s">
        <v>27</v>
      </c>
      <c r="E93" s="535" t="s">
        <v>10</v>
      </c>
      <c r="F93" s="18">
        <v>507</v>
      </c>
      <c r="G93" s="633">
        <f t="shared" si="25"/>
        <v>423.95600000000002</v>
      </c>
      <c r="H93" s="652">
        <v>59.027999999999999</v>
      </c>
      <c r="I93" s="653">
        <v>421.435</v>
      </c>
      <c r="J93" s="555">
        <f t="shared" si="19"/>
        <v>480.46300000000002</v>
      </c>
      <c r="K93" s="625">
        <f t="shared" si="17"/>
        <v>-56.507000000000005</v>
      </c>
      <c r="L93" s="598">
        <f t="shared" si="26"/>
        <v>1.1332850578833653</v>
      </c>
      <c r="M93" s="822">
        <v>43322</v>
      </c>
    </row>
    <row r="94" spans="2:13" ht="31.5" customHeight="1" thickBot="1">
      <c r="B94" s="1070"/>
      <c r="C94" s="1129"/>
      <c r="D94" s="1091"/>
      <c r="E94" s="21" t="s">
        <v>8</v>
      </c>
      <c r="F94" s="20">
        <v>32</v>
      </c>
      <c r="G94" s="632">
        <f t="shared" si="25"/>
        <v>70.685999999999993</v>
      </c>
      <c r="H94" s="652">
        <v>60.81</v>
      </c>
      <c r="I94" s="653">
        <v>0</v>
      </c>
      <c r="J94" s="555">
        <f>+H94+I94</f>
        <v>60.81</v>
      </c>
      <c r="K94" s="625">
        <f t="shared" si="17"/>
        <v>9.8759999999999906</v>
      </c>
      <c r="L94" s="598">
        <f t="shared" si="26"/>
        <v>0.86028350734233094</v>
      </c>
      <c r="M94" s="626" t="s">
        <v>403</v>
      </c>
    </row>
    <row r="95" spans="2:13" ht="31.5" customHeight="1">
      <c r="B95" s="1070"/>
      <c r="C95" s="1129"/>
      <c r="D95" s="1145" t="s">
        <v>17</v>
      </c>
      <c r="E95" s="535" t="s">
        <v>10</v>
      </c>
      <c r="F95" s="18">
        <v>482</v>
      </c>
      <c r="G95" s="633">
        <f t="shared" si="25"/>
        <v>425.49299999999999</v>
      </c>
      <c r="H95" s="652">
        <v>26.948</v>
      </c>
      <c r="I95" s="653">
        <v>294.363</v>
      </c>
      <c r="J95" s="555">
        <f t="shared" si="19"/>
        <v>321.31099999999998</v>
      </c>
      <c r="K95" s="625">
        <f t="shared" si="17"/>
        <v>104.18200000000002</v>
      </c>
      <c r="L95" s="598">
        <f t="shared" si="26"/>
        <v>0.75514990845912855</v>
      </c>
      <c r="M95" s="851">
        <v>43394</v>
      </c>
    </row>
    <row r="96" spans="2:13" ht="31.5" customHeight="1" thickBot="1">
      <c r="B96" s="1070"/>
      <c r="C96" s="1130"/>
      <c r="D96" s="1146"/>
      <c r="E96" s="120" t="s">
        <v>8</v>
      </c>
      <c r="F96" s="405">
        <v>30</v>
      </c>
      <c r="G96" s="487">
        <f t="shared" si="25"/>
        <v>39.875999999999991</v>
      </c>
      <c r="H96" s="657">
        <v>34.692</v>
      </c>
      <c r="I96" s="658"/>
      <c r="J96" s="621">
        <f>+H96+I96</f>
        <v>34.692</v>
      </c>
      <c r="K96" s="622">
        <f t="shared" si="17"/>
        <v>5.1839999999999904</v>
      </c>
      <c r="L96" s="589">
        <f t="shared" si="26"/>
        <v>0.86999699067108061</v>
      </c>
      <c r="M96" s="623" t="s">
        <v>403</v>
      </c>
    </row>
    <row r="97" spans="2:13" ht="31.5" customHeight="1">
      <c r="B97" s="1070"/>
      <c r="C97" s="1134" t="s">
        <v>7</v>
      </c>
      <c r="D97" s="1137" t="s">
        <v>14</v>
      </c>
      <c r="E97" s="505" t="s">
        <v>10</v>
      </c>
      <c r="F97" s="506">
        <v>608</v>
      </c>
      <c r="G97" s="509">
        <f>+F97</f>
        <v>608</v>
      </c>
      <c r="H97" s="760">
        <v>99.637</v>
      </c>
      <c r="I97" s="761">
        <v>495.53399999999999</v>
      </c>
      <c r="J97" s="795">
        <f t="shared" si="19"/>
        <v>595.17100000000005</v>
      </c>
      <c r="K97" s="624">
        <f t="shared" si="17"/>
        <v>12.828999999999951</v>
      </c>
      <c r="L97" s="644">
        <f>+J97/G97</f>
        <v>0.97889967105263165</v>
      </c>
      <c r="M97" s="342">
        <v>43154</v>
      </c>
    </row>
    <row r="98" spans="2:13" ht="31.5" customHeight="1">
      <c r="B98" s="1070"/>
      <c r="C98" s="1135"/>
      <c r="D98" s="1138"/>
      <c r="E98" s="507" t="s">
        <v>8</v>
      </c>
      <c r="F98" s="457">
        <v>34</v>
      </c>
      <c r="G98" s="510">
        <f>+F98</f>
        <v>34</v>
      </c>
      <c r="H98" s="652">
        <v>52.06</v>
      </c>
      <c r="I98" s="653">
        <v>0</v>
      </c>
      <c r="J98" s="555">
        <f>+H98+I98</f>
        <v>52.06</v>
      </c>
      <c r="K98" s="625">
        <f t="shared" si="17"/>
        <v>-18.060000000000002</v>
      </c>
      <c r="L98" s="598">
        <f>+J98/G98</f>
        <v>1.5311764705882354</v>
      </c>
      <c r="M98" s="347">
        <v>43179</v>
      </c>
    </row>
    <row r="99" spans="2:13" ht="31.5" customHeight="1">
      <c r="B99" s="1070"/>
      <c r="C99" s="1135"/>
      <c r="D99" s="1139" t="s">
        <v>16</v>
      </c>
      <c r="E99" s="646" t="s">
        <v>10</v>
      </c>
      <c r="F99" s="647">
        <v>845</v>
      </c>
      <c r="G99" s="635">
        <f t="shared" ref="G99:G104" si="27">+F99+K97</f>
        <v>857.82899999999995</v>
      </c>
      <c r="H99" s="652">
        <v>249.55500000000001</v>
      </c>
      <c r="I99" s="653">
        <v>616.44899999999996</v>
      </c>
      <c r="J99" s="555">
        <f t="shared" si="19"/>
        <v>866.00399999999991</v>
      </c>
      <c r="K99" s="625">
        <f t="shared" si="17"/>
        <v>-8.1749999999999545</v>
      </c>
      <c r="L99" s="598">
        <f>+J99/G99</f>
        <v>1.0095298713379939</v>
      </c>
      <c r="M99" s="710">
        <v>43257</v>
      </c>
    </row>
    <row r="100" spans="2:13" ht="31.5" customHeight="1">
      <c r="B100" s="1070"/>
      <c r="C100" s="1135"/>
      <c r="D100" s="1140"/>
      <c r="E100" s="507" t="s">
        <v>8</v>
      </c>
      <c r="F100" s="457">
        <v>55</v>
      </c>
      <c r="G100" s="511">
        <f t="shared" si="27"/>
        <v>36.94</v>
      </c>
      <c r="H100" s="652">
        <v>47.627000000000002</v>
      </c>
      <c r="I100" s="653">
        <v>0</v>
      </c>
      <c r="J100" s="555">
        <f>+H100+I100</f>
        <v>47.627000000000002</v>
      </c>
      <c r="K100" s="625">
        <f t="shared" si="17"/>
        <v>-10.687000000000005</v>
      </c>
      <c r="L100" s="598">
        <f t="shared" ref="L100:L103" si="28">+J100/G100</f>
        <v>1.2893069842988631</v>
      </c>
      <c r="M100" s="711">
        <v>43280</v>
      </c>
    </row>
    <row r="101" spans="2:13" ht="31.5" customHeight="1">
      <c r="B101" s="1070"/>
      <c r="C101" s="1135"/>
      <c r="D101" s="1141" t="s">
        <v>27</v>
      </c>
      <c r="E101" s="646" t="s">
        <v>10</v>
      </c>
      <c r="F101" s="647">
        <v>808</v>
      </c>
      <c r="G101" s="635">
        <f t="shared" si="27"/>
        <v>799.82500000000005</v>
      </c>
      <c r="H101" s="654">
        <v>214.947</v>
      </c>
      <c r="I101" s="567">
        <v>369.94</v>
      </c>
      <c r="J101" s="555">
        <f t="shared" si="19"/>
        <v>584.88699999999994</v>
      </c>
      <c r="K101" s="625">
        <f t="shared" si="17"/>
        <v>214.9380000000001</v>
      </c>
      <c r="L101" s="598">
        <f>+J101/G101</f>
        <v>0.731268715031413</v>
      </c>
      <c r="M101" s="626" t="s">
        <v>403</v>
      </c>
    </row>
    <row r="102" spans="2:13" ht="31.5" customHeight="1">
      <c r="B102" s="1070"/>
      <c r="C102" s="1135"/>
      <c r="D102" s="1138"/>
      <c r="E102" s="507" t="s">
        <v>8</v>
      </c>
      <c r="F102" s="457">
        <v>37</v>
      </c>
      <c r="G102" s="511">
        <f t="shared" si="27"/>
        <v>26.312999999999995</v>
      </c>
      <c r="H102" s="654">
        <v>0</v>
      </c>
      <c r="I102" s="567">
        <v>0</v>
      </c>
      <c r="J102" s="555">
        <f>+H102+I102</f>
        <v>0</v>
      </c>
      <c r="K102" s="625">
        <f t="shared" si="17"/>
        <v>26.312999999999995</v>
      </c>
      <c r="L102" s="598">
        <f t="shared" si="28"/>
        <v>0</v>
      </c>
      <c r="M102" s="626" t="s">
        <v>403</v>
      </c>
    </row>
    <row r="103" spans="2:13" ht="31.5" customHeight="1">
      <c r="B103" s="1070"/>
      <c r="C103" s="1135"/>
      <c r="D103" s="1139" t="s">
        <v>17</v>
      </c>
      <c r="E103" s="646" t="s">
        <v>10</v>
      </c>
      <c r="F103" s="647">
        <v>431</v>
      </c>
      <c r="G103" s="635">
        <f t="shared" si="27"/>
        <v>645.9380000000001</v>
      </c>
      <c r="H103" s="652">
        <v>144.29499999999999</v>
      </c>
      <c r="I103" s="653">
        <v>307.29199999999997</v>
      </c>
      <c r="J103" s="555">
        <f t="shared" si="19"/>
        <v>451.58699999999999</v>
      </c>
      <c r="K103" s="625">
        <f t="shared" si="17"/>
        <v>194.35100000000011</v>
      </c>
      <c r="L103" s="598">
        <f t="shared" si="28"/>
        <v>0.69911818162114614</v>
      </c>
      <c r="M103" s="626" t="s">
        <v>403</v>
      </c>
    </row>
    <row r="104" spans="2:13" ht="31.5" customHeight="1" thickBot="1">
      <c r="B104" s="1070"/>
      <c r="C104" s="1136"/>
      <c r="D104" s="1147"/>
      <c r="E104" s="488" t="s">
        <v>8</v>
      </c>
      <c r="F104" s="458">
        <v>35</v>
      </c>
      <c r="G104" s="489">
        <f t="shared" si="27"/>
        <v>61.312999999999995</v>
      </c>
      <c r="H104" s="657"/>
      <c r="I104" s="658"/>
      <c r="J104" s="621">
        <f>+H104+I104</f>
        <v>0</v>
      </c>
      <c r="K104" s="622">
        <f t="shared" si="17"/>
        <v>61.312999999999995</v>
      </c>
      <c r="L104" s="589">
        <f>+J104/G104</f>
        <v>0</v>
      </c>
      <c r="M104" s="623" t="s">
        <v>403</v>
      </c>
    </row>
    <row r="105" spans="2:13" s="245" customFormat="1" ht="31.5" customHeight="1" thickBot="1">
      <c r="B105" s="1071"/>
      <c r="C105" s="1072" t="s">
        <v>47</v>
      </c>
      <c r="D105" s="1073"/>
      <c r="E105" s="1052"/>
      <c r="F105" s="648">
        <f>SUM(F65:F104)</f>
        <v>11656</v>
      </c>
      <c r="G105" s="648">
        <f>SUM(G65:G104)</f>
        <v>10172.303000000002</v>
      </c>
      <c r="H105" s="659">
        <f t="shared" ref="H105" si="29">SUM(H65:H104)</f>
        <v>3083.723</v>
      </c>
      <c r="I105" s="660">
        <f>SUM(I65:I104)</f>
        <v>8256.8029999999981</v>
      </c>
      <c r="J105" s="650">
        <f>SUM(J65:J104)</f>
        <v>11340.526</v>
      </c>
      <c r="K105" s="636">
        <f>+F105-J105</f>
        <v>315.47400000000016</v>
      </c>
      <c r="L105" s="637">
        <f>+J105/F105</f>
        <v>0.97293462594371993</v>
      </c>
      <c r="M105" s="638"/>
    </row>
    <row r="106" spans="2:13" s="245" customFormat="1" ht="31.5" customHeight="1" thickBot="1">
      <c r="C106" s="391"/>
      <c r="D106" s="248"/>
      <c r="E106" s="248"/>
      <c r="F106" s="249"/>
      <c r="G106" s="386"/>
      <c r="H106" s="387">
        <f>+H105/J105</f>
        <v>0.27192063225286023</v>
      </c>
      <c r="I106" s="387">
        <f>+I105/J105</f>
        <v>0.72807936774713966</v>
      </c>
      <c r="J106" s="392"/>
      <c r="K106" s="393"/>
      <c r="L106" s="253"/>
      <c r="M106" s="394"/>
    </row>
    <row r="107" spans="2:13" s="245" customFormat="1" ht="63" customHeight="1" thickBot="1">
      <c r="B107" s="395" t="s">
        <v>2</v>
      </c>
      <c r="C107" s="396" t="s">
        <v>15</v>
      </c>
      <c r="D107" s="396" t="s">
        <v>0</v>
      </c>
      <c r="E107" s="396" t="s">
        <v>11</v>
      </c>
      <c r="F107" s="396" t="s">
        <v>25</v>
      </c>
      <c r="G107" s="649" t="s">
        <v>24</v>
      </c>
      <c r="H107" s="404" t="s">
        <v>42</v>
      </c>
      <c r="I107" s="651" t="s">
        <v>43</v>
      </c>
      <c r="J107" s="400" t="s">
        <v>41</v>
      </c>
      <c r="K107" s="401" t="s">
        <v>26</v>
      </c>
      <c r="L107" s="402" t="s">
        <v>13</v>
      </c>
      <c r="M107" s="403" t="s">
        <v>1</v>
      </c>
    </row>
    <row r="108" spans="2:13" ht="31.5" customHeight="1">
      <c r="B108" s="1160" t="s">
        <v>46</v>
      </c>
      <c r="C108" s="1164" t="s">
        <v>3</v>
      </c>
      <c r="D108" s="1132" t="s">
        <v>14</v>
      </c>
      <c r="E108" s="512" t="s">
        <v>29</v>
      </c>
      <c r="F108" s="513">
        <v>3</v>
      </c>
      <c r="G108" s="666">
        <f>+F108</f>
        <v>3</v>
      </c>
      <c r="H108" s="673">
        <v>0</v>
      </c>
      <c r="I108" s="562">
        <v>0</v>
      </c>
      <c r="J108" s="798">
        <f t="shared" ref="J108:J147" si="30">+H108+I108</f>
        <v>0</v>
      </c>
      <c r="K108" s="624">
        <f t="shared" si="17"/>
        <v>3</v>
      </c>
      <c r="L108" s="639">
        <f t="shared" ref="L108:L132" si="31">+J108/G108</f>
        <v>0</v>
      </c>
      <c r="M108" s="342">
        <v>43160</v>
      </c>
    </row>
    <row r="109" spans="2:13" ht="31.5" customHeight="1">
      <c r="B109" s="1161"/>
      <c r="C109" s="1165"/>
      <c r="D109" s="1120"/>
      <c r="E109" s="514" t="s">
        <v>8</v>
      </c>
      <c r="F109" s="515">
        <v>1</v>
      </c>
      <c r="G109" s="667">
        <f>+F109</f>
        <v>1</v>
      </c>
      <c r="H109" s="654">
        <v>36.75</v>
      </c>
      <c r="I109" s="567">
        <v>0</v>
      </c>
      <c r="J109" s="559">
        <f t="shared" si="30"/>
        <v>36.75</v>
      </c>
      <c r="K109" s="625">
        <f t="shared" si="17"/>
        <v>-35.75</v>
      </c>
      <c r="L109" s="594">
        <f>+J109/G109</f>
        <v>36.75</v>
      </c>
      <c r="M109" s="347">
        <v>43147</v>
      </c>
    </row>
    <row r="110" spans="2:13" ht="31.5" customHeight="1">
      <c r="B110" s="1161"/>
      <c r="C110" s="1165"/>
      <c r="D110" s="1121" t="s">
        <v>16</v>
      </c>
      <c r="E110" s="674" t="s">
        <v>29</v>
      </c>
      <c r="F110" s="675">
        <v>1</v>
      </c>
      <c r="G110" s="668">
        <f t="shared" ref="G110:G115" si="32">+K108+F110</f>
        <v>4</v>
      </c>
      <c r="H110" s="654">
        <v>0</v>
      </c>
      <c r="I110" s="567">
        <v>0</v>
      </c>
      <c r="J110" s="559">
        <f>+H110+I110</f>
        <v>0</v>
      </c>
      <c r="K110" s="625">
        <f t="shared" si="17"/>
        <v>4</v>
      </c>
      <c r="L110" s="594">
        <f t="shared" si="31"/>
        <v>0</v>
      </c>
      <c r="M110" s="1155">
        <v>43188</v>
      </c>
    </row>
    <row r="111" spans="2:13" ht="31.5" customHeight="1">
      <c r="B111" s="1161"/>
      <c r="C111" s="1165"/>
      <c r="D111" s="1133"/>
      <c r="E111" s="514" t="s">
        <v>8</v>
      </c>
      <c r="F111" s="515">
        <v>1</v>
      </c>
      <c r="G111" s="669">
        <f t="shared" si="32"/>
        <v>-34.75</v>
      </c>
      <c r="H111" s="654">
        <v>0</v>
      </c>
      <c r="I111" s="567">
        <v>0</v>
      </c>
      <c r="J111" s="559">
        <f>+H111+I111</f>
        <v>0</v>
      </c>
      <c r="K111" s="625">
        <f t="shared" si="17"/>
        <v>-34.75</v>
      </c>
      <c r="L111" s="594">
        <f t="shared" si="31"/>
        <v>0</v>
      </c>
      <c r="M111" s="1156"/>
    </row>
    <row r="112" spans="2:13" ht="31.5" customHeight="1">
      <c r="B112" s="1161"/>
      <c r="C112" s="1165"/>
      <c r="D112" s="1119" t="s">
        <v>27</v>
      </c>
      <c r="E112" s="674" t="s">
        <v>29</v>
      </c>
      <c r="F112" s="675">
        <v>1.5</v>
      </c>
      <c r="G112" s="668">
        <f t="shared" si="32"/>
        <v>5.5</v>
      </c>
      <c r="H112" s="654">
        <v>0</v>
      </c>
      <c r="I112" s="567">
        <v>0</v>
      </c>
      <c r="J112" s="559">
        <f t="shared" si="30"/>
        <v>0</v>
      </c>
      <c r="K112" s="625">
        <f t="shared" si="17"/>
        <v>5.5</v>
      </c>
      <c r="L112" s="594">
        <f t="shared" si="31"/>
        <v>0</v>
      </c>
      <c r="M112" s="711">
        <v>43280</v>
      </c>
    </row>
    <row r="113" spans="2:13" ht="31.5" customHeight="1">
      <c r="B113" s="1161"/>
      <c r="C113" s="1165"/>
      <c r="D113" s="1120"/>
      <c r="E113" s="514" t="s">
        <v>8</v>
      </c>
      <c r="F113" s="515">
        <v>0.5</v>
      </c>
      <c r="G113" s="669">
        <f t="shared" si="32"/>
        <v>-34.25</v>
      </c>
      <c r="H113" s="654">
        <v>0</v>
      </c>
      <c r="I113" s="567">
        <v>0</v>
      </c>
      <c r="J113" s="559">
        <f t="shared" si="30"/>
        <v>0</v>
      </c>
      <c r="K113" s="625">
        <f t="shared" si="17"/>
        <v>-34.25</v>
      </c>
      <c r="L113" s="594">
        <f t="shared" si="31"/>
        <v>0</v>
      </c>
      <c r="M113" s="711">
        <v>43280</v>
      </c>
    </row>
    <row r="114" spans="2:13" ht="31.5" customHeight="1">
      <c r="B114" s="1161"/>
      <c r="C114" s="1165"/>
      <c r="D114" s="1121" t="s">
        <v>17</v>
      </c>
      <c r="E114" s="674" t="s">
        <v>29</v>
      </c>
      <c r="F114" s="675">
        <v>1.5</v>
      </c>
      <c r="G114" s="668">
        <f t="shared" si="32"/>
        <v>7</v>
      </c>
      <c r="H114" s="654"/>
      <c r="I114" s="567"/>
      <c r="J114" s="559">
        <f t="shared" si="30"/>
        <v>0</v>
      </c>
      <c r="K114" s="625">
        <f>+G114-J114</f>
        <v>7</v>
      </c>
      <c r="L114" s="594">
        <f t="shared" si="31"/>
        <v>0</v>
      </c>
      <c r="M114" s="846">
        <v>43371</v>
      </c>
    </row>
    <row r="115" spans="2:13" ht="31.5" customHeight="1" thickBot="1">
      <c r="B115" s="1161"/>
      <c r="C115" s="1166"/>
      <c r="D115" s="1122"/>
      <c r="E115" s="516" t="s">
        <v>8</v>
      </c>
      <c r="F115" s="492">
        <v>0.5</v>
      </c>
      <c r="G115" s="493">
        <f t="shared" si="32"/>
        <v>-33.75</v>
      </c>
      <c r="H115" s="655"/>
      <c r="I115" s="656"/>
      <c r="J115" s="679">
        <f t="shared" si="30"/>
        <v>0</v>
      </c>
      <c r="K115" s="622">
        <f t="shared" si="17"/>
        <v>-33.75</v>
      </c>
      <c r="L115" s="665">
        <f t="shared" si="31"/>
        <v>0</v>
      </c>
      <c r="M115" s="846">
        <v>43371</v>
      </c>
    </row>
    <row r="116" spans="2:13" ht="31.5" customHeight="1">
      <c r="B116" s="1161"/>
      <c r="C116" s="1167" t="s">
        <v>4</v>
      </c>
      <c r="D116" s="1123" t="s">
        <v>14</v>
      </c>
      <c r="E116" s="517" t="s">
        <v>29</v>
      </c>
      <c r="F116" s="450">
        <v>298</v>
      </c>
      <c r="G116" s="518">
        <f>+F116</f>
        <v>298</v>
      </c>
      <c r="H116" s="673">
        <v>0</v>
      </c>
      <c r="I116" s="562">
        <v>0</v>
      </c>
      <c r="J116" s="798">
        <f t="shared" si="30"/>
        <v>0</v>
      </c>
      <c r="K116" s="624">
        <f>+G116-J116</f>
        <v>298</v>
      </c>
      <c r="L116" s="639">
        <f t="shared" si="31"/>
        <v>0</v>
      </c>
      <c r="M116" s="342">
        <v>43160</v>
      </c>
    </row>
    <row r="117" spans="2:13" ht="31.5" customHeight="1">
      <c r="B117" s="1161"/>
      <c r="C117" s="1168"/>
      <c r="D117" s="1124"/>
      <c r="E117" s="478" t="s">
        <v>8</v>
      </c>
      <c r="F117" s="409">
        <v>21</v>
      </c>
      <c r="G117" s="480">
        <f>+F117</f>
        <v>21</v>
      </c>
      <c r="H117" s="762">
        <v>310.762</v>
      </c>
      <c r="I117" s="567">
        <v>0</v>
      </c>
      <c r="J117" s="559">
        <f t="shared" si="30"/>
        <v>310.762</v>
      </c>
      <c r="K117" s="625">
        <f>+G117-J117</f>
        <v>-289.762</v>
      </c>
      <c r="L117" s="594">
        <f t="shared" si="31"/>
        <v>14.798190476190475</v>
      </c>
      <c r="M117" s="347">
        <v>43145</v>
      </c>
    </row>
    <row r="118" spans="2:13" ht="31.5" customHeight="1">
      <c r="B118" s="1161"/>
      <c r="C118" s="1168"/>
      <c r="D118" s="1125" t="s">
        <v>16</v>
      </c>
      <c r="E118" s="676" t="s">
        <v>29</v>
      </c>
      <c r="F118" s="677">
        <v>85</v>
      </c>
      <c r="G118" s="519">
        <f t="shared" ref="G118:G123" si="33">+K116+F118</f>
        <v>383</v>
      </c>
      <c r="H118" s="654">
        <v>193.959</v>
      </c>
      <c r="I118" s="567">
        <v>0</v>
      </c>
      <c r="J118" s="559">
        <f t="shared" si="30"/>
        <v>193.959</v>
      </c>
      <c r="K118" s="625">
        <f t="shared" ref="K118:K123" si="34">+G118-J118</f>
        <v>189.041</v>
      </c>
      <c r="L118" s="594">
        <f t="shared" si="31"/>
        <v>0.50642036553524805</v>
      </c>
      <c r="M118" s="846">
        <v>43236</v>
      </c>
    </row>
    <row r="119" spans="2:13" ht="31.5" customHeight="1">
      <c r="B119" s="1161"/>
      <c r="C119" s="1168"/>
      <c r="D119" s="1126"/>
      <c r="E119" s="478" t="s">
        <v>8</v>
      </c>
      <c r="F119" s="409">
        <v>64</v>
      </c>
      <c r="G119" s="520">
        <f t="shared" si="33"/>
        <v>-225.762</v>
      </c>
      <c r="H119" s="654">
        <v>0</v>
      </c>
      <c r="I119" s="567">
        <v>0</v>
      </c>
      <c r="J119" s="559">
        <f t="shared" si="30"/>
        <v>0</v>
      </c>
      <c r="K119" s="625">
        <f t="shared" si="34"/>
        <v>-225.762</v>
      </c>
      <c r="L119" s="594">
        <f t="shared" si="31"/>
        <v>0</v>
      </c>
      <c r="M119" s="846">
        <v>43237</v>
      </c>
    </row>
    <row r="120" spans="2:13" ht="31.5" customHeight="1">
      <c r="B120" s="1161"/>
      <c r="C120" s="1168"/>
      <c r="D120" s="1127" t="s">
        <v>27</v>
      </c>
      <c r="E120" s="676" t="s">
        <v>29</v>
      </c>
      <c r="F120" s="677">
        <v>80</v>
      </c>
      <c r="G120" s="519">
        <f t="shared" si="33"/>
        <v>269.041</v>
      </c>
      <c r="H120" s="654">
        <v>0</v>
      </c>
      <c r="I120" s="567">
        <v>0</v>
      </c>
      <c r="J120" s="559">
        <f t="shared" si="30"/>
        <v>0</v>
      </c>
      <c r="K120" s="625">
        <f t="shared" si="34"/>
        <v>269.041</v>
      </c>
      <c r="L120" s="594">
        <f t="shared" si="31"/>
        <v>0</v>
      </c>
      <c r="M120" s="626" t="s">
        <v>403</v>
      </c>
    </row>
    <row r="121" spans="2:13" ht="31.5" customHeight="1">
      <c r="B121" s="1161"/>
      <c r="C121" s="1168"/>
      <c r="D121" s="1124"/>
      <c r="E121" s="478" t="s">
        <v>8</v>
      </c>
      <c r="F121" s="409">
        <v>64</v>
      </c>
      <c r="G121" s="520">
        <f t="shared" si="33"/>
        <v>-161.762</v>
      </c>
      <c r="H121" s="654">
        <v>0</v>
      </c>
      <c r="I121" s="567">
        <v>0</v>
      </c>
      <c r="J121" s="559">
        <f t="shared" si="30"/>
        <v>0</v>
      </c>
      <c r="K121" s="625">
        <f t="shared" si="34"/>
        <v>-161.762</v>
      </c>
      <c r="L121" s="594">
        <f t="shared" si="31"/>
        <v>0</v>
      </c>
      <c r="M121" s="626" t="s">
        <v>403</v>
      </c>
    </row>
    <row r="122" spans="2:13" ht="31.5" customHeight="1">
      <c r="B122" s="1161"/>
      <c r="C122" s="1168"/>
      <c r="D122" s="1125" t="s">
        <v>17</v>
      </c>
      <c r="E122" s="676" t="s">
        <v>29</v>
      </c>
      <c r="F122" s="677">
        <v>70</v>
      </c>
      <c r="G122" s="519">
        <f t="shared" si="33"/>
        <v>339.041</v>
      </c>
      <c r="H122" s="654"/>
      <c r="I122" s="567"/>
      <c r="J122" s="559">
        <f t="shared" si="30"/>
        <v>0</v>
      </c>
      <c r="K122" s="625">
        <f>+G122-J122</f>
        <v>339.041</v>
      </c>
      <c r="L122" s="594">
        <f t="shared" si="31"/>
        <v>0</v>
      </c>
      <c r="M122" s="626" t="s">
        <v>403</v>
      </c>
    </row>
    <row r="123" spans="2:13" ht="31.5" customHeight="1" thickBot="1">
      <c r="B123" s="1161"/>
      <c r="C123" s="1169"/>
      <c r="D123" s="1131"/>
      <c r="E123" s="521" t="s">
        <v>8</v>
      </c>
      <c r="F123" s="421">
        <v>65</v>
      </c>
      <c r="G123" s="490">
        <f t="shared" si="33"/>
        <v>-96.762</v>
      </c>
      <c r="H123" s="655"/>
      <c r="I123" s="656"/>
      <c r="J123" s="679">
        <f t="shared" si="30"/>
        <v>0</v>
      </c>
      <c r="K123" s="622">
        <f t="shared" si="34"/>
        <v>-96.762</v>
      </c>
      <c r="L123" s="665">
        <f t="shared" si="31"/>
        <v>0</v>
      </c>
      <c r="M123" s="623" t="s">
        <v>403</v>
      </c>
    </row>
    <row r="124" spans="2:13" ht="31.5" customHeight="1">
      <c r="B124" s="1161"/>
      <c r="C124" s="1164" t="s">
        <v>5</v>
      </c>
      <c r="D124" s="1132" t="s">
        <v>14</v>
      </c>
      <c r="E124" s="512" t="s">
        <v>29</v>
      </c>
      <c r="F124" s="513">
        <v>2136</v>
      </c>
      <c r="G124" s="666">
        <f>+F124</f>
        <v>2136</v>
      </c>
      <c r="H124" s="673">
        <v>0</v>
      </c>
      <c r="I124" s="562">
        <v>0</v>
      </c>
      <c r="J124" s="798">
        <f t="shared" si="30"/>
        <v>0</v>
      </c>
      <c r="K124" s="624">
        <f>+G124-J124</f>
        <v>2136</v>
      </c>
      <c r="L124" s="639">
        <f t="shared" si="31"/>
        <v>0</v>
      </c>
      <c r="M124" s="342">
        <v>43160</v>
      </c>
    </row>
    <row r="125" spans="2:13" ht="31.5" customHeight="1">
      <c r="B125" s="1161"/>
      <c r="C125" s="1165"/>
      <c r="D125" s="1120"/>
      <c r="E125" s="514" t="s">
        <v>8</v>
      </c>
      <c r="F125" s="515">
        <v>16</v>
      </c>
      <c r="G125" s="667">
        <f>+F125</f>
        <v>16</v>
      </c>
      <c r="H125" s="654">
        <v>1814.883</v>
      </c>
      <c r="I125" s="567">
        <v>0</v>
      </c>
      <c r="J125" s="559">
        <f t="shared" si="30"/>
        <v>1814.883</v>
      </c>
      <c r="K125" s="625">
        <f>+G125-J125</f>
        <v>-1798.883</v>
      </c>
      <c r="L125" s="594">
        <f>+J125/G125</f>
        <v>113.4301875</v>
      </c>
      <c r="M125" s="347">
        <v>43145</v>
      </c>
    </row>
    <row r="126" spans="2:13" ht="31.5" customHeight="1">
      <c r="B126" s="1161"/>
      <c r="C126" s="1165"/>
      <c r="D126" s="1121" t="s">
        <v>16</v>
      </c>
      <c r="E126" s="674" t="s">
        <v>29</v>
      </c>
      <c r="F126" s="675">
        <v>1360</v>
      </c>
      <c r="G126" s="668">
        <f t="shared" ref="G126:G131" si="35">+K124+F126</f>
        <v>3496</v>
      </c>
      <c r="H126" s="654">
        <v>1153.0119999999999</v>
      </c>
      <c r="I126" s="567">
        <v>0</v>
      </c>
      <c r="J126" s="559">
        <f t="shared" si="30"/>
        <v>1153.0119999999999</v>
      </c>
      <c r="K126" s="625">
        <f t="shared" ref="K126:K131" si="36">+G126-J126</f>
        <v>2342.9880000000003</v>
      </c>
      <c r="L126" s="594">
        <f t="shared" si="31"/>
        <v>0.32980892448512583</v>
      </c>
      <c r="M126" s="626" t="s">
        <v>403</v>
      </c>
    </row>
    <row r="127" spans="2:13" ht="31.5" customHeight="1">
      <c r="B127" s="1161"/>
      <c r="C127" s="1165"/>
      <c r="D127" s="1133"/>
      <c r="E127" s="514" t="s">
        <v>8</v>
      </c>
      <c r="F127" s="515">
        <v>794</v>
      </c>
      <c r="G127" s="669">
        <f>+K125+F127</f>
        <v>-1004.883</v>
      </c>
      <c r="H127" s="654">
        <v>0</v>
      </c>
      <c r="I127" s="567">
        <v>0</v>
      </c>
      <c r="J127" s="559">
        <f t="shared" si="30"/>
        <v>0</v>
      </c>
      <c r="K127" s="625">
        <f t="shared" si="36"/>
        <v>-1004.883</v>
      </c>
      <c r="L127" s="594">
        <f t="shared" si="31"/>
        <v>0</v>
      </c>
      <c r="M127" s="626" t="s">
        <v>403</v>
      </c>
    </row>
    <row r="128" spans="2:13" ht="31.5" customHeight="1">
      <c r="B128" s="1161"/>
      <c r="C128" s="1165"/>
      <c r="D128" s="1119" t="s">
        <v>27</v>
      </c>
      <c r="E128" s="674" t="s">
        <v>29</v>
      </c>
      <c r="F128" s="675">
        <v>194</v>
      </c>
      <c r="G128" s="668">
        <f t="shared" si="35"/>
        <v>2536.9880000000003</v>
      </c>
      <c r="H128" s="654">
        <v>773.02</v>
      </c>
      <c r="I128" s="567">
        <v>0</v>
      </c>
      <c r="J128" s="559">
        <f t="shared" si="30"/>
        <v>773.02</v>
      </c>
      <c r="K128" s="625">
        <f t="shared" si="36"/>
        <v>1763.9680000000003</v>
      </c>
      <c r="L128" s="594">
        <f t="shared" si="31"/>
        <v>0.3046999039806258</v>
      </c>
      <c r="M128" s="626" t="s">
        <v>403</v>
      </c>
    </row>
    <row r="129" spans="2:13" ht="31.5" customHeight="1">
      <c r="B129" s="1161"/>
      <c r="C129" s="1165"/>
      <c r="D129" s="1120"/>
      <c r="E129" s="514" t="s">
        <v>8</v>
      </c>
      <c r="F129" s="515">
        <v>519</v>
      </c>
      <c r="G129" s="669">
        <f t="shared" si="35"/>
        <v>-485.88300000000004</v>
      </c>
      <c r="H129" s="654">
        <v>0</v>
      </c>
      <c r="I129" s="567">
        <v>0</v>
      </c>
      <c r="J129" s="559">
        <f t="shared" si="30"/>
        <v>0</v>
      </c>
      <c r="K129" s="625">
        <f t="shared" si="36"/>
        <v>-485.88300000000004</v>
      </c>
      <c r="L129" s="594">
        <f t="shared" si="31"/>
        <v>0</v>
      </c>
      <c r="M129" s="626" t="s">
        <v>403</v>
      </c>
    </row>
    <row r="130" spans="2:13" ht="31.5" customHeight="1">
      <c r="B130" s="1161"/>
      <c r="C130" s="1165"/>
      <c r="D130" s="1121" t="s">
        <v>17</v>
      </c>
      <c r="E130" s="674" t="s">
        <v>29</v>
      </c>
      <c r="F130" s="675">
        <v>194</v>
      </c>
      <c r="G130" s="668">
        <f t="shared" si="35"/>
        <v>1957.9680000000003</v>
      </c>
      <c r="H130" s="654">
        <v>297.322</v>
      </c>
      <c r="I130" s="567"/>
      <c r="J130" s="559">
        <f t="shared" si="30"/>
        <v>297.322</v>
      </c>
      <c r="K130" s="625">
        <f>+G130-J130</f>
        <v>1660.6460000000002</v>
      </c>
      <c r="L130" s="594">
        <f t="shared" si="31"/>
        <v>0.15185232853652356</v>
      </c>
      <c r="M130" s="626" t="s">
        <v>403</v>
      </c>
    </row>
    <row r="131" spans="2:13" ht="31.5" customHeight="1" thickBot="1">
      <c r="B131" s="1161"/>
      <c r="C131" s="1166"/>
      <c r="D131" s="1122"/>
      <c r="E131" s="516" t="s">
        <v>8</v>
      </c>
      <c r="F131" s="492">
        <v>228</v>
      </c>
      <c r="G131" s="493">
        <f t="shared" si="35"/>
        <v>-257.88300000000004</v>
      </c>
      <c r="H131" s="655"/>
      <c r="I131" s="656"/>
      <c r="J131" s="679">
        <f t="shared" si="30"/>
        <v>0</v>
      </c>
      <c r="K131" s="622">
        <f t="shared" si="36"/>
        <v>-257.88300000000004</v>
      </c>
      <c r="L131" s="665">
        <f t="shared" si="31"/>
        <v>0</v>
      </c>
      <c r="M131" s="623" t="s">
        <v>403</v>
      </c>
    </row>
    <row r="132" spans="2:13" ht="31.5" customHeight="1">
      <c r="B132" s="1161"/>
      <c r="C132" s="1170" t="s">
        <v>6</v>
      </c>
      <c r="D132" s="1123" t="s">
        <v>14</v>
      </c>
      <c r="E132" s="517" t="s">
        <v>29</v>
      </c>
      <c r="F132" s="450">
        <v>256</v>
      </c>
      <c r="G132" s="518">
        <f>+F132</f>
        <v>256</v>
      </c>
      <c r="H132" s="673">
        <v>0</v>
      </c>
      <c r="I132" s="562">
        <v>0</v>
      </c>
      <c r="J132" s="798">
        <f t="shared" si="30"/>
        <v>0</v>
      </c>
      <c r="K132" s="624">
        <f>+G132-J132</f>
        <v>256</v>
      </c>
      <c r="L132" s="639">
        <f t="shared" si="31"/>
        <v>0</v>
      </c>
      <c r="M132" s="342">
        <v>43160</v>
      </c>
    </row>
    <row r="133" spans="2:13" ht="31.5" customHeight="1">
      <c r="B133" s="1161"/>
      <c r="C133" s="1171"/>
      <c r="D133" s="1124"/>
      <c r="E133" s="478" t="s">
        <v>8</v>
      </c>
      <c r="F133" s="409">
        <v>74</v>
      </c>
      <c r="G133" s="480">
        <f>+F133</f>
        <v>74</v>
      </c>
      <c r="H133" s="654">
        <v>466.74400000000003</v>
      </c>
      <c r="I133" s="567">
        <v>0</v>
      </c>
      <c r="J133" s="559">
        <f t="shared" si="30"/>
        <v>466.74400000000003</v>
      </c>
      <c r="K133" s="625">
        <f>+G133-J133</f>
        <v>-392.74400000000003</v>
      </c>
      <c r="L133" s="594">
        <f t="shared" ref="L133:L147" si="37">+J133/G133</f>
        <v>6.3073513513513522</v>
      </c>
      <c r="M133" s="347">
        <v>43145</v>
      </c>
    </row>
    <row r="134" spans="2:13" ht="31.5" customHeight="1">
      <c r="B134" s="1161"/>
      <c r="C134" s="1171"/>
      <c r="D134" s="1125" t="s">
        <v>16</v>
      </c>
      <c r="E134" s="676" t="s">
        <v>29</v>
      </c>
      <c r="F134" s="677">
        <v>163</v>
      </c>
      <c r="G134" s="519">
        <f>+K132+F134</f>
        <v>419</v>
      </c>
      <c r="H134" s="654">
        <v>103.82</v>
      </c>
      <c r="I134" s="567">
        <v>0</v>
      </c>
      <c r="J134" s="559">
        <f t="shared" si="30"/>
        <v>103.82</v>
      </c>
      <c r="K134" s="625">
        <f>+G134-J134</f>
        <v>315.18</v>
      </c>
      <c r="L134" s="594">
        <f t="shared" si="37"/>
        <v>0.24778042959427207</v>
      </c>
      <c r="M134" s="548" t="s">
        <v>403</v>
      </c>
    </row>
    <row r="135" spans="2:13" ht="31.5" customHeight="1">
      <c r="B135" s="1161"/>
      <c r="C135" s="1171"/>
      <c r="D135" s="1126"/>
      <c r="E135" s="478" t="s">
        <v>8</v>
      </c>
      <c r="F135" s="409">
        <v>74</v>
      </c>
      <c r="G135" s="520">
        <f>+K133+F135</f>
        <v>-318.74400000000003</v>
      </c>
      <c r="H135" s="654">
        <v>0</v>
      </c>
      <c r="I135" s="567">
        <v>0</v>
      </c>
      <c r="J135" s="559">
        <f t="shared" si="30"/>
        <v>0</v>
      </c>
      <c r="K135" s="625">
        <f t="shared" ref="K135:K139" si="38">+G135-J135</f>
        <v>-318.74400000000003</v>
      </c>
      <c r="L135" s="594">
        <f t="shared" si="37"/>
        <v>0</v>
      </c>
      <c r="M135" s="852">
        <v>43191</v>
      </c>
    </row>
    <row r="136" spans="2:13" ht="31.5" customHeight="1">
      <c r="B136" s="1161"/>
      <c r="C136" s="1171"/>
      <c r="D136" s="1127" t="s">
        <v>27</v>
      </c>
      <c r="E136" s="676" t="s">
        <v>29</v>
      </c>
      <c r="F136" s="677">
        <v>24</v>
      </c>
      <c r="G136" s="519">
        <f t="shared" ref="G136:G139" si="39">+K134+F136</f>
        <v>339.18</v>
      </c>
      <c r="H136" s="654">
        <v>34.165999999999997</v>
      </c>
      <c r="I136" s="567">
        <v>0</v>
      </c>
      <c r="J136" s="559">
        <f t="shared" si="30"/>
        <v>34.165999999999997</v>
      </c>
      <c r="K136" s="625">
        <f t="shared" si="38"/>
        <v>305.01400000000001</v>
      </c>
      <c r="L136" s="594">
        <f t="shared" si="37"/>
        <v>0.10073117518721622</v>
      </c>
      <c r="M136" s="846">
        <v>43350</v>
      </c>
    </row>
    <row r="137" spans="2:13" ht="31.5" customHeight="1">
      <c r="B137" s="1161"/>
      <c r="C137" s="1171"/>
      <c r="D137" s="1124"/>
      <c r="E137" s="478" t="s">
        <v>8</v>
      </c>
      <c r="F137" s="409">
        <v>28</v>
      </c>
      <c r="G137" s="520">
        <f t="shared" si="39"/>
        <v>-290.74400000000003</v>
      </c>
      <c r="H137" s="654">
        <v>63.713999999999999</v>
      </c>
      <c r="I137" s="567">
        <v>0</v>
      </c>
      <c r="J137" s="559">
        <f t="shared" si="30"/>
        <v>63.713999999999999</v>
      </c>
      <c r="K137" s="625">
        <f t="shared" si="38"/>
        <v>-354.45800000000003</v>
      </c>
      <c r="L137" s="594">
        <f t="shared" si="37"/>
        <v>-0.2191412376523677</v>
      </c>
      <c r="M137" s="853" t="s">
        <v>403</v>
      </c>
    </row>
    <row r="138" spans="2:13" ht="31.5" customHeight="1">
      <c r="B138" s="1161"/>
      <c r="C138" s="1171"/>
      <c r="D138" s="1125" t="s">
        <v>17</v>
      </c>
      <c r="E138" s="676" t="s">
        <v>29</v>
      </c>
      <c r="F138" s="677">
        <v>23</v>
      </c>
      <c r="G138" s="519">
        <f t="shared" si="39"/>
        <v>328.01400000000001</v>
      </c>
      <c r="H138" s="654"/>
      <c r="I138" s="567"/>
      <c r="J138" s="559">
        <f t="shared" si="30"/>
        <v>0</v>
      </c>
      <c r="K138" s="625">
        <f>+G138-J138</f>
        <v>328.01400000000001</v>
      </c>
      <c r="L138" s="594">
        <f t="shared" si="37"/>
        <v>0</v>
      </c>
      <c r="M138" s="852">
        <v>43371</v>
      </c>
    </row>
    <row r="139" spans="2:13" ht="31.5" customHeight="1" thickBot="1">
      <c r="B139" s="1161"/>
      <c r="C139" s="1172"/>
      <c r="D139" s="1131"/>
      <c r="E139" s="521" t="s">
        <v>8</v>
      </c>
      <c r="F139" s="421">
        <v>10</v>
      </c>
      <c r="G139" s="490">
        <f t="shared" si="39"/>
        <v>-344.45800000000003</v>
      </c>
      <c r="H139" s="655"/>
      <c r="I139" s="656"/>
      <c r="J139" s="679">
        <f t="shared" si="30"/>
        <v>0</v>
      </c>
      <c r="K139" s="622">
        <f t="shared" si="38"/>
        <v>-344.45800000000003</v>
      </c>
      <c r="L139" s="665">
        <f t="shared" si="37"/>
        <v>0</v>
      </c>
      <c r="M139" s="852">
        <v>43371</v>
      </c>
    </row>
    <row r="140" spans="2:13" ht="31.5" customHeight="1">
      <c r="B140" s="1161"/>
      <c r="C140" s="1165" t="s">
        <v>7</v>
      </c>
      <c r="D140" s="1163" t="s">
        <v>14</v>
      </c>
      <c r="E140" s="522" t="s">
        <v>29</v>
      </c>
      <c r="F140" s="515">
        <v>332</v>
      </c>
      <c r="G140" s="667">
        <f>+F140</f>
        <v>332</v>
      </c>
      <c r="H140" s="577">
        <v>0</v>
      </c>
      <c r="I140" s="564">
        <v>0</v>
      </c>
      <c r="J140" s="799">
        <f t="shared" si="30"/>
        <v>0</v>
      </c>
      <c r="K140" s="628">
        <f>+G140-J140</f>
        <v>332</v>
      </c>
      <c r="L140" s="672">
        <f t="shared" si="37"/>
        <v>0</v>
      </c>
      <c r="M140" s="348">
        <v>43159</v>
      </c>
    </row>
    <row r="141" spans="2:13" ht="31.5" customHeight="1">
      <c r="B141" s="1161"/>
      <c r="C141" s="1165"/>
      <c r="D141" s="1120"/>
      <c r="E141" s="514" t="s">
        <v>8</v>
      </c>
      <c r="F141" s="515">
        <v>105</v>
      </c>
      <c r="G141" s="667">
        <f>+F141</f>
        <v>105</v>
      </c>
      <c r="H141" s="654">
        <v>1141.684</v>
      </c>
      <c r="I141" s="567">
        <v>0</v>
      </c>
      <c r="J141" s="559">
        <f t="shared" si="30"/>
        <v>1141.684</v>
      </c>
      <c r="K141" s="625">
        <f>+G141-J141</f>
        <v>-1036.684</v>
      </c>
      <c r="L141" s="594">
        <f>+J141/G141</f>
        <v>10.873180952380952</v>
      </c>
      <c r="M141" s="347">
        <v>43145</v>
      </c>
    </row>
    <row r="142" spans="2:13" ht="31.5" customHeight="1">
      <c r="B142" s="1161"/>
      <c r="C142" s="1165"/>
      <c r="D142" s="1121" t="s">
        <v>16</v>
      </c>
      <c r="E142" s="523" t="s">
        <v>29</v>
      </c>
      <c r="F142" s="491">
        <v>199</v>
      </c>
      <c r="G142" s="668">
        <f>+K140+F142</f>
        <v>531</v>
      </c>
      <c r="H142" s="654">
        <v>0.17899999999999999</v>
      </c>
      <c r="I142" s="567">
        <v>0</v>
      </c>
      <c r="J142" s="559">
        <f t="shared" si="30"/>
        <v>0.17899999999999999</v>
      </c>
      <c r="K142" s="625">
        <f t="shared" ref="K142:K147" si="40">+G142-J142</f>
        <v>530.82100000000003</v>
      </c>
      <c r="L142" s="594">
        <f t="shared" si="37"/>
        <v>3.3709981167608284E-4</v>
      </c>
      <c r="M142" s="1155">
        <v>43188</v>
      </c>
    </row>
    <row r="143" spans="2:13" ht="31.5" customHeight="1">
      <c r="B143" s="1161"/>
      <c r="C143" s="1165"/>
      <c r="D143" s="1133"/>
      <c r="E143" s="514" t="s">
        <v>8</v>
      </c>
      <c r="F143" s="515">
        <v>105</v>
      </c>
      <c r="G143" s="669">
        <f t="shared" ref="G143:G147" si="41">+K141+F143</f>
        <v>-931.68399999999997</v>
      </c>
      <c r="H143" s="654">
        <v>0</v>
      </c>
      <c r="I143" s="567">
        <v>0</v>
      </c>
      <c r="J143" s="559">
        <f t="shared" si="30"/>
        <v>0</v>
      </c>
      <c r="K143" s="625">
        <f t="shared" si="40"/>
        <v>-931.68399999999997</v>
      </c>
      <c r="L143" s="594">
        <f>+J143/G143</f>
        <v>0</v>
      </c>
      <c r="M143" s="1156"/>
    </row>
    <row r="144" spans="2:13" ht="31.5" customHeight="1">
      <c r="B144" s="1161"/>
      <c r="C144" s="1165"/>
      <c r="D144" s="1119" t="s">
        <v>27</v>
      </c>
      <c r="E144" s="523" t="s">
        <v>29</v>
      </c>
      <c r="F144" s="491">
        <v>66</v>
      </c>
      <c r="G144" s="668">
        <f t="shared" si="41"/>
        <v>596.82100000000003</v>
      </c>
      <c r="H144" s="654">
        <v>0</v>
      </c>
      <c r="I144" s="567">
        <v>0</v>
      </c>
      <c r="J144" s="559">
        <f t="shared" si="30"/>
        <v>0</v>
      </c>
      <c r="K144" s="625">
        <f t="shared" si="40"/>
        <v>596.82100000000003</v>
      </c>
      <c r="L144" s="594">
        <f t="shared" si="37"/>
        <v>0</v>
      </c>
      <c r="M144" s="711">
        <v>43280</v>
      </c>
    </row>
    <row r="145" spans="2:13" ht="31.5" customHeight="1">
      <c r="B145" s="1161"/>
      <c r="C145" s="1165"/>
      <c r="D145" s="1120"/>
      <c r="E145" s="514" t="s">
        <v>8</v>
      </c>
      <c r="F145" s="515">
        <v>40</v>
      </c>
      <c r="G145" s="669">
        <f t="shared" si="41"/>
        <v>-891.68399999999997</v>
      </c>
      <c r="H145" s="654">
        <v>0</v>
      </c>
      <c r="I145" s="567">
        <v>0</v>
      </c>
      <c r="J145" s="559">
        <f t="shared" si="30"/>
        <v>0</v>
      </c>
      <c r="K145" s="625">
        <f t="shared" si="40"/>
        <v>-891.68399999999997</v>
      </c>
      <c r="L145" s="594">
        <f t="shared" si="37"/>
        <v>0</v>
      </c>
      <c r="M145" s="711">
        <v>43280</v>
      </c>
    </row>
    <row r="146" spans="2:13" ht="31.5" customHeight="1">
      <c r="B146" s="1161"/>
      <c r="C146" s="1165"/>
      <c r="D146" s="1121" t="s">
        <v>17</v>
      </c>
      <c r="E146" s="523" t="s">
        <v>29</v>
      </c>
      <c r="F146" s="491">
        <v>66</v>
      </c>
      <c r="G146" s="668">
        <f t="shared" si="41"/>
        <v>662.82100000000003</v>
      </c>
      <c r="H146" s="654"/>
      <c r="I146" s="567"/>
      <c r="J146" s="559">
        <f t="shared" si="30"/>
        <v>0</v>
      </c>
      <c r="K146" s="625">
        <f>+G146-J146</f>
        <v>662.82100000000003</v>
      </c>
      <c r="L146" s="594">
        <f t="shared" si="37"/>
        <v>0</v>
      </c>
      <c r="M146" s="846">
        <v>43371</v>
      </c>
    </row>
    <row r="147" spans="2:13" ht="31.5" customHeight="1" thickBot="1">
      <c r="B147" s="1161"/>
      <c r="C147" s="1166"/>
      <c r="D147" s="1122"/>
      <c r="E147" s="516" t="s">
        <v>8</v>
      </c>
      <c r="F147" s="492">
        <v>14</v>
      </c>
      <c r="G147" s="493">
        <f t="shared" si="41"/>
        <v>-877.68399999999997</v>
      </c>
      <c r="H147" s="654"/>
      <c r="I147" s="567"/>
      <c r="J147" s="559">
        <f t="shared" si="30"/>
        <v>0</v>
      </c>
      <c r="K147" s="625">
        <f t="shared" si="40"/>
        <v>-877.68399999999997</v>
      </c>
      <c r="L147" s="594">
        <f t="shared" si="37"/>
        <v>0</v>
      </c>
      <c r="M147" s="846">
        <v>43371</v>
      </c>
    </row>
    <row r="148" spans="2:13" ht="31.5" customHeight="1" thickBot="1">
      <c r="B148" s="1162"/>
      <c r="C148" s="1116" t="s">
        <v>84</v>
      </c>
      <c r="D148" s="1117"/>
      <c r="E148" s="1118"/>
      <c r="F148" s="524">
        <f>SUM(F108:F147)</f>
        <v>7777</v>
      </c>
      <c r="G148" s="524">
        <f>SUM(G108:G147)</f>
        <v>9126.6910000000007</v>
      </c>
      <c r="H148" s="671">
        <f>SUM(H108:H147)</f>
        <v>6390.0150000000003</v>
      </c>
      <c r="I148" s="678">
        <f>SUM(I108:I147)</f>
        <v>0</v>
      </c>
      <c r="J148" s="614">
        <f>SUM(J108:J147)</f>
        <v>6390.0150000000003</v>
      </c>
      <c r="K148" s="670">
        <f>+F148-J148</f>
        <v>1386.9849999999997</v>
      </c>
      <c r="L148" s="485">
        <f>+J148/F148</f>
        <v>0.82165552269512665</v>
      </c>
      <c r="M148" s="486" t="s">
        <v>403</v>
      </c>
    </row>
    <row r="149" spans="2:13" ht="31.5" customHeight="1">
      <c r="H149" s="251">
        <f>+H148/J148</f>
        <v>1</v>
      </c>
      <c r="I149" s="251">
        <f>+I148/J148</f>
        <v>0</v>
      </c>
    </row>
  </sheetData>
  <mergeCells count="86">
    <mergeCell ref="M142:M143"/>
    <mergeCell ref="B3:M3"/>
    <mergeCell ref="B108:B148"/>
    <mergeCell ref="D138:D139"/>
    <mergeCell ref="D140:D141"/>
    <mergeCell ref="D142:D143"/>
    <mergeCell ref="D144:D145"/>
    <mergeCell ref="D146:D147"/>
    <mergeCell ref="C108:C115"/>
    <mergeCell ref="C116:C123"/>
    <mergeCell ref="C124:C131"/>
    <mergeCell ref="C132:C139"/>
    <mergeCell ref="C140:C147"/>
    <mergeCell ref="D116:D117"/>
    <mergeCell ref="D99:D100"/>
    <mergeCell ref="D101:D102"/>
    <mergeCell ref="M110:M111"/>
    <mergeCell ref="D97:D98"/>
    <mergeCell ref="D54:D55"/>
    <mergeCell ref="D118:D119"/>
    <mergeCell ref="D110:D111"/>
    <mergeCell ref="D112:D113"/>
    <mergeCell ref="D114:D115"/>
    <mergeCell ref="C51:C61"/>
    <mergeCell ref="D71:D72"/>
    <mergeCell ref="C62:E62"/>
    <mergeCell ref="D10:D11"/>
    <mergeCell ref="D13:D14"/>
    <mergeCell ref="D16:D17"/>
    <mergeCell ref="D27:D28"/>
    <mergeCell ref="C40:C50"/>
    <mergeCell ref="C65:C72"/>
    <mergeCell ref="C73:C80"/>
    <mergeCell ref="D120:D121"/>
    <mergeCell ref="D122:D123"/>
    <mergeCell ref="D124:D125"/>
    <mergeCell ref="D126:D127"/>
    <mergeCell ref="C81:C88"/>
    <mergeCell ref="D81:D82"/>
    <mergeCell ref="D108:D109"/>
    <mergeCell ref="D83:D84"/>
    <mergeCell ref="D85:D86"/>
    <mergeCell ref="D87:D88"/>
    <mergeCell ref="C97:C104"/>
    <mergeCell ref="C89:C96"/>
    <mergeCell ref="D89:D90"/>
    <mergeCell ref="D95:D96"/>
    <mergeCell ref="D103:D104"/>
    <mergeCell ref="C148:E148"/>
    <mergeCell ref="D128:D129"/>
    <mergeCell ref="D130:D131"/>
    <mergeCell ref="D132:D133"/>
    <mergeCell ref="D134:D135"/>
    <mergeCell ref="D136:D137"/>
    <mergeCell ref="B7:B62"/>
    <mergeCell ref="D73:D74"/>
    <mergeCell ref="D75:D76"/>
    <mergeCell ref="D77:D78"/>
    <mergeCell ref="D79:D80"/>
    <mergeCell ref="D43:D44"/>
    <mergeCell ref="D46:D47"/>
    <mergeCell ref="D49:D50"/>
    <mergeCell ref="D52:D53"/>
    <mergeCell ref="C7:C17"/>
    <mergeCell ref="C29:C39"/>
    <mergeCell ref="C18:C28"/>
    <mergeCell ref="D19:D20"/>
    <mergeCell ref="D21:D22"/>
    <mergeCell ref="D24:D25"/>
    <mergeCell ref="D8:D9"/>
    <mergeCell ref="B2:M2"/>
    <mergeCell ref="B4:M4"/>
    <mergeCell ref="B65:B105"/>
    <mergeCell ref="C105:E105"/>
    <mergeCell ref="D57:D58"/>
    <mergeCell ref="D60:D61"/>
    <mergeCell ref="D65:D66"/>
    <mergeCell ref="D67:D68"/>
    <mergeCell ref="D69:D70"/>
    <mergeCell ref="D30:D31"/>
    <mergeCell ref="D32:D33"/>
    <mergeCell ref="D35:D36"/>
    <mergeCell ref="D38:D39"/>
    <mergeCell ref="D41:D42"/>
    <mergeCell ref="D91:D92"/>
    <mergeCell ref="D93:D94"/>
  </mergeCells>
  <conditionalFormatting sqref="G105:G106 K7:K63 G148 K108:K148 K65:K78 K81:K106 G62:G63">
    <cfRule type="cellIs" dxfId="10" priority="213" operator="lessThan">
      <formula>0</formula>
    </cfRule>
  </conditionalFormatting>
  <conditionalFormatting sqref="J105:J106">
    <cfRule type="dataBar" priority="192">
      <dataBar>
        <cfvo type="min" val="0"/>
        <cfvo type="max" val="0"/>
        <color rgb="FF63C384"/>
      </dataBar>
    </cfRule>
  </conditionalFormatting>
  <conditionalFormatting sqref="D18:D19 D21:D25 D27:D28">
    <cfRule type="colorScale" priority="173">
      <colorScale>
        <cfvo type="min" val="0"/>
        <cfvo type="max" val="0"/>
        <color rgb="FFFF7128"/>
        <color rgb="FFFFEF9C"/>
      </colorScale>
    </cfRule>
  </conditionalFormatting>
  <conditionalFormatting sqref="D7:D8 D10:D14 D16:D17">
    <cfRule type="colorScale" priority="172">
      <colorScale>
        <cfvo type="min" val="0"/>
        <cfvo type="max" val="0"/>
        <color rgb="FFFF7128"/>
        <color rgb="FFFFEF9C"/>
      </colorScale>
    </cfRule>
  </conditionalFormatting>
  <conditionalFormatting sqref="D29:D30 D32:D36 D38:D39">
    <cfRule type="colorScale" priority="171">
      <colorScale>
        <cfvo type="min" val="0"/>
        <cfvo type="max" val="0"/>
        <color rgb="FFFF7128"/>
        <color rgb="FFFFEF9C"/>
      </colorScale>
    </cfRule>
  </conditionalFormatting>
  <conditionalFormatting sqref="D40:D41 D43:D47 D49:D50">
    <cfRule type="colorScale" priority="170">
      <colorScale>
        <cfvo type="min" val="0"/>
        <cfvo type="max" val="0"/>
        <color rgb="FFFF7128"/>
        <color rgb="FFFFEF9C"/>
      </colorScale>
    </cfRule>
  </conditionalFormatting>
  <conditionalFormatting sqref="D51:D52 D54:D58 D60:D61 D63">
    <cfRule type="colorScale" priority="169">
      <colorScale>
        <cfvo type="min" val="0"/>
        <cfvo type="max" val="0"/>
        <color rgb="FFFF7128"/>
        <color rgb="FFFFEF9C"/>
      </colorScale>
    </cfRule>
  </conditionalFormatting>
  <conditionalFormatting sqref="J105:J106 F105:J105 F62:I62">
    <cfRule type="dataBar" priority="409">
      <dataBar>
        <cfvo type="min" val="0"/>
        <cfvo type="max" val="0"/>
        <color rgb="FFFFB628"/>
      </dataBar>
    </cfRule>
  </conditionalFormatting>
  <conditionalFormatting sqref="J105:J106 F105:J105 F62:I62">
    <cfRule type="dataBar" priority="413">
      <dataBar>
        <cfvo type="min" val="0"/>
        <cfvo type="max" val="0"/>
        <color rgb="FFFFB628"/>
      </dataBar>
    </cfRule>
  </conditionalFormatting>
  <conditionalFormatting sqref="J148">
    <cfRule type="dataBar" priority="166">
      <dataBar>
        <cfvo type="min" val="0"/>
        <cfvo type="max" val="0"/>
        <color rgb="FF63C384"/>
      </dataBar>
    </cfRule>
  </conditionalFormatting>
  <conditionalFormatting sqref="F148:J148">
    <cfRule type="dataBar" priority="165">
      <dataBar>
        <cfvo type="min" val="0"/>
        <cfvo type="max" val="0"/>
        <color rgb="FFFFB628"/>
      </dataBar>
    </cfRule>
  </conditionalFormatting>
  <conditionalFormatting sqref="D18">
    <cfRule type="colorScale" priority="83">
      <colorScale>
        <cfvo type="min" val="0"/>
        <cfvo type="max" val="0"/>
        <color rgb="FFFF7128"/>
        <color rgb="FFFFEF9C"/>
      </colorScale>
    </cfRule>
  </conditionalFormatting>
  <conditionalFormatting sqref="D29">
    <cfRule type="colorScale" priority="82">
      <colorScale>
        <cfvo type="min" val="0"/>
        <cfvo type="max" val="0"/>
        <color rgb="FFFF7128"/>
        <color rgb="FFFFEF9C"/>
      </colorScale>
    </cfRule>
  </conditionalFormatting>
  <conditionalFormatting sqref="D40">
    <cfRule type="colorScale" priority="81">
      <colorScale>
        <cfvo type="min" val="0"/>
        <cfvo type="max" val="0"/>
        <color rgb="FFFF7128"/>
        <color rgb="FFFFEF9C"/>
      </colorScale>
    </cfRule>
  </conditionalFormatting>
  <conditionalFormatting sqref="D51">
    <cfRule type="colorScale" priority="80">
      <colorScale>
        <cfvo type="min" val="0"/>
        <cfvo type="max" val="0"/>
        <color rgb="FFFF7128"/>
        <color rgb="FFFFEF9C"/>
      </colorScale>
    </cfRule>
  </conditionalFormatting>
  <conditionalFormatting sqref="L7:L62">
    <cfRule type="cellIs" dxfId="9" priority="6" operator="greaterThan">
      <formula>0.9</formula>
    </cfRule>
    <cfRule type="dataBar" priority="7">
      <dataBar>
        <cfvo type="min" val="0"/>
        <cfvo type="max" val="0"/>
        <color rgb="FF008AEF"/>
      </dataBar>
      <extLst xmlns:x14="http://schemas.microsoft.com/office/spreadsheetml/2009/9/main">
        <ext uri="{B025F937-C7B1-47D3-B67F-A62EFF666E3E}">
          <x14:id>{25B89F2B-FB05-4587-AFF5-56E9D0971D1D}</x14:id>
        </ext>
      </extLst>
    </cfRule>
  </conditionalFormatting>
  <conditionalFormatting sqref="L65:L105">
    <cfRule type="cellIs" dxfId="8" priority="4" operator="greaterThan">
      <formula>0.9</formula>
    </cfRule>
    <cfRule type="dataBar" priority="5">
      <dataBar>
        <cfvo type="min" val="0"/>
        <cfvo type="max" val="0"/>
        <color rgb="FF008AEF"/>
      </dataBar>
      <extLst xmlns:x14="http://schemas.microsoft.com/office/spreadsheetml/2009/9/main">
        <ext uri="{B025F937-C7B1-47D3-B67F-A62EFF666E3E}">
          <x14:id>{C98B1913-7FA8-49B7-AF9C-DE4C95DD1551}</x14:id>
        </ext>
      </extLst>
    </cfRule>
  </conditionalFormatting>
  <conditionalFormatting sqref="L108:L148">
    <cfRule type="cellIs" dxfId="7" priority="2" operator="greaterThan">
      <formula>0.9</formula>
    </cfRule>
    <cfRule type="dataBar" priority="3">
      <dataBar>
        <cfvo type="min" val="0"/>
        <cfvo type="max" val="0"/>
        <color rgb="FF008AEF"/>
      </dataBar>
      <extLst xmlns:x14="http://schemas.microsoft.com/office/spreadsheetml/2009/9/main">
        <ext uri="{B025F937-C7B1-47D3-B67F-A62EFF666E3E}">
          <x14:id>{92AE5CF4-DFD9-4599-97A8-9AA7E752DDE3}</x14:id>
        </ext>
      </extLst>
    </cfRule>
  </conditionalFormatting>
  <conditionalFormatting sqref="H62:I62">
    <cfRule type="cellIs" dxfId="6" priority="1" operator="lessThan">
      <formula>0</formula>
    </cfRule>
  </conditionalFormatting>
  <pageMargins left="0.7" right="0.7" top="0.75" bottom="0.75" header="0.3" footer="0.3"/>
  <pageSetup paperSize="162" orientation="portrait" r:id="rId1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25B89F2B-FB05-4587-AFF5-56E9D0971D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L7:L62</xm:sqref>
        </x14:conditionalFormatting>
        <x14:conditionalFormatting xmlns:xm="http://schemas.microsoft.com/office/excel/2006/main">
          <x14:cfRule type="dataBar" id="{C98B1913-7FA8-49B7-AF9C-DE4C95DD15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L65:L105</xm:sqref>
        </x14:conditionalFormatting>
        <x14:conditionalFormatting xmlns:xm="http://schemas.microsoft.com/office/excel/2006/main">
          <x14:cfRule type="dataBar" id="{92AE5CF4-DFD9-4599-97A8-9AA7E752DD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L108:L148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B1:J11"/>
  <sheetViews>
    <sheetView zoomScale="80" zoomScaleNormal="80" zoomScaleSheetLayoutView="100" workbookViewId="0">
      <selection activeCell="B5" sqref="B5"/>
    </sheetView>
  </sheetViews>
  <sheetFormatPr baseColWidth="10" defaultColWidth="11.44140625" defaultRowHeight="14.4"/>
  <cols>
    <col min="1" max="1" width="24.5546875" style="244" customWidth="1"/>
    <col min="2" max="2" width="21.109375" style="279" customWidth="1"/>
    <col min="3" max="3" width="14.109375" style="279" customWidth="1"/>
    <col min="4" max="4" width="18.109375" style="279" bestFit="1" customWidth="1"/>
    <col min="5" max="5" width="21.44140625" style="279" bestFit="1" customWidth="1"/>
    <col min="6" max="6" width="15.6640625" style="279" customWidth="1"/>
    <col min="7" max="7" width="16.33203125" style="279" customWidth="1"/>
    <col min="8" max="8" width="18.44140625" style="279" bestFit="1" customWidth="1"/>
    <col min="9" max="9" width="19.44140625" style="279" customWidth="1"/>
    <col min="10" max="10" width="15.109375" style="279" customWidth="1"/>
    <col min="11" max="11" width="12.6640625" style="244" customWidth="1"/>
    <col min="12" max="12" width="10.109375" style="244" customWidth="1"/>
    <col min="13" max="13" width="15.5546875" style="244" customWidth="1"/>
    <col min="14" max="16384" width="11.44140625" style="244"/>
  </cols>
  <sheetData>
    <row r="1" spans="2:10" ht="15" thickBot="1"/>
    <row r="2" spans="2:10" ht="19.5" customHeight="1">
      <c r="B2" s="1179" t="s">
        <v>434</v>
      </c>
      <c r="C2" s="1180"/>
      <c r="D2" s="1180"/>
      <c r="E2" s="1180"/>
      <c r="F2" s="1180"/>
      <c r="G2" s="1180"/>
      <c r="H2" s="1180"/>
      <c r="I2" s="1180"/>
      <c r="J2" s="1181"/>
    </row>
    <row r="3" spans="2:10" ht="17.25" customHeight="1">
      <c r="B3" s="1176" t="s">
        <v>441</v>
      </c>
      <c r="C3" s="1177"/>
      <c r="D3" s="1177"/>
      <c r="E3" s="1177"/>
      <c r="F3" s="1177"/>
      <c r="G3" s="1177"/>
      <c r="H3" s="1177"/>
      <c r="I3" s="1177"/>
      <c r="J3" s="1178"/>
    </row>
    <row r="4" spans="2:10" ht="21.75" customHeight="1" thickBot="1">
      <c r="B4" s="1173">
        <v>43437</v>
      </c>
      <c r="C4" s="1174"/>
      <c r="D4" s="1174"/>
      <c r="E4" s="1174"/>
      <c r="F4" s="1174"/>
      <c r="G4" s="1174"/>
      <c r="H4" s="1174"/>
      <c r="I4" s="1174"/>
      <c r="J4" s="1175"/>
    </row>
    <row r="5" spans="2:10" ht="27.75" customHeight="1" thickBot="1">
      <c r="G5" s="281"/>
    </row>
    <row r="6" spans="2:10" ht="66" customHeight="1" thickBot="1">
      <c r="B6" s="768" t="s">
        <v>2</v>
      </c>
      <c r="C6" s="768" t="s">
        <v>15</v>
      </c>
      <c r="D6" s="768" t="s">
        <v>0</v>
      </c>
      <c r="E6" s="768" t="s">
        <v>436</v>
      </c>
      <c r="F6" s="768" t="s">
        <v>435</v>
      </c>
      <c r="G6" s="769" t="s">
        <v>439</v>
      </c>
      <c r="H6" s="768" t="s">
        <v>26</v>
      </c>
      <c r="I6" s="770" t="s">
        <v>13</v>
      </c>
      <c r="J6" s="771" t="s">
        <v>1</v>
      </c>
    </row>
    <row r="7" spans="2:10" ht="32.4" customHeight="1">
      <c r="B7" s="776" t="s">
        <v>433</v>
      </c>
      <c r="C7" s="1000" t="s">
        <v>23</v>
      </c>
      <c r="D7" s="773" t="s">
        <v>62</v>
      </c>
      <c r="E7" s="775" t="s">
        <v>8</v>
      </c>
      <c r="F7" s="289">
        <v>20</v>
      </c>
      <c r="G7" s="740">
        <v>10.034000000000001</v>
      </c>
      <c r="H7" s="826">
        <f>F7-G7</f>
        <v>9.9659999999999993</v>
      </c>
      <c r="I7" s="297">
        <f>G7/F7</f>
        <v>0.50170000000000003</v>
      </c>
      <c r="J7" s="778" t="s">
        <v>403</v>
      </c>
    </row>
    <row r="8" spans="2:10" ht="32.4" customHeight="1">
      <c r="B8" s="772" t="s">
        <v>438</v>
      </c>
      <c r="C8" s="1001"/>
      <c r="D8" s="774" t="s">
        <v>63</v>
      </c>
      <c r="E8" s="775" t="s">
        <v>8</v>
      </c>
      <c r="F8" s="289">
        <v>23</v>
      </c>
      <c r="G8" s="740">
        <v>17.466999999999999</v>
      </c>
      <c r="H8" s="826">
        <f t="shared" ref="H8:H10" si="0">F8-G8</f>
        <v>5.5330000000000013</v>
      </c>
      <c r="I8" s="297">
        <f t="shared" ref="I8:I10" si="1">G8/F8</f>
        <v>0.75943478260869557</v>
      </c>
      <c r="J8" s="778" t="s">
        <v>403</v>
      </c>
    </row>
    <row r="9" spans="2:10" ht="32.4" customHeight="1">
      <c r="B9" s="776"/>
      <c r="C9" s="1001"/>
      <c r="D9" s="775" t="s">
        <v>64</v>
      </c>
      <c r="E9" s="775" t="s">
        <v>8</v>
      </c>
      <c r="F9" s="289">
        <v>35</v>
      </c>
      <c r="G9" s="712">
        <v>32.585999999999999</v>
      </c>
      <c r="H9" s="826">
        <f t="shared" si="0"/>
        <v>2.4140000000000015</v>
      </c>
      <c r="I9" s="297">
        <f t="shared" si="1"/>
        <v>0.93102857142857143</v>
      </c>
      <c r="J9" s="778" t="s">
        <v>403</v>
      </c>
    </row>
    <row r="10" spans="2:10" ht="32.4" customHeight="1" thickBot="1">
      <c r="B10" s="776"/>
      <c r="C10" s="1001"/>
      <c r="D10" s="779" t="s">
        <v>65</v>
      </c>
      <c r="E10" s="779" t="s">
        <v>8</v>
      </c>
      <c r="F10" s="780">
        <v>36</v>
      </c>
      <c r="G10" s="781">
        <v>42.734000000000002</v>
      </c>
      <c r="H10" s="826">
        <f t="shared" si="0"/>
        <v>-6.7340000000000018</v>
      </c>
      <c r="I10" s="297">
        <f t="shared" si="1"/>
        <v>1.1870555555555555</v>
      </c>
      <c r="J10" s="904">
        <v>43424</v>
      </c>
    </row>
    <row r="11" spans="2:10" ht="32.4" customHeight="1" thickBot="1">
      <c r="B11" s="777"/>
      <c r="C11" s="1002"/>
      <c r="D11" s="998" t="s">
        <v>437</v>
      </c>
      <c r="E11" s="999"/>
      <c r="F11" s="783">
        <f>SUM(F7:F10)</f>
        <v>114</v>
      </c>
      <c r="G11" s="823">
        <f t="shared" ref="G11" si="2">SUM(G7:G10)</f>
        <v>102.821</v>
      </c>
      <c r="H11" s="823"/>
      <c r="I11" s="784"/>
      <c r="J11" s="783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FF"/>
  </sheetPr>
  <dimension ref="A1:AM108"/>
  <sheetViews>
    <sheetView tabSelected="1" topLeftCell="B1" zoomScale="80" zoomScaleNormal="80" workbookViewId="0">
      <selection activeCell="C6" sqref="C6:I6"/>
    </sheetView>
  </sheetViews>
  <sheetFormatPr baseColWidth="10" defaultRowHeight="14.4"/>
  <cols>
    <col min="1" max="1" width="3.33203125" hidden="1" customWidth="1"/>
    <col min="2" max="2" width="2.5546875" style="699" customWidth="1"/>
    <col min="3" max="3" width="16.109375" style="26" customWidth="1"/>
    <col min="4" max="4" width="20.6640625" customWidth="1"/>
    <col min="5" max="5" width="20.109375" customWidth="1"/>
    <col min="6" max="6" width="16.33203125" customWidth="1"/>
    <col min="7" max="7" width="15.6640625" customWidth="1"/>
    <col min="8" max="8" width="16.5546875" customWidth="1"/>
    <col min="9" max="9" width="15.5546875" style="26" customWidth="1"/>
    <col min="10" max="10" width="19.44140625" style="26" customWidth="1"/>
    <col min="11" max="11" width="11.5546875" style="699"/>
    <col min="12" max="12" width="12.33203125" style="699" customWidth="1"/>
    <col min="13" max="31" width="11.5546875" style="699"/>
    <col min="32" max="36" width="11.5546875" style="26"/>
  </cols>
  <sheetData>
    <row r="1" spans="1:31" s="26" customFormat="1">
      <c r="A1" s="699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</row>
    <row r="2" spans="1:31" s="26" customFormat="1" ht="15" thickBot="1">
      <c r="A2" s="699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</row>
    <row r="3" spans="1:31" s="26" customFormat="1">
      <c r="B3" s="699"/>
      <c r="C3" s="945" t="s">
        <v>340</v>
      </c>
      <c r="D3" s="946"/>
      <c r="E3" s="946"/>
      <c r="F3" s="946"/>
      <c r="G3" s="946"/>
      <c r="H3" s="946"/>
      <c r="I3" s="947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</row>
    <row r="4" spans="1:31" s="26" customFormat="1">
      <c r="B4" s="699"/>
      <c r="C4" s="948"/>
      <c r="D4" s="949"/>
      <c r="E4" s="949"/>
      <c r="F4" s="949"/>
      <c r="G4" s="949"/>
      <c r="H4" s="949"/>
      <c r="I4" s="950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</row>
    <row r="5" spans="1:31" s="26" customFormat="1" ht="18">
      <c r="B5" s="699"/>
      <c r="C5" s="948" t="s">
        <v>402</v>
      </c>
      <c r="D5" s="949"/>
      <c r="E5" s="949"/>
      <c r="F5" s="949"/>
      <c r="G5" s="949"/>
      <c r="H5" s="949"/>
      <c r="I5" s="950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</row>
    <row r="6" spans="1:31" s="26" customFormat="1" ht="15" thickBot="1">
      <c r="B6" s="699"/>
      <c r="C6" s="1186">
        <v>43440</v>
      </c>
      <c r="D6" s="1187"/>
      <c r="E6" s="1187"/>
      <c r="F6" s="1187"/>
      <c r="G6" s="1187"/>
      <c r="H6" s="1187"/>
      <c r="I6" s="1188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</row>
    <row r="7" spans="1:31" s="699" customFormat="1" ht="15" thickBot="1">
      <c r="I7" s="708">
        <v>0.95</v>
      </c>
    </row>
    <row r="8" spans="1:31" s="26" customFormat="1" ht="50.4" customHeight="1" thickBot="1">
      <c r="B8" s="699"/>
      <c r="C8" s="129" t="s">
        <v>2</v>
      </c>
      <c r="D8" s="132" t="s">
        <v>333</v>
      </c>
      <c r="E8" s="131" t="s">
        <v>327</v>
      </c>
      <c r="F8" s="130" t="s">
        <v>432</v>
      </c>
      <c r="G8" s="132" t="s">
        <v>431</v>
      </c>
      <c r="H8" s="132" t="s">
        <v>85</v>
      </c>
      <c r="I8" s="149" t="s">
        <v>13</v>
      </c>
      <c r="J8" s="730" t="s">
        <v>50</v>
      </c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</row>
    <row r="9" spans="1:31" s="26" customFormat="1" ht="40.200000000000003" customHeight="1">
      <c r="B9" s="699"/>
      <c r="C9" s="942" t="s">
        <v>332</v>
      </c>
      <c r="D9" s="147" t="s">
        <v>328</v>
      </c>
      <c r="E9" s="338" t="s">
        <v>337</v>
      </c>
      <c r="F9" s="334">
        <v>300000</v>
      </c>
      <c r="G9" s="719">
        <v>315688</v>
      </c>
      <c r="H9" s="334">
        <f>F9-G9</f>
        <v>-15688</v>
      </c>
      <c r="I9" s="734">
        <f>G9/F9</f>
        <v>1.0522933333333333</v>
      </c>
      <c r="J9" s="725">
        <v>43154</v>
      </c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</row>
    <row r="10" spans="1:31" s="26" customFormat="1" ht="40.200000000000003" customHeight="1" thickBot="1">
      <c r="B10" s="699"/>
      <c r="C10" s="943"/>
      <c r="D10" s="148" t="s">
        <v>328</v>
      </c>
      <c r="E10" s="339" t="s">
        <v>338</v>
      </c>
      <c r="F10" s="335">
        <v>30000</v>
      </c>
      <c r="G10" s="351">
        <v>0</v>
      </c>
      <c r="H10" s="335">
        <f>F10-G10</f>
        <v>30000</v>
      </c>
      <c r="I10" s="735">
        <f>G10/F10</f>
        <v>0</v>
      </c>
      <c r="J10" s="726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</row>
    <row r="11" spans="1:31" s="26" customFormat="1" ht="40.200000000000003" customHeight="1">
      <c r="B11" s="700"/>
      <c r="C11" s="943"/>
      <c r="D11" s="720" t="s">
        <v>401</v>
      </c>
      <c r="E11" s="721" t="s">
        <v>331</v>
      </c>
      <c r="F11" s="722">
        <v>77.27</v>
      </c>
      <c r="G11" s="723">
        <v>78.972999999999971</v>
      </c>
      <c r="H11" s="812">
        <f>F11-G11</f>
        <v>-1.7029999999999745</v>
      </c>
      <c r="I11" s="736">
        <f>G11/F11</f>
        <v>1.022039601397696</v>
      </c>
      <c r="J11" s="724">
        <v>43154</v>
      </c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</row>
    <row r="12" spans="1:31" s="26" customFormat="1" ht="40.200000000000003" customHeight="1">
      <c r="B12" s="700"/>
      <c r="C12" s="943"/>
      <c r="D12" s="706" t="s">
        <v>400</v>
      </c>
      <c r="E12" s="340" t="s">
        <v>428</v>
      </c>
      <c r="F12" s="336">
        <v>11088.8</v>
      </c>
      <c r="G12" s="350">
        <v>11359.894</v>
      </c>
      <c r="H12" s="813">
        <f t="shared" ref="H12:H14" si="0">F12-G12</f>
        <v>-271.09400000000096</v>
      </c>
      <c r="I12" s="737">
        <f t="shared" ref="I12:I14" si="1">G12/F12</f>
        <v>1.0244475506817692</v>
      </c>
      <c r="J12" s="709">
        <v>43293</v>
      </c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</row>
    <row r="13" spans="1:31" s="26" customFormat="1" ht="40.200000000000003" customHeight="1">
      <c r="B13" s="700">
        <f>+F11/(F9+F10)</f>
        <v>2.3415151515151513E-4</v>
      </c>
      <c r="C13" s="943"/>
      <c r="D13" s="731" t="s">
        <v>400</v>
      </c>
      <c r="E13" s="341" t="s">
        <v>429</v>
      </c>
      <c r="F13" s="337">
        <v>4333.7</v>
      </c>
      <c r="G13" s="718">
        <v>4563.4490000000005</v>
      </c>
      <c r="H13" s="824">
        <f t="shared" si="0"/>
        <v>-229.74900000000071</v>
      </c>
      <c r="I13" s="738">
        <f t="shared" si="1"/>
        <v>1.0530145141564946</v>
      </c>
      <c r="J13" s="709">
        <v>43333</v>
      </c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</row>
    <row r="14" spans="1:31" s="26" customFormat="1" ht="40.200000000000003" customHeight="1" thickBot="1">
      <c r="B14" s="701">
        <v>1.4999999999999999E-7</v>
      </c>
      <c r="C14" s="943"/>
      <c r="D14" s="140" t="s">
        <v>330</v>
      </c>
      <c r="E14" s="705" t="s">
        <v>430</v>
      </c>
      <c r="F14" s="732">
        <v>0.24</v>
      </c>
      <c r="G14" s="351">
        <v>0</v>
      </c>
      <c r="H14" s="733">
        <f t="shared" si="0"/>
        <v>0.24</v>
      </c>
      <c r="I14" s="735">
        <f t="shared" si="1"/>
        <v>0</v>
      </c>
      <c r="J14" s="726" t="s">
        <v>403</v>
      </c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</row>
    <row r="15" spans="1:31" s="26" customFormat="1" ht="40.200000000000003" customHeight="1" thickBot="1">
      <c r="B15" s="700"/>
      <c r="C15" s="944"/>
      <c r="D15" s="727" t="s">
        <v>342</v>
      </c>
      <c r="E15" s="728"/>
      <c r="F15" s="116">
        <f>SUM(F11:F14)</f>
        <v>15500.01</v>
      </c>
      <c r="G15" s="109">
        <f>SUM(G11:G13)</f>
        <v>16002.316000000001</v>
      </c>
      <c r="H15" s="729">
        <f>+F15-G15</f>
        <v>-502.30600000000049</v>
      </c>
      <c r="I15" s="825">
        <f>+G15/F15</f>
        <v>1.0324068178020531</v>
      </c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</row>
    <row r="16" spans="1:31" s="26" customFormat="1">
      <c r="A16" s="699"/>
      <c r="B16" s="700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</row>
    <row r="17" spans="1:31" s="26" customFormat="1">
      <c r="A17" s="699"/>
      <c r="B17" s="700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</row>
    <row r="18" spans="1:31" s="26" customFormat="1">
      <c r="B18" s="699"/>
      <c r="C18" s="1184" t="s">
        <v>74</v>
      </c>
      <c r="D18" s="1185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</row>
    <row r="19" spans="1:31" s="26" customFormat="1">
      <c r="B19" s="699"/>
      <c r="C19" s="128" t="s">
        <v>79</v>
      </c>
      <c r="D19" s="128" t="s">
        <v>76</v>
      </c>
      <c r="E19" s="699"/>
      <c r="F19" s="703">
        <f>+G11/B13</f>
        <v>337273.06846123969</v>
      </c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</row>
    <row r="20" spans="1:31" s="26" customFormat="1">
      <c r="B20" s="699"/>
      <c r="C20" s="1182" t="s">
        <v>75</v>
      </c>
      <c r="D20" s="124" t="s">
        <v>77</v>
      </c>
      <c r="E20" s="699"/>
      <c r="F20" s="704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</row>
    <row r="21" spans="1:31" s="26" customFormat="1">
      <c r="B21" s="699"/>
      <c r="C21" s="1183"/>
      <c r="D21" s="125" t="s">
        <v>78</v>
      </c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</row>
    <row r="22" spans="1:31" s="699" customFormat="1">
      <c r="N22" s="707"/>
    </row>
    <row r="23" spans="1:31" s="699" customFormat="1">
      <c r="C23" s="702" t="s">
        <v>399</v>
      </c>
      <c r="N23" s="707"/>
    </row>
    <row r="24" spans="1:31" s="699" customFormat="1">
      <c r="N24" s="707"/>
    </row>
    <row r="25" spans="1:31" s="26" customFormat="1">
      <c r="B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</row>
    <row r="26" spans="1:31" s="26" customFormat="1">
      <c r="B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</row>
    <row r="27" spans="1:31" s="26" customFormat="1">
      <c r="B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</row>
    <row r="28" spans="1:31" s="26" customFormat="1">
      <c r="B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</row>
    <row r="29" spans="1:31" s="26" customFormat="1">
      <c r="B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</row>
    <row r="30" spans="1:31" s="26" customFormat="1">
      <c r="B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699"/>
      <c r="T30" s="699"/>
      <c r="U30" s="699"/>
      <c r="V30" s="699"/>
      <c r="W30" s="699"/>
      <c r="X30" s="699"/>
      <c r="Y30" s="699"/>
      <c r="Z30" s="699"/>
      <c r="AA30" s="699"/>
      <c r="AB30" s="699"/>
      <c r="AC30" s="699"/>
      <c r="AD30" s="699"/>
      <c r="AE30" s="699"/>
    </row>
    <row r="31" spans="1:31" s="26" customFormat="1">
      <c r="B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699"/>
      <c r="V31" s="699"/>
      <c r="W31" s="699"/>
      <c r="X31" s="699"/>
      <c r="Y31" s="699"/>
      <c r="Z31" s="699"/>
      <c r="AA31" s="699"/>
      <c r="AB31" s="699"/>
      <c r="AC31" s="699"/>
      <c r="AD31" s="699"/>
      <c r="AE31" s="699"/>
    </row>
    <row r="32" spans="1:31" s="26" customFormat="1">
      <c r="B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</row>
    <row r="33" spans="2:31" s="26" customFormat="1">
      <c r="B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</row>
    <row r="34" spans="2:31" s="26" customFormat="1">
      <c r="B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</row>
    <row r="35" spans="2:31" s="26" customFormat="1">
      <c r="B35" s="699"/>
      <c r="G35" s="699"/>
      <c r="H35" s="699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699"/>
    </row>
    <row r="36" spans="2:31" s="26" customFormat="1">
      <c r="B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699"/>
      <c r="S36" s="699"/>
      <c r="T36" s="699"/>
      <c r="U36" s="699"/>
      <c r="V36" s="699"/>
      <c r="W36" s="699"/>
      <c r="X36" s="699"/>
      <c r="Y36" s="699"/>
      <c r="Z36" s="699"/>
      <c r="AA36" s="699"/>
      <c r="AB36" s="699"/>
      <c r="AC36" s="699"/>
      <c r="AD36" s="699"/>
      <c r="AE36" s="699"/>
    </row>
    <row r="37" spans="2:31" s="26" customFormat="1">
      <c r="B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</row>
    <row r="38" spans="2:31" s="26" customFormat="1">
      <c r="B38" s="699"/>
      <c r="G38" s="699"/>
      <c r="H38" s="699"/>
      <c r="I38" s="699"/>
      <c r="J38" s="699"/>
      <c r="K38" s="699"/>
      <c r="L38" s="699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699"/>
      <c r="AA38" s="699"/>
      <c r="AB38" s="699"/>
      <c r="AC38" s="699"/>
      <c r="AD38" s="699"/>
      <c r="AE38" s="699"/>
    </row>
    <row r="39" spans="2:31" s="26" customFormat="1">
      <c r="B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</row>
    <row r="40" spans="2:31" s="26" customFormat="1">
      <c r="B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699"/>
      <c r="X40" s="699"/>
      <c r="Y40" s="699"/>
      <c r="Z40" s="699"/>
      <c r="AA40" s="699"/>
      <c r="AB40" s="699"/>
      <c r="AC40" s="699"/>
      <c r="AD40" s="699"/>
      <c r="AE40" s="699"/>
    </row>
    <row r="41" spans="2:31" s="26" customFormat="1">
      <c r="B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</row>
    <row r="42" spans="2:31" s="26" customFormat="1">
      <c r="B42" s="699"/>
      <c r="G42" s="699"/>
      <c r="H42" s="699"/>
      <c r="I42" s="699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</row>
    <row r="43" spans="2:31" s="26" customFormat="1">
      <c r="B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</row>
    <row r="44" spans="2:31" s="26" customFormat="1">
      <c r="B44" s="699"/>
      <c r="G44" s="699"/>
      <c r="H44" s="699"/>
      <c r="I44" s="699"/>
      <c r="J44" s="699"/>
      <c r="K44" s="699"/>
      <c r="L44" s="699"/>
      <c r="M44" s="699"/>
      <c r="N44" s="699"/>
      <c r="O44" s="699"/>
      <c r="P44" s="699"/>
      <c r="Q44" s="699"/>
      <c r="R44" s="699"/>
      <c r="S44" s="699"/>
      <c r="T44" s="699"/>
      <c r="U44" s="699"/>
      <c r="V44" s="699"/>
      <c r="W44" s="699"/>
      <c r="X44" s="699"/>
      <c r="Y44" s="699"/>
      <c r="Z44" s="699"/>
      <c r="AA44" s="699"/>
      <c r="AB44" s="699"/>
      <c r="AC44" s="699"/>
      <c r="AD44" s="699"/>
      <c r="AE44" s="699"/>
    </row>
    <row r="45" spans="2:31" s="26" customFormat="1">
      <c r="B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</row>
    <row r="46" spans="2:31" s="26" customFormat="1">
      <c r="B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</row>
    <row r="47" spans="2:31" s="26" customFormat="1">
      <c r="B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</row>
    <row r="48" spans="2:31" s="26" customFormat="1">
      <c r="B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</row>
    <row r="49" spans="2:31" s="26" customFormat="1">
      <c r="B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</row>
    <row r="50" spans="2:31" s="26" customFormat="1">
      <c r="B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699"/>
      <c r="Z50" s="699"/>
      <c r="AA50" s="699"/>
      <c r="AB50" s="699"/>
      <c r="AC50" s="699"/>
      <c r="AD50" s="699"/>
      <c r="AE50" s="699"/>
    </row>
    <row r="51" spans="2:31" s="26" customFormat="1">
      <c r="B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</row>
    <row r="52" spans="2:31" s="26" customFormat="1">
      <c r="B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</row>
    <row r="53" spans="2:31" s="26" customFormat="1">
      <c r="B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</row>
    <row r="54" spans="2:31" s="26" customFormat="1">
      <c r="B54" s="699"/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V54" s="699"/>
      <c r="W54" s="699"/>
      <c r="X54" s="699"/>
      <c r="Y54" s="699"/>
      <c r="Z54" s="699"/>
      <c r="AA54" s="699"/>
      <c r="AB54" s="699"/>
      <c r="AC54" s="699"/>
      <c r="AD54" s="699"/>
      <c r="AE54" s="699"/>
    </row>
    <row r="55" spans="2:31" s="26" customFormat="1">
      <c r="B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Y55" s="699"/>
      <c r="Z55" s="699"/>
      <c r="AA55" s="699"/>
      <c r="AB55" s="699"/>
      <c r="AC55" s="699"/>
      <c r="AD55" s="699"/>
      <c r="AE55" s="699"/>
    </row>
    <row r="56" spans="2:31" s="26" customFormat="1">
      <c r="B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699"/>
      <c r="Z56" s="699"/>
      <c r="AA56" s="699"/>
      <c r="AB56" s="699"/>
      <c r="AC56" s="699"/>
      <c r="AD56" s="699"/>
      <c r="AE56" s="699"/>
    </row>
    <row r="57" spans="2:31" s="26" customFormat="1">
      <c r="B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699"/>
      <c r="Z57" s="699"/>
      <c r="AA57" s="699"/>
      <c r="AB57" s="699"/>
      <c r="AC57" s="699"/>
      <c r="AD57" s="699"/>
      <c r="AE57" s="699"/>
    </row>
    <row r="58" spans="2:31" s="26" customFormat="1">
      <c r="B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699"/>
      <c r="W58" s="699"/>
      <c r="X58" s="699"/>
      <c r="Y58" s="699"/>
      <c r="Z58" s="699"/>
      <c r="AA58" s="699"/>
      <c r="AB58" s="699"/>
      <c r="AC58" s="699"/>
      <c r="AD58" s="699"/>
      <c r="AE58" s="699"/>
    </row>
    <row r="59" spans="2:31" s="26" customFormat="1">
      <c r="B59" s="699"/>
      <c r="K59" s="699"/>
      <c r="L59" s="699"/>
      <c r="M59" s="699"/>
      <c r="N59" s="699"/>
      <c r="O59" s="699"/>
      <c r="P59" s="699"/>
      <c r="Q59" s="699"/>
      <c r="R59" s="699"/>
      <c r="S59" s="699"/>
      <c r="T59" s="699"/>
      <c r="U59" s="699"/>
      <c r="V59" s="699"/>
      <c r="W59" s="699"/>
      <c r="X59" s="699"/>
      <c r="Y59" s="699"/>
      <c r="Z59" s="699"/>
      <c r="AA59" s="699"/>
      <c r="AB59" s="699"/>
      <c r="AC59" s="699"/>
      <c r="AD59" s="699"/>
      <c r="AE59" s="699"/>
    </row>
    <row r="60" spans="2:31" s="26" customFormat="1">
      <c r="B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699"/>
      <c r="X60" s="699"/>
      <c r="Y60" s="699"/>
      <c r="Z60" s="699"/>
      <c r="AA60" s="699"/>
      <c r="AB60" s="699"/>
      <c r="AC60" s="699"/>
      <c r="AD60" s="699"/>
      <c r="AE60" s="699"/>
    </row>
    <row r="61" spans="2:31" s="26" customFormat="1">
      <c r="B61" s="699"/>
      <c r="K61" s="699"/>
      <c r="L61" s="699"/>
      <c r="M61" s="699"/>
      <c r="N61" s="699"/>
      <c r="O61" s="699"/>
      <c r="P61" s="699"/>
      <c r="Q61" s="699"/>
      <c r="R61" s="699"/>
      <c r="S61" s="699"/>
      <c r="T61" s="699"/>
      <c r="U61" s="699"/>
      <c r="V61" s="699"/>
      <c r="W61" s="699"/>
      <c r="X61" s="699"/>
      <c r="Y61" s="699"/>
      <c r="Z61" s="699"/>
      <c r="AA61" s="699"/>
      <c r="AB61" s="699"/>
      <c r="AC61" s="699"/>
      <c r="AD61" s="699"/>
      <c r="AE61" s="699"/>
    </row>
    <row r="62" spans="2:31" s="26" customFormat="1">
      <c r="B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699"/>
      <c r="Z62" s="699"/>
      <c r="AA62" s="699"/>
      <c r="AB62" s="699"/>
      <c r="AC62" s="699"/>
      <c r="AD62" s="699"/>
      <c r="AE62" s="699"/>
    </row>
    <row r="63" spans="2:31" s="26" customFormat="1">
      <c r="B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  <c r="U63" s="699"/>
      <c r="V63" s="699"/>
      <c r="W63" s="699"/>
      <c r="X63" s="699"/>
      <c r="Y63" s="699"/>
      <c r="Z63" s="699"/>
      <c r="AA63" s="699"/>
      <c r="AB63" s="699"/>
      <c r="AC63" s="699"/>
      <c r="AD63" s="699"/>
      <c r="AE63" s="699"/>
    </row>
    <row r="64" spans="2:31" s="26" customFormat="1">
      <c r="B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  <c r="Y64" s="699"/>
      <c r="Z64" s="699"/>
      <c r="AA64" s="699"/>
      <c r="AB64" s="699"/>
      <c r="AC64" s="699"/>
      <c r="AD64" s="699"/>
      <c r="AE64" s="699"/>
    </row>
    <row r="65" spans="2:31" s="26" customFormat="1">
      <c r="B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  <c r="U65" s="699"/>
      <c r="V65" s="699"/>
      <c r="W65" s="699"/>
      <c r="X65" s="699"/>
      <c r="Y65" s="699"/>
      <c r="Z65" s="699"/>
      <c r="AA65" s="699"/>
      <c r="AB65" s="699"/>
      <c r="AC65" s="699"/>
      <c r="AD65" s="699"/>
      <c r="AE65" s="699"/>
    </row>
    <row r="66" spans="2:31" s="26" customFormat="1">
      <c r="B66" s="699"/>
      <c r="K66" s="699"/>
      <c r="L66" s="699"/>
      <c r="M66" s="699"/>
      <c r="N66" s="699"/>
      <c r="O66" s="699"/>
      <c r="P66" s="699"/>
      <c r="Q66" s="699"/>
      <c r="R66" s="699"/>
      <c r="S66" s="699"/>
      <c r="T66" s="699"/>
      <c r="U66" s="699"/>
      <c r="V66" s="699"/>
      <c r="W66" s="699"/>
      <c r="X66" s="699"/>
      <c r="Y66" s="699"/>
      <c r="Z66" s="699"/>
      <c r="AA66" s="699"/>
      <c r="AB66" s="699"/>
      <c r="AC66" s="699"/>
      <c r="AD66" s="699"/>
      <c r="AE66" s="699"/>
    </row>
    <row r="67" spans="2:31" s="26" customFormat="1">
      <c r="B67" s="699"/>
      <c r="K67" s="699"/>
      <c r="L67" s="699"/>
      <c r="M67" s="699"/>
      <c r="N67" s="699"/>
      <c r="O67" s="699"/>
      <c r="P67" s="699"/>
      <c r="Q67" s="699"/>
      <c r="R67" s="699"/>
      <c r="S67" s="699"/>
      <c r="T67" s="699"/>
      <c r="U67" s="699"/>
      <c r="V67" s="699"/>
      <c r="W67" s="699"/>
      <c r="X67" s="699"/>
      <c r="Y67" s="699"/>
      <c r="Z67" s="699"/>
      <c r="AA67" s="699"/>
      <c r="AB67" s="699"/>
      <c r="AC67" s="699"/>
      <c r="AD67" s="699"/>
      <c r="AE67" s="699"/>
    </row>
    <row r="68" spans="2:31" s="26" customFormat="1">
      <c r="B68" s="699"/>
      <c r="K68" s="699"/>
      <c r="L68" s="699"/>
      <c r="M68" s="699"/>
      <c r="N68" s="699"/>
      <c r="O68" s="699"/>
      <c r="P68" s="699"/>
      <c r="Q68" s="699"/>
      <c r="R68" s="699"/>
      <c r="S68" s="699"/>
      <c r="T68" s="699"/>
      <c r="U68" s="699"/>
      <c r="V68" s="699"/>
      <c r="W68" s="699"/>
      <c r="X68" s="699"/>
      <c r="Y68" s="699"/>
      <c r="Z68" s="699"/>
      <c r="AA68" s="699"/>
      <c r="AB68" s="699"/>
      <c r="AC68" s="699"/>
      <c r="AD68" s="699"/>
      <c r="AE68" s="699"/>
    </row>
    <row r="69" spans="2:31" s="26" customFormat="1">
      <c r="B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U69" s="699"/>
      <c r="V69" s="699"/>
      <c r="W69" s="699"/>
      <c r="X69" s="699"/>
      <c r="Y69" s="699"/>
      <c r="Z69" s="699"/>
      <c r="AA69" s="699"/>
      <c r="AB69" s="699"/>
      <c r="AC69" s="699"/>
      <c r="AD69" s="699"/>
      <c r="AE69" s="699"/>
    </row>
    <row r="70" spans="2:31" s="26" customFormat="1">
      <c r="B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699"/>
      <c r="V70" s="699"/>
      <c r="W70" s="699"/>
      <c r="X70" s="699"/>
      <c r="Y70" s="699"/>
      <c r="Z70" s="699"/>
      <c r="AA70" s="699"/>
      <c r="AB70" s="699"/>
      <c r="AC70" s="699"/>
      <c r="AD70" s="699"/>
      <c r="AE70" s="699"/>
    </row>
    <row r="71" spans="2:31" s="26" customFormat="1">
      <c r="B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699"/>
      <c r="V71" s="699"/>
      <c r="W71" s="699"/>
      <c r="X71" s="699"/>
      <c r="Y71" s="699"/>
      <c r="Z71" s="699"/>
      <c r="AA71" s="699"/>
      <c r="AB71" s="699"/>
      <c r="AC71" s="699"/>
      <c r="AD71" s="699"/>
      <c r="AE71" s="699"/>
    </row>
    <row r="72" spans="2:31" s="26" customFormat="1">
      <c r="B72" s="699"/>
      <c r="K72" s="699"/>
      <c r="L72" s="699"/>
      <c r="M72" s="699"/>
      <c r="N72" s="699"/>
      <c r="O72" s="699"/>
      <c r="P72" s="699"/>
      <c r="Q72" s="699"/>
      <c r="R72" s="699"/>
      <c r="S72" s="699"/>
      <c r="T72" s="699"/>
      <c r="U72" s="699"/>
      <c r="V72" s="699"/>
      <c r="W72" s="699"/>
      <c r="X72" s="699"/>
      <c r="Y72" s="699"/>
      <c r="Z72" s="699"/>
      <c r="AA72" s="699"/>
      <c r="AB72" s="699"/>
      <c r="AC72" s="699"/>
      <c r="AD72" s="699"/>
      <c r="AE72" s="699"/>
    </row>
    <row r="73" spans="2:31" s="26" customFormat="1">
      <c r="B73" s="699"/>
      <c r="K73" s="699"/>
      <c r="L73" s="699"/>
      <c r="M73" s="699"/>
      <c r="N73" s="699"/>
      <c r="O73" s="699"/>
      <c r="P73" s="699"/>
      <c r="Q73" s="699"/>
      <c r="R73" s="699"/>
      <c r="S73" s="699"/>
      <c r="T73" s="699"/>
      <c r="U73" s="699"/>
      <c r="V73" s="699"/>
      <c r="W73" s="699"/>
      <c r="X73" s="699"/>
      <c r="Y73" s="699"/>
      <c r="Z73" s="699"/>
      <c r="AA73" s="699"/>
      <c r="AB73" s="699"/>
      <c r="AC73" s="699"/>
      <c r="AD73" s="699"/>
      <c r="AE73" s="699"/>
    </row>
    <row r="74" spans="2:31" s="26" customFormat="1">
      <c r="B74" s="699"/>
      <c r="K74" s="699"/>
      <c r="L74" s="699"/>
      <c r="M74" s="699"/>
      <c r="N74" s="699"/>
      <c r="O74" s="699"/>
      <c r="P74" s="699"/>
      <c r="Q74" s="699"/>
      <c r="R74" s="699"/>
      <c r="S74" s="699"/>
      <c r="T74" s="699"/>
      <c r="U74" s="699"/>
      <c r="V74" s="699"/>
      <c r="W74" s="699"/>
      <c r="X74" s="699"/>
      <c r="Y74" s="699"/>
      <c r="Z74" s="699"/>
      <c r="AA74" s="699"/>
      <c r="AB74" s="699"/>
      <c r="AC74" s="699"/>
      <c r="AD74" s="699"/>
      <c r="AE74" s="699"/>
    </row>
    <row r="75" spans="2:31" s="26" customFormat="1">
      <c r="B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</row>
    <row r="76" spans="2:31" s="26" customFormat="1">
      <c r="B76" s="699"/>
      <c r="K76" s="699"/>
      <c r="L76" s="699"/>
      <c r="M76" s="699"/>
      <c r="N76" s="699"/>
      <c r="O76" s="699"/>
      <c r="P76" s="699"/>
      <c r="Q76" s="699"/>
      <c r="R76" s="699"/>
      <c r="S76" s="699"/>
      <c r="T76" s="699"/>
      <c r="U76" s="699"/>
      <c r="V76" s="699"/>
      <c r="W76" s="699"/>
      <c r="X76" s="699"/>
      <c r="Y76" s="699"/>
      <c r="Z76" s="699"/>
      <c r="AA76" s="699"/>
      <c r="AB76" s="699"/>
      <c r="AC76" s="699"/>
      <c r="AD76" s="699"/>
      <c r="AE76" s="699"/>
    </row>
    <row r="77" spans="2:31" s="26" customFormat="1">
      <c r="B77" s="699"/>
      <c r="K77" s="699"/>
      <c r="L77" s="699"/>
      <c r="M77" s="699"/>
      <c r="N77" s="699"/>
      <c r="O77" s="699"/>
      <c r="P77" s="699"/>
      <c r="Q77" s="699"/>
      <c r="R77" s="699"/>
      <c r="S77" s="699"/>
      <c r="T77" s="699"/>
      <c r="U77" s="699"/>
      <c r="V77" s="699"/>
      <c r="W77" s="699"/>
      <c r="X77" s="699"/>
      <c r="Y77" s="699"/>
      <c r="Z77" s="699"/>
      <c r="AA77" s="699"/>
      <c r="AB77" s="699"/>
      <c r="AC77" s="699"/>
      <c r="AD77" s="699"/>
      <c r="AE77" s="699"/>
    </row>
    <row r="78" spans="2:31" s="26" customFormat="1">
      <c r="B78" s="699"/>
      <c r="K78" s="699"/>
      <c r="L78" s="699"/>
      <c r="M78" s="699"/>
      <c r="N78" s="699"/>
      <c r="O78" s="699"/>
      <c r="P78" s="699"/>
      <c r="Q78" s="699"/>
      <c r="R78" s="699"/>
      <c r="S78" s="699"/>
      <c r="T78" s="699"/>
      <c r="U78" s="699"/>
      <c r="V78" s="699"/>
      <c r="W78" s="699"/>
      <c r="X78" s="699"/>
      <c r="Y78" s="699"/>
      <c r="Z78" s="699"/>
      <c r="AA78" s="699"/>
      <c r="AB78" s="699"/>
      <c r="AC78" s="699"/>
      <c r="AD78" s="699"/>
      <c r="AE78" s="699"/>
    </row>
    <row r="79" spans="2:31" s="26" customFormat="1">
      <c r="B79" s="699"/>
      <c r="K79" s="699"/>
      <c r="L79" s="699"/>
      <c r="M79" s="699"/>
      <c r="N79" s="699"/>
      <c r="O79" s="699"/>
      <c r="P79" s="699"/>
      <c r="Q79" s="699"/>
      <c r="R79" s="699"/>
      <c r="S79" s="699"/>
      <c r="T79" s="699"/>
      <c r="U79" s="699"/>
      <c r="V79" s="699"/>
      <c r="W79" s="699"/>
      <c r="X79" s="699"/>
      <c r="Y79" s="699"/>
      <c r="Z79" s="699"/>
      <c r="AA79" s="699"/>
      <c r="AB79" s="699"/>
      <c r="AC79" s="699"/>
      <c r="AD79" s="699"/>
      <c r="AE79" s="699"/>
    </row>
    <row r="80" spans="2:31" s="26" customFormat="1">
      <c r="B80" s="699"/>
      <c r="K80" s="699"/>
      <c r="L80" s="699"/>
      <c r="M80" s="699"/>
      <c r="N80" s="699"/>
      <c r="O80" s="699"/>
      <c r="P80" s="699"/>
      <c r="Q80" s="699"/>
      <c r="R80" s="699"/>
      <c r="S80" s="699"/>
      <c r="T80" s="699"/>
      <c r="U80" s="699"/>
      <c r="V80" s="699"/>
      <c r="W80" s="699"/>
      <c r="X80" s="699"/>
      <c r="Y80" s="699"/>
      <c r="Z80" s="699"/>
      <c r="AA80" s="699"/>
      <c r="AB80" s="699"/>
      <c r="AC80" s="699"/>
      <c r="AD80" s="699"/>
      <c r="AE80" s="699"/>
    </row>
    <row r="81" spans="2:31" s="26" customFormat="1">
      <c r="B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699"/>
      <c r="W81" s="699"/>
      <c r="X81" s="699"/>
      <c r="Y81" s="699"/>
      <c r="Z81" s="699"/>
      <c r="AA81" s="699"/>
      <c r="AB81" s="699"/>
      <c r="AC81" s="699"/>
      <c r="AD81" s="699"/>
      <c r="AE81" s="699"/>
    </row>
    <row r="82" spans="2:31" s="26" customFormat="1">
      <c r="B82" s="699"/>
      <c r="K82" s="699"/>
      <c r="L82" s="699"/>
      <c r="M82" s="699"/>
      <c r="N82" s="699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699"/>
      <c r="Z82" s="699"/>
      <c r="AA82" s="699"/>
      <c r="AB82" s="699"/>
      <c r="AC82" s="699"/>
      <c r="AD82" s="699"/>
      <c r="AE82" s="699"/>
    </row>
    <row r="83" spans="2:31" s="26" customFormat="1">
      <c r="B83" s="699"/>
      <c r="K83" s="699"/>
      <c r="L83" s="699"/>
      <c r="M83" s="699"/>
      <c r="N83" s="699"/>
      <c r="O83" s="699"/>
      <c r="P83" s="699"/>
      <c r="Q83" s="699"/>
      <c r="R83" s="699"/>
      <c r="S83" s="699"/>
      <c r="T83" s="699"/>
      <c r="U83" s="699"/>
      <c r="V83" s="699"/>
      <c r="W83" s="699"/>
      <c r="X83" s="699"/>
      <c r="Y83" s="699"/>
      <c r="Z83" s="699"/>
      <c r="AA83" s="699"/>
      <c r="AB83" s="699"/>
      <c r="AC83" s="699"/>
      <c r="AD83" s="699"/>
      <c r="AE83" s="699"/>
    </row>
    <row r="84" spans="2:31" s="26" customFormat="1">
      <c r="B84" s="699"/>
      <c r="K84" s="699"/>
      <c r="L84" s="699"/>
      <c r="M84" s="699"/>
      <c r="N84" s="699"/>
      <c r="O84" s="699"/>
      <c r="P84" s="699"/>
      <c r="Q84" s="699"/>
      <c r="R84" s="699"/>
      <c r="S84" s="699"/>
      <c r="T84" s="699"/>
      <c r="U84" s="699"/>
      <c r="V84" s="699"/>
      <c r="W84" s="699"/>
      <c r="X84" s="699"/>
      <c r="Y84" s="699"/>
      <c r="Z84" s="699"/>
      <c r="AA84" s="699"/>
      <c r="AB84" s="699"/>
      <c r="AC84" s="699"/>
      <c r="AD84" s="699"/>
      <c r="AE84" s="699"/>
    </row>
    <row r="85" spans="2:31" s="26" customFormat="1">
      <c r="B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  <c r="X85" s="699"/>
      <c r="Y85" s="699"/>
      <c r="Z85" s="699"/>
      <c r="AA85" s="699"/>
      <c r="AB85" s="699"/>
      <c r="AC85" s="699"/>
      <c r="AD85" s="699"/>
      <c r="AE85" s="699"/>
    </row>
    <row r="86" spans="2:31" s="26" customFormat="1">
      <c r="B86" s="699"/>
      <c r="K86" s="699"/>
      <c r="L86" s="699"/>
      <c r="M86" s="699"/>
      <c r="N86" s="699"/>
      <c r="O86" s="699"/>
      <c r="P86" s="699"/>
      <c r="Q86" s="699"/>
      <c r="R86" s="699"/>
      <c r="S86" s="699"/>
      <c r="T86" s="699"/>
      <c r="U86" s="699"/>
      <c r="V86" s="699"/>
      <c r="W86" s="699"/>
      <c r="X86" s="699"/>
      <c r="Y86" s="699"/>
      <c r="Z86" s="699"/>
      <c r="AA86" s="699"/>
      <c r="AB86" s="699"/>
      <c r="AC86" s="699"/>
      <c r="AD86" s="699"/>
      <c r="AE86" s="699"/>
    </row>
    <row r="87" spans="2:31" s="26" customFormat="1">
      <c r="B87" s="699"/>
      <c r="K87" s="699"/>
      <c r="L87" s="699"/>
      <c r="M87" s="699"/>
      <c r="N87" s="699"/>
      <c r="O87" s="699"/>
      <c r="P87" s="699"/>
      <c r="Q87" s="699"/>
      <c r="R87" s="699"/>
      <c r="S87" s="699"/>
      <c r="T87" s="699"/>
      <c r="U87" s="699"/>
      <c r="V87" s="699"/>
      <c r="W87" s="699"/>
      <c r="X87" s="699"/>
      <c r="Y87" s="699"/>
      <c r="Z87" s="699"/>
      <c r="AA87" s="699"/>
      <c r="AB87" s="699"/>
      <c r="AC87" s="699"/>
      <c r="AD87" s="699"/>
      <c r="AE87" s="699"/>
    </row>
    <row r="88" spans="2:31" s="26" customFormat="1">
      <c r="B88" s="699"/>
      <c r="K88" s="699"/>
      <c r="L88" s="699"/>
      <c r="M88" s="699"/>
      <c r="N88" s="699"/>
      <c r="O88" s="699"/>
      <c r="P88" s="699"/>
      <c r="Q88" s="699"/>
      <c r="R88" s="699"/>
      <c r="S88" s="699"/>
      <c r="T88" s="699"/>
      <c r="U88" s="699"/>
      <c r="V88" s="699"/>
      <c r="W88" s="699"/>
      <c r="X88" s="699"/>
      <c r="Y88" s="699"/>
      <c r="Z88" s="699"/>
      <c r="AA88" s="699"/>
      <c r="AB88" s="699"/>
      <c r="AC88" s="699"/>
      <c r="AD88" s="699"/>
      <c r="AE88" s="699"/>
    </row>
    <row r="89" spans="2:31" s="26" customFormat="1">
      <c r="B89" s="699"/>
      <c r="K89" s="699"/>
      <c r="L89" s="699"/>
      <c r="M89" s="699"/>
      <c r="N89" s="699"/>
      <c r="O89" s="699"/>
      <c r="P89" s="699"/>
      <c r="Q89" s="699"/>
      <c r="R89" s="699"/>
      <c r="S89" s="699"/>
      <c r="T89" s="699"/>
      <c r="U89" s="699"/>
      <c r="V89" s="699"/>
      <c r="W89" s="699"/>
      <c r="X89" s="699"/>
      <c r="Y89" s="699"/>
      <c r="Z89" s="699"/>
      <c r="AA89" s="699"/>
      <c r="AB89" s="699"/>
      <c r="AC89" s="699"/>
      <c r="AD89" s="699"/>
      <c r="AE89" s="699"/>
    </row>
    <row r="90" spans="2:31" s="26" customFormat="1">
      <c r="B90" s="699"/>
      <c r="K90" s="699"/>
      <c r="L90" s="699"/>
      <c r="M90" s="699"/>
      <c r="N90" s="699"/>
      <c r="O90" s="699"/>
      <c r="P90" s="699"/>
      <c r="Q90" s="699"/>
      <c r="R90" s="699"/>
      <c r="S90" s="699"/>
      <c r="T90" s="699"/>
      <c r="U90" s="699"/>
      <c r="V90" s="699"/>
      <c r="W90" s="699"/>
      <c r="X90" s="699"/>
      <c r="Y90" s="699"/>
      <c r="Z90" s="699"/>
      <c r="AA90" s="699"/>
      <c r="AB90" s="699"/>
      <c r="AC90" s="699"/>
      <c r="AD90" s="699"/>
      <c r="AE90" s="699"/>
    </row>
    <row r="91" spans="2:31" s="26" customFormat="1">
      <c r="B91" s="699"/>
      <c r="K91" s="699"/>
      <c r="L91" s="699"/>
      <c r="M91" s="699"/>
      <c r="N91" s="699"/>
      <c r="O91" s="699"/>
      <c r="P91" s="699"/>
      <c r="Q91" s="699"/>
      <c r="R91" s="699"/>
      <c r="S91" s="699"/>
      <c r="T91" s="699"/>
      <c r="U91" s="699"/>
      <c r="V91" s="699"/>
      <c r="W91" s="699"/>
      <c r="X91" s="699"/>
      <c r="Y91" s="699"/>
      <c r="Z91" s="699"/>
      <c r="AA91" s="699"/>
      <c r="AB91" s="699"/>
      <c r="AC91" s="699"/>
      <c r="AD91" s="699"/>
      <c r="AE91" s="699"/>
    </row>
    <row r="92" spans="2:31" s="26" customFormat="1">
      <c r="B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E92" s="699"/>
    </row>
    <row r="93" spans="2:31" s="26" customFormat="1">
      <c r="B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699"/>
      <c r="AA93" s="699"/>
      <c r="AB93" s="699"/>
      <c r="AC93" s="699"/>
      <c r="AD93" s="699"/>
      <c r="AE93" s="699"/>
    </row>
    <row r="94" spans="2:31" s="26" customFormat="1">
      <c r="B94" s="699"/>
      <c r="K94" s="699"/>
      <c r="L94" s="699"/>
      <c r="M94" s="699"/>
      <c r="N94" s="699"/>
      <c r="O94" s="699"/>
      <c r="P94" s="699"/>
      <c r="Q94" s="699"/>
      <c r="R94" s="699"/>
      <c r="S94" s="699"/>
      <c r="T94" s="699"/>
      <c r="U94" s="699"/>
      <c r="V94" s="699"/>
      <c r="W94" s="699"/>
      <c r="X94" s="699"/>
      <c r="Y94" s="699"/>
      <c r="Z94" s="699"/>
      <c r="AA94" s="699"/>
      <c r="AB94" s="699"/>
      <c r="AC94" s="699"/>
      <c r="AD94" s="699"/>
      <c r="AE94" s="699"/>
    </row>
    <row r="95" spans="2:31" s="26" customFormat="1">
      <c r="B95" s="699"/>
      <c r="K95" s="699"/>
      <c r="L95" s="699"/>
      <c r="M95" s="699"/>
      <c r="N95" s="699"/>
      <c r="O95" s="699"/>
      <c r="P95" s="699"/>
      <c r="Q95" s="699"/>
      <c r="R95" s="699"/>
      <c r="S95" s="699"/>
      <c r="T95" s="699"/>
      <c r="U95" s="699"/>
      <c r="V95" s="699"/>
      <c r="W95" s="699"/>
      <c r="X95" s="699"/>
      <c r="Y95" s="699"/>
      <c r="Z95" s="699"/>
      <c r="AA95" s="699"/>
      <c r="AB95" s="699"/>
      <c r="AC95" s="699"/>
      <c r="AD95" s="699"/>
      <c r="AE95" s="699"/>
    </row>
    <row r="96" spans="2:31" s="26" customFormat="1">
      <c r="B96" s="699"/>
      <c r="K96" s="699"/>
      <c r="L96" s="699"/>
      <c r="M96" s="699"/>
      <c r="N96" s="699"/>
      <c r="O96" s="699"/>
      <c r="P96" s="699"/>
      <c r="Q96" s="699"/>
      <c r="R96" s="699"/>
      <c r="S96" s="699"/>
      <c r="T96" s="699"/>
      <c r="U96" s="699"/>
      <c r="V96" s="699"/>
      <c r="W96" s="699"/>
      <c r="X96" s="699"/>
      <c r="Y96" s="699"/>
      <c r="Z96" s="699"/>
      <c r="AA96" s="699"/>
      <c r="AB96" s="699"/>
      <c r="AC96" s="699"/>
      <c r="AD96" s="699"/>
      <c r="AE96" s="699"/>
    </row>
    <row r="97" spans="2:39" s="26" customFormat="1">
      <c r="B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  <c r="X97" s="699"/>
      <c r="Y97" s="699"/>
      <c r="Z97" s="699"/>
      <c r="AA97" s="699"/>
      <c r="AB97" s="699"/>
      <c r="AC97" s="699"/>
      <c r="AD97" s="699"/>
      <c r="AE97" s="699"/>
    </row>
    <row r="98" spans="2:39" s="26" customFormat="1">
      <c r="B98" s="699"/>
      <c r="K98" s="699"/>
      <c r="L98" s="699"/>
      <c r="M98" s="699"/>
      <c r="N98" s="699"/>
      <c r="O98" s="699"/>
      <c r="P98" s="699"/>
      <c r="Q98" s="699"/>
      <c r="R98" s="699"/>
      <c r="S98" s="699"/>
      <c r="T98" s="699"/>
      <c r="U98" s="699"/>
      <c r="V98" s="699"/>
      <c r="W98" s="699"/>
      <c r="X98" s="699"/>
      <c r="Y98" s="699"/>
      <c r="Z98" s="699"/>
      <c r="AA98" s="699"/>
      <c r="AB98" s="699"/>
      <c r="AC98" s="699"/>
      <c r="AD98" s="699"/>
      <c r="AE98" s="699"/>
    </row>
    <row r="99" spans="2:39" s="26" customFormat="1">
      <c r="B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  <c r="X99" s="699"/>
      <c r="Y99" s="699"/>
      <c r="Z99" s="699"/>
      <c r="AA99" s="699"/>
      <c r="AB99" s="699"/>
      <c r="AC99" s="699"/>
      <c r="AD99" s="699"/>
      <c r="AE99" s="699"/>
    </row>
    <row r="100" spans="2:39" s="26" customFormat="1">
      <c r="B100" s="699"/>
      <c r="K100" s="699"/>
      <c r="L100" s="699"/>
      <c r="M100" s="699"/>
      <c r="N100" s="699"/>
      <c r="O100" s="699"/>
      <c r="P100" s="699"/>
      <c r="Q100" s="699"/>
      <c r="R100" s="699"/>
      <c r="S100" s="699"/>
      <c r="T100" s="699"/>
      <c r="U100" s="699"/>
      <c r="V100" s="699"/>
      <c r="W100" s="699"/>
      <c r="X100" s="699"/>
      <c r="Y100" s="699"/>
      <c r="Z100" s="699"/>
      <c r="AA100" s="699"/>
      <c r="AB100" s="699"/>
      <c r="AC100" s="699"/>
      <c r="AD100" s="699"/>
      <c r="AE100" s="699"/>
    </row>
    <row r="101" spans="2:39" s="26" customFormat="1">
      <c r="B101" s="699"/>
      <c r="K101" s="699"/>
      <c r="L101" s="699"/>
      <c r="M101" s="699"/>
      <c r="N101" s="699"/>
      <c r="O101" s="699"/>
      <c r="P101" s="699"/>
      <c r="Q101" s="699"/>
      <c r="R101" s="699"/>
      <c r="S101" s="699"/>
      <c r="T101" s="699"/>
      <c r="U101" s="699"/>
      <c r="V101" s="699"/>
      <c r="W101" s="699"/>
      <c r="X101" s="699"/>
      <c r="Y101" s="699"/>
      <c r="Z101" s="699"/>
      <c r="AA101" s="699"/>
      <c r="AB101" s="699"/>
      <c r="AC101" s="699"/>
      <c r="AD101" s="699"/>
      <c r="AE101" s="699"/>
    </row>
    <row r="102" spans="2:39" s="26" customFormat="1">
      <c r="B102" s="699"/>
      <c r="K102" s="699"/>
      <c r="L102" s="699"/>
      <c r="M102" s="699"/>
      <c r="N102" s="699"/>
      <c r="O102" s="699"/>
      <c r="P102" s="699"/>
      <c r="Q102" s="699"/>
      <c r="R102" s="699"/>
      <c r="S102" s="699"/>
      <c r="T102" s="699"/>
      <c r="U102" s="699"/>
      <c r="V102" s="699"/>
      <c r="W102" s="699"/>
      <c r="X102" s="699"/>
      <c r="Y102" s="699"/>
      <c r="Z102" s="699"/>
      <c r="AA102" s="699"/>
      <c r="AB102" s="699"/>
      <c r="AC102" s="699"/>
      <c r="AD102" s="699"/>
      <c r="AE102" s="699"/>
    </row>
    <row r="103" spans="2:39" s="26" customFormat="1">
      <c r="B103" s="699"/>
      <c r="K103" s="699"/>
      <c r="L103" s="699"/>
      <c r="M103" s="699"/>
      <c r="N103" s="699"/>
      <c r="O103" s="699"/>
      <c r="P103" s="699"/>
      <c r="Q103" s="699"/>
      <c r="R103" s="699"/>
      <c r="S103" s="699"/>
      <c r="T103" s="699"/>
      <c r="U103" s="699"/>
      <c r="V103" s="699"/>
      <c r="W103" s="699"/>
      <c r="X103" s="699"/>
      <c r="Y103" s="699"/>
      <c r="Z103" s="699"/>
      <c r="AA103" s="699"/>
      <c r="AB103" s="699"/>
      <c r="AC103" s="699"/>
      <c r="AD103" s="699"/>
      <c r="AE103" s="699"/>
    </row>
    <row r="104" spans="2:39" s="26" customFormat="1">
      <c r="B104" s="699"/>
      <c r="K104" s="699"/>
      <c r="L104" s="699"/>
      <c r="M104" s="699"/>
      <c r="N104" s="699"/>
      <c r="O104" s="699"/>
      <c r="P104" s="699"/>
      <c r="Q104" s="699"/>
      <c r="R104" s="699"/>
      <c r="S104" s="699"/>
      <c r="T104" s="699"/>
      <c r="U104" s="699"/>
      <c r="V104" s="699"/>
      <c r="W104" s="699"/>
      <c r="X104" s="699"/>
      <c r="Y104" s="699"/>
      <c r="Z104" s="699"/>
      <c r="AA104" s="699"/>
      <c r="AB104" s="699"/>
      <c r="AC104" s="699"/>
      <c r="AD104" s="699"/>
      <c r="AE104" s="699"/>
    </row>
    <row r="105" spans="2:39" s="26" customFormat="1">
      <c r="B105" s="699"/>
      <c r="K105" s="699"/>
      <c r="L105" s="699"/>
      <c r="M105" s="699"/>
      <c r="N105" s="699"/>
      <c r="O105" s="699"/>
      <c r="P105" s="699"/>
      <c r="Q105" s="699"/>
      <c r="R105" s="699"/>
      <c r="S105" s="699"/>
      <c r="T105" s="699"/>
      <c r="U105" s="699"/>
      <c r="V105" s="699"/>
      <c r="W105" s="699"/>
      <c r="X105" s="699"/>
      <c r="Y105" s="699"/>
      <c r="Z105" s="699"/>
      <c r="AA105" s="699"/>
      <c r="AB105" s="699"/>
      <c r="AC105" s="699"/>
      <c r="AD105" s="699"/>
      <c r="AE105" s="699"/>
      <c r="AK105"/>
      <c r="AL105"/>
      <c r="AM105"/>
    </row>
    <row r="106" spans="2:39" s="26" customFormat="1">
      <c r="B106" s="699"/>
      <c r="K106" s="699"/>
      <c r="L106" s="699"/>
      <c r="M106" s="699"/>
      <c r="N106" s="699"/>
      <c r="O106" s="699"/>
      <c r="P106" s="699"/>
      <c r="Q106" s="699"/>
      <c r="R106" s="699"/>
      <c r="S106" s="699"/>
      <c r="T106" s="699"/>
      <c r="U106" s="699"/>
      <c r="V106" s="699"/>
      <c r="W106" s="699"/>
      <c r="X106" s="699"/>
      <c r="Y106" s="699"/>
      <c r="Z106" s="699"/>
      <c r="AA106" s="699"/>
      <c r="AB106" s="699"/>
      <c r="AC106" s="699"/>
      <c r="AD106" s="699"/>
      <c r="AE106" s="699"/>
      <c r="AK106"/>
      <c r="AL106"/>
      <c r="AM106"/>
    </row>
    <row r="107" spans="2:39" s="26" customFormat="1">
      <c r="B107" s="699"/>
      <c r="K107" s="699"/>
      <c r="L107" s="699"/>
      <c r="M107" s="699"/>
      <c r="N107" s="699"/>
      <c r="O107" s="699"/>
      <c r="P107" s="699"/>
      <c r="Q107" s="699"/>
      <c r="R107" s="699"/>
      <c r="S107" s="699"/>
      <c r="T107" s="699"/>
      <c r="U107" s="699"/>
      <c r="V107" s="699"/>
      <c r="W107" s="699"/>
      <c r="X107" s="699"/>
      <c r="Y107" s="699"/>
      <c r="Z107" s="699"/>
      <c r="AA107" s="699"/>
      <c r="AB107" s="699"/>
      <c r="AC107" s="699"/>
      <c r="AD107" s="699"/>
      <c r="AE107" s="699"/>
      <c r="AK107"/>
      <c r="AL107"/>
      <c r="AM107"/>
    </row>
    <row r="108" spans="2:39" s="26" customFormat="1">
      <c r="B108" s="699"/>
      <c r="K108" s="699"/>
      <c r="L108" s="699"/>
      <c r="M108" s="699"/>
      <c r="N108" s="699"/>
      <c r="O108" s="699"/>
      <c r="P108" s="699"/>
      <c r="Q108" s="699"/>
      <c r="R108" s="699"/>
      <c r="S108" s="699"/>
      <c r="T108" s="699"/>
      <c r="U108" s="699"/>
      <c r="V108" s="699"/>
      <c r="W108" s="699"/>
      <c r="X108" s="699"/>
      <c r="Y108" s="699"/>
      <c r="Z108" s="699"/>
      <c r="AA108" s="699"/>
      <c r="AB108" s="699"/>
      <c r="AC108" s="699"/>
      <c r="AD108" s="699"/>
      <c r="AE108" s="699"/>
      <c r="AK108"/>
      <c r="AL108"/>
      <c r="AM108"/>
    </row>
  </sheetData>
  <mergeCells count="6">
    <mergeCell ref="C3:I4"/>
    <mergeCell ref="C5:I5"/>
    <mergeCell ref="C9:C15"/>
    <mergeCell ref="C20:C21"/>
    <mergeCell ref="C18:D18"/>
    <mergeCell ref="C6:I6"/>
  </mergeCells>
  <conditionalFormatting sqref="H15">
    <cfRule type="cellIs" dxfId="5" priority="18" operator="lessThan">
      <formula>0</formula>
    </cfRule>
  </conditionalFormatting>
  <conditionalFormatting sqref="I15">
    <cfRule type="cellIs" dxfId="4" priority="17" operator="greaterThan">
      <formula>1</formula>
    </cfRule>
  </conditionalFormatting>
  <conditionalFormatting sqref="J12:J14">
    <cfRule type="cellIs" dxfId="3" priority="15" stopIfTrue="1" operator="greaterThan">
      <formula>"95"</formula>
    </cfRule>
  </conditionalFormatting>
  <conditionalFormatting sqref="J9 J11:J13">
    <cfRule type="cellIs" dxfId="2" priority="12" operator="greaterThan">
      <formula>$I$7</formula>
    </cfRule>
    <cfRule type="cellIs" dxfId="1" priority="13" operator="greaterThan">
      <formula>"95"</formula>
    </cfRule>
  </conditionalFormatting>
  <conditionalFormatting sqref="J12:J13">
    <cfRule type="cellIs" dxfId="0" priority="7" operator="greaterThan">
      <formula>0.9</formula>
    </cfRule>
  </conditionalFormatting>
  <conditionalFormatting sqref="I11:I14">
    <cfRule type="dataBar" priority="4">
      <dataBar>
        <cfvo type="min" val="0"/>
        <cfvo type="max" val="0"/>
        <color rgb="FFFF555A"/>
      </dataBar>
    </cfRule>
  </conditionalFormatting>
  <conditionalFormatting sqref="I9:I14">
    <cfRule type="dataBar" priority="3">
      <dataBar>
        <cfvo type="min" val="0"/>
        <cfvo type="max" val="0"/>
        <color rgb="FFFF555A"/>
      </dataBar>
    </cfRule>
  </conditionalFormatting>
  <hyperlinks>
    <hyperlink ref="C23" r:id="rId1" display="http://www.subpesca.cl/portal/615/w3-article-100366.html"/>
  </hyperlinks>
  <pageMargins left="0.7" right="0.7" top="0.75" bottom="0.75" header="0.3" footer="0.3"/>
  <pageSetup paperSize="177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O222"/>
  <sheetViews>
    <sheetView zoomScale="80" zoomScaleNormal="80" workbookViewId="0">
      <pane ySplit="1" topLeftCell="A2" activePane="bottomLeft" state="frozen"/>
      <selection pane="bottomLeft" activeCell="S38" sqref="S38"/>
    </sheetView>
  </sheetViews>
  <sheetFormatPr baseColWidth="10" defaultColWidth="14.44140625" defaultRowHeight="13.8"/>
  <cols>
    <col min="1" max="1" width="14.5546875" style="357" bestFit="1" customWidth="1"/>
    <col min="2" max="2" width="12.109375" style="357" customWidth="1"/>
    <col min="3" max="3" width="15.6640625" style="357" customWidth="1"/>
    <col min="4" max="4" width="23.109375" style="357" customWidth="1"/>
    <col min="5" max="5" width="40.44140625" style="357" bestFit="1" customWidth="1"/>
    <col min="6" max="6" width="12.5546875" style="357" bestFit="1" customWidth="1"/>
    <col min="7" max="7" width="11.5546875" style="357" bestFit="1" customWidth="1"/>
    <col min="8" max="8" width="8.109375" style="357" bestFit="1" customWidth="1"/>
    <col min="9" max="9" width="17.88671875" style="357" bestFit="1" customWidth="1"/>
    <col min="10" max="10" width="12.5546875" style="357" bestFit="1" customWidth="1"/>
    <col min="11" max="11" width="11.88671875" style="357" bestFit="1" customWidth="1"/>
    <col min="12" max="12" width="9.33203125" style="357" bestFit="1" customWidth="1"/>
    <col min="13" max="13" width="17.88671875" style="370" bestFit="1" customWidth="1"/>
    <col min="14" max="14" width="11.33203125" style="764" bestFit="1" customWidth="1"/>
    <col min="15" max="15" width="10.6640625" style="357" bestFit="1" customWidth="1"/>
    <col min="16" max="16384" width="14.44140625" style="357"/>
  </cols>
  <sheetData>
    <row r="1" spans="1:15">
      <c r="A1" s="353" t="s">
        <v>413</v>
      </c>
      <c r="B1" s="353" t="s">
        <v>414</v>
      </c>
      <c r="C1" s="354" t="s">
        <v>415</v>
      </c>
      <c r="D1" s="355" t="s">
        <v>416</v>
      </c>
      <c r="E1" s="354" t="s">
        <v>417</v>
      </c>
      <c r="F1" s="354" t="s">
        <v>418</v>
      </c>
      <c r="G1" s="354" t="s">
        <v>419</v>
      </c>
      <c r="H1" s="354" t="s">
        <v>420</v>
      </c>
      <c r="I1" s="354" t="s">
        <v>421</v>
      </c>
      <c r="J1" s="354" t="s">
        <v>422</v>
      </c>
      <c r="K1" s="354" t="s">
        <v>423</v>
      </c>
      <c r="L1" s="354" t="s">
        <v>424</v>
      </c>
      <c r="M1" s="356" t="s">
        <v>425</v>
      </c>
      <c r="N1" s="763" t="s">
        <v>426</v>
      </c>
      <c r="O1" s="352" t="s">
        <v>427</v>
      </c>
    </row>
    <row r="2" spans="1:15">
      <c r="A2" s="358" t="s">
        <v>351</v>
      </c>
      <c r="B2" s="359" t="s">
        <v>366</v>
      </c>
      <c r="C2" s="360" t="s">
        <v>352</v>
      </c>
      <c r="D2" s="360" t="s">
        <v>353</v>
      </c>
      <c r="E2" s="360" t="s">
        <v>356</v>
      </c>
      <c r="F2" s="360" t="s">
        <v>354</v>
      </c>
      <c r="G2" s="360" t="s">
        <v>355</v>
      </c>
      <c r="H2" s="360">
        <f>'CONTROL ALGAS III Region'!F7</f>
        <v>6730</v>
      </c>
      <c r="I2" s="360"/>
      <c r="J2" s="361">
        <f>'CONTROL ALGAS III Region'!G7</f>
        <v>6730</v>
      </c>
      <c r="K2" s="361">
        <f>'CONTROL ALGAS III Region'!H7+'CONTROL ALGAS III Region'!I7</f>
        <v>10454.455</v>
      </c>
      <c r="L2" s="361">
        <f>'CONTROL ALGAS III Region'!K7</f>
        <v>-3724.4549999999999</v>
      </c>
      <c r="M2" s="362">
        <f>'CONTROL ALGAS III Region'!L7</f>
        <v>1.5534108469539376</v>
      </c>
      <c r="N2" s="363">
        <f>'CONTROL ALGAS III Region'!M7</f>
        <v>43172</v>
      </c>
      <c r="O2" s="364">
        <v>43437</v>
      </c>
    </row>
    <row r="3" spans="1:15">
      <c r="A3" s="358" t="s">
        <v>351</v>
      </c>
      <c r="B3" s="359" t="s">
        <v>366</v>
      </c>
      <c r="C3" s="360" t="s">
        <v>352</v>
      </c>
      <c r="D3" s="360" t="s">
        <v>353</v>
      </c>
      <c r="E3" s="360" t="s">
        <v>356</v>
      </c>
      <c r="F3" s="360" t="s">
        <v>357</v>
      </c>
      <c r="G3" s="360" t="s">
        <v>358</v>
      </c>
      <c r="H3" s="360">
        <f>'CONTROL ALGAS III Region'!F9</f>
        <v>7000</v>
      </c>
      <c r="I3" s="360"/>
      <c r="J3" s="361">
        <f>'CONTROL ALGAS III Region'!G9</f>
        <v>3275.5450000000001</v>
      </c>
      <c r="K3" s="361">
        <f>'CONTROL ALGAS III Region'!H9+'CONTROL ALGAS III Region'!I9</f>
        <v>4958.16</v>
      </c>
      <c r="L3" s="361">
        <f>'CONTROL ALGAS III Region'!K9</f>
        <v>-1682.6149999999998</v>
      </c>
      <c r="M3" s="362">
        <f>'CONTROL ALGAS III Region'!L9</f>
        <v>1.5136900882143276</v>
      </c>
      <c r="N3" s="363">
        <f>'CONTROL ALGAS III Region'!M9</f>
        <v>43202</v>
      </c>
      <c r="O3" s="364">
        <v>43437</v>
      </c>
    </row>
    <row r="4" spans="1:15">
      <c r="A4" s="358" t="s">
        <v>351</v>
      </c>
      <c r="B4" s="359" t="s">
        <v>366</v>
      </c>
      <c r="C4" s="360" t="s">
        <v>352</v>
      </c>
      <c r="D4" s="360" t="s">
        <v>353</v>
      </c>
      <c r="E4" s="360" t="s">
        <v>356</v>
      </c>
      <c r="F4" s="360" t="s">
        <v>359</v>
      </c>
      <c r="G4" s="360" t="s">
        <v>360</v>
      </c>
      <c r="H4" s="360">
        <f>'CONTROL ALGAS III Region'!F11</f>
        <v>2316</v>
      </c>
      <c r="I4" s="360"/>
      <c r="J4" s="361">
        <f>'CONTROL ALGAS III Region'!G11</f>
        <v>633.38500000000022</v>
      </c>
      <c r="K4" s="361">
        <f>'CONTROL ALGAS III Region'!H11+'CONTROL ALGAS III Region'!I11</f>
        <v>1543.741</v>
      </c>
      <c r="L4" s="361">
        <f>'CONTROL ALGAS III Region'!K11</f>
        <v>-910.35599999999977</v>
      </c>
      <c r="M4" s="362">
        <f>'CONTROL ALGAS III Region'!L11</f>
        <v>2.4372869581692012</v>
      </c>
      <c r="N4" s="363">
        <f>'CONTROL ALGAS III Region'!M11</f>
        <v>43315</v>
      </c>
      <c r="O4" s="364">
        <v>43437</v>
      </c>
    </row>
    <row r="5" spans="1:15">
      <c r="A5" s="358" t="s">
        <v>351</v>
      </c>
      <c r="B5" s="359" t="s">
        <v>366</v>
      </c>
      <c r="C5" s="360" t="s">
        <v>352</v>
      </c>
      <c r="D5" s="360" t="s">
        <v>353</v>
      </c>
      <c r="E5" s="360" t="s">
        <v>356</v>
      </c>
      <c r="F5" s="360" t="s">
        <v>361</v>
      </c>
      <c r="G5" s="360" t="s">
        <v>362</v>
      </c>
      <c r="H5" s="360">
        <f>'CONTROL ALGAS III Region'!F15</f>
        <v>2000</v>
      </c>
      <c r="I5" s="360"/>
      <c r="J5" s="361">
        <f>'CONTROL ALGAS III Region'!G15</f>
        <v>1089.6440000000002</v>
      </c>
      <c r="K5" s="361">
        <f>'CONTROL ALGAS III Region'!H15+'CONTROL ALGAS III Region'!I15</f>
        <v>2505.73</v>
      </c>
      <c r="L5" s="361">
        <f>'CONTROL ALGAS III Region'!K15</f>
        <v>-1416.0859999999998</v>
      </c>
      <c r="M5" s="362">
        <f>'CONTROL ALGAS III Region'!L15</f>
        <v>2.2995859198050002</v>
      </c>
      <c r="N5" s="363">
        <f>'CONTROL ALGAS III Region'!M15</f>
        <v>43376</v>
      </c>
      <c r="O5" s="364">
        <v>43437</v>
      </c>
    </row>
    <row r="6" spans="1:15">
      <c r="A6" s="358" t="s">
        <v>351</v>
      </c>
      <c r="B6" s="359" t="s">
        <v>366</v>
      </c>
      <c r="C6" s="360" t="s">
        <v>352</v>
      </c>
      <c r="D6" s="360" t="s">
        <v>353</v>
      </c>
      <c r="E6" s="360" t="s">
        <v>356</v>
      </c>
      <c r="F6" s="360" t="s">
        <v>354</v>
      </c>
      <c r="G6" s="360" t="s">
        <v>362</v>
      </c>
      <c r="H6" s="360">
        <f>'CONTROL ALGAS III Region'!F7+'CONTROL ALGAS III Region'!F9+'CONTROL ALGAS III Region'!F11+'CONTROL ALGAS III Region'!F15</f>
        <v>18046</v>
      </c>
      <c r="I6" s="360"/>
      <c r="J6" s="361">
        <f>'CONTROL ALGAS III Region'!G7+'CONTROL ALGAS III Region'!G9+'CONTROL ALGAS III Region'!G11+'CONTROL ALGAS III Region'!G15</f>
        <v>11728.574000000001</v>
      </c>
      <c r="K6" s="361">
        <f>'CONTROL ALGAS III Region'!J7+'CONTROL ALGAS III Region'!J9+'CONTROL ALGAS III Region'!J11+'CONTROL ALGAS III Region'!J15</f>
        <v>19462.085999999999</v>
      </c>
      <c r="L6" s="361">
        <f>'CONTROL ALGAS III Region'!K7+'CONTROL ALGAS III Region'!K9+'CONTROL ALGAS III Region'!K11+'CONTROL ALGAS III Region'!K15</f>
        <v>-7733.5119999999988</v>
      </c>
      <c r="M6" s="362">
        <f>K6/J6</f>
        <v>1.6593735947780182</v>
      </c>
      <c r="N6" s="363" t="s">
        <v>403</v>
      </c>
      <c r="O6" s="364">
        <v>43437</v>
      </c>
    </row>
    <row r="7" spans="1:15">
      <c r="A7" s="358" t="s">
        <v>351</v>
      </c>
      <c r="B7" s="359" t="s">
        <v>366</v>
      </c>
      <c r="C7" s="360" t="s">
        <v>352</v>
      </c>
      <c r="D7" s="360" t="s">
        <v>353</v>
      </c>
      <c r="E7" s="360" t="s">
        <v>363</v>
      </c>
      <c r="F7" s="360" t="s">
        <v>354</v>
      </c>
      <c r="G7" s="360" t="s">
        <v>355</v>
      </c>
      <c r="H7" s="360">
        <f>'CONTROL ALGAS III Region'!F8</f>
        <v>16198</v>
      </c>
      <c r="I7" s="360"/>
      <c r="J7" s="361">
        <f>'CONTROL ALGAS III Region'!G8</f>
        <v>16198</v>
      </c>
      <c r="K7" s="361">
        <f>'CONTROL ALGAS III Region'!H8+'CONTROL ALGAS III Region'!I8</f>
        <v>17220.261999999999</v>
      </c>
      <c r="L7" s="361">
        <f>'CONTROL ALGAS III Region'!K8</f>
        <v>-1022.2619999999988</v>
      </c>
      <c r="M7" s="362">
        <f>'CONTROL ALGAS III Region'!L8</f>
        <v>1.0631103839980243</v>
      </c>
      <c r="N7" s="363">
        <f>'CONTROL ALGAS III Region'!M8</f>
        <v>43187</v>
      </c>
      <c r="O7" s="364">
        <v>43437</v>
      </c>
    </row>
    <row r="8" spans="1:15">
      <c r="A8" s="358" t="s">
        <v>351</v>
      </c>
      <c r="B8" s="359" t="s">
        <v>366</v>
      </c>
      <c r="C8" s="360" t="s">
        <v>352</v>
      </c>
      <c r="D8" s="360" t="s">
        <v>353</v>
      </c>
      <c r="E8" s="360" t="s">
        <v>363</v>
      </c>
      <c r="F8" s="360" t="s">
        <v>357</v>
      </c>
      <c r="G8" s="360" t="s">
        <v>358</v>
      </c>
      <c r="H8" s="360">
        <f>'CONTROL ALGAS III Region'!F10</f>
        <v>9652</v>
      </c>
      <c r="I8" s="360"/>
      <c r="J8" s="361">
        <f>'CONTROL ALGAS III Region'!G10</f>
        <v>8629.7380000000012</v>
      </c>
      <c r="K8" s="361">
        <f>'CONTROL ALGAS III Region'!H10+'CONTROL ALGAS III Region'!I10</f>
        <v>10111.103999999999</v>
      </c>
      <c r="L8" s="361">
        <f>'CONTROL ALGAS III Region'!K10</f>
        <v>-1481.3659999999982</v>
      </c>
      <c r="M8" s="362">
        <f>'CONTROL ALGAS III Region'!L10</f>
        <v>1.1716582820938477</v>
      </c>
      <c r="N8" s="363">
        <f>'CONTROL ALGAS III Region'!M10</f>
        <v>43263</v>
      </c>
      <c r="O8" s="364">
        <v>43437</v>
      </c>
    </row>
    <row r="9" spans="1:15">
      <c r="A9" s="358" t="s">
        <v>351</v>
      </c>
      <c r="B9" s="359" t="s">
        <v>366</v>
      </c>
      <c r="C9" s="360" t="s">
        <v>352</v>
      </c>
      <c r="D9" s="360" t="s">
        <v>353</v>
      </c>
      <c r="E9" s="360" t="s">
        <v>363</v>
      </c>
      <c r="F9" s="360" t="s">
        <v>359</v>
      </c>
      <c r="G9" s="360" t="s">
        <v>359</v>
      </c>
      <c r="H9" s="360">
        <f>'CONTROL ALGAS III Region'!F12</f>
        <v>6458</v>
      </c>
      <c r="I9" s="360"/>
      <c r="J9" s="361">
        <f>'CONTROL ALGAS III Region'!G12</f>
        <v>4976.6340000000018</v>
      </c>
      <c r="K9" s="361">
        <f>'CONTROL ALGAS III Region'!H12+'CONTROL ALGAS III Region'!I12</f>
        <v>6075.3829999999998</v>
      </c>
      <c r="L9" s="361">
        <f>'CONTROL ALGAS III Region'!K12</f>
        <v>-1098.748999999998</v>
      </c>
      <c r="M9" s="362">
        <f>'CONTROL ALGAS III Region'!L12</f>
        <v>1.2207815563692241</v>
      </c>
      <c r="N9" s="363">
        <f>'CONTROL ALGAS III Region'!M12</f>
        <v>43308</v>
      </c>
      <c r="O9" s="364">
        <v>43437</v>
      </c>
    </row>
    <row r="10" spans="1:15">
      <c r="A10" s="358" t="s">
        <v>351</v>
      </c>
      <c r="B10" s="359" t="s">
        <v>366</v>
      </c>
      <c r="C10" s="360" t="s">
        <v>352</v>
      </c>
      <c r="D10" s="360" t="s">
        <v>353</v>
      </c>
      <c r="E10" s="360" t="s">
        <v>363</v>
      </c>
      <c r="F10" s="360" t="s">
        <v>361</v>
      </c>
      <c r="G10" s="360" t="s">
        <v>362</v>
      </c>
      <c r="H10" s="360">
        <f>'CONTROL ALGAS III Region'!F16</f>
        <v>3000</v>
      </c>
      <c r="I10" s="360"/>
      <c r="J10" s="361">
        <f>'CONTROL ALGAS III Region'!G16</f>
        <v>2386.0160000000019</v>
      </c>
      <c r="K10" s="361">
        <f>'CONTROL ALGAS III Region'!H16+'CONTROL ALGAS III Region'!I16</f>
        <v>2801.3629999999998</v>
      </c>
      <c r="L10" s="361">
        <f>'CONTROL ALGAS III Region'!K16</f>
        <v>-415.34699999999793</v>
      </c>
      <c r="M10" s="362">
        <f>'CONTROL ALGAS III Region'!L16</f>
        <v>1.174075530088649</v>
      </c>
      <c r="N10" s="363">
        <f>'CONTROL ALGAS III Region'!M16</f>
        <v>43395</v>
      </c>
      <c r="O10" s="364">
        <v>43437</v>
      </c>
    </row>
    <row r="11" spans="1:15">
      <c r="A11" s="358" t="s">
        <v>351</v>
      </c>
      <c r="B11" s="359" t="s">
        <v>366</v>
      </c>
      <c r="C11" s="360" t="s">
        <v>352</v>
      </c>
      <c r="D11" s="360" t="s">
        <v>353</v>
      </c>
      <c r="E11" s="360" t="s">
        <v>363</v>
      </c>
      <c r="F11" s="360" t="s">
        <v>354</v>
      </c>
      <c r="G11" s="360" t="s">
        <v>362</v>
      </c>
      <c r="H11" s="360">
        <f>'CONTROL ALGAS III Region'!F8+'CONTROL ALGAS III Region'!F10+'CONTROL ALGAS III Region'!F14+'CONTROL ALGAS III Region'!F16</f>
        <v>30850</v>
      </c>
      <c r="I11" s="360"/>
      <c r="J11" s="361">
        <f>'CONTROL ALGAS III Region'!G8+'CONTROL ALGAS III Region'!G10+'CONTROL ALGAS III Region'!G14+'CONTROL ALGAS III Region'!G16</f>
        <v>28582.355000000007</v>
      </c>
      <c r="K11" s="360">
        <f>'CONTROL ALGAS III Region'!J8+'CONTROL ALGAS III Region'!J10+'CONTROL ALGAS III Region'!J14+'CONTROL ALGAS III Region'!J16</f>
        <v>32115.313999999998</v>
      </c>
      <c r="L11" s="361">
        <f>'CONTROL ALGAS III Region'!K8+'CONTROL ALGAS III Region'!K10+'CONTROL ALGAS III Region'!K14+'CONTROL ALGAS III Region'!K16</f>
        <v>-3532.958999999993</v>
      </c>
      <c r="M11" s="365">
        <f>K11/J11</f>
        <v>1.1236062948626868</v>
      </c>
      <c r="N11" s="363" t="s">
        <v>403</v>
      </c>
      <c r="O11" s="364">
        <v>43437</v>
      </c>
    </row>
    <row r="12" spans="1:15">
      <c r="A12" s="358" t="s">
        <v>364</v>
      </c>
      <c r="B12" s="359" t="s">
        <v>386</v>
      </c>
      <c r="C12" s="360" t="s">
        <v>352</v>
      </c>
      <c r="D12" s="360" t="s">
        <v>353</v>
      </c>
      <c r="E12" s="360" t="s">
        <v>356</v>
      </c>
      <c r="F12" s="360" t="s">
        <v>354</v>
      </c>
      <c r="G12" s="360" t="s">
        <v>355</v>
      </c>
      <c r="H12" s="360">
        <f>'CONTROL ALGAS III Region'!F23</f>
        <v>2765</v>
      </c>
      <c r="I12" s="360"/>
      <c r="J12" s="361">
        <f>'CONTROL ALGAS III Region'!G23</f>
        <v>2765</v>
      </c>
      <c r="K12" s="361">
        <f>'CONTROL ALGAS III Region'!J23</f>
        <v>2969.7860000000001</v>
      </c>
      <c r="L12" s="360">
        <f>'CONTROL ALGAS III Region'!K23</f>
        <v>-204.78600000000006</v>
      </c>
      <c r="M12" s="365">
        <f>'CONTROL ALGAS III Region'!L23</f>
        <v>1.0740636528028933</v>
      </c>
      <c r="N12" s="363">
        <f>'CONTROL ALGAS III Region'!M23</f>
        <v>43153</v>
      </c>
      <c r="O12" s="364">
        <v>43437</v>
      </c>
    </row>
    <row r="13" spans="1:15">
      <c r="A13" s="358" t="s">
        <v>364</v>
      </c>
      <c r="B13" s="359" t="s">
        <v>386</v>
      </c>
      <c r="C13" s="360" t="s">
        <v>352</v>
      </c>
      <c r="D13" s="360" t="s">
        <v>353</v>
      </c>
      <c r="E13" s="360" t="s">
        <v>356</v>
      </c>
      <c r="F13" s="360" t="s">
        <v>357</v>
      </c>
      <c r="G13" s="360" t="s">
        <v>358</v>
      </c>
      <c r="H13" s="360">
        <f>'CONTROL ALGAS III Region'!F25</f>
        <v>3190</v>
      </c>
      <c r="I13" s="360"/>
      <c r="J13" s="361">
        <f>'CONTROL ALGAS III Region'!G25</f>
        <v>2985.2139999999999</v>
      </c>
      <c r="K13" s="361">
        <f>'CONTROL ALGAS III Region'!J25</f>
        <v>3237.2020000000002</v>
      </c>
      <c r="L13" s="360">
        <f>'CONTROL ALGAS III Region'!K25</f>
        <v>-251.98800000000028</v>
      </c>
      <c r="M13" s="365">
        <f>'CONTROL ALGAS III Region'!L25</f>
        <v>1.0844120388019085</v>
      </c>
      <c r="N13" s="363">
        <f>'CONTROL ALGAS III Region'!M25</f>
        <v>43223</v>
      </c>
      <c r="O13" s="364">
        <v>43437</v>
      </c>
    </row>
    <row r="14" spans="1:15">
      <c r="A14" s="358" t="s">
        <v>364</v>
      </c>
      <c r="B14" s="359" t="s">
        <v>386</v>
      </c>
      <c r="C14" s="360" t="s">
        <v>352</v>
      </c>
      <c r="D14" s="360" t="s">
        <v>353</v>
      </c>
      <c r="E14" s="360" t="s">
        <v>356</v>
      </c>
      <c r="F14" s="360" t="s">
        <v>359</v>
      </c>
      <c r="G14" s="360" t="s">
        <v>360</v>
      </c>
      <c r="H14" s="360">
        <f>'CONTROL ALGAS III Region'!F27</f>
        <v>5722</v>
      </c>
      <c r="I14" s="360"/>
      <c r="J14" s="361">
        <f>'CONTROL ALGAS III Region'!G27</f>
        <v>5470.0119999999997</v>
      </c>
      <c r="K14" s="361">
        <f>'CONTROL ALGAS III Region'!J27</f>
        <v>5842.1469999999999</v>
      </c>
      <c r="L14" s="360">
        <f>'CONTROL ALGAS III Region'!K27</f>
        <v>-372.13500000000022</v>
      </c>
      <c r="M14" s="365">
        <f>'CONTROL ALGAS III Region'!L27</f>
        <v>1.0680318434401972</v>
      </c>
      <c r="N14" s="363">
        <f>'CONTROL ALGAS III Region'!M27</f>
        <v>43346</v>
      </c>
      <c r="O14" s="364">
        <v>43437</v>
      </c>
    </row>
    <row r="15" spans="1:15">
      <c r="A15" s="358" t="s">
        <v>364</v>
      </c>
      <c r="B15" s="359" t="s">
        <v>386</v>
      </c>
      <c r="C15" s="360" t="s">
        <v>352</v>
      </c>
      <c r="D15" s="360" t="s">
        <v>353</v>
      </c>
      <c r="E15" s="360" t="s">
        <v>356</v>
      </c>
      <c r="F15" s="360" t="s">
        <v>361</v>
      </c>
      <c r="G15" s="360" t="s">
        <v>362</v>
      </c>
      <c r="H15" s="360">
        <f>'CONTROL ALGAS III Region'!F29</f>
        <v>2013</v>
      </c>
      <c r="I15" s="360"/>
      <c r="J15" s="361">
        <f>'CONTROL ALGAS III Region'!G29</f>
        <v>1640.8649999999998</v>
      </c>
      <c r="K15" s="361">
        <f>'CONTROL ALGAS III Region'!J29</f>
        <v>1790.27</v>
      </c>
      <c r="L15" s="360">
        <f>'CONTROL ALGAS III Region'!K29</f>
        <v>-149.4050000000002</v>
      </c>
      <c r="M15" s="365">
        <f>'CONTROL ALGAS III Region'!L29</f>
        <v>1.0910525850694603</v>
      </c>
      <c r="N15" s="363">
        <f>'CONTROL ALGAS III Region'!M29</f>
        <v>43392</v>
      </c>
      <c r="O15" s="364">
        <v>43437</v>
      </c>
    </row>
    <row r="16" spans="1:15">
      <c r="A16" s="358" t="s">
        <v>364</v>
      </c>
      <c r="B16" s="359" t="s">
        <v>386</v>
      </c>
      <c r="C16" s="360" t="s">
        <v>352</v>
      </c>
      <c r="D16" s="360" t="s">
        <v>353</v>
      </c>
      <c r="E16" s="360" t="s">
        <v>356</v>
      </c>
      <c r="F16" s="360" t="s">
        <v>354</v>
      </c>
      <c r="G16" s="360" t="s">
        <v>362</v>
      </c>
      <c r="H16" s="360">
        <f>'CONTROL ALGAS III Region'!F23+'CONTROL ALGAS III Region'!F25+'CONTROL ALGAS III Region'!F27+'CONTROL ALGAS III Region'!F29</f>
        <v>13690</v>
      </c>
      <c r="I16" s="360"/>
      <c r="J16" s="361">
        <f>'CONTROL ALGAS III Region'!G23+'CONTROL ALGAS III Region'!G25+'CONTROL ALGAS III Region'!G27+'CONTROL ALGAS III Region'!G29</f>
        <v>12861.090999999999</v>
      </c>
      <c r="K16" s="361">
        <f>'CONTROL ALGAS III Region'!J23+'CONTROL ALGAS III Region'!J25+'CONTROL ALGAS III Region'!J27+'CONTROL ALGAS III Region'!J29</f>
        <v>13839.405000000001</v>
      </c>
      <c r="L16" s="360">
        <f>'CONTROL ALGAS III Region'!K23+'CONTROL ALGAS III Region'!K25+'CONTROL ALGAS III Region'!K27+'CONTROL ALGAS III Region'!K29</f>
        <v>-978.31400000000076</v>
      </c>
      <c r="M16" s="365">
        <f>K16/J16</f>
        <v>1.0760677301793451</v>
      </c>
      <c r="N16" s="363" t="s">
        <v>403</v>
      </c>
      <c r="O16" s="364">
        <v>43437</v>
      </c>
    </row>
    <row r="17" spans="1:15">
      <c r="A17" s="358" t="s">
        <v>364</v>
      </c>
      <c r="B17" s="359" t="s">
        <v>386</v>
      </c>
      <c r="C17" s="360" t="s">
        <v>352</v>
      </c>
      <c r="D17" s="360" t="s">
        <v>353</v>
      </c>
      <c r="E17" s="360" t="s">
        <v>363</v>
      </c>
      <c r="F17" s="360" t="s">
        <v>354</v>
      </c>
      <c r="G17" s="360" t="s">
        <v>355</v>
      </c>
      <c r="H17" s="360">
        <f>'CONTROL ALGAS III Region'!F24</f>
        <v>146</v>
      </c>
      <c r="I17" s="360"/>
      <c r="J17" s="361">
        <f>'CONTROL ALGAS III Region'!G24</f>
        <v>146</v>
      </c>
      <c r="K17" s="360">
        <f>'CONTROL ALGAS III Region'!J24</f>
        <v>518.30100000000004</v>
      </c>
      <c r="L17" s="360">
        <f>'CONTROL ALGAS III Region'!K24</f>
        <v>-372.30100000000004</v>
      </c>
      <c r="M17" s="365">
        <f>'CONTROL ALGAS III Region'!L24</f>
        <v>3.5500068493150687</v>
      </c>
      <c r="N17" s="363">
        <f>'CONTROL ALGAS III Region'!M24</f>
        <v>43172</v>
      </c>
      <c r="O17" s="364">
        <v>43437</v>
      </c>
    </row>
    <row r="18" spans="1:15">
      <c r="A18" s="358" t="s">
        <v>364</v>
      </c>
      <c r="B18" s="359" t="s">
        <v>386</v>
      </c>
      <c r="C18" s="360" t="s">
        <v>352</v>
      </c>
      <c r="D18" s="360" t="s">
        <v>353</v>
      </c>
      <c r="E18" s="360" t="s">
        <v>363</v>
      </c>
      <c r="F18" s="360" t="s">
        <v>357</v>
      </c>
      <c r="G18" s="360" t="s">
        <v>358</v>
      </c>
      <c r="H18" s="360">
        <f>'CONTROL ALGAS III Region'!F26</f>
        <v>168</v>
      </c>
      <c r="I18" s="360"/>
      <c r="J18" s="361">
        <f>'CONTROL ALGAS III Region'!G26</f>
        <v>-204.30100000000004</v>
      </c>
      <c r="K18" s="360">
        <f>'CONTROL ALGAS III Region'!J26</f>
        <v>0</v>
      </c>
      <c r="L18" s="360">
        <f>'CONTROL ALGAS III Region'!K26</f>
        <v>-204.30100000000004</v>
      </c>
      <c r="M18" s="365">
        <f>'CONTROL ALGAS III Region'!L26</f>
        <v>0</v>
      </c>
      <c r="N18" s="363">
        <f>'CONTROL ALGAS III Region'!M26</f>
        <v>43188</v>
      </c>
      <c r="O18" s="364">
        <v>43437</v>
      </c>
    </row>
    <row r="19" spans="1:15">
      <c r="A19" s="358" t="s">
        <v>364</v>
      </c>
      <c r="B19" s="359" t="s">
        <v>386</v>
      </c>
      <c r="C19" s="360" t="s">
        <v>352</v>
      </c>
      <c r="D19" s="360" t="s">
        <v>353</v>
      </c>
      <c r="E19" s="360" t="s">
        <v>363</v>
      </c>
      <c r="F19" s="360" t="s">
        <v>359</v>
      </c>
      <c r="G19" s="360" t="s">
        <v>360</v>
      </c>
      <c r="H19" s="360">
        <f>'CONTROL ALGAS III Region'!F28</f>
        <v>302</v>
      </c>
      <c r="I19" s="360"/>
      <c r="J19" s="361">
        <f>'CONTROL ALGAS III Region'!G28</f>
        <v>97.698999999999955</v>
      </c>
      <c r="K19" s="360">
        <f>'CONTROL ALGAS III Region'!J28</f>
        <v>26.623000000000001</v>
      </c>
      <c r="L19" s="360">
        <f>'CONTROL ALGAS III Region'!K28</f>
        <v>71.075999999999951</v>
      </c>
      <c r="M19" s="365">
        <f>'CONTROL ALGAS III Region'!L28</f>
        <v>0.27250023029918435</v>
      </c>
      <c r="N19" s="363" t="str">
        <f>'CONTROL ALGAS III Region'!M28</f>
        <v>-</v>
      </c>
      <c r="O19" s="364">
        <v>43437</v>
      </c>
    </row>
    <row r="20" spans="1:15">
      <c r="A20" s="358" t="s">
        <v>364</v>
      </c>
      <c r="B20" s="359" t="s">
        <v>386</v>
      </c>
      <c r="C20" s="360" t="s">
        <v>352</v>
      </c>
      <c r="D20" s="360" t="s">
        <v>353</v>
      </c>
      <c r="E20" s="360" t="s">
        <v>363</v>
      </c>
      <c r="F20" s="360" t="s">
        <v>361</v>
      </c>
      <c r="G20" s="360" t="s">
        <v>362</v>
      </c>
      <c r="H20" s="360">
        <f>'CONTROL ALGAS III Region'!F30</f>
        <v>107</v>
      </c>
      <c r="I20" s="360"/>
      <c r="J20" s="361">
        <f>'CONTROL ALGAS III Region'!G30</f>
        <v>178.07599999999996</v>
      </c>
      <c r="K20" s="360">
        <f>'CONTROL ALGAS III Region'!J30</f>
        <v>316.31599999999997</v>
      </c>
      <c r="L20" s="360">
        <f>'CONTROL ALGAS III Region'!K30</f>
        <v>-138.24</v>
      </c>
      <c r="M20" s="365">
        <f>'CONTROL ALGAS III Region'!L30</f>
        <v>1.77629776050675</v>
      </c>
      <c r="N20" s="363" t="str">
        <f>'CONTROL ALGAS III Region'!M30</f>
        <v>-</v>
      </c>
      <c r="O20" s="364">
        <v>43437</v>
      </c>
    </row>
    <row r="21" spans="1:15">
      <c r="A21" s="358" t="s">
        <v>364</v>
      </c>
      <c r="B21" s="359" t="s">
        <v>386</v>
      </c>
      <c r="C21" s="360" t="s">
        <v>352</v>
      </c>
      <c r="D21" s="360" t="s">
        <v>353</v>
      </c>
      <c r="E21" s="360" t="s">
        <v>363</v>
      </c>
      <c r="F21" s="360" t="s">
        <v>354</v>
      </c>
      <c r="G21" s="360" t="s">
        <v>362</v>
      </c>
      <c r="H21" s="360">
        <f>'CONTROL ALGAS III Region'!F24+'CONTROL ALGAS III Region'!F26+'CONTROL ALGAS III Region'!F28+'CONTROL ALGAS III Region'!F30</f>
        <v>723</v>
      </c>
      <c r="I21" s="360"/>
      <c r="J21" s="361">
        <f>'CONTROL ALGAS III Region'!G24+'CONTROL ALGAS III Region'!G26+'CONTROL ALGAS III Region'!G28+'CONTROL ALGAS III Region'!G30</f>
        <v>217.47399999999988</v>
      </c>
      <c r="K21" s="360">
        <f>'CONTROL ALGAS III Region'!J24+'CONTROL ALGAS III Region'!J26+'CONTROL ALGAS III Region'!J28+'CONTROL ALGAS III Region'!J30</f>
        <v>861.24</v>
      </c>
      <c r="L21" s="360">
        <f>'CONTROL ALGAS III Region'!K24+'CONTROL ALGAS III Region'!K26+'CONTROL ALGAS III Region'!K28+'CONTROL ALGAS III Region'!K30</f>
        <v>-643.76600000000008</v>
      </c>
      <c r="M21" s="365">
        <f>K21/J21</f>
        <v>3.9601975408554608</v>
      </c>
      <c r="N21" s="363" t="s">
        <v>403</v>
      </c>
      <c r="O21" s="364">
        <v>43437</v>
      </c>
    </row>
    <row r="22" spans="1:15">
      <c r="A22" s="358" t="s">
        <v>389</v>
      </c>
      <c r="B22" s="359" t="s">
        <v>396</v>
      </c>
      <c r="C22" s="360" t="s">
        <v>352</v>
      </c>
      <c r="D22" s="360" t="s">
        <v>353</v>
      </c>
      <c r="E22" s="360" t="s">
        <v>356</v>
      </c>
      <c r="F22" s="360" t="s">
        <v>354</v>
      </c>
      <c r="G22" s="360" t="s">
        <v>355</v>
      </c>
      <c r="H22" s="360">
        <f>'CONTROL ALGAS III Region'!F35</f>
        <v>383</v>
      </c>
      <c r="I22" s="360"/>
      <c r="J22" s="361">
        <f>'CONTROL ALGAS III Region'!G35</f>
        <v>383</v>
      </c>
      <c r="K22" s="360">
        <f>'CONTROL ALGAS III Region'!J35</f>
        <v>621.97199999999998</v>
      </c>
      <c r="L22" s="360">
        <f>'CONTROL ALGAS III Region'!K35</f>
        <v>-238.97199999999998</v>
      </c>
      <c r="M22" s="365">
        <f>'CONTROL ALGAS III Region'!L35</f>
        <v>1.6239477806788511</v>
      </c>
      <c r="N22" s="363">
        <f>'CONTROL ALGAS III Region'!M35</f>
        <v>43172</v>
      </c>
      <c r="O22" s="364">
        <v>43437</v>
      </c>
    </row>
    <row r="23" spans="1:15">
      <c r="A23" s="358" t="s">
        <v>389</v>
      </c>
      <c r="B23" s="359" t="s">
        <v>396</v>
      </c>
      <c r="C23" s="360" t="s">
        <v>352</v>
      </c>
      <c r="D23" s="360" t="s">
        <v>353</v>
      </c>
      <c r="E23" s="360" t="s">
        <v>356</v>
      </c>
      <c r="F23" s="360" t="s">
        <v>357</v>
      </c>
      <c r="G23" s="360" t="s">
        <v>358</v>
      </c>
      <c r="H23" s="360">
        <f>'CONTROL ALGAS III Region'!F37</f>
        <v>310</v>
      </c>
      <c r="I23" s="360"/>
      <c r="J23" s="361">
        <f>'CONTROL ALGAS III Region'!G37</f>
        <v>71.02800000000002</v>
      </c>
      <c r="K23" s="360">
        <f>'CONTROL ALGAS III Region'!J37</f>
        <v>295.62799999999999</v>
      </c>
      <c r="L23" s="360">
        <f>'CONTROL ALGAS III Region'!K37</f>
        <v>-224.59999999999997</v>
      </c>
      <c r="M23" s="365">
        <f>'CONTROL ALGAS III Region'!L37</f>
        <v>4.1621332432280216</v>
      </c>
      <c r="N23" s="363">
        <f>'CONTROL ALGAS III Region'!M37</f>
        <v>43210</v>
      </c>
      <c r="O23" s="364">
        <v>43437</v>
      </c>
    </row>
    <row r="24" spans="1:15">
      <c r="A24" s="358" t="s">
        <v>389</v>
      </c>
      <c r="B24" s="359" t="s">
        <v>396</v>
      </c>
      <c r="C24" s="360" t="s">
        <v>352</v>
      </c>
      <c r="D24" s="360" t="s">
        <v>353</v>
      </c>
      <c r="E24" s="360" t="s">
        <v>356</v>
      </c>
      <c r="F24" s="360" t="s">
        <v>359</v>
      </c>
      <c r="G24" s="360" t="s">
        <v>360</v>
      </c>
      <c r="H24" s="360">
        <f>'CONTROL ALGAS III Region'!F39</f>
        <v>385</v>
      </c>
      <c r="I24" s="360"/>
      <c r="J24" s="361">
        <f>'CONTROL ALGAS III Region'!G39</f>
        <v>160.40000000000003</v>
      </c>
      <c r="K24" s="360">
        <f>'CONTROL ALGAS III Region'!J39</f>
        <v>324.971</v>
      </c>
      <c r="L24" s="360">
        <f>'CONTROL ALGAS III Region'!K39</f>
        <v>-164.57099999999997</v>
      </c>
      <c r="M24" s="365">
        <f>'CONTROL ALGAS III Region'!L39</f>
        <v>2.0260037406483788</v>
      </c>
      <c r="N24" s="363">
        <f>'CONTROL ALGAS III Region'!M39</f>
        <v>43314</v>
      </c>
      <c r="O24" s="364">
        <v>43437</v>
      </c>
    </row>
    <row r="25" spans="1:15">
      <c r="A25" s="358" t="s">
        <v>389</v>
      </c>
      <c r="B25" s="359" t="s">
        <v>396</v>
      </c>
      <c r="C25" s="360" t="s">
        <v>352</v>
      </c>
      <c r="D25" s="360" t="s">
        <v>353</v>
      </c>
      <c r="E25" s="360" t="s">
        <v>356</v>
      </c>
      <c r="F25" s="360" t="s">
        <v>361</v>
      </c>
      <c r="G25" s="360" t="s">
        <v>362</v>
      </c>
      <c r="H25" s="360">
        <f>'CONTROL ALGAS III Region'!F41</f>
        <v>428</v>
      </c>
      <c r="I25" s="360"/>
      <c r="J25" s="361">
        <f>'CONTROL ALGAS III Region'!G41</f>
        <v>263.42900000000003</v>
      </c>
      <c r="K25" s="360">
        <f>'CONTROL ALGAS III Region'!J41</f>
        <v>336.93</v>
      </c>
      <c r="L25" s="366">
        <f>'CONTROL ALGAS III Region'!K41</f>
        <v>-73.500999999999976</v>
      </c>
      <c r="M25" s="365">
        <f>'CONTROL ALGAS III Region'!L41</f>
        <v>1.2790163573486593</v>
      </c>
      <c r="N25" s="363">
        <f>'CONTROL ALGAS III Region'!M41</f>
        <v>43391</v>
      </c>
      <c r="O25" s="364">
        <v>43437</v>
      </c>
    </row>
    <row r="26" spans="1:15">
      <c r="A26" s="358" t="s">
        <v>389</v>
      </c>
      <c r="B26" s="359" t="s">
        <v>396</v>
      </c>
      <c r="C26" s="360" t="s">
        <v>352</v>
      </c>
      <c r="D26" s="360" t="s">
        <v>353</v>
      </c>
      <c r="E26" s="360" t="s">
        <v>356</v>
      </c>
      <c r="F26" s="360" t="s">
        <v>354</v>
      </c>
      <c r="G26" s="360" t="s">
        <v>362</v>
      </c>
      <c r="H26" s="360">
        <f>'CONTROL ALGAS III Region'!F35+'CONTROL ALGAS III Region'!F37+'CONTROL ALGAS III Region'!F39+'CONTROL ALGAS III Region'!F41</f>
        <v>1506</v>
      </c>
      <c r="I26" s="360"/>
      <c r="J26" s="361">
        <f>'CONTROL ALGAS III Region'!G35+'CONTROL ALGAS III Region'!G37+'CONTROL ALGAS III Region'!G39+'CONTROL ALGAS III Region'!G41</f>
        <v>877.8570000000002</v>
      </c>
      <c r="K26" s="360">
        <f>'CONTROL ALGAS III Region'!J35+'CONTROL ALGAS III Region'!J37+'CONTROL ALGAS III Region'!J39+'CONTROL ALGAS III Region'!J41</f>
        <v>1579.501</v>
      </c>
      <c r="L26" s="366">
        <f>'CONTROL ALGAS III Region'!K35+'CONTROL ALGAS III Region'!K37+'CONTROL ALGAS III Region'!K39+'CONTROL ALGAS III Region'!K41</f>
        <v>-701.64399999999989</v>
      </c>
      <c r="M26" s="365">
        <f>K26/J26</f>
        <v>1.7992691292545364</v>
      </c>
      <c r="N26" s="363" t="s">
        <v>403</v>
      </c>
      <c r="O26" s="364">
        <v>43437</v>
      </c>
    </row>
    <row r="27" spans="1:15">
      <c r="A27" s="358" t="s">
        <v>389</v>
      </c>
      <c r="B27" s="359" t="s">
        <v>396</v>
      </c>
      <c r="C27" s="360" t="s">
        <v>352</v>
      </c>
      <c r="D27" s="360" t="s">
        <v>353</v>
      </c>
      <c r="E27" s="360" t="s">
        <v>363</v>
      </c>
      <c r="F27" s="360" t="s">
        <v>354</v>
      </c>
      <c r="G27" s="360" t="s">
        <v>355</v>
      </c>
      <c r="H27" s="360">
        <f>'CONTROL ALGAS III Region'!F36</f>
        <v>396</v>
      </c>
      <c r="I27" s="360"/>
      <c r="J27" s="361">
        <f>'CONTROL ALGAS III Region'!G36</f>
        <v>396</v>
      </c>
      <c r="K27" s="360">
        <f>'CONTROL ALGAS III Region'!J36</f>
        <v>824.88700000000006</v>
      </c>
      <c r="L27" s="360">
        <f>'CONTROL ALGAS III Region'!K36</f>
        <v>-428.88700000000006</v>
      </c>
      <c r="M27" s="365">
        <f>'CONTROL ALGAS III Region'!L36</f>
        <v>2.0830479797979797</v>
      </c>
      <c r="N27" s="363">
        <f>'CONTROL ALGAS III Region'!M36</f>
        <v>43140</v>
      </c>
      <c r="O27" s="364">
        <v>43437</v>
      </c>
    </row>
    <row r="28" spans="1:15">
      <c r="A28" s="358" t="s">
        <v>389</v>
      </c>
      <c r="B28" s="359" t="s">
        <v>396</v>
      </c>
      <c r="C28" s="360" t="s">
        <v>352</v>
      </c>
      <c r="D28" s="360" t="s">
        <v>353</v>
      </c>
      <c r="E28" s="360" t="s">
        <v>363</v>
      </c>
      <c r="F28" s="360" t="s">
        <v>357</v>
      </c>
      <c r="G28" s="360" t="s">
        <v>358</v>
      </c>
      <c r="H28" s="360">
        <f>'CONTROL ALGAS III Region'!F38</f>
        <v>126</v>
      </c>
      <c r="I28" s="360"/>
      <c r="J28" s="361">
        <f>'CONTROL ALGAS III Region'!G38</f>
        <v>-302.88700000000006</v>
      </c>
      <c r="K28" s="360">
        <f>'CONTROL ALGAS III Region'!J38</f>
        <v>0</v>
      </c>
      <c r="L28" s="360">
        <f>'CONTROL ALGAS III Region'!K38</f>
        <v>-302.88700000000006</v>
      </c>
      <c r="M28" s="365">
        <f>'CONTROL ALGAS III Region'!L38</f>
        <v>0</v>
      </c>
      <c r="N28" s="363">
        <f>'CONTROL ALGAS III Region'!M38</f>
        <v>43188</v>
      </c>
      <c r="O28" s="364">
        <v>43437</v>
      </c>
    </row>
    <row r="29" spans="1:15">
      <c r="A29" s="358" t="s">
        <v>389</v>
      </c>
      <c r="B29" s="359" t="s">
        <v>396</v>
      </c>
      <c r="C29" s="360" t="s">
        <v>352</v>
      </c>
      <c r="D29" s="360" t="s">
        <v>353</v>
      </c>
      <c r="E29" s="360" t="s">
        <v>363</v>
      </c>
      <c r="F29" s="360" t="s">
        <v>359</v>
      </c>
      <c r="G29" s="360" t="s">
        <v>360</v>
      </c>
      <c r="H29" s="360">
        <f>'CONTROL ALGAS III Region'!F40</f>
        <v>126</v>
      </c>
      <c r="I29" s="360"/>
      <c r="J29" s="361">
        <f>'CONTROL ALGAS III Region'!G40</f>
        <v>-176.88700000000006</v>
      </c>
      <c r="K29" s="360">
        <f>'CONTROL ALGAS III Region'!J40</f>
        <v>325.58199999999999</v>
      </c>
      <c r="L29" s="360">
        <f>'CONTROL ALGAS III Region'!K40</f>
        <v>-502.46900000000005</v>
      </c>
      <c r="M29" s="365">
        <f>'CONTROL ALGAS III Region'!L40</f>
        <v>-1.8406214136708741</v>
      </c>
      <c r="N29" s="363">
        <f>'CONTROL ALGAS III Region'!M40</f>
        <v>43282</v>
      </c>
      <c r="O29" s="364">
        <v>43437</v>
      </c>
    </row>
    <row r="30" spans="1:15">
      <c r="A30" s="358" t="s">
        <v>389</v>
      </c>
      <c r="B30" s="359" t="s">
        <v>396</v>
      </c>
      <c r="C30" s="360" t="s">
        <v>352</v>
      </c>
      <c r="D30" s="360" t="s">
        <v>353</v>
      </c>
      <c r="E30" s="360" t="s">
        <v>363</v>
      </c>
      <c r="F30" s="360" t="s">
        <v>361</v>
      </c>
      <c r="G30" s="360" t="s">
        <v>362</v>
      </c>
      <c r="H30" s="360">
        <f>'CONTROL ALGAS III Region'!F42</f>
        <v>127</v>
      </c>
      <c r="I30" s="360"/>
      <c r="J30" s="361">
        <f>'CONTROL ALGAS III Region'!G42</f>
        <v>-375.46900000000005</v>
      </c>
      <c r="K30" s="360">
        <f>'CONTROL ALGAS III Region'!J42</f>
        <v>0</v>
      </c>
      <c r="L30" s="361">
        <f>'CONTROL ALGAS III Region'!K42</f>
        <v>-375.46900000000005</v>
      </c>
      <c r="M30" s="365">
        <f>'CONTROL ALGAS III Region'!L42</f>
        <v>0</v>
      </c>
      <c r="N30" s="363">
        <f>'CONTROL ALGAS III Region'!M42</f>
        <v>43392</v>
      </c>
      <c r="O30" s="364">
        <v>43437</v>
      </c>
    </row>
    <row r="31" spans="1:15">
      <c r="A31" s="358" t="s">
        <v>389</v>
      </c>
      <c r="B31" s="359" t="s">
        <v>396</v>
      </c>
      <c r="C31" s="360" t="s">
        <v>352</v>
      </c>
      <c r="D31" s="360" t="s">
        <v>353</v>
      </c>
      <c r="E31" s="360" t="s">
        <v>363</v>
      </c>
      <c r="F31" s="360" t="s">
        <v>354</v>
      </c>
      <c r="G31" s="360" t="s">
        <v>362</v>
      </c>
      <c r="H31" s="360">
        <f>'CONTROL ALGAS III Region'!F36+'CONTROL ALGAS III Region'!F38+'CONTROL ALGAS III Region'!F40+'CONTROL ALGAS III Region'!F42</f>
        <v>775</v>
      </c>
      <c r="I31" s="360"/>
      <c r="J31" s="361">
        <f>'CONTROL ALGAS III Region'!G36+'CONTROL ALGAS III Region'!G38+'CONTROL ALGAS III Region'!G40+'CONTROL ALGAS III Region'!G42</f>
        <v>-459.24300000000017</v>
      </c>
      <c r="K31" s="360">
        <f>'CONTROL ALGAS III Region'!J36+'CONTROL ALGAS III Region'!J38+'CONTROL ALGAS III Region'!J40+'CONTROL ALGAS III Region'!J42</f>
        <v>1150.4690000000001</v>
      </c>
      <c r="L31" s="361">
        <f>'CONTROL ALGAS III Region'!K36+'CONTROL ALGAS III Region'!K38+'CONTROL ALGAS III Region'!K40+'CONTROL ALGAS III Region'!K42</f>
        <v>-1609.7120000000002</v>
      </c>
      <c r="M31" s="365">
        <f>K31/J31</f>
        <v>-2.5051421578554267</v>
      </c>
      <c r="N31" s="363" t="s">
        <v>403</v>
      </c>
      <c r="O31" s="364">
        <v>43437</v>
      </c>
    </row>
    <row r="32" spans="1:15">
      <c r="A32" s="358" t="s">
        <v>389</v>
      </c>
      <c r="B32" s="359" t="s">
        <v>396</v>
      </c>
      <c r="C32" s="360" t="s">
        <v>352</v>
      </c>
      <c r="D32" s="360" t="s">
        <v>353</v>
      </c>
      <c r="E32" s="360" t="s">
        <v>411</v>
      </c>
      <c r="F32" s="360" t="s">
        <v>354</v>
      </c>
      <c r="G32" s="360" t="s">
        <v>355</v>
      </c>
      <c r="H32" s="360">
        <f>'CONTROL ALGAS III Region'!F44</f>
        <v>1568</v>
      </c>
      <c r="I32" s="360"/>
      <c r="J32" s="361">
        <f>'CONTROL ALGAS III Region'!G44</f>
        <v>1568</v>
      </c>
      <c r="K32" s="360">
        <f>'CONTROL ALGAS III Region'!J44</f>
        <v>1694.5150000000001</v>
      </c>
      <c r="L32" s="360">
        <f>'CONTROL ALGAS III Region'!K35</f>
        <v>-238.97199999999998</v>
      </c>
      <c r="M32" s="365">
        <f>'CONTROL ALGAS III Region'!L44</f>
        <v>1.0806855867346938</v>
      </c>
      <c r="N32" s="363">
        <f>'CONTROL ALGAS III Region'!M44</f>
        <v>43175</v>
      </c>
      <c r="O32" s="364">
        <v>43437</v>
      </c>
    </row>
    <row r="33" spans="1:15">
      <c r="A33" s="358" t="s">
        <v>389</v>
      </c>
      <c r="B33" s="359" t="s">
        <v>396</v>
      </c>
      <c r="C33" s="360" t="s">
        <v>352</v>
      </c>
      <c r="D33" s="360" t="s">
        <v>353</v>
      </c>
      <c r="E33" s="360" t="s">
        <v>411</v>
      </c>
      <c r="F33" s="360" t="s">
        <v>357</v>
      </c>
      <c r="G33" s="360" t="s">
        <v>358</v>
      </c>
      <c r="H33" s="360">
        <f>'CONTROL ALGAS III Region'!F46</f>
        <v>1459</v>
      </c>
      <c r="I33" s="360"/>
      <c r="J33" s="366">
        <f>'CONTROL ALGAS III Region'!G46</f>
        <v>1332.4849999999999</v>
      </c>
      <c r="K33" s="361">
        <f>'CONTROL ALGAS III Region'!J46</f>
        <v>1368.1610000000001</v>
      </c>
      <c r="L33" s="360">
        <f>'CONTROL ALGAS III Region'!K37</f>
        <v>-224.59999999999997</v>
      </c>
      <c r="M33" s="365">
        <f>'CONTROL ALGAS III Region'!L46</f>
        <v>1.0267740349797561</v>
      </c>
      <c r="N33" s="363">
        <f>'CONTROL ALGAS III Region'!M46</f>
        <v>43278</v>
      </c>
      <c r="O33" s="364">
        <v>43437</v>
      </c>
    </row>
    <row r="34" spans="1:15">
      <c r="A34" s="358" t="s">
        <v>389</v>
      </c>
      <c r="B34" s="359" t="s">
        <v>396</v>
      </c>
      <c r="C34" s="360" t="s">
        <v>352</v>
      </c>
      <c r="D34" s="360" t="s">
        <v>353</v>
      </c>
      <c r="E34" s="360" t="s">
        <v>411</v>
      </c>
      <c r="F34" s="360" t="s">
        <v>359</v>
      </c>
      <c r="G34" s="360" t="s">
        <v>360</v>
      </c>
      <c r="H34" s="360">
        <f>'CONTROL ALGAS III Region'!F48</f>
        <v>1611</v>
      </c>
      <c r="I34" s="360"/>
      <c r="J34" s="361">
        <f>'CONTROL ALGAS III Region'!G48</f>
        <v>1575.3239999999998</v>
      </c>
      <c r="K34" s="361">
        <f>'CONTROL ALGAS III Region'!J48</f>
        <v>1634.0920000000001</v>
      </c>
      <c r="L34" s="360">
        <f>'CONTROL ALGAS III Region'!K39</f>
        <v>-164.57099999999997</v>
      </c>
      <c r="M34" s="365">
        <f>'CONTROL ALGAS III Region'!L48</f>
        <v>1.0373053416313089</v>
      </c>
      <c r="N34" s="363">
        <f>'CONTROL ALGAS III Region'!M48</f>
        <v>43334</v>
      </c>
      <c r="O34" s="364">
        <v>43437</v>
      </c>
    </row>
    <row r="35" spans="1:15">
      <c r="A35" s="358" t="s">
        <v>389</v>
      </c>
      <c r="B35" s="359" t="s">
        <v>396</v>
      </c>
      <c r="C35" s="360" t="s">
        <v>352</v>
      </c>
      <c r="D35" s="360" t="s">
        <v>353</v>
      </c>
      <c r="E35" s="360" t="s">
        <v>411</v>
      </c>
      <c r="F35" s="360" t="s">
        <v>361</v>
      </c>
      <c r="G35" s="360" t="s">
        <v>362</v>
      </c>
      <c r="H35" s="360">
        <f>'CONTROL ALGAS III Region'!F50</f>
        <v>1859</v>
      </c>
      <c r="I35" s="360"/>
      <c r="J35" s="361">
        <f>'CONTROL ALGAS III Region'!G50</f>
        <v>1800.2319999999997</v>
      </c>
      <c r="K35" s="360">
        <f>'CONTROL ALGAS III Region'!J50</f>
        <v>1606.692</v>
      </c>
      <c r="L35" s="366">
        <f>'CONTROL ALGAS III Region'!K41</f>
        <v>-73.500999999999976</v>
      </c>
      <c r="M35" s="365">
        <f>'CONTROL ALGAS III Region'!L50</f>
        <v>0.89249163441156487</v>
      </c>
      <c r="N35" s="363" t="str">
        <f>'CONTROL ALGAS III Region'!M50</f>
        <v>-</v>
      </c>
      <c r="O35" s="364">
        <v>43437</v>
      </c>
    </row>
    <row r="36" spans="1:15">
      <c r="A36" s="358" t="s">
        <v>389</v>
      </c>
      <c r="B36" s="359" t="s">
        <v>396</v>
      </c>
      <c r="C36" s="360" t="s">
        <v>352</v>
      </c>
      <c r="D36" s="360" t="s">
        <v>353</v>
      </c>
      <c r="E36" s="360" t="s">
        <v>411</v>
      </c>
      <c r="F36" s="360" t="s">
        <v>354</v>
      </c>
      <c r="G36" s="360" t="s">
        <v>362</v>
      </c>
      <c r="H36" s="360">
        <f>'CONTROL ALGAS III Region'!F44+'CONTROL ALGAS III Region'!F46+'CONTROL ALGAS III Region'!F48+'CONTROL ALGAS III Region'!F50</f>
        <v>6497</v>
      </c>
      <c r="I36" s="360"/>
      <c r="J36" s="366">
        <f>'CONTROL ALGAS III Region'!G44+'CONTROL ALGAS III Region'!G46+'CONTROL ALGAS III Region'!G48+'CONTROL ALGAS III Region'!G50</f>
        <v>6276.0409999999993</v>
      </c>
      <c r="K36" s="360">
        <f>'CONTROL ALGAS III Region'!J35+'CONTROL ALGAS III Region'!J37+'CONTROL ALGAS III Region'!J39+'CONTROL ALGAS III Region'!J41</f>
        <v>1579.501</v>
      </c>
      <c r="L36" s="360">
        <f>'CONTROL ALGAS III Region'!K44+'CONTROL ALGAS III Region'!K46+'CONTROL ALGAS III Region'!K48+'CONTROL ALGAS III Region'!K50</f>
        <v>-27.419000000000779</v>
      </c>
      <c r="M36" s="365">
        <f>K36/J36</f>
        <v>0.25167155536428143</v>
      </c>
      <c r="N36" s="363" t="s">
        <v>403</v>
      </c>
      <c r="O36" s="364">
        <v>43437</v>
      </c>
    </row>
    <row r="37" spans="1:15">
      <c r="A37" s="358" t="s">
        <v>389</v>
      </c>
      <c r="B37" s="359" t="s">
        <v>396</v>
      </c>
      <c r="C37" s="360" t="s">
        <v>352</v>
      </c>
      <c r="D37" s="360" t="s">
        <v>353</v>
      </c>
      <c r="E37" s="360" t="s">
        <v>412</v>
      </c>
      <c r="F37" s="360" t="s">
        <v>354</v>
      </c>
      <c r="G37" s="360" t="s">
        <v>355</v>
      </c>
      <c r="H37" s="360">
        <f>'CONTROL ALGAS III Region'!F45</f>
        <v>58</v>
      </c>
      <c r="I37" s="360"/>
      <c r="J37" s="361">
        <f>'CONTROL ALGAS III Region'!G45</f>
        <v>58</v>
      </c>
      <c r="K37" s="360">
        <f>'CONTROL ALGAS III Region'!J45</f>
        <v>58.408999999999999</v>
      </c>
      <c r="L37" s="360">
        <f>'CONTROL ALGAS III Region'!K45</f>
        <v>-0.40899999999999892</v>
      </c>
      <c r="M37" s="365">
        <f>'CONTROL ALGAS III Region'!L45</f>
        <v>1.0070517241379311</v>
      </c>
      <c r="N37" s="363">
        <f>'CONTROL ALGAS III Region'!M45</f>
        <v>43140</v>
      </c>
      <c r="O37" s="364">
        <v>43437</v>
      </c>
    </row>
    <row r="38" spans="1:15">
      <c r="A38" s="358" t="s">
        <v>389</v>
      </c>
      <c r="B38" s="359" t="s">
        <v>396</v>
      </c>
      <c r="C38" s="360" t="s">
        <v>352</v>
      </c>
      <c r="D38" s="360" t="s">
        <v>353</v>
      </c>
      <c r="E38" s="360" t="s">
        <v>412</v>
      </c>
      <c r="F38" s="360" t="s">
        <v>357</v>
      </c>
      <c r="G38" s="360" t="s">
        <v>358</v>
      </c>
      <c r="H38" s="360">
        <f>'CONTROL ALGAS III Region'!F47</f>
        <v>399</v>
      </c>
      <c r="I38" s="360"/>
      <c r="J38" s="361">
        <f>'CONTROL ALGAS III Region'!G47</f>
        <v>398.59100000000001</v>
      </c>
      <c r="K38" s="360">
        <f>'CONTROL ALGAS III Region'!J47</f>
        <v>411.09899999999999</v>
      </c>
      <c r="L38" s="360">
        <f>'CONTROL ALGAS III Region'!K47</f>
        <v>-12.507999999999981</v>
      </c>
      <c r="M38" s="365">
        <f>'CONTROL ALGAS III Region'!L47</f>
        <v>1.0313805379449108</v>
      </c>
      <c r="N38" s="363">
        <f>'CONTROL ALGAS III Region'!M47</f>
        <v>43278</v>
      </c>
      <c r="O38" s="364">
        <v>43437</v>
      </c>
    </row>
    <row r="39" spans="1:15">
      <c r="A39" s="358" t="s">
        <v>389</v>
      </c>
      <c r="B39" s="359" t="s">
        <v>396</v>
      </c>
      <c r="C39" s="360" t="s">
        <v>352</v>
      </c>
      <c r="D39" s="360" t="s">
        <v>353</v>
      </c>
      <c r="E39" s="360" t="s">
        <v>412</v>
      </c>
      <c r="F39" s="360" t="s">
        <v>359</v>
      </c>
      <c r="G39" s="360" t="s">
        <v>360</v>
      </c>
      <c r="H39" s="360">
        <f>'CONTROL ALGAS III Region'!F49</f>
        <v>371</v>
      </c>
      <c r="I39" s="360"/>
      <c r="J39" s="361">
        <f>'CONTROL ALGAS III Region'!G49</f>
        <v>358.49200000000002</v>
      </c>
      <c r="K39" s="360">
        <f>'CONTROL ALGAS III Region'!J49</f>
        <v>393.738</v>
      </c>
      <c r="L39" s="360">
        <f>'CONTROL ALGAS III Region'!K49</f>
        <v>-35.245999999999981</v>
      </c>
      <c r="M39" s="365">
        <f>'CONTROL ALGAS III Region'!L49</f>
        <v>1.0983173962040993</v>
      </c>
      <c r="N39" s="363">
        <f>'CONTROL ALGAS III Region'!M49</f>
        <v>43356</v>
      </c>
      <c r="O39" s="364">
        <v>43437</v>
      </c>
    </row>
    <row r="40" spans="1:15">
      <c r="A40" s="358" t="s">
        <v>389</v>
      </c>
      <c r="B40" s="359" t="s">
        <v>396</v>
      </c>
      <c r="C40" s="360" t="s">
        <v>352</v>
      </c>
      <c r="D40" s="360" t="s">
        <v>353</v>
      </c>
      <c r="E40" s="360" t="s">
        <v>412</v>
      </c>
      <c r="F40" s="360" t="s">
        <v>361</v>
      </c>
      <c r="G40" s="360" t="s">
        <v>362</v>
      </c>
      <c r="H40" s="360">
        <f>'CONTROL ALGAS III Region'!F51</f>
        <v>433</v>
      </c>
      <c r="I40" s="360"/>
      <c r="J40" s="361">
        <f>'CONTROL ALGAS III Region'!G51</f>
        <v>397.75400000000002</v>
      </c>
      <c r="K40" s="360">
        <f>'CONTROL ALGAS III Region'!J51</f>
        <v>0</v>
      </c>
      <c r="L40" s="361">
        <f>'CONTROL ALGAS III Region'!K51</f>
        <v>397.75400000000002</v>
      </c>
      <c r="M40" s="365">
        <f>'CONTROL ALGAS III Region'!L51</f>
        <v>0</v>
      </c>
      <c r="N40" s="363" t="str">
        <f>'CONTROL ALGAS III Region'!M51</f>
        <v>-</v>
      </c>
      <c r="O40" s="364">
        <v>43437</v>
      </c>
    </row>
    <row r="41" spans="1:15">
      <c r="A41" s="358" t="s">
        <v>389</v>
      </c>
      <c r="B41" s="359" t="s">
        <v>396</v>
      </c>
      <c r="C41" s="360" t="s">
        <v>352</v>
      </c>
      <c r="D41" s="360" t="s">
        <v>353</v>
      </c>
      <c r="E41" s="360" t="s">
        <v>412</v>
      </c>
      <c r="F41" s="360" t="s">
        <v>354</v>
      </c>
      <c r="G41" s="360" t="s">
        <v>362</v>
      </c>
      <c r="H41" s="360">
        <f>'CONTROL ALGAS III Region'!F45+'CONTROL ALGAS III Region'!F47+'CONTROL ALGAS III Region'!F49+'CONTROL ALGAS III Region'!F51</f>
        <v>1261</v>
      </c>
      <c r="I41" s="360"/>
      <c r="J41" s="361">
        <f>'CONTROL ALGAS III Region'!G45+'CONTROL ALGAS III Region'!G47+'CONTROL ALGAS III Region'!G49+'CONTROL ALGAS III Region'!G51</f>
        <v>1212.837</v>
      </c>
      <c r="K41" s="360">
        <f>'CONTROL ALGAS III Region'!J45+'CONTROL ALGAS III Region'!J47+'CONTROL ALGAS III Region'!J49+'CONTROL ALGAS III Region'!J51</f>
        <v>863.24599999999998</v>
      </c>
      <c r="L41" s="361">
        <f>'CONTROL ALGAS III Region'!K45+'CONTROL ALGAS III Region'!K47+'CONTROL ALGAS III Region'!K49+'CONTROL ALGAS III Region'!K51</f>
        <v>349.59100000000007</v>
      </c>
      <c r="M41" s="365">
        <f>K41/J41</f>
        <v>0.71175763932004055</v>
      </c>
      <c r="N41" s="363" t="s">
        <v>403</v>
      </c>
      <c r="O41" s="364">
        <v>43437</v>
      </c>
    </row>
    <row r="42" spans="1:15">
      <c r="A42" s="358" t="s">
        <v>388</v>
      </c>
      <c r="B42" s="359" t="s">
        <v>366</v>
      </c>
      <c r="C42" s="360" t="s">
        <v>367</v>
      </c>
      <c r="D42" s="360" t="s">
        <v>368</v>
      </c>
      <c r="E42" s="360" t="s">
        <v>370</v>
      </c>
      <c r="F42" s="360" t="s">
        <v>354</v>
      </c>
      <c r="G42" s="360" t="s">
        <v>371</v>
      </c>
      <c r="H42" s="360">
        <f>'CONTROL ALGAS IV Región'!F7</f>
        <v>139</v>
      </c>
      <c r="I42" s="360"/>
      <c r="J42" s="360">
        <f>'CONTROL ALGAS IV Región'!G7</f>
        <v>139</v>
      </c>
      <c r="K42" s="366">
        <f>'CONTROL ALGAS IV Región'!J7</f>
        <v>331.56099999999998</v>
      </c>
      <c r="L42" s="361">
        <f>'CONTROL ALGAS IV Región'!K7</f>
        <v>-192.56099999999998</v>
      </c>
      <c r="M42" s="365">
        <f>'CONTROL ALGAS IV Región'!L7</f>
        <v>2.3853309352517984</v>
      </c>
      <c r="N42" s="363">
        <f>'CONTROL ALGAS IV Región'!M7</f>
        <v>43145</v>
      </c>
      <c r="O42" s="364">
        <v>43437</v>
      </c>
    </row>
    <row r="43" spans="1:15">
      <c r="A43" s="358" t="s">
        <v>388</v>
      </c>
      <c r="B43" s="359" t="s">
        <v>366</v>
      </c>
      <c r="C43" s="360" t="s">
        <v>367</v>
      </c>
      <c r="D43" s="360" t="s">
        <v>368</v>
      </c>
      <c r="E43" s="360" t="s">
        <v>370</v>
      </c>
      <c r="F43" s="360" t="s">
        <v>355</v>
      </c>
      <c r="G43" s="360" t="s">
        <v>355</v>
      </c>
      <c r="H43" s="360">
        <f>'CONTROL ALGAS IV Región'!F9</f>
        <v>28</v>
      </c>
      <c r="I43" s="360"/>
      <c r="J43" s="360">
        <f>'CONTROL ALGAS IV Región'!G9</f>
        <v>-164.56099999999998</v>
      </c>
      <c r="K43" s="360">
        <f>'CONTROL ALGAS IV Región'!J9</f>
        <v>0</v>
      </c>
      <c r="L43" s="361">
        <f>'CONTROL ALGAS IV Región'!K9</f>
        <v>-164.56099999999998</v>
      </c>
      <c r="M43" s="365">
        <f>'CONTROL ALGAS IV Región'!L9</f>
        <v>0</v>
      </c>
      <c r="N43" s="363">
        <f>'CONTROL ALGAS IV Región'!M9</f>
        <v>43174</v>
      </c>
      <c r="O43" s="364">
        <v>43437</v>
      </c>
    </row>
    <row r="44" spans="1:15">
      <c r="A44" s="358" t="s">
        <v>388</v>
      </c>
      <c r="B44" s="359" t="s">
        <v>366</v>
      </c>
      <c r="C44" s="360" t="s">
        <v>367</v>
      </c>
      <c r="D44" s="360" t="s">
        <v>368</v>
      </c>
      <c r="E44" s="360" t="s">
        <v>370</v>
      </c>
      <c r="F44" s="360" t="s">
        <v>357</v>
      </c>
      <c r="G44" s="360" t="s">
        <v>372</v>
      </c>
      <c r="H44" s="360">
        <f>'CONTROL ALGAS IV Región'!F11</f>
        <v>426</v>
      </c>
      <c r="I44" s="360"/>
      <c r="J44" s="360">
        <f>'CONTROL ALGAS IV Región'!G11</f>
        <v>261.43900000000002</v>
      </c>
      <c r="K44" s="360">
        <f>'CONTROL ALGAS IV Región'!J11</f>
        <v>473.14600000000002</v>
      </c>
      <c r="L44" s="361">
        <f>'CONTROL ALGAS IV Región'!K11</f>
        <v>-211.70699999999999</v>
      </c>
      <c r="M44" s="365">
        <f>'CONTROL ALGAS IV Región'!L11</f>
        <v>1.8097758941856417</v>
      </c>
      <c r="N44" s="363">
        <f>'CONTROL ALGAS IV Región'!M11</f>
        <v>43228</v>
      </c>
      <c r="O44" s="364">
        <v>43437</v>
      </c>
    </row>
    <row r="45" spans="1:15">
      <c r="A45" s="358" t="s">
        <v>388</v>
      </c>
      <c r="B45" s="359" t="s">
        <v>366</v>
      </c>
      <c r="C45" s="360" t="s">
        <v>367</v>
      </c>
      <c r="D45" s="360" t="s">
        <v>368</v>
      </c>
      <c r="E45" s="360" t="s">
        <v>370</v>
      </c>
      <c r="F45" s="360" t="s">
        <v>358</v>
      </c>
      <c r="G45" s="360" t="s">
        <v>359</v>
      </c>
      <c r="H45" s="360">
        <f>'CONTROL ALGAS IV Región'!F12</f>
        <v>426</v>
      </c>
      <c r="I45" s="360"/>
      <c r="J45" s="360">
        <f>'CONTROL ALGAS IV Región'!G12</f>
        <v>214.29300000000001</v>
      </c>
      <c r="K45" s="360">
        <f>'CONTROL ALGAS IV Región'!J12</f>
        <v>285.38900000000001</v>
      </c>
      <c r="L45" s="361">
        <f>'CONTROL ALGAS IV Región'!K12</f>
        <v>-71.096000000000004</v>
      </c>
      <c r="M45" s="365">
        <f>'CONTROL ALGAS IV Región'!L12</f>
        <v>1.3317700531515262</v>
      </c>
      <c r="N45" s="363">
        <f>'CONTROL ALGAS IV Región'!M12</f>
        <v>43294</v>
      </c>
      <c r="O45" s="364">
        <v>43437</v>
      </c>
    </row>
    <row r="46" spans="1:15">
      <c r="A46" s="358" t="s">
        <v>388</v>
      </c>
      <c r="B46" s="359" t="s">
        <v>366</v>
      </c>
      <c r="C46" s="360" t="s">
        <v>367</v>
      </c>
      <c r="D46" s="360" t="s">
        <v>368</v>
      </c>
      <c r="E46" s="360" t="s">
        <v>370</v>
      </c>
      <c r="F46" s="360" t="s">
        <v>373</v>
      </c>
      <c r="G46" s="360" t="s">
        <v>360</v>
      </c>
      <c r="H46" s="360">
        <f>'CONTROL ALGAS IV Región'!F14</f>
        <v>278</v>
      </c>
      <c r="I46" s="360"/>
      <c r="J46" s="360">
        <f>'CONTROL ALGAS IV Región'!G14</f>
        <v>206.904</v>
      </c>
      <c r="K46" s="360">
        <f>'CONTROL ALGAS IV Región'!J14</f>
        <v>0</v>
      </c>
      <c r="L46" s="361">
        <f>'CONTROL ALGAS IV Región'!K14</f>
        <v>206.904</v>
      </c>
      <c r="M46" s="365">
        <f>'CONTROL ALGAS IV Región'!L14</f>
        <v>0</v>
      </c>
      <c r="N46" s="363" t="str">
        <f>'CONTROL ALGAS IV Región'!M14</f>
        <v>-</v>
      </c>
      <c r="O46" s="364">
        <v>43437</v>
      </c>
    </row>
    <row r="47" spans="1:15">
      <c r="A47" s="358" t="s">
        <v>388</v>
      </c>
      <c r="B47" s="359" t="s">
        <v>366</v>
      </c>
      <c r="C47" s="360" t="s">
        <v>367</v>
      </c>
      <c r="D47" s="360" t="s">
        <v>368</v>
      </c>
      <c r="E47" s="360" t="s">
        <v>370</v>
      </c>
      <c r="F47" s="360" t="s">
        <v>374</v>
      </c>
      <c r="G47" s="360" t="s">
        <v>375</v>
      </c>
      <c r="H47" s="360">
        <f>'CONTROL ALGAS IV Región'!F15</f>
        <v>296</v>
      </c>
      <c r="I47" s="360"/>
      <c r="J47" s="360">
        <f>'CONTROL ALGAS IV Región'!G15</f>
        <v>502.904</v>
      </c>
      <c r="K47" s="360">
        <f>'CONTROL ALGAS IV Región'!J15</f>
        <v>184.447</v>
      </c>
      <c r="L47" s="361">
        <f>'CONTROL ALGAS IV Región'!K15</f>
        <v>318.45699999999999</v>
      </c>
      <c r="M47" s="365">
        <f>'CONTROL ALGAS IV Región'!L15</f>
        <v>0.36676383564258785</v>
      </c>
      <c r="N47" s="363" t="str">
        <f>'CONTROL ALGAS IV Región'!M15</f>
        <v>-</v>
      </c>
      <c r="O47" s="364">
        <v>43437</v>
      </c>
    </row>
    <row r="48" spans="1:15">
      <c r="A48" s="358" t="s">
        <v>388</v>
      </c>
      <c r="B48" s="359" t="s">
        <v>366</v>
      </c>
      <c r="C48" s="360" t="s">
        <v>367</v>
      </c>
      <c r="D48" s="360" t="s">
        <v>368</v>
      </c>
      <c r="E48" s="360" t="s">
        <v>370</v>
      </c>
      <c r="F48" s="360" t="s">
        <v>362</v>
      </c>
      <c r="G48" s="360" t="s">
        <v>376</v>
      </c>
      <c r="H48" s="360">
        <f>'CONTROL ALGAS IV Región'!F17</f>
        <v>259</v>
      </c>
      <c r="I48" s="360"/>
      <c r="J48" s="360">
        <f>'CONTROL ALGAS IV Región'!G17</f>
        <v>577.45699999999999</v>
      </c>
      <c r="K48" s="360">
        <f>'CONTROL ALGAS IV Región'!J17</f>
        <v>0</v>
      </c>
      <c r="L48" s="360">
        <f>'CONTROL ALGAS IV Región'!J17</f>
        <v>0</v>
      </c>
      <c r="M48" s="365">
        <f>'CONTROL ALGAS IV Región'!L17</f>
        <v>0</v>
      </c>
      <c r="N48" s="363" t="str">
        <f>'CONTROL ALGAS IV Región'!M17</f>
        <v>-</v>
      </c>
      <c r="O48" s="364">
        <v>43437</v>
      </c>
    </row>
    <row r="49" spans="1:15">
      <c r="A49" s="358" t="s">
        <v>388</v>
      </c>
      <c r="B49" s="359" t="s">
        <v>366</v>
      </c>
      <c r="C49" s="360" t="s">
        <v>367</v>
      </c>
      <c r="D49" s="360" t="s">
        <v>368</v>
      </c>
      <c r="E49" s="360" t="s">
        <v>370</v>
      </c>
      <c r="F49" s="360" t="s">
        <v>354</v>
      </c>
      <c r="G49" s="360" t="s">
        <v>362</v>
      </c>
      <c r="H49" s="360">
        <f>'CONTROL ALGAS IV Región'!F7+'CONTROL ALGAS IV Región'!F9+'CONTROL ALGAS IV Región'!F11+'CONTROL ALGAS IV Región'!F12+'CONTROL ALGAS IV Región'!F14+'CONTROL ALGAS IV Región'!F15+'CONTROL ALGAS IV Región'!F17</f>
        <v>1852</v>
      </c>
      <c r="I49" s="360"/>
      <c r="J49" s="360">
        <f>'CONTROL ALGAS IV Región'!G7+'CONTROL ALGAS IV Región'!G9+'CONTROL ALGAS IV Región'!G11+'CONTROL ALGAS IV Región'!G12+'CONTROL ALGAS IV Región'!G14+'CONTROL ALGAS IV Región'!G15+'CONTROL ALGAS IV Región'!G17</f>
        <v>1737.4360000000001</v>
      </c>
      <c r="K49" s="366">
        <f>'CONTROL ALGAS IV Región'!J7+'CONTROL ALGAS IV Región'!J9+'CONTROL ALGAS IV Región'!J11+'CONTROL ALGAS IV Región'!J12+'CONTROL ALGAS IV Región'!J14+'CONTROL ALGAS IV Región'!J15+'CONTROL ALGAS IV Región'!J17</f>
        <v>1274.5430000000001</v>
      </c>
      <c r="L49" s="361">
        <f>'CONTROL ALGAS IV Región'!K7+'CONTROL ALGAS IV Región'!K9+'CONTROL ALGAS IV Región'!K11+'CONTROL ALGAS IV Región'!K12+'CONTROL ALGAS IV Región'!K14+'CONTROL ALGAS IV Región'!K15+'CONTROL ALGAS IV Región'!K17</f>
        <v>462.89300000000003</v>
      </c>
      <c r="M49" s="365">
        <f>K49/J49</f>
        <v>0.73357694902143156</v>
      </c>
      <c r="N49" s="821" t="s">
        <v>403</v>
      </c>
      <c r="O49" s="364">
        <v>43437</v>
      </c>
    </row>
    <row r="50" spans="1:15">
      <c r="A50" s="358" t="s">
        <v>388</v>
      </c>
      <c r="B50" s="359" t="s">
        <v>366</v>
      </c>
      <c r="C50" s="360" t="s">
        <v>367</v>
      </c>
      <c r="D50" s="360" t="s">
        <v>368</v>
      </c>
      <c r="E50" s="360" t="s">
        <v>369</v>
      </c>
      <c r="F50" s="360" t="s">
        <v>355</v>
      </c>
      <c r="G50" s="360" t="s">
        <v>355</v>
      </c>
      <c r="H50" s="360">
        <f>'CONTROL ALGAS IV Región'!F8</f>
        <v>218</v>
      </c>
      <c r="I50" s="360"/>
      <c r="J50" s="360">
        <f>'CONTROL ALGAS IV Región'!G8</f>
        <v>218</v>
      </c>
      <c r="K50" s="360">
        <f>'CONTROL ALGAS IV Región'!J8</f>
        <v>454.18</v>
      </c>
      <c r="L50" s="361">
        <f>'CONTROL ALGAS IV Región'!K8</f>
        <v>-236.18</v>
      </c>
      <c r="M50" s="365">
        <f>'CONTROL ALGAS IV Región'!L8</f>
        <v>2.0833944954128443</v>
      </c>
      <c r="N50" s="363">
        <f>'CONTROL ALGAS IV Región'!M7</f>
        <v>43145</v>
      </c>
      <c r="O50" s="364">
        <v>43437</v>
      </c>
    </row>
    <row r="51" spans="1:15">
      <c r="A51" s="358" t="s">
        <v>388</v>
      </c>
      <c r="B51" s="359" t="s">
        <v>366</v>
      </c>
      <c r="C51" s="360" t="s">
        <v>367</v>
      </c>
      <c r="D51" s="360" t="s">
        <v>368</v>
      </c>
      <c r="E51" s="360" t="s">
        <v>369</v>
      </c>
      <c r="F51" s="360" t="s">
        <v>357</v>
      </c>
      <c r="G51" s="360" t="s">
        <v>372</v>
      </c>
      <c r="H51" s="360">
        <f>'CONTROL ALGAS IV Región'!F10</f>
        <v>503</v>
      </c>
      <c r="I51" s="360"/>
      <c r="J51" s="360">
        <f>'CONTROL ALGAS IV Región'!G10</f>
        <v>266.82</v>
      </c>
      <c r="K51" s="360">
        <f>'CONTROL ALGAS IV Región'!J10</f>
        <v>307.42399999999998</v>
      </c>
      <c r="L51" s="361">
        <f>'CONTROL ALGAS IV Región'!K10</f>
        <v>-40.603999999999985</v>
      </c>
      <c r="M51" s="365">
        <f>'CONTROL ALGAS IV Región'!L10</f>
        <v>1.1521774979386852</v>
      </c>
      <c r="N51" s="363">
        <f>'CONTROL ALGAS IV Región'!M10</f>
        <v>43195</v>
      </c>
      <c r="O51" s="364">
        <v>43437</v>
      </c>
    </row>
    <row r="52" spans="1:15">
      <c r="A52" s="358" t="s">
        <v>388</v>
      </c>
      <c r="B52" s="359" t="s">
        <v>366</v>
      </c>
      <c r="C52" s="360" t="s">
        <v>367</v>
      </c>
      <c r="D52" s="360" t="s">
        <v>368</v>
      </c>
      <c r="E52" s="360" t="s">
        <v>369</v>
      </c>
      <c r="F52" s="360" t="s">
        <v>373</v>
      </c>
      <c r="G52" s="360" t="s">
        <v>360</v>
      </c>
      <c r="H52" s="360">
        <f>'CONTROL ALGAS IV Región'!F13</f>
        <v>500</v>
      </c>
      <c r="I52" s="360"/>
      <c r="J52" s="360">
        <f>'CONTROL ALGAS IV Región'!G13</f>
        <v>459.39600000000002</v>
      </c>
      <c r="K52" s="360">
        <f>'CONTROL ALGAS IV Región'!J13</f>
        <v>246.518</v>
      </c>
      <c r="L52" s="361">
        <f>'CONTROL ALGAS IV Región'!K13</f>
        <v>212.87800000000001</v>
      </c>
      <c r="M52" s="365">
        <f>'CONTROL ALGAS IV Región'!L13</f>
        <v>0.53661329223589238</v>
      </c>
      <c r="N52" s="363" t="str">
        <f>'CONTROL ALGAS IV Región'!M13</f>
        <v>-</v>
      </c>
      <c r="O52" s="364">
        <v>43437</v>
      </c>
    </row>
    <row r="53" spans="1:15">
      <c r="A53" s="358" t="s">
        <v>388</v>
      </c>
      <c r="B53" s="359" t="s">
        <v>366</v>
      </c>
      <c r="C53" s="360" t="s">
        <v>367</v>
      </c>
      <c r="D53" s="360" t="s">
        <v>368</v>
      </c>
      <c r="E53" s="360" t="s">
        <v>369</v>
      </c>
      <c r="F53" s="360" t="s">
        <v>362</v>
      </c>
      <c r="G53" s="360" t="s">
        <v>362</v>
      </c>
      <c r="H53" s="360">
        <f>'CONTROL ALGAS IV Región'!F16</f>
        <v>250</v>
      </c>
      <c r="I53" s="360"/>
      <c r="J53" s="360">
        <f>'CONTROL ALGAS IV Región'!G16</f>
        <v>462.87800000000004</v>
      </c>
      <c r="K53" s="360">
        <f>'CONTROL ALGAS IV Región'!J16</f>
        <v>4.7069999999999999</v>
      </c>
      <c r="L53" s="361">
        <f>'CONTROL ALGAS IV Región'!K16</f>
        <v>458.17100000000005</v>
      </c>
      <c r="M53" s="365">
        <f>'CONTROL ALGAS IV Región'!L16</f>
        <v>1.016898621234969E-2</v>
      </c>
      <c r="N53" s="363" t="str">
        <f>'CONTROL ALGAS IV Región'!M16</f>
        <v>-</v>
      </c>
      <c r="O53" s="364">
        <v>43437</v>
      </c>
    </row>
    <row r="54" spans="1:15">
      <c r="A54" s="358" t="s">
        <v>388</v>
      </c>
      <c r="B54" s="359" t="s">
        <v>366</v>
      </c>
      <c r="C54" s="360" t="s">
        <v>367</v>
      </c>
      <c r="D54" s="360" t="s">
        <v>368</v>
      </c>
      <c r="E54" s="360" t="s">
        <v>369</v>
      </c>
      <c r="F54" s="360" t="s">
        <v>354</v>
      </c>
      <c r="G54" s="360" t="s">
        <v>362</v>
      </c>
      <c r="H54" s="360">
        <f>'CONTROL ALGAS IV Región'!F8+'CONTROL ALGAS IV Región'!F10+'CONTROL ALGAS IV Región'!F13+'CONTROL ALGAS IV Región'!F16</f>
        <v>1471</v>
      </c>
      <c r="I54" s="360"/>
      <c r="J54" s="360">
        <f>'CONTROL ALGAS IV Región'!G8+'CONTROL ALGAS IV Región'!G10+'CONTROL ALGAS IV Región'!G13+'CONTROL ALGAS IV Región'!G16</f>
        <v>1407.0940000000001</v>
      </c>
      <c r="K54" s="360">
        <f>'CONTROL ALGAS IV Región'!J8+'CONTROL ALGAS IV Región'!J10+'CONTROL ALGAS IV Región'!J13+'CONTROL ALGAS IV Región'!J16</f>
        <v>1012.8290000000001</v>
      </c>
      <c r="L54" s="361">
        <f>'CONTROL ALGAS IV Región'!K8+'CONTROL ALGAS IV Región'!K10+'CONTROL ALGAS IV Región'!K13+'CONTROL ALGAS IV Región'!K16</f>
        <v>394.2650000000001</v>
      </c>
      <c r="M54" s="365">
        <f>K54/J54</f>
        <v>0.7198019464229114</v>
      </c>
      <c r="N54" s="363" t="s">
        <v>403</v>
      </c>
      <c r="O54" s="364">
        <v>43437</v>
      </c>
    </row>
    <row r="55" spans="1:15">
      <c r="A55" s="358" t="s">
        <v>388</v>
      </c>
      <c r="B55" s="359" t="s">
        <v>366</v>
      </c>
      <c r="C55" s="360" t="s">
        <v>367</v>
      </c>
      <c r="D55" s="360" t="s">
        <v>368</v>
      </c>
      <c r="E55" s="360" t="s">
        <v>377</v>
      </c>
      <c r="F55" s="360" t="s">
        <v>355</v>
      </c>
      <c r="G55" s="360" t="s">
        <v>355</v>
      </c>
      <c r="H55" s="360">
        <f>'CONTROL ALGAS IV Región'!F19</f>
        <v>139</v>
      </c>
      <c r="I55" s="360"/>
      <c r="J55" s="360">
        <f>'CONTROL ALGAS IV Región'!G19</f>
        <v>139</v>
      </c>
      <c r="K55" s="360">
        <f>'CONTROL ALGAS IV Región'!J19</f>
        <v>212.673</v>
      </c>
      <c r="L55" s="361">
        <f>'CONTROL ALGAS IV Región'!K19</f>
        <v>-73.673000000000002</v>
      </c>
      <c r="M55" s="365">
        <f>'CONTROL ALGAS IV Región'!L19</f>
        <v>1.5300215827338131</v>
      </c>
      <c r="N55" s="363">
        <f>'CONTROL ALGAS IV Región'!M19</f>
        <v>43165</v>
      </c>
      <c r="O55" s="364">
        <v>43437</v>
      </c>
    </row>
    <row r="56" spans="1:15">
      <c r="A56" s="358" t="s">
        <v>388</v>
      </c>
      <c r="B56" s="359" t="s">
        <v>366</v>
      </c>
      <c r="C56" s="360" t="s">
        <v>367</v>
      </c>
      <c r="D56" s="360" t="s">
        <v>368</v>
      </c>
      <c r="E56" s="360" t="s">
        <v>377</v>
      </c>
      <c r="F56" s="360" t="s">
        <v>357</v>
      </c>
      <c r="G56" s="360" t="s">
        <v>372</v>
      </c>
      <c r="H56" s="360">
        <f>'CONTROL ALGAS IV Región'!F21</f>
        <v>557</v>
      </c>
      <c r="I56" s="360"/>
      <c r="J56" s="360">
        <f>'CONTROL ALGAS IV Región'!G21</f>
        <v>483.327</v>
      </c>
      <c r="K56" s="360">
        <f>'CONTROL ALGAS IV Región'!J21</f>
        <v>565.26099999999997</v>
      </c>
      <c r="L56" s="361">
        <f>'CONTROL ALGAS IV Región'!K21</f>
        <v>-81.933999999999969</v>
      </c>
      <c r="M56" s="365">
        <f>'CONTROL ALGAS IV Región'!L21</f>
        <v>1.1695208419972398</v>
      </c>
      <c r="N56" s="821">
        <f>'CONTROL ALGAS IV Región'!M21</f>
        <v>43222</v>
      </c>
      <c r="O56" s="364">
        <v>43437</v>
      </c>
    </row>
    <row r="57" spans="1:15">
      <c r="A57" s="358" t="s">
        <v>388</v>
      </c>
      <c r="B57" s="359" t="s">
        <v>366</v>
      </c>
      <c r="C57" s="360" t="s">
        <v>367</v>
      </c>
      <c r="D57" s="360" t="s">
        <v>368</v>
      </c>
      <c r="E57" s="360" t="s">
        <v>377</v>
      </c>
      <c r="F57" s="360" t="s">
        <v>378</v>
      </c>
      <c r="G57" s="360" t="s">
        <v>360</v>
      </c>
      <c r="H57" s="360">
        <f>'CONTROL ALGAS IV Región'!F24</f>
        <v>557</v>
      </c>
      <c r="I57" s="360"/>
      <c r="J57" s="360">
        <f>'CONTROL ALGAS IV Región'!G24</f>
        <v>475.06600000000003</v>
      </c>
      <c r="K57" s="360">
        <f>'CONTROL ALGAS IV Región'!J24</f>
        <v>276.12900000000002</v>
      </c>
      <c r="L57" s="361">
        <f>'CONTROL ALGAS IV Región'!K24</f>
        <v>198.93700000000001</v>
      </c>
      <c r="M57" s="365">
        <f>'CONTROL ALGAS IV Región'!L24</f>
        <v>0.58124344827876551</v>
      </c>
      <c r="N57" s="821" t="str">
        <f>'CONTROL ALGAS IV Región'!M24</f>
        <v>-</v>
      </c>
      <c r="O57" s="364">
        <v>43437</v>
      </c>
    </row>
    <row r="58" spans="1:15">
      <c r="A58" s="358" t="s">
        <v>388</v>
      </c>
      <c r="B58" s="359" t="s">
        <v>366</v>
      </c>
      <c r="C58" s="360" t="s">
        <v>367</v>
      </c>
      <c r="D58" s="360" t="s">
        <v>368</v>
      </c>
      <c r="E58" s="360" t="s">
        <v>377</v>
      </c>
      <c r="F58" s="360" t="s">
        <v>362</v>
      </c>
      <c r="G58" s="360" t="s">
        <v>362</v>
      </c>
      <c r="H58" s="360">
        <f>'CONTROL ALGAS IV Región'!F27</f>
        <v>294</v>
      </c>
      <c r="I58" s="360"/>
      <c r="J58" s="360">
        <f>'CONTROL ALGAS IV Región'!G27</f>
        <v>492.93700000000001</v>
      </c>
      <c r="K58" s="360">
        <f>'CONTROL ALGAS IV Región'!J27</f>
        <v>0</v>
      </c>
      <c r="L58" s="361">
        <f>'CONTROL ALGAS IV Región'!K27</f>
        <v>492.93700000000001</v>
      </c>
      <c r="M58" s="365">
        <f>'CONTROL ALGAS IV Región'!L27</f>
        <v>0</v>
      </c>
      <c r="N58" s="821" t="str">
        <f>'CONTROL ALGAS IV Región'!M27</f>
        <v>-</v>
      </c>
      <c r="O58" s="364">
        <v>43437</v>
      </c>
    </row>
    <row r="59" spans="1:15">
      <c r="A59" s="358" t="s">
        <v>388</v>
      </c>
      <c r="B59" s="359" t="s">
        <v>366</v>
      </c>
      <c r="C59" s="360" t="s">
        <v>367</v>
      </c>
      <c r="D59" s="360" t="s">
        <v>368</v>
      </c>
      <c r="E59" s="360" t="s">
        <v>377</v>
      </c>
      <c r="F59" s="360" t="s">
        <v>354</v>
      </c>
      <c r="G59" s="360" t="s">
        <v>362</v>
      </c>
      <c r="H59" s="360">
        <f>'CONTROL ALGAS IV Región'!F19+'CONTROL ALGAS IV Región'!F21+'CONTROL ALGAS IV Región'!F24+'CONTROL ALGAS IV Región'!F27</f>
        <v>1547</v>
      </c>
      <c r="I59" s="360"/>
      <c r="J59" s="360">
        <f>'CONTROL ALGAS IV Región'!G19+'CONTROL ALGAS IV Región'!G21+'CONTROL ALGAS IV Región'!G24+'CONTROL ALGAS IV Región'!G27</f>
        <v>1590.33</v>
      </c>
      <c r="K59" s="360">
        <f>'CONTROL ALGAS IV Región'!J19+'CONTROL ALGAS IV Región'!J21+'CONTROL ALGAS IV Región'!J24+'CONTROL ALGAS IV Región'!J27</f>
        <v>1054.0630000000001</v>
      </c>
      <c r="L59" s="361">
        <f>'CONTROL ALGAS IV Región'!K19+'CONTROL ALGAS IV Región'!K21+'CONTROL ALGAS IV Región'!K24+'CONTROL ALGAS IV Región'!K27</f>
        <v>536.26700000000005</v>
      </c>
      <c r="M59" s="365">
        <f>K59/J59</f>
        <v>0.6627951431463911</v>
      </c>
      <c r="N59" s="821">
        <f>L59/K59</f>
        <v>0.50876181025232836</v>
      </c>
      <c r="O59" s="364">
        <v>43437</v>
      </c>
    </row>
    <row r="60" spans="1:15">
      <c r="A60" s="358" t="s">
        <v>388</v>
      </c>
      <c r="B60" s="359" t="s">
        <v>366</v>
      </c>
      <c r="C60" s="360" t="s">
        <v>367</v>
      </c>
      <c r="D60" s="360" t="s">
        <v>368</v>
      </c>
      <c r="E60" s="360" t="s">
        <v>379</v>
      </c>
      <c r="F60" s="360" t="s">
        <v>355</v>
      </c>
      <c r="G60" s="360" t="s">
        <v>355</v>
      </c>
      <c r="H60" s="360">
        <f>'CONTROL ALGAS IV Región'!F20</f>
        <v>17</v>
      </c>
      <c r="I60" s="360"/>
      <c r="J60" s="360">
        <f>'CONTROL ALGAS IV Región'!G20</f>
        <v>46.858000000000004</v>
      </c>
      <c r="K60" s="360">
        <f>'CONTROL ALGAS IV Región'!J20</f>
        <v>186.59200000000001</v>
      </c>
      <c r="L60" s="361">
        <f>'CONTROL ALGAS IV Región'!K20</f>
        <v>-139.73400000000001</v>
      </c>
      <c r="M60" s="365">
        <f>'CONTROL ALGAS IV Región'!L20</f>
        <v>3.9820734986555122</v>
      </c>
      <c r="N60" s="821">
        <f>'CONTROL ALGAS IV Región'!M20</f>
        <v>43180</v>
      </c>
      <c r="O60" s="364">
        <v>43437</v>
      </c>
    </row>
    <row r="61" spans="1:15">
      <c r="A61" s="358" t="s">
        <v>388</v>
      </c>
      <c r="B61" s="359" t="s">
        <v>366</v>
      </c>
      <c r="C61" s="360" t="s">
        <v>367</v>
      </c>
      <c r="D61" s="360" t="s">
        <v>368</v>
      </c>
      <c r="E61" s="360" t="s">
        <v>379</v>
      </c>
      <c r="F61" s="360" t="s">
        <v>357</v>
      </c>
      <c r="G61" s="360" t="s">
        <v>372</v>
      </c>
      <c r="H61" s="360">
        <f>'CONTROL ALGAS IV Región'!F22</f>
        <v>149</v>
      </c>
      <c r="I61" s="360"/>
      <c r="J61" s="360">
        <f>'CONTROL ALGAS IV Región'!G22</f>
        <v>9.2659999999999911</v>
      </c>
      <c r="K61" s="360">
        <f>'CONTROL ALGAS IV Región'!J22</f>
        <v>37.396999999999998</v>
      </c>
      <c r="L61" s="361">
        <f>'CONTROL ALGAS IV Región'!K22</f>
        <v>-28.131000000000007</v>
      </c>
      <c r="M61" s="365">
        <f>'CONTROL ALGAS IV Región'!L22</f>
        <v>4.0359378372544823</v>
      </c>
      <c r="N61" s="821">
        <f>'CONTROL ALGAS IV Región'!M22</f>
        <v>43222</v>
      </c>
      <c r="O61" s="364">
        <v>43437</v>
      </c>
    </row>
    <row r="62" spans="1:15">
      <c r="A62" s="358" t="s">
        <v>388</v>
      </c>
      <c r="B62" s="359" t="s">
        <v>366</v>
      </c>
      <c r="C62" s="360" t="s">
        <v>367</v>
      </c>
      <c r="D62" s="360" t="s">
        <v>368</v>
      </c>
      <c r="E62" s="360" t="s">
        <v>379</v>
      </c>
      <c r="F62" s="360" t="s">
        <v>358</v>
      </c>
      <c r="G62" s="360" t="s">
        <v>359</v>
      </c>
      <c r="H62" s="360">
        <f>'CONTROL ALGAS IV Región'!F23</f>
        <v>149</v>
      </c>
      <c r="I62" s="360"/>
      <c r="J62" s="360">
        <f>'CONTROL ALGAS IV Región'!G23</f>
        <v>120.869</v>
      </c>
      <c r="K62" s="360">
        <f>'CONTROL ALGAS IV Región'!J23</f>
        <v>85.555999999999997</v>
      </c>
      <c r="L62" s="361">
        <f>'CONTROL ALGAS IV Región'!K23</f>
        <v>35.313000000000002</v>
      </c>
      <c r="M62" s="365">
        <f>'CONTROL ALGAS IV Región'!L23</f>
        <v>0.70784072011847532</v>
      </c>
      <c r="N62" s="821" t="str">
        <f>'CONTROL ALGAS IV Región'!M23</f>
        <v>-</v>
      </c>
      <c r="O62" s="364">
        <v>43437</v>
      </c>
    </row>
    <row r="63" spans="1:15">
      <c r="A63" s="358" t="s">
        <v>388</v>
      </c>
      <c r="B63" s="359" t="s">
        <v>366</v>
      </c>
      <c r="C63" s="360" t="s">
        <v>367</v>
      </c>
      <c r="D63" s="360" t="s">
        <v>368</v>
      </c>
      <c r="E63" s="360" t="s">
        <v>379</v>
      </c>
      <c r="F63" s="360" t="s">
        <v>373</v>
      </c>
      <c r="G63" s="360" t="s">
        <v>360</v>
      </c>
      <c r="H63" s="360">
        <f>'CONTROL ALGAS IV Región'!F25</f>
        <v>116</v>
      </c>
      <c r="I63" s="360"/>
      <c r="J63" s="360">
        <f>'CONTROL ALGAS IV Región'!G25</f>
        <v>151.31299999999999</v>
      </c>
      <c r="K63" s="360">
        <f>'CONTROL ALGAS IV Región'!J25</f>
        <v>0</v>
      </c>
      <c r="L63" s="361">
        <f>'CONTROL ALGAS IV Región'!K25</f>
        <v>151.31299999999999</v>
      </c>
      <c r="M63" s="365">
        <f>'CONTROL ALGAS IV Región'!L25</f>
        <v>0</v>
      </c>
      <c r="N63" s="821" t="str">
        <f>'CONTROL ALGAS IV Región'!M25</f>
        <v>-</v>
      </c>
      <c r="O63" s="364">
        <v>43437</v>
      </c>
    </row>
    <row r="64" spans="1:15">
      <c r="A64" s="358" t="s">
        <v>388</v>
      </c>
      <c r="B64" s="359" t="s">
        <v>366</v>
      </c>
      <c r="C64" s="360" t="s">
        <v>367</v>
      </c>
      <c r="D64" s="360" t="s">
        <v>368</v>
      </c>
      <c r="E64" s="360" t="s">
        <v>379</v>
      </c>
      <c r="F64" s="360" t="s">
        <v>361</v>
      </c>
      <c r="G64" s="360" t="s">
        <v>375</v>
      </c>
      <c r="H64" s="360">
        <f>'CONTROL ALGAS IV Región'!F26</f>
        <v>118</v>
      </c>
      <c r="I64" s="360"/>
      <c r="J64" s="360">
        <f>'CONTROL ALGAS IV Región'!G26</f>
        <v>269.31299999999999</v>
      </c>
      <c r="K64" s="360">
        <f>'CONTROL ALGAS IV Región'!J26</f>
        <v>158.297</v>
      </c>
      <c r="L64" s="361">
        <f>'CONTROL ALGAS IV Región'!K26</f>
        <v>111.01599999999999</v>
      </c>
      <c r="M64" s="365">
        <f>'CONTROL ALGAS IV Región'!L26</f>
        <v>0.58778076067623919</v>
      </c>
      <c r="N64" s="821" t="str">
        <f>'CONTROL ALGAS IV Región'!M26</f>
        <v>-</v>
      </c>
      <c r="O64" s="364">
        <v>43437</v>
      </c>
    </row>
    <row r="65" spans="1:15">
      <c r="A65" s="358" t="s">
        <v>388</v>
      </c>
      <c r="B65" s="359" t="s">
        <v>366</v>
      </c>
      <c r="C65" s="360" t="s">
        <v>367</v>
      </c>
      <c r="D65" s="360" t="s">
        <v>368</v>
      </c>
      <c r="E65" s="360" t="s">
        <v>379</v>
      </c>
      <c r="F65" s="360" t="s">
        <v>362</v>
      </c>
      <c r="G65" s="360" t="s">
        <v>362</v>
      </c>
      <c r="H65" s="360">
        <f>'CONTROL ALGAS IV Región'!F28</f>
        <v>116</v>
      </c>
      <c r="I65" s="360"/>
      <c r="J65" s="360">
        <f>'CONTROL ALGAS IV Región'!G28</f>
        <v>227.01599999999999</v>
      </c>
      <c r="K65" s="360">
        <f>'CONTROL ALGAS IV Región'!J28</f>
        <v>0</v>
      </c>
      <c r="L65" s="361">
        <f>'CONTROL ALGAS IV Región'!K28</f>
        <v>227.01599999999999</v>
      </c>
      <c r="M65" s="365">
        <f>'CONTROL ALGAS IV Región'!L26</f>
        <v>0.58778076067623919</v>
      </c>
      <c r="N65" s="821" t="str">
        <f>'CONTROL ALGAS IV Región'!M26</f>
        <v>-</v>
      </c>
      <c r="O65" s="364">
        <v>43437</v>
      </c>
    </row>
    <row r="66" spans="1:15">
      <c r="A66" s="358" t="s">
        <v>388</v>
      </c>
      <c r="B66" s="359" t="s">
        <v>366</v>
      </c>
      <c r="C66" s="360" t="s">
        <v>367</v>
      </c>
      <c r="D66" s="360" t="s">
        <v>368</v>
      </c>
      <c r="E66" s="360" t="s">
        <v>379</v>
      </c>
      <c r="F66" s="360" t="s">
        <v>354</v>
      </c>
      <c r="G66" s="360" t="s">
        <v>362</v>
      </c>
      <c r="H66" s="360">
        <f>'CONTROL ALGAS IV Región'!F20+'CONTROL ALGAS IV Región'!F22+'CONTROL ALGAS IV Región'!F23+'CONTROL ALGAS IV Región'!F25+'CONTROL ALGAS IV Región'!F26+'CONTROL ALGAS IV Región'!F28</f>
        <v>665</v>
      </c>
      <c r="I66" s="360"/>
      <c r="J66" s="360">
        <f>'CONTROL ALGAS IV Región'!G20+'CONTROL ALGAS IV Región'!G22+'CONTROL ALGAS IV Región'!G23+'CONTROL ALGAS IV Región'!G25+'CONTROL ALGAS IV Región'!G26+'CONTROL ALGAS IV Región'!G28</f>
        <v>824.63499999999988</v>
      </c>
      <c r="K66" s="360">
        <f>'CONTROL ALGAS IV Región'!J20+'CONTROL ALGAS IV Región'!J22+'CONTROL ALGAS IV Región'!J23+'CONTROL ALGAS IV Región'!J25+'CONTROL ALGAS IV Región'!J26+'CONTROL ALGAS IV Región'!J28</f>
        <v>467.84199999999998</v>
      </c>
      <c r="L66" s="361">
        <f>'CONTROL ALGAS IV Región'!K20+'CONTROL ALGAS IV Región'!K22+'CONTROL ALGAS IV Región'!K23+'CONTROL ALGAS IV Región'!K25+'CONTROL ALGAS IV Región'!K26+'CONTROL ALGAS IV Región'!K28</f>
        <v>356.79299999999995</v>
      </c>
      <c r="M66" s="365">
        <f>K66/J66</f>
        <v>0.56733221364603736</v>
      </c>
      <c r="N66" s="821">
        <f>L66/K66</f>
        <v>0.76263567614707517</v>
      </c>
      <c r="O66" s="364">
        <v>43437</v>
      </c>
    </row>
    <row r="67" spans="1:15">
      <c r="A67" s="358" t="s">
        <v>388</v>
      </c>
      <c r="B67" s="359" t="s">
        <v>366</v>
      </c>
      <c r="C67" s="360" t="s">
        <v>367</v>
      </c>
      <c r="D67" s="360" t="s">
        <v>368</v>
      </c>
      <c r="E67" s="360" t="s">
        <v>380</v>
      </c>
      <c r="F67" s="360" t="s">
        <v>354</v>
      </c>
      <c r="G67" s="360" t="s">
        <v>371</v>
      </c>
      <c r="H67" s="360">
        <f>'CONTROL ALGAS IV Región'!F29</f>
        <v>484</v>
      </c>
      <c r="I67" s="360"/>
      <c r="J67" s="360">
        <f>'CONTROL ALGAS IV Región'!G29</f>
        <v>484</v>
      </c>
      <c r="K67" s="366">
        <f>'CONTROL ALGAS IV Región'!J29</f>
        <v>997.38</v>
      </c>
      <c r="L67" s="361">
        <f>'CONTROL ALGAS IV Región'!K29</f>
        <v>-513.38</v>
      </c>
      <c r="M67" s="365">
        <f>'CONTROL ALGAS IV Región'!L29</f>
        <v>2.0607024793388429</v>
      </c>
      <c r="N67" s="363">
        <f>'CONTROL ALGAS IV Región'!M29</f>
        <v>43145</v>
      </c>
      <c r="O67" s="364">
        <v>43437</v>
      </c>
    </row>
    <row r="68" spans="1:15">
      <c r="A68" s="358" t="s">
        <v>388</v>
      </c>
      <c r="B68" s="359" t="s">
        <v>366</v>
      </c>
      <c r="C68" s="360" t="s">
        <v>367</v>
      </c>
      <c r="D68" s="360" t="s">
        <v>368</v>
      </c>
      <c r="E68" s="360" t="s">
        <v>380</v>
      </c>
      <c r="F68" s="360" t="s">
        <v>355</v>
      </c>
      <c r="G68" s="360" t="s">
        <v>355</v>
      </c>
      <c r="H68" s="360">
        <f>'CONTROL ALGAS IV Región'!F31</f>
        <v>127</v>
      </c>
      <c r="I68" s="360"/>
      <c r="J68" s="360">
        <f>'CONTROL ALGAS IV Región'!G31</f>
        <v>-386.38</v>
      </c>
      <c r="K68" s="360">
        <f>'CONTROL ALGAS IV Región'!J31</f>
        <v>0</v>
      </c>
      <c r="L68" s="361">
        <f>'CONTROL ALGAS IV Región'!K31</f>
        <v>-386.38</v>
      </c>
      <c r="M68" s="365">
        <f>'CONTROL ALGAS IV Región'!L31</f>
        <v>0</v>
      </c>
      <c r="N68" s="363">
        <f>'CONTROL ALGAS IV Región'!M31</f>
        <v>43171</v>
      </c>
      <c r="O68" s="364">
        <v>43437</v>
      </c>
    </row>
    <row r="69" spans="1:15">
      <c r="A69" s="358" t="s">
        <v>388</v>
      </c>
      <c r="B69" s="359" t="s">
        <v>366</v>
      </c>
      <c r="C69" s="360" t="s">
        <v>367</v>
      </c>
      <c r="D69" s="360" t="s">
        <v>368</v>
      </c>
      <c r="E69" s="360" t="s">
        <v>380</v>
      </c>
      <c r="F69" s="360" t="s">
        <v>357</v>
      </c>
      <c r="G69" s="360" t="s">
        <v>372</v>
      </c>
      <c r="H69" s="360">
        <f>'CONTROL ALGAS IV Región'!F33</f>
        <v>1145</v>
      </c>
      <c r="I69" s="360"/>
      <c r="J69" s="360">
        <f>'CONTROL ALGAS IV Región'!G33</f>
        <v>758.62</v>
      </c>
      <c r="K69" s="360">
        <f>'CONTROL ALGAS IV Región'!J33</f>
        <v>62.377000000000002</v>
      </c>
      <c r="L69" s="361">
        <f>'CONTROL ALGAS IV Región'!K33</f>
        <v>696.24300000000005</v>
      </c>
      <c r="M69" s="365">
        <f>'CONTROL ALGAS IV Región'!L33</f>
        <v>8.2224302022092743E-2</v>
      </c>
      <c r="N69" s="821" t="str">
        <f>'CONTROL ALGAS IV Región'!M33</f>
        <v>-</v>
      </c>
      <c r="O69" s="364">
        <v>43437</v>
      </c>
    </row>
    <row r="70" spans="1:15">
      <c r="A70" s="358" t="s">
        <v>388</v>
      </c>
      <c r="B70" s="359" t="s">
        <v>366</v>
      </c>
      <c r="C70" s="360" t="s">
        <v>367</v>
      </c>
      <c r="D70" s="360" t="s">
        <v>368</v>
      </c>
      <c r="E70" s="360" t="s">
        <v>380</v>
      </c>
      <c r="F70" s="360" t="s">
        <v>358</v>
      </c>
      <c r="G70" s="360" t="s">
        <v>359</v>
      </c>
      <c r="H70" s="360">
        <f>'CONTROL ALGAS IV Región'!F34</f>
        <v>1145</v>
      </c>
      <c r="I70" s="360"/>
      <c r="J70" s="360">
        <f>'CONTROL ALGAS IV Región'!G34</f>
        <v>1841.2429999999999</v>
      </c>
      <c r="K70" s="360">
        <f>'CONTROL ALGAS IV Región'!J34</f>
        <v>442.44900000000001</v>
      </c>
      <c r="L70" s="361">
        <f>'CONTROL ALGAS IV Región'!K34</f>
        <v>1398.7939999999999</v>
      </c>
      <c r="M70" s="365">
        <f>'CONTROL ALGAS IV Región'!L34</f>
        <v>0.24029908056676932</v>
      </c>
      <c r="N70" s="821" t="str">
        <f>'CONTROL ALGAS IV Región'!M34</f>
        <v>-</v>
      </c>
      <c r="O70" s="364">
        <v>43437</v>
      </c>
    </row>
    <row r="71" spans="1:15">
      <c r="A71" s="358" t="s">
        <v>388</v>
      </c>
      <c r="B71" s="359" t="s">
        <v>366</v>
      </c>
      <c r="C71" s="360" t="s">
        <v>367</v>
      </c>
      <c r="D71" s="360" t="s">
        <v>368</v>
      </c>
      <c r="E71" s="360" t="s">
        <v>380</v>
      </c>
      <c r="F71" s="360" t="s">
        <v>373</v>
      </c>
      <c r="G71" s="360" t="s">
        <v>360</v>
      </c>
      <c r="H71" s="360">
        <f>'CONTROL ALGAS IV Región'!F36</f>
        <v>713</v>
      </c>
      <c r="I71" s="360"/>
      <c r="J71" s="360">
        <f>'CONTROL ALGAS IV Región'!G36</f>
        <v>2111.7939999999999</v>
      </c>
      <c r="K71" s="360">
        <f>'CONTROL ALGAS IV Región'!J36</f>
        <v>0</v>
      </c>
      <c r="L71" s="361">
        <f>'CONTROL ALGAS IV Región'!K36</f>
        <v>2111.7939999999999</v>
      </c>
      <c r="M71" s="365">
        <f>'CONTROL ALGAS IV Región'!L36</f>
        <v>0</v>
      </c>
      <c r="N71" s="821" t="str">
        <f>'CONTROL ALGAS IV Región'!M36</f>
        <v>-</v>
      </c>
      <c r="O71" s="364">
        <v>43437</v>
      </c>
    </row>
    <row r="72" spans="1:15">
      <c r="A72" s="358" t="s">
        <v>388</v>
      </c>
      <c r="B72" s="359" t="s">
        <v>366</v>
      </c>
      <c r="C72" s="360" t="s">
        <v>367</v>
      </c>
      <c r="D72" s="360" t="s">
        <v>368</v>
      </c>
      <c r="E72" s="360" t="s">
        <v>380</v>
      </c>
      <c r="F72" s="360" t="s">
        <v>361</v>
      </c>
      <c r="G72" s="360" t="s">
        <v>375</v>
      </c>
      <c r="H72" s="360">
        <f>'CONTROL ALGAS IV Región'!F37</f>
        <v>764</v>
      </c>
      <c r="I72" s="360"/>
      <c r="J72" s="360">
        <f>'CONTROL ALGAS IV Región'!G37</f>
        <v>2875.7939999999999</v>
      </c>
      <c r="K72" s="360">
        <f>'CONTROL ALGAS IV Región'!J37</f>
        <v>653.36099999999999</v>
      </c>
      <c r="L72" s="361">
        <f>'CONTROL ALGAS IV Región'!K37</f>
        <v>2222.433</v>
      </c>
      <c r="M72" s="365">
        <f>'CONTROL ALGAS IV Región'!L37</f>
        <v>0.22719325514970823</v>
      </c>
      <c r="N72" s="821" t="str">
        <f>'CONTROL ALGAS IV Región'!M37</f>
        <v>-</v>
      </c>
      <c r="O72" s="364">
        <v>43437</v>
      </c>
    </row>
    <row r="73" spans="1:15">
      <c r="A73" s="358" t="s">
        <v>388</v>
      </c>
      <c r="B73" s="359" t="s">
        <v>366</v>
      </c>
      <c r="C73" s="360" t="s">
        <v>367</v>
      </c>
      <c r="D73" s="360" t="s">
        <v>368</v>
      </c>
      <c r="E73" s="360" t="s">
        <v>380</v>
      </c>
      <c r="F73" s="360" t="s">
        <v>362</v>
      </c>
      <c r="G73" s="360" t="s">
        <v>362</v>
      </c>
      <c r="H73" s="360">
        <f>'CONTROL ALGAS IV Región'!F39</f>
        <v>713</v>
      </c>
      <c r="I73" s="360"/>
      <c r="J73" s="360">
        <f>'CONTROL ALGAS IV Región'!G39</f>
        <v>2935.433</v>
      </c>
      <c r="K73" s="360">
        <f>'CONTROL ALGAS IV Región'!J39</f>
        <v>0</v>
      </c>
      <c r="L73" s="361">
        <f>'CONTROL ALGAS IV Región'!K39</f>
        <v>2935.433</v>
      </c>
      <c r="M73" s="365">
        <f>'CONTROL ALGAS IV Región'!L39</f>
        <v>0</v>
      </c>
      <c r="N73" s="821" t="str">
        <f>'CONTROL ALGAS IV Región'!M39</f>
        <v>-</v>
      </c>
      <c r="O73" s="364">
        <v>43437</v>
      </c>
    </row>
    <row r="74" spans="1:15">
      <c r="A74" s="358" t="s">
        <v>388</v>
      </c>
      <c r="B74" s="359" t="s">
        <v>366</v>
      </c>
      <c r="C74" s="360" t="s">
        <v>367</v>
      </c>
      <c r="D74" s="360" t="s">
        <v>368</v>
      </c>
      <c r="E74" s="360" t="s">
        <v>380</v>
      </c>
      <c r="F74" s="360" t="s">
        <v>354</v>
      </c>
      <c r="G74" s="360" t="s">
        <v>362</v>
      </c>
      <c r="H74" s="360">
        <f>'CONTROL ALGAS IV Región'!F29+'CONTROL ALGAS IV Región'!F31+'CONTROL ALGAS IV Región'!F33+'CONTROL ALGAS IV Región'!F34+'CONTROL ALGAS IV Región'!F36+'CONTROL ALGAS IV Región'!F37+'CONTROL ALGAS IV Región'!F39</f>
        <v>5091</v>
      </c>
      <c r="I74" s="360"/>
      <c r="J74" s="360">
        <f>'CONTROL ALGAS IV Región'!G29+'CONTROL ALGAS IV Región'!G31+'CONTROL ALGAS IV Región'!G33+'CONTROL ALGAS IV Región'!G34+'CONTROL ALGAS IV Región'!G36+'CONTROL ALGAS IV Región'!G37+'CONTROL ALGAS IV Región'!G39</f>
        <v>10620.504000000001</v>
      </c>
      <c r="K74" s="366">
        <f>'CONTROL ALGAS IV Región'!J29+'CONTROL ALGAS IV Región'!J31+'CONTROL ALGAS IV Región'!J33+'CONTROL ALGAS IV Región'!J34+'CONTROL ALGAS IV Región'!J36+'CONTROL ALGAS IV Región'!J37+'CONTROL ALGAS IV Región'!J39</f>
        <v>2155.567</v>
      </c>
      <c r="L74" s="361">
        <f>'CONTROL ALGAS IV Región'!K29+'CONTROL ALGAS IV Región'!K31+'CONTROL ALGAS IV Región'!K33+'CONTROL ALGAS IV Región'!K34+'CONTROL ALGAS IV Región'!K36+'CONTROL ALGAS IV Región'!K37+'CONTROL ALGAS IV Región'!K39</f>
        <v>8464.9369999999999</v>
      </c>
      <c r="M74" s="365">
        <f>K74/J74</f>
        <v>0.2029627784142824</v>
      </c>
      <c r="N74" s="821" t="s">
        <v>403</v>
      </c>
      <c r="O74" s="364">
        <v>43437</v>
      </c>
    </row>
    <row r="75" spans="1:15">
      <c r="A75" s="358" t="s">
        <v>388</v>
      </c>
      <c r="B75" s="359" t="s">
        <v>366</v>
      </c>
      <c r="C75" s="360" t="s">
        <v>367</v>
      </c>
      <c r="D75" s="360" t="s">
        <v>368</v>
      </c>
      <c r="E75" s="360" t="s">
        <v>381</v>
      </c>
      <c r="F75" s="360" t="s">
        <v>355</v>
      </c>
      <c r="G75" s="360" t="s">
        <v>355</v>
      </c>
      <c r="H75" s="360">
        <f>'CONTROL ALGAS IV Región'!F30</f>
        <v>776</v>
      </c>
      <c r="I75" s="360"/>
      <c r="J75" s="360">
        <f>'CONTROL ALGAS IV Región'!G30</f>
        <v>776</v>
      </c>
      <c r="K75" s="360">
        <f>'CONTROL ALGAS IV Región'!J30</f>
        <v>979.87400000000002</v>
      </c>
      <c r="L75" s="361">
        <f>'CONTROL ALGAS IV Región'!K30</f>
        <v>-203.87400000000002</v>
      </c>
      <c r="M75" s="365">
        <f>'CONTROL ALGAS IV Región'!L30</f>
        <v>1.2627242268041237</v>
      </c>
      <c r="N75" s="363">
        <f>'CONTROL ALGAS IV Región'!M30</f>
        <v>43171</v>
      </c>
      <c r="O75" s="364">
        <v>43437</v>
      </c>
    </row>
    <row r="76" spans="1:15">
      <c r="A76" s="358" t="s">
        <v>388</v>
      </c>
      <c r="B76" s="359" t="s">
        <v>366</v>
      </c>
      <c r="C76" s="360" t="s">
        <v>367</v>
      </c>
      <c r="D76" s="360" t="s">
        <v>368</v>
      </c>
      <c r="E76" s="360" t="s">
        <v>381</v>
      </c>
      <c r="F76" s="360" t="s">
        <v>357</v>
      </c>
      <c r="G76" s="360" t="s">
        <v>372</v>
      </c>
      <c r="H76" s="360">
        <f>'CONTROL ALGAS IV Región'!F32</f>
        <v>1810</v>
      </c>
      <c r="I76" s="360"/>
      <c r="J76" s="360">
        <f>'CONTROL ALGAS IV Región'!G32</f>
        <v>1606.126</v>
      </c>
      <c r="K76" s="360">
        <f>'CONTROL ALGAS IV Región'!J32</f>
        <v>1632.078</v>
      </c>
      <c r="L76" s="361">
        <f>'CONTROL ALGAS IV Región'!K32</f>
        <v>-25.951999999999998</v>
      </c>
      <c r="M76" s="365">
        <f>'CONTROL ALGAS IV Región'!L32</f>
        <v>1.0161581345423709</v>
      </c>
      <c r="N76" s="821">
        <f>'CONTROL ALGAS IV Región'!M32</f>
        <v>43242</v>
      </c>
      <c r="O76" s="364">
        <v>43437</v>
      </c>
    </row>
    <row r="77" spans="1:15">
      <c r="A77" s="358" t="s">
        <v>388</v>
      </c>
      <c r="B77" s="359" t="s">
        <v>366</v>
      </c>
      <c r="C77" s="360" t="s">
        <v>367</v>
      </c>
      <c r="D77" s="360" t="s">
        <v>368</v>
      </c>
      <c r="E77" s="360" t="s">
        <v>381</v>
      </c>
      <c r="F77" s="360" t="s">
        <v>373</v>
      </c>
      <c r="G77" s="360" t="s">
        <v>360</v>
      </c>
      <c r="H77" s="360">
        <f>'CONTROL ALGAS IV Región'!F35</f>
        <v>1795</v>
      </c>
      <c r="I77" s="360"/>
      <c r="J77" s="360">
        <f>'CONTROL ALGAS IV Región'!G35</f>
        <v>1769.048</v>
      </c>
      <c r="K77" s="360">
        <f>'CONTROL ALGAS IV Región'!J35</f>
        <v>1145.511</v>
      </c>
      <c r="L77" s="361">
        <f>'CONTROL ALGAS IV Región'!K35</f>
        <v>623.53700000000003</v>
      </c>
      <c r="M77" s="365">
        <f>'CONTROL ALGAS IV Región'!L35</f>
        <v>0.6475296317567415</v>
      </c>
      <c r="N77" s="821" t="str">
        <f>'CONTROL ALGAS IV Región'!M35</f>
        <v>-</v>
      </c>
      <c r="O77" s="364">
        <v>43437</v>
      </c>
    </row>
    <row r="78" spans="1:15">
      <c r="A78" s="358" t="s">
        <v>388</v>
      </c>
      <c r="B78" s="359" t="s">
        <v>366</v>
      </c>
      <c r="C78" s="360" t="s">
        <v>367</v>
      </c>
      <c r="D78" s="360" t="s">
        <v>368</v>
      </c>
      <c r="E78" s="360" t="s">
        <v>381</v>
      </c>
      <c r="F78" s="360" t="s">
        <v>362</v>
      </c>
      <c r="G78" s="360" t="s">
        <v>362</v>
      </c>
      <c r="H78" s="360">
        <f>'CONTROL ALGAS IV Región'!F38</f>
        <v>897</v>
      </c>
      <c r="I78" s="360"/>
      <c r="J78" s="360">
        <f>'CONTROL ALGAS IV Región'!G38</f>
        <v>1520.537</v>
      </c>
      <c r="K78" s="360">
        <f>'CONTROL ALGAS IV Región'!J38</f>
        <v>31.905000000000001</v>
      </c>
      <c r="L78" s="361">
        <f>'CONTROL ALGAS IV Región'!K38</f>
        <v>1488.6320000000001</v>
      </c>
      <c r="M78" s="365">
        <f>'CONTROL ALGAS IV Región'!L38</f>
        <v>2.0982718605334825E-2</v>
      </c>
      <c r="N78" s="821" t="str">
        <f>'CONTROL ALGAS IV Región'!M38</f>
        <v>-</v>
      </c>
      <c r="O78" s="364">
        <v>43437</v>
      </c>
    </row>
    <row r="79" spans="1:15">
      <c r="A79" s="358" t="s">
        <v>388</v>
      </c>
      <c r="B79" s="359" t="s">
        <v>366</v>
      </c>
      <c r="C79" s="360" t="s">
        <v>367</v>
      </c>
      <c r="D79" s="360" t="s">
        <v>368</v>
      </c>
      <c r="E79" s="360" t="s">
        <v>381</v>
      </c>
      <c r="F79" s="360" t="s">
        <v>354</v>
      </c>
      <c r="G79" s="360" t="s">
        <v>362</v>
      </c>
      <c r="H79" s="360">
        <f>'CONTROL ALGAS IV Región'!F30+'CONTROL ALGAS IV Región'!F32+'CONTROL ALGAS IV Región'!F35+'CONTROL ALGAS IV Región'!F38</f>
        <v>5278</v>
      </c>
      <c r="I79" s="360"/>
      <c r="J79" s="360">
        <f>'CONTROL ALGAS IV Región'!G30+'CONTROL ALGAS IV Región'!G32+'CONTROL ALGAS IV Región'!G35+'CONTROL ALGAS IV Región'!G38</f>
        <v>5671.7110000000002</v>
      </c>
      <c r="K79" s="360">
        <f>'CONTROL ALGAS IV Región'!J30+'CONTROL ALGAS IV Región'!J32+'CONTROL ALGAS IV Región'!J35+'CONTROL ALGAS IV Región'!J38</f>
        <v>3789.3680000000004</v>
      </c>
      <c r="L79" s="361">
        <f>'CONTROL ALGAS IV Región'!K30+'CONTROL ALGAS IV Región'!K32+'CONTROL ALGAS IV Región'!K35+'CONTROL ALGAS IV Región'!K38</f>
        <v>1882.3430000000001</v>
      </c>
      <c r="M79" s="365">
        <f>K79/J79</f>
        <v>0.66811725773756814</v>
      </c>
      <c r="N79" s="821" t="s">
        <v>403</v>
      </c>
      <c r="O79" s="364">
        <v>43437</v>
      </c>
    </row>
    <row r="80" spans="1:15">
      <c r="A80" s="358" t="s">
        <v>388</v>
      </c>
      <c r="B80" s="359" t="s">
        <v>366</v>
      </c>
      <c r="C80" s="360" t="s">
        <v>367</v>
      </c>
      <c r="D80" s="360" t="s">
        <v>368</v>
      </c>
      <c r="E80" s="360" t="s">
        <v>382</v>
      </c>
      <c r="F80" s="360" t="s">
        <v>355</v>
      </c>
      <c r="G80" s="360" t="s">
        <v>355</v>
      </c>
      <c r="H80" s="360">
        <f>'CONTROL ALGAS IV Región'!F41</f>
        <v>191</v>
      </c>
      <c r="I80" s="360"/>
      <c r="J80" s="360">
        <f>'CONTROL ALGAS IV Región'!G41</f>
        <v>191</v>
      </c>
      <c r="K80" s="360">
        <f>'CONTROL ALGAS IV Región'!J41</f>
        <v>251.857</v>
      </c>
      <c r="L80" s="361">
        <f>'CONTROL ALGAS IV Región'!K41</f>
        <v>-60.856999999999999</v>
      </c>
      <c r="M80" s="365">
        <f>'CONTROL ALGAS IV Región'!L41</f>
        <v>1.3186230366492147</v>
      </c>
      <c r="N80" s="363">
        <f>'CONTROL ALGAS IV Región'!M41</f>
        <v>43171</v>
      </c>
      <c r="O80" s="364">
        <v>43437</v>
      </c>
    </row>
    <row r="81" spans="1:15">
      <c r="A81" s="358" t="s">
        <v>388</v>
      </c>
      <c r="B81" s="359" t="s">
        <v>366</v>
      </c>
      <c r="C81" s="360" t="s">
        <v>367</v>
      </c>
      <c r="D81" s="360" t="s">
        <v>368</v>
      </c>
      <c r="E81" s="360" t="s">
        <v>382</v>
      </c>
      <c r="F81" s="360" t="s">
        <v>357</v>
      </c>
      <c r="G81" s="360" t="s">
        <v>372</v>
      </c>
      <c r="H81" s="360">
        <f>'CONTROL ALGAS IV Región'!F43</f>
        <v>645</v>
      </c>
      <c r="I81" s="360"/>
      <c r="J81" s="360">
        <f>'CONTROL ALGAS IV Región'!G43</f>
        <v>584.14300000000003</v>
      </c>
      <c r="K81" s="360">
        <f>'CONTROL ALGAS IV Región'!J43</f>
        <v>387.17500000000001</v>
      </c>
      <c r="L81" s="361">
        <f>'CONTROL ALGAS IV Región'!K43</f>
        <v>196.96800000000002</v>
      </c>
      <c r="M81" s="365">
        <f>'CONTROL ALGAS IV Región'!L43</f>
        <v>0.66280859310134677</v>
      </c>
      <c r="N81" s="821" t="str">
        <f>'CONTROL ALGAS IV Región'!M43</f>
        <v>-</v>
      </c>
      <c r="O81" s="364">
        <v>43437</v>
      </c>
    </row>
    <row r="82" spans="1:15">
      <c r="A82" s="358" t="s">
        <v>388</v>
      </c>
      <c r="B82" s="359" t="s">
        <v>366</v>
      </c>
      <c r="C82" s="360" t="s">
        <v>367</v>
      </c>
      <c r="D82" s="360" t="s">
        <v>368</v>
      </c>
      <c r="E82" s="360" t="s">
        <v>382</v>
      </c>
      <c r="F82" s="360" t="s">
        <v>373</v>
      </c>
      <c r="G82" s="360" t="s">
        <v>360</v>
      </c>
      <c r="H82" s="360">
        <f>'CONTROL ALGAS IV Región'!F46</f>
        <v>635</v>
      </c>
      <c r="I82" s="360"/>
      <c r="J82" s="360">
        <f>'CONTROL ALGAS IV Región'!G46</f>
        <v>831.96800000000007</v>
      </c>
      <c r="K82" s="360">
        <f>'CONTROL ALGAS IV Región'!J46</f>
        <v>121.28100000000001</v>
      </c>
      <c r="L82" s="361">
        <f>'CONTROL ALGAS IV Región'!K46</f>
        <v>710.68700000000013</v>
      </c>
      <c r="M82" s="365">
        <f>'CONTROL ALGAS IV Región'!L46</f>
        <v>0.14577603946305626</v>
      </c>
      <c r="N82" s="821" t="str">
        <f>'CONTROL ALGAS IV Región'!M46</f>
        <v>-</v>
      </c>
      <c r="O82" s="364">
        <v>43437</v>
      </c>
    </row>
    <row r="83" spans="1:15">
      <c r="A83" s="358" t="s">
        <v>388</v>
      </c>
      <c r="B83" s="359" t="s">
        <v>366</v>
      </c>
      <c r="C83" s="360" t="s">
        <v>367</v>
      </c>
      <c r="D83" s="360" t="s">
        <v>368</v>
      </c>
      <c r="E83" s="360" t="s">
        <v>382</v>
      </c>
      <c r="F83" s="360" t="s">
        <v>362</v>
      </c>
      <c r="G83" s="360" t="s">
        <v>362</v>
      </c>
      <c r="H83" s="360">
        <f>'CONTROL ALGAS IV Región'!F49</f>
        <v>201</v>
      </c>
      <c r="I83" s="360"/>
      <c r="J83" s="360">
        <f>'CONTROL ALGAS IV Región'!G49</f>
        <v>911.68700000000013</v>
      </c>
      <c r="K83" s="360">
        <f>'CONTROL ALGAS IV Región'!J49</f>
        <v>6.51</v>
      </c>
      <c r="L83" s="361">
        <f>'CONTROL ALGAS IV Región'!K49</f>
        <v>905.17700000000013</v>
      </c>
      <c r="M83" s="365">
        <f>'CONTROL ALGAS IV Región'!L49</f>
        <v>7.1406085641234317E-3</v>
      </c>
      <c r="N83" s="821" t="str">
        <f>'CONTROL ALGAS IV Región'!M49</f>
        <v>-</v>
      </c>
      <c r="O83" s="364">
        <v>43437</v>
      </c>
    </row>
    <row r="84" spans="1:15">
      <c r="A84" s="358" t="s">
        <v>388</v>
      </c>
      <c r="B84" s="359" t="s">
        <v>366</v>
      </c>
      <c r="C84" s="360" t="s">
        <v>367</v>
      </c>
      <c r="D84" s="360" t="s">
        <v>368</v>
      </c>
      <c r="E84" s="360" t="s">
        <v>382</v>
      </c>
      <c r="F84" s="360" t="s">
        <v>354</v>
      </c>
      <c r="G84" s="360" t="s">
        <v>362</v>
      </c>
      <c r="H84" s="360">
        <f>'CONTROL ALGAS IV Región'!F41+'CONTROL ALGAS IV Región'!F43+'CONTROL ALGAS IV Región'!F46+'CONTROL ALGAS IV Región'!F49</f>
        <v>1672</v>
      </c>
      <c r="I84" s="360"/>
      <c r="J84" s="360">
        <f>'CONTROL ALGAS IV Región'!G41+'CONTROL ALGAS IV Región'!G43+'CONTROL ALGAS IV Región'!G46+'CONTROL ALGAS IV Región'!G49</f>
        <v>2518.7980000000002</v>
      </c>
      <c r="K84" s="360">
        <f>'CONTROL ALGAS IV Región'!J41+'CONTROL ALGAS IV Región'!J43+'CONTROL ALGAS IV Región'!J46+'CONTROL ALGAS IV Región'!J49</f>
        <v>766.82300000000009</v>
      </c>
      <c r="L84" s="361">
        <f>'CONTROL ALGAS IV Región'!K41+'CONTROL ALGAS IV Región'!K43+'CONTROL ALGAS IV Región'!K46+'CONTROL ALGAS IV Región'!K49</f>
        <v>1751.9750000000004</v>
      </c>
      <c r="M84" s="365">
        <f>K84/J84</f>
        <v>0.30444005434338128</v>
      </c>
      <c r="N84" s="821" t="s">
        <v>403</v>
      </c>
      <c r="O84" s="364">
        <v>43437</v>
      </c>
    </row>
    <row r="85" spans="1:15">
      <c r="A85" s="358" t="s">
        <v>388</v>
      </c>
      <c r="B85" s="359" t="s">
        <v>366</v>
      </c>
      <c r="C85" s="360" t="s">
        <v>367</v>
      </c>
      <c r="D85" s="360" t="s">
        <v>368</v>
      </c>
      <c r="E85" s="360" t="s">
        <v>383</v>
      </c>
      <c r="F85" s="360" t="s">
        <v>354</v>
      </c>
      <c r="G85" s="360" t="s">
        <v>371</v>
      </c>
      <c r="H85" s="360">
        <f>'CONTROL ALGAS IV Región'!F40</f>
        <v>115</v>
      </c>
      <c r="I85" s="360"/>
      <c r="J85" s="360">
        <f>'CONTROL ALGAS IV Región'!G40</f>
        <v>115</v>
      </c>
      <c r="K85" s="360">
        <f>'CONTROL ALGAS IV Región'!J40</f>
        <v>494.08699999999999</v>
      </c>
      <c r="L85" s="361">
        <f>'CONTROL ALGAS IV Región'!K40</f>
        <v>-379.08699999999999</v>
      </c>
      <c r="M85" s="365">
        <f>'CONTROL ALGAS IV Región'!L40</f>
        <v>4.2964086956521736</v>
      </c>
      <c r="N85" s="363">
        <f>'CONTROL ALGAS IV Región'!M40</f>
        <v>43145</v>
      </c>
      <c r="O85" s="364">
        <v>43437</v>
      </c>
    </row>
    <row r="86" spans="1:15">
      <c r="A86" s="358" t="s">
        <v>388</v>
      </c>
      <c r="B86" s="359" t="s">
        <v>366</v>
      </c>
      <c r="C86" s="360" t="s">
        <v>367</v>
      </c>
      <c r="D86" s="360" t="s">
        <v>368</v>
      </c>
      <c r="E86" s="360" t="s">
        <v>383</v>
      </c>
      <c r="F86" s="360" t="s">
        <v>355</v>
      </c>
      <c r="G86" s="360" t="s">
        <v>355</v>
      </c>
      <c r="H86" s="360">
        <f>'CONTROL ALGAS IV Región'!F42</f>
        <v>19</v>
      </c>
      <c r="I86" s="360"/>
      <c r="J86" s="360">
        <f>'CONTROL ALGAS IV Región'!G42</f>
        <v>-360.08699999999999</v>
      </c>
      <c r="K86" s="360">
        <f>'CONTROL ALGAS IV Región'!J42</f>
        <v>0</v>
      </c>
      <c r="L86" s="361">
        <f>'CONTROL ALGAS IV Región'!K42</f>
        <v>-360.08699999999999</v>
      </c>
      <c r="M86" s="365">
        <f>'CONTROL ALGAS IV Región'!L42</f>
        <v>0</v>
      </c>
      <c r="N86" s="363">
        <f>'CONTROL ALGAS IV Región'!M42</f>
        <v>43171</v>
      </c>
      <c r="O86" s="364">
        <v>43437</v>
      </c>
    </row>
    <row r="87" spans="1:15">
      <c r="A87" s="358" t="s">
        <v>388</v>
      </c>
      <c r="B87" s="359" t="s">
        <v>366</v>
      </c>
      <c r="C87" s="360" t="s">
        <v>367</v>
      </c>
      <c r="D87" s="360" t="s">
        <v>368</v>
      </c>
      <c r="E87" s="360" t="s">
        <v>383</v>
      </c>
      <c r="F87" s="360" t="s">
        <v>357</v>
      </c>
      <c r="G87" s="360" t="s">
        <v>372</v>
      </c>
      <c r="H87" s="360">
        <f>'CONTROL ALGAS IV Región'!F44</f>
        <v>206</v>
      </c>
      <c r="I87" s="360"/>
      <c r="J87" s="360">
        <f>'CONTROL ALGAS IV Región'!G44</f>
        <v>-154.08699999999999</v>
      </c>
      <c r="K87" s="360">
        <f>'CONTROL ALGAS IV Región'!J44</f>
        <v>0</v>
      </c>
      <c r="L87" s="361">
        <f>'CONTROL ALGAS IV Región'!K44</f>
        <v>-154.08699999999999</v>
      </c>
      <c r="M87" s="365">
        <f>'CONTROL ALGAS IV Región'!L44</f>
        <v>0</v>
      </c>
      <c r="N87" s="821" t="str">
        <f>'CONTROL ALGAS IV Región'!M44</f>
        <v>-</v>
      </c>
      <c r="O87" s="364">
        <v>43437</v>
      </c>
    </row>
    <row r="88" spans="1:15">
      <c r="A88" s="358" t="s">
        <v>388</v>
      </c>
      <c r="B88" s="359" t="s">
        <v>366</v>
      </c>
      <c r="C88" s="360" t="s">
        <v>367</v>
      </c>
      <c r="D88" s="360" t="s">
        <v>368</v>
      </c>
      <c r="E88" s="360" t="s">
        <v>383</v>
      </c>
      <c r="F88" s="360" t="s">
        <v>358</v>
      </c>
      <c r="G88" s="360" t="s">
        <v>359</v>
      </c>
      <c r="H88" s="360">
        <f>'CONTROL ALGAS IV Región'!F45</f>
        <v>206</v>
      </c>
      <c r="I88" s="360"/>
      <c r="J88" s="360">
        <f>'CONTROL ALGAS IV Región'!G45</f>
        <v>51.913000000000011</v>
      </c>
      <c r="K88" s="360">
        <f>'CONTROL ALGAS IV Región'!J45</f>
        <v>111.074</v>
      </c>
      <c r="L88" s="361">
        <f>'CONTROL ALGAS IV Región'!K45</f>
        <v>-59.160999999999987</v>
      </c>
      <c r="M88" s="365">
        <f>'CONTROL ALGAS IV Región'!L45</f>
        <v>2.1396182073854328</v>
      </c>
      <c r="N88" s="821">
        <f>'CONTROL ALGAS IV Región'!M45</f>
        <v>43264</v>
      </c>
      <c r="O88" s="364">
        <v>43437</v>
      </c>
    </row>
    <row r="89" spans="1:15">
      <c r="A89" s="358" t="s">
        <v>388</v>
      </c>
      <c r="B89" s="359" t="s">
        <v>366</v>
      </c>
      <c r="C89" s="360" t="s">
        <v>367</v>
      </c>
      <c r="D89" s="360" t="s">
        <v>368</v>
      </c>
      <c r="E89" s="360" t="s">
        <v>383</v>
      </c>
      <c r="F89" s="360" t="s">
        <v>373</v>
      </c>
      <c r="G89" s="360" t="s">
        <v>360</v>
      </c>
      <c r="H89" s="360">
        <f>'CONTROL ALGAS IV Región'!F47</f>
        <v>134</v>
      </c>
      <c r="I89" s="360"/>
      <c r="J89" s="360">
        <f>'CONTROL ALGAS IV Región'!G47</f>
        <v>74.839000000000013</v>
      </c>
      <c r="K89" s="360">
        <f>'CONTROL ALGAS IV Región'!J47</f>
        <v>0</v>
      </c>
      <c r="L89" s="361">
        <f>'CONTROL ALGAS IV Región'!K47</f>
        <v>74.839000000000013</v>
      </c>
      <c r="M89" s="365">
        <f>'CONTROL ALGAS IV Región'!L47</f>
        <v>0</v>
      </c>
      <c r="N89" s="821" t="str">
        <f>'CONTROL ALGAS IV Región'!M47</f>
        <v>-</v>
      </c>
      <c r="O89" s="364">
        <v>43437</v>
      </c>
    </row>
    <row r="90" spans="1:15">
      <c r="A90" s="358" t="s">
        <v>388</v>
      </c>
      <c r="B90" s="359" t="s">
        <v>366</v>
      </c>
      <c r="C90" s="360" t="s">
        <v>367</v>
      </c>
      <c r="D90" s="360" t="s">
        <v>368</v>
      </c>
      <c r="E90" s="360" t="s">
        <v>383</v>
      </c>
      <c r="F90" s="360" t="s">
        <v>361</v>
      </c>
      <c r="G90" s="360" t="s">
        <v>375</v>
      </c>
      <c r="H90" s="360">
        <f>'CONTROL ALGAS IV Región'!F48</f>
        <v>144</v>
      </c>
      <c r="I90" s="360"/>
      <c r="J90" s="360">
        <f>'CONTROL ALGAS IV Región'!G48</f>
        <v>218.839</v>
      </c>
      <c r="K90" s="360">
        <f>'CONTROL ALGAS IV Región'!J48</f>
        <v>131.59100000000001</v>
      </c>
      <c r="L90" s="361">
        <f>'CONTROL ALGAS IV Región'!K48</f>
        <v>87.24799999999999</v>
      </c>
      <c r="M90" s="365">
        <f>'CONTROL ALGAS IV Región'!L48</f>
        <v>0.60131420816216496</v>
      </c>
      <c r="N90" s="821" t="str">
        <f>'CONTROL ALGAS IV Región'!M48</f>
        <v>-</v>
      </c>
      <c r="O90" s="364">
        <v>43437</v>
      </c>
    </row>
    <row r="91" spans="1:15">
      <c r="A91" s="358" t="s">
        <v>388</v>
      </c>
      <c r="B91" s="359" t="s">
        <v>366</v>
      </c>
      <c r="C91" s="360" t="s">
        <v>367</v>
      </c>
      <c r="D91" s="360" t="s">
        <v>368</v>
      </c>
      <c r="E91" s="360" t="s">
        <v>383</v>
      </c>
      <c r="F91" s="360" t="s">
        <v>362</v>
      </c>
      <c r="G91" s="360" t="s">
        <v>362</v>
      </c>
      <c r="H91" s="360">
        <f>'CONTROL ALGAS IV Región'!F50</f>
        <v>134</v>
      </c>
      <c r="I91" s="360"/>
      <c r="J91" s="360">
        <f>'CONTROL ALGAS IV Región'!G50</f>
        <v>221.24799999999999</v>
      </c>
      <c r="K91" s="360">
        <f>'CONTROL ALGAS IV Región'!J50</f>
        <v>0</v>
      </c>
      <c r="L91" s="361">
        <f>'CONTROL ALGAS IV Región'!K50</f>
        <v>221.24799999999999</v>
      </c>
      <c r="M91" s="365">
        <f>'CONTROL ALGAS IV Región'!L50</f>
        <v>0</v>
      </c>
      <c r="N91" s="821" t="str">
        <f>'CONTROL ALGAS IV Región'!M50</f>
        <v>-</v>
      </c>
      <c r="O91" s="364">
        <v>43437</v>
      </c>
    </row>
    <row r="92" spans="1:15">
      <c r="A92" s="358" t="s">
        <v>388</v>
      </c>
      <c r="B92" s="359" t="s">
        <v>366</v>
      </c>
      <c r="C92" s="360" t="s">
        <v>367</v>
      </c>
      <c r="D92" s="360" t="s">
        <v>368</v>
      </c>
      <c r="E92" s="360" t="s">
        <v>383</v>
      </c>
      <c r="F92" s="360" t="s">
        <v>354</v>
      </c>
      <c r="G92" s="360" t="s">
        <v>362</v>
      </c>
      <c r="H92" s="360">
        <f>'CONTROL ALGAS IV Región'!F40+'CONTROL ALGAS IV Región'!F42+'CONTROL ALGAS IV Región'!F44+'CONTROL ALGAS IV Región'!F45+'CONTROL ALGAS IV Región'!F47+'CONTROL ALGAS IV Región'!F48+'CONTROL ALGAS IV Región'!F50</f>
        <v>958</v>
      </c>
      <c r="I92" s="360"/>
      <c r="J92" s="360">
        <f>'CONTROL ALGAS IV Región'!G40+'CONTROL ALGAS IV Región'!G42+'CONTROL ALGAS IV Región'!G44+'CONTROL ALGAS IV Región'!G45+'CONTROL ALGAS IV Región'!G47+'CONTROL ALGAS IV Región'!G48+'CONTROL ALGAS IV Región'!G50</f>
        <v>167.66500000000002</v>
      </c>
      <c r="K92" s="360">
        <f>'CONTROL ALGAS IV Región'!J40+'CONTROL ALGAS IV Región'!J42+'CONTROL ALGAS IV Región'!J44+'CONTROL ALGAS IV Región'!J45+'CONTROL ALGAS IV Región'!J47+'CONTROL ALGAS IV Región'!J48+'CONTROL ALGAS IV Región'!J50</f>
        <v>736.75199999999995</v>
      </c>
      <c r="L92" s="361">
        <f>'CONTROL ALGAS IV Región'!K40+'CONTROL ALGAS IV Región'!K42+'CONTROL ALGAS IV Región'!K44+'CONTROL ALGAS IV Región'!K45+'CONTROL ALGAS IV Región'!K47+'CONTROL ALGAS IV Región'!K48+'CONTROL ALGAS IV Región'!K50</f>
        <v>-569.08699999999976</v>
      </c>
      <c r="M92" s="365">
        <f>K92/J92</f>
        <v>4.3941907971252192</v>
      </c>
      <c r="N92" s="821" t="s">
        <v>403</v>
      </c>
      <c r="O92" s="364">
        <v>43437</v>
      </c>
    </row>
    <row r="93" spans="1:15">
      <c r="A93" s="358" t="s">
        <v>388</v>
      </c>
      <c r="B93" s="359" t="s">
        <v>366</v>
      </c>
      <c r="C93" s="360" t="s">
        <v>367</v>
      </c>
      <c r="D93" s="360" t="s">
        <v>368</v>
      </c>
      <c r="E93" s="360" t="s">
        <v>384</v>
      </c>
      <c r="F93" s="360" t="s">
        <v>354</v>
      </c>
      <c r="G93" s="360" t="s">
        <v>371</v>
      </c>
      <c r="H93" s="360">
        <f>'CONTROL ALGAS IV Región'!F51</f>
        <v>518</v>
      </c>
      <c r="I93" s="360"/>
      <c r="J93" s="360">
        <f>'CONTROL ALGAS IV Región'!G51</f>
        <v>518</v>
      </c>
      <c r="K93" s="366">
        <f>'CONTROL ALGAS IV Región'!J51</f>
        <v>910.01</v>
      </c>
      <c r="L93" s="361">
        <f>'CONTROL ALGAS IV Región'!K51</f>
        <v>-392.01</v>
      </c>
      <c r="M93" s="365">
        <f>'CONTROL ALGAS IV Región'!L51</f>
        <v>1.7567760617760617</v>
      </c>
      <c r="N93" s="363">
        <f>'CONTROL ALGAS IV Región'!M51</f>
        <v>43145</v>
      </c>
      <c r="O93" s="364">
        <v>43437</v>
      </c>
    </row>
    <row r="94" spans="1:15">
      <c r="A94" s="358" t="s">
        <v>388</v>
      </c>
      <c r="B94" s="359" t="s">
        <v>366</v>
      </c>
      <c r="C94" s="360" t="s">
        <v>367</v>
      </c>
      <c r="D94" s="360" t="s">
        <v>368</v>
      </c>
      <c r="E94" s="360" t="s">
        <v>384</v>
      </c>
      <c r="F94" s="360" t="s">
        <v>355</v>
      </c>
      <c r="G94" s="360" t="s">
        <v>355</v>
      </c>
      <c r="H94" s="360">
        <f>'CONTROL ALGAS IV Región'!F53</f>
        <v>34</v>
      </c>
      <c r="I94" s="360"/>
      <c r="J94" s="360">
        <f>'CONTROL ALGAS IV Región'!G53</f>
        <v>-358.01</v>
      </c>
      <c r="K94" s="360">
        <f>'CONTROL ALGAS IV Región'!J53</f>
        <v>2.5059999999999998</v>
      </c>
      <c r="L94" s="361">
        <f>'CONTROL ALGAS IV Región'!K53</f>
        <v>-360.51599999999996</v>
      </c>
      <c r="M94" s="365">
        <f>K94/J94</f>
        <v>-6.9998044747353423E-3</v>
      </c>
      <c r="N94" s="363">
        <f>'CONTROL ALGAS IV Región'!M53</f>
        <v>43161</v>
      </c>
      <c r="O94" s="364">
        <v>43437</v>
      </c>
    </row>
    <row r="95" spans="1:15">
      <c r="A95" s="358" t="s">
        <v>388</v>
      </c>
      <c r="B95" s="359" t="s">
        <v>366</v>
      </c>
      <c r="C95" s="360" t="s">
        <v>367</v>
      </c>
      <c r="D95" s="360" t="s">
        <v>368</v>
      </c>
      <c r="E95" s="360" t="s">
        <v>384</v>
      </c>
      <c r="F95" s="360" t="s">
        <v>357</v>
      </c>
      <c r="G95" s="360" t="s">
        <v>372</v>
      </c>
      <c r="H95" s="360">
        <f>'CONTROL ALGAS IV Región'!F55</f>
        <v>473</v>
      </c>
      <c r="I95" s="360"/>
      <c r="J95" s="360">
        <f>'CONTROL ALGAS IV Región'!G55</f>
        <v>112.48400000000004</v>
      </c>
      <c r="K95" s="360">
        <f>'CONTROL ALGAS IV Región'!J55</f>
        <v>4.2960000000000003</v>
      </c>
      <c r="L95" s="361">
        <f>'CONTROL ALGAS IV Región'!K55</f>
        <v>108.18800000000003</v>
      </c>
      <c r="M95" s="365">
        <f>'CONTROL ALGAS IV Región'!L55</f>
        <v>0</v>
      </c>
      <c r="N95" s="365" t="str">
        <f>'CONTROL ALGAS IV Región'!M55</f>
        <v>-</v>
      </c>
      <c r="O95" s="364">
        <v>43437</v>
      </c>
    </row>
    <row r="96" spans="1:15">
      <c r="A96" s="358" t="s">
        <v>388</v>
      </c>
      <c r="B96" s="359" t="s">
        <v>366</v>
      </c>
      <c r="C96" s="360" t="s">
        <v>367</v>
      </c>
      <c r="D96" s="360" t="s">
        <v>368</v>
      </c>
      <c r="E96" s="360" t="s">
        <v>384</v>
      </c>
      <c r="F96" s="360" t="s">
        <v>358</v>
      </c>
      <c r="G96" s="360" t="s">
        <v>359</v>
      </c>
      <c r="H96" s="360">
        <f>'CONTROL ALGAS IV Región'!F56</f>
        <v>473</v>
      </c>
      <c r="I96" s="360"/>
      <c r="J96" s="360">
        <f>'CONTROL ALGAS IV Región'!G56</f>
        <v>581.18799999999999</v>
      </c>
      <c r="K96" s="360">
        <f>'CONTROL ALGAS IV Región'!J56</f>
        <v>340.90199999999999</v>
      </c>
      <c r="L96" s="361">
        <f>'CONTROL ALGAS IV Región'!K56</f>
        <v>240.286</v>
      </c>
      <c r="M96" s="365">
        <f>'CONTROL ALGAS IV Región'!L56</f>
        <v>0.58656063098343392</v>
      </c>
      <c r="N96" s="821" t="str">
        <f>'CONTROL ALGAS IV Región'!M56</f>
        <v>-</v>
      </c>
      <c r="O96" s="364">
        <v>43437</v>
      </c>
    </row>
    <row r="97" spans="1:15">
      <c r="A97" s="358" t="s">
        <v>388</v>
      </c>
      <c r="B97" s="359" t="s">
        <v>366</v>
      </c>
      <c r="C97" s="360" t="s">
        <v>367</v>
      </c>
      <c r="D97" s="360" t="s">
        <v>368</v>
      </c>
      <c r="E97" s="360" t="s">
        <v>384</v>
      </c>
      <c r="F97" s="360" t="s">
        <v>378</v>
      </c>
      <c r="G97" s="360" t="s">
        <v>360</v>
      </c>
      <c r="H97" s="360">
        <f>'CONTROL ALGAS IV Región'!F58</f>
        <v>368</v>
      </c>
      <c r="I97" s="360"/>
      <c r="J97" s="360">
        <f>'CONTROL ALGAS IV Región'!G58</f>
        <v>608.28600000000006</v>
      </c>
      <c r="K97" s="360">
        <f>'CONTROL ALGAS IV Región'!J58</f>
        <v>0</v>
      </c>
      <c r="L97" s="361">
        <f>'CONTROL ALGAS IV Región'!K58</f>
        <v>608.28600000000006</v>
      </c>
      <c r="M97" s="365">
        <f>'CONTROL ALGAS IV Región'!L58</f>
        <v>0</v>
      </c>
      <c r="N97" s="821" t="str">
        <f>'CONTROL ALGAS IV Región'!M58</f>
        <v>-</v>
      </c>
      <c r="O97" s="364">
        <v>43437</v>
      </c>
    </row>
    <row r="98" spans="1:15">
      <c r="A98" s="358" t="s">
        <v>388</v>
      </c>
      <c r="B98" s="359" t="s">
        <v>366</v>
      </c>
      <c r="C98" s="360" t="s">
        <v>367</v>
      </c>
      <c r="D98" s="360" t="s">
        <v>368</v>
      </c>
      <c r="E98" s="360" t="s">
        <v>384</v>
      </c>
      <c r="F98" s="360" t="s">
        <v>361</v>
      </c>
      <c r="G98" s="360" t="s">
        <v>375</v>
      </c>
      <c r="H98" s="360">
        <f>'CONTROL ALGAS IV Región'!F59</f>
        <v>395</v>
      </c>
      <c r="I98" s="360"/>
      <c r="J98" s="360">
        <f>'CONTROL ALGAS IV Región'!G59</f>
        <v>1003.2860000000001</v>
      </c>
      <c r="K98" s="360">
        <f>'CONTROL ALGAS IV Región'!J59</f>
        <v>531.76599999999996</v>
      </c>
      <c r="L98" s="361">
        <f>'CONTROL ALGAS IV Región'!K59</f>
        <v>471.5200000000001</v>
      </c>
      <c r="M98" s="365">
        <f>'CONTROL ALGAS IV Región'!L59</f>
        <v>0.53002434001869847</v>
      </c>
      <c r="N98" s="821" t="str">
        <f>'CONTROL ALGAS IV Región'!M59</f>
        <v>-</v>
      </c>
      <c r="O98" s="364">
        <v>43437</v>
      </c>
    </row>
    <row r="99" spans="1:15">
      <c r="A99" s="358" t="s">
        <v>388</v>
      </c>
      <c r="B99" s="359" t="s">
        <v>366</v>
      </c>
      <c r="C99" s="360" t="s">
        <v>367</v>
      </c>
      <c r="D99" s="360" t="s">
        <v>368</v>
      </c>
      <c r="E99" s="360" t="s">
        <v>384</v>
      </c>
      <c r="F99" s="360" t="s">
        <v>362</v>
      </c>
      <c r="G99" s="360" t="s">
        <v>362</v>
      </c>
      <c r="H99" s="360">
        <f>'CONTROL ALGAS IV Región'!F61</f>
        <v>368</v>
      </c>
      <c r="I99" s="360"/>
      <c r="J99" s="360">
        <f>'CONTROL ALGAS IV Región'!G61</f>
        <v>839.5200000000001</v>
      </c>
      <c r="K99" s="360">
        <f>'CONTROL ALGAS IV Región'!J61</f>
        <v>0</v>
      </c>
      <c r="L99" s="361">
        <f>'CONTROL ALGAS IV Región'!K61</f>
        <v>839.5200000000001</v>
      </c>
      <c r="M99" s="365">
        <f>'CONTROL ALGAS IV Región'!L61</f>
        <v>0</v>
      </c>
      <c r="N99" s="821" t="str">
        <f>'CONTROL ALGAS IV Región'!M61</f>
        <v>-</v>
      </c>
      <c r="O99" s="364">
        <v>43437</v>
      </c>
    </row>
    <row r="100" spans="1:15">
      <c r="A100" s="358" t="s">
        <v>388</v>
      </c>
      <c r="B100" s="359" t="s">
        <v>366</v>
      </c>
      <c r="C100" s="360" t="s">
        <v>367</v>
      </c>
      <c r="D100" s="360" t="s">
        <v>368</v>
      </c>
      <c r="E100" s="360" t="s">
        <v>384</v>
      </c>
      <c r="F100" s="360" t="s">
        <v>354</v>
      </c>
      <c r="G100" s="360" t="s">
        <v>362</v>
      </c>
      <c r="H100" s="360">
        <f>'CONTROL ALGAS IV Región'!F51+'CONTROL ALGAS IV Región'!F53+'CONTROL ALGAS IV Región'!F55+'CONTROL ALGAS IV Región'!F56+'CONTROL ALGAS IV Región'!F58+'CONTROL ALGAS IV Región'!F59+'CONTROL ALGAS IV Región'!F61</f>
        <v>2629</v>
      </c>
      <c r="I100" s="360"/>
      <c r="J100" s="360">
        <f>'CONTROL ALGAS IV Región'!G51+'CONTROL ALGAS IV Región'!G53+'CONTROL ALGAS IV Región'!G55+'CONTROL ALGAS IV Región'!G56+'CONTROL ALGAS IV Región'!G58+'CONTROL ALGAS IV Región'!G59+'CONTROL ALGAS IV Región'!G61</f>
        <v>3304.7540000000004</v>
      </c>
      <c r="K100" s="366">
        <f>'CONTROL ALGAS IV Región'!J51+'CONTROL ALGAS IV Región'!J53+'CONTROL ALGAS IV Región'!J55+'CONTROL ALGAS IV Región'!J56+'CONTROL ALGAS IV Región'!J58+'CONTROL ALGAS IV Región'!J59+'CONTROL ALGAS IV Región'!J61</f>
        <v>1789.48</v>
      </c>
      <c r="L100" s="361">
        <f>'CONTROL ALGAS IV Región'!K51+'CONTROL ALGAS IV Región'!K53+'CONTROL ALGAS IV Región'!K55+'CONTROL ALGAS IV Región'!K56+'CONTROL ALGAS IV Región'!K58+'CONTROL ALGAS IV Región'!K59+'CONTROL ALGAS IV Región'!K61</f>
        <v>1515.2740000000003</v>
      </c>
      <c r="M100" s="365">
        <f>K100/J100</f>
        <v>0.54148659779215025</v>
      </c>
      <c r="N100" s="821" t="s">
        <v>403</v>
      </c>
      <c r="O100" s="364">
        <v>43437</v>
      </c>
    </row>
    <row r="101" spans="1:15">
      <c r="A101" s="358" t="s">
        <v>388</v>
      </c>
      <c r="B101" s="359" t="s">
        <v>366</v>
      </c>
      <c r="C101" s="360" t="s">
        <v>367</v>
      </c>
      <c r="D101" s="360" t="s">
        <v>368</v>
      </c>
      <c r="E101" s="360" t="s">
        <v>385</v>
      </c>
      <c r="F101" s="360" t="s">
        <v>355</v>
      </c>
      <c r="G101" s="360" t="s">
        <v>355</v>
      </c>
      <c r="H101" s="360">
        <f>'CONTROL ALGAS IV Región'!F52</f>
        <v>78</v>
      </c>
      <c r="I101" s="360"/>
      <c r="J101" s="360">
        <f>'CONTROL ALGAS IV Región'!G52</f>
        <v>78</v>
      </c>
      <c r="K101" s="360">
        <f>'CONTROL ALGAS IV Región'!J52</f>
        <v>237.90699999999998</v>
      </c>
      <c r="L101" s="361">
        <f>'CONTROL ALGAS IV Región'!K52</f>
        <v>-159.90699999999998</v>
      </c>
      <c r="M101" s="365">
        <f>'CONTROL ALGAS IV Región'!L52</f>
        <v>3.0500897435897434</v>
      </c>
      <c r="N101" s="363">
        <f>'CONTROL ALGAS IV Región'!M52</f>
        <v>43161</v>
      </c>
      <c r="O101" s="364">
        <v>43437</v>
      </c>
    </row>
    <row r="102" spans="1:15">
      <c r="A102" s="358" t="s">
        <v>388</v>
      </c>
      <c r="B102" s="359" t="s">
        <v>366</v>
      </c>
      <c r="C102" s="360" t="s">
        <v>367</v>
      </c>
      <c r="D102" s="360" t="s">
        <v>368</v>
      </c>
      <c r="E102" s="360" t="s">
        <v>385</v>
      </c>
      <c r="F102" s="360" t="s">
        <v>357</v>
      </c>
      <c r="G102" s="360" t="s">
        <v>372</v>
      </c>
      <c r="H102" s="360">
        <f>'CONTROL ALGAS IV Región'!F54</f>
        <v>1137</v>
      </c>
      <c r="I102" s="360"/>
      <c r="J102" s="360">
        <f>'CONTROL ALGAS IV Región'!G54</f>
        <v>977.09300000000007</v>
      </c>
      <c r="K102" s="360">
        <f>'CONTROL ALGAS IV Región'!J54</f>
        <v>966.25900000000001</v>
      </c>
      <c r="L102" s="361">
        <f>'CONTROL ALGAS IV Región'!K54</f>
        <v>10.83400000000006</v>
      </c>
      <c r="M102" s="365">
        <f>'CONTROL ALGAS IV Región'!L54</f>
        <v>0.98891200735242191</v>
      </c>
      <c r="N102" s="821">
        <f>'CONTROL ALGAS IV Región'!M54</f>
        <v>43249</v>
      </c>
      <c r="O102" s="364">
        <v>43437</v>
      </c>
    </row>
    <row r="103" spans="1:15">
      <c r="A103" s="358" t="s">
        <v>388</v>
      </c>
      <c r="B103" s="359" t="s">
        <v>366</v>
      </c>
      <c r="C103" s="360" t="s">
        <v>367</v>
      </c>
      <c r="D103" s="360" t="s">
        <v>368</v>
      </c>
      <c r="E103" s="360" t="s">
        <v>385</v>
      </c>
      <c r="F103" s="360" t="s">
        <v>373</v>
      </c>
      <c r="G103" s="360" t="s">
        <v>360</v>
      </c>
      <c r="H103" s="360">
        <f>'CONTROL ALGAS IV Región'!F57</f>
        <v>1026</v>
      </c>
      <c r="I103" s="360"/>
      <c r="J103" s="360">
        <f>'CONTROL ALGAS IV Región'!G57</f>
        <v>1036.8340000000001</v>
      </c>
      <c r="K103" s="360">
        <f>'CONTROL ALGAS IV Región'!J57</f>
        <v>442.99200000000002</v>
      </c>
      <c r="L103" s="361">
        <f>'CONTROL ALGAS IV Región'!K57</f>
        <v>593.8420000000001</v>
      </c>
      <c r="M103" s="365">
        <f>'CONTROL ALGAS IV Región'!L57</f>
        <v>0.42725450747178428</v>
      </c>
      <c r="N103" s="821" t="str">
        <f>'CONTROL ALGAS IV Región'!M57</f>
        <v>-</v>
      </c>
      <c r="O103" s="364">
        <v>43437</v>
      </c>
    </row>
    <row r="104" spans="1:15">
      <c r="A104" s="358" t="s">
        <v>388</v>
      </c>
      <c r="B104" s="359" t="s">
        <v>366</v>
      </c>
      <c r="C104" s="360" t="s">
        <v>367</v>
      </c>
      <c r="D104" s="360" t="s">
        <v>368</v>
      </c>
      <c r="E104" s="360" t="s">
        <v>385</v>
      </c>
      <c r="F104" s="360" t="s">
        <v>362</v>
      </c>
      <c r="G104" s="360" t="s">
        <v>362</v>
      </c>
      <c r="H104" s="360">
        <f>'CONTROL ALGAS IV Región'!F60</f>
        <v>459</v>
      </c>
      <c r="I104" s="360"/>
      <c r="J104" s="360">
        <f>'CONTROL ALGAS IV Región'!G60</f>
        <v>1052.8420000000001</v>
      </c>
      <c r="K104" s="360">
        <f>'CONTROL ALGAS IV Región'!J60</f>
        <v>1.292</v>
      </c>
      <c r="L104" s="361">
        <f>'CONTROL ALGAS IV Región'!K60</f>
        <v>1051.5500000000002</v>
      </c>
      <c r="M104" s="365">
        <f>'CONTROL ALGAS IV Región'!L60</f>
        <v>1.2271546917771137E-3</v>
      </c>
      <c r="N104" s="821" t="str">
        <f>'CONTROL ALGAS IV Región'!M60</f>
        <v>-</v>
      </c>
      <c r="O104" s="364">
        <v>43437</v>
      </c>
    </row>
    <row r="105" spans="1:15">
      <c r="A105" s="358" t="s">
        <v>388</v>
      </c>
      <c r="B105" s="359" t="s">
        <v>366</v>
      </c>
      <c r="C105" s="360" t="s">
        <v>367</v>
      </c>
      <c r="D105" s="360" t="s">
        <v>368</v>
      </c>
      <c r="E105" s="360" t="s">
        <v>385</v>
      </c>
      <c r="F105" s="360" t="s">
        <v>354</v>
      </c>
      <c r="G105" s="360" t="s">
        <v>362</v>
      </c>
      <c r="H105" s="360">
        <f>'CONTROL ALGAS IV Región'!F52+'CONTROL ALGAS IV Región'!F54+'CONTROL ALGAS IV Región'!F57+'CONTROL ALGAS IV Región'!F60</f>
        <v>2700</v>
      </c>
      <c r="I105" s="360"/>
      <c r="J105" s="360">
        <f>'CONTROL ALGAS IV Región'!G52+'CONTROL ALGAS IV Región'!G54+'CONTROL ALGAS IV Región'!G57+'CONTROL ALGAS IV Región'!G60</f>
        <v>3144.7690000000002</v>
      </c>
      <c r="K105" s="360">
        <f>'CONTROL ALGAS IV Región'!J52+'CONTROL ALGAS IV Región'!J54+'CONTROL ALGAS IV Región'!J57+'CONTROL ALGAS IV Región'!J60</f>
        <v>1648.4499999999998</v>
      </c>
      <c r="L105" s="361">
        <f>'CONTROL ALGAS IV Región'!K52+'CONTROL ALGAS IV Región'!K54+'CONTROL ALGAS IV Región'!K57+'CONTROL ALGAS IV Región'!K60</f>
        <v>1496.3190000000004</v>
      </c>
      <c r="M105" s="365">
        <f>K105/J105</f>
        <v>0.52418794512410916</v>
      </c>
      <c r="N105" s="363" t="s">
        <v>403</v>
      </c>
      <c r="O105" s="364">
        <v>43437</v>
      </c>
    </row>
    <row r="106" spans="1:15">
      <c r="A106" s="358" t="s">
        <v>387</v>
      </c>
      <c r="B106" s="359" t="s">
        <v>397</v>
      </c>
      <c r="C106" s="360" t="s">
        <v>367</v>
      </c>
      <c r="D106" s="360" t="s">
        <v>368</v>
      </c>
      <c r="E106" s="360" t="s">
        <v>369</v>
      </c>
      <c r="F106" s="360" t="s">
        <v>354</v>
      </c>
      <c r="G106" s="360" t="s">
        <v>355</v>
      </c>
      <c r="H106" s="360">
        <f>'CONTROL ALGAS IV Región'!F65</f>
        <v>15</v>
      </c>
      <c r="I106" s="360"/>
      <c r="J106" s="360">
        <f>'CONTROL ALGAS IV Región'!G65</f>
        <v>15</v>
      </c>
      <c r="K106" s="360">
        <f>'CONTROL ALGAS IV Región'!J65</f>
        <v>37.036999999999999</v>
      </c>
      <c r="L106" s="366">
        <f>'CONTROL ALGAS IV Región'!K65</f>
        <v>-22.036999999999999</v>
      </c>
      <c r="M106" s="365">
        <f>K106/J106</f>
        <v>2.4691333333333332</v>
      </c>
      <c r="N106" s="363">
        <f>'CONTROL ALGAS IV Región'!M65</f>
        <v>43145</v>
      </c>
      <c r="O106" s="364">
        <v>43437</v>
      </c>
    </row>
    <row r="107" spans="1:15">
      <c r="A107" s="358" t="s">
        <v>387</v>
      </c>
      <c r="B107" s="359" t="s">
        <v>397</v>
      </c>
      <c r="C107" s="360" t="s">
        <v>367</v>
      </c>
      <c r="D107" s="360" t="s">
        <v>368</v>
      </c>
      <c r="E107" s="360" t="s">
        <v>369</v>
      </c>
      <c r="F107" s="360" t="s">
        <v>357</v>
      </c>
      <c r="G107" s="360" t="s">
        <v>358</v>
      </c>
      <c r="H107" s="360">
        <f>'CONTROL ALGAS IV Región'!F67</f>
        <v>65</v>
      </c>
      <c r="I107" s="360"/>
      <c r="J107" s="360">
        <f>'CONTROL ALGAS IV Región'!G67</f>
        <v>42.963000000000001</v>
      </c>
      <c r="K107" s="360">
        <f>'CONTROL ALGAS IV Región'!J67</f>
        <v>94.603999999999999</v>
      </c>
      <c r="L107" s="366">
        <f>'CONTROL ALGAS IV Región'!K67</f>
        <v>-51.640999999999998</v>
      </c>
      <c r="M107" s="365">
        <f>K107/J107</f>
        <v>2.2019877569071062</v>
      </c>
      <c r="N107" s="363">
        <f>'CONTROL ALGAS IV Región'!M67</f>
        <v>43200</v>
      </c>
      <c r="O107" s="364">
        <v>43437</v>
      </c>
    </row>
    <row r="108" spans="1:15">
      <c r="A108" s="358" t="s">
        <v>387</v>
      </c>
      <c r="B108" s="359" t="s">
        <v>397</v>
      </c>
      <c r="C108" s="360" t="s">
        <v>367</v>
      </c>
      <c r="D108" s="360" t="s">
        <v>368</v>
      </c>
      <c r="E108" s="360" t="s">
        <v>369</v>
      </c>
      <c r="F108" s="360" t="s">
        <v>359</v>
      </c>
      <c r="G108" s="360" t="s">
        <v>360</v>
      </c>
      <c r="H108" s="360">
        <f>'CONTROL ALGAS IV Región'!F69</f>
        <v>55</v>
      </c>
      <c r="I108" s="360"/>
      <c r="J108" s="360">
        <f>'CONTROL ALGAS IV Región'!G69</f>
        <v>3.3590000000000018</v>
      </c>
      <c r="K108" s="360">
        <f>'CONTROL ALGAS IV Región'!J69</f>
        <v>32.625</v>
      </c>
      <c r="L108" s="366">
        <f>'CONTROL ALGAS IV Región'!K69</f>
        <v>-29.265999999999998</v>
      </c>
      <c r="M108" s="365">
        <f>'CONTROL ALGAS IV Región'!L69</f>
        <v>9.712712116701395</v>
      </c>
      <c r="N108" s="363" t="s">
        <v>403</v>
      </c>
      <c r="O108" s="364">
        <v>43437</v>
      </c>
    </row>
    <row r="109" spans="1:15">
      <c r="A109" s="358" t="s">
        <v>387</v>
      </c>
      <c r="B109" s="359" t="s">
        <v>397</v>
      </c>
      <c r="C109" s="360" t="s">
        <v>367</v>
      </c>
      <c r="D109" s="360" t="s">
        <v>368</v>
      </c>
      <c r="E109" s="360" t="s">
        <v>369</v>
      </c>
      <c r="F109" s="360" t="s">
        <v>374</v>
      </c>
      <c r="G109" s="360" t="s">
        <v>362</v>
      </c>
      <c r="H109" s="360">
        <f>'CONTROL ALGAS IV Región'!F71</f>
        <v>28</v>
      </c>
      <c r="I109" s="360"/>
      <c r="J109" s="360">
        <f>'CONTROL ALGAS IV Región'!G71</f>
        <v>-1.2659999999999982</v>
      </c>
      <c r="K109" s="360">
        <f>'CONTROL ALGAS IV Región'!J71</f>
        <v>0</v>
      </c>
      <c r="L109" s="366">
        <f>'CONTROL ALGAS IV Región'!K71</f>
        <v>-1.2659999999999982</v>
      </c>
      <c r="M109" s="365">
        <f>'CONTROL ALGAS IV Región'!L71</f>
        <v>0</v>
      </c>
      <c r="N109" s="363" t="s">
        <v>403</v>
      </c>
      <c r="O109" s="364">
        <v>43437</v>
      </c>
    </row>
    <row r="110" spans="1:15">
      <c r="A110" s="358" t="s">
        <v>387</v>
      </c>
      <c r="B110" s="359" t="s">
        <v>397</v>
      </c>
      <c r="C110" s="360" t="s">
        <v>367</v>
      </c>
      <c r="D110" s="360" t="s">
        <v>368</v>
      </c>
      <c r="E110" s="360" t="s">
        <v>369</v>
      </c>
      <c r="F110" s="360" t="s">
        <v>354</v>
      </c>
      <c r="G110" s="360" t="s">
        <v>362</v>
      </c>
      <c r="H110" s="360">
        <f>'CONTROL ALGAS IV Región'!F65+'CONTROL ALGAS IV Región'!F67+'CONTROL ALGAS IV Región'!F69+'CONTROL ALGAS IV Región'!F71</f>
        <v>163</v>
      </c>
      <c r="I110" s="360"/>
      <c r="J110" s="360">
        <f>'CONTROL ALGAS IV Región'!G65+'CONTROL ALGAS IV Región'!G67+'CONTROL ALGAS IV Región'!G69+'CONTROL ALGAS IV Región'!G71</f>
        <v>60.056000000000004</v>
      </c>
      <c r="K110" s="360">
        <f>'CONTROL ALGAS IV Región'!J65+'CONTROL ALGAS IV Región'!J67+'CONTROL ALGAS IV Región'!J69+'CONTROL ALGAS IV Región'!J71</f>
        <v>164.26599999999999</v>
      </c>
      <c r="L110" s="366">
        <f>'CONTROL ALGAS IV Región'!K65+'CONTROL ALGAS IV Región'!K67+'CONTROL ALGAS IV Región'!K69+'CONTROL ALGAS IV Región'!K71</f>
        <v>-104.20999999999998</v>
      </c>
      <c r="M110" s="365">
        <f>K110/J110</f>
        <v>2.7352138004529101</v>
      </c>
      <c r="N110" s="363" t="s">
        <v>403</v>
      </c>
      <c r="O110" s="364">
        <v>43437</v>
      </c>
    </row>
    <row r="111" spans="1:15">
      <c r="A111" s="358" t="s">
        <v>387</v>
      </c>
      <c r="B111" s="359" t="s">
        <v>397</v>
      </c>
      <c r="C111" s="360" t="s">
        <v>367</v>
      </c>
      <c r="D111" s="360" t="s">
        <v>368</v>
      </c>
      <c r="E111" s="360" t="s">
        <v>370</v>
      </c>
      <c r="F111" s="360" t="s">
        <v>354</v>
      </c>
      <c r="G111" s="360" t="s">
        <v>355</v>
      </c>
      <c r="H111" s="360">
        <f>'CONTROL ALGAS IV Región'!F66</f>
        <v>2</v>
      </c>
      <c r="I111" s="360"/>
      <c r="J111" s="360">
        <f>'CONTROL ALGAS IV Región'!G66</f>
        <v>2</v>
      </c>
      <c r="K111" s="360">
        <f>'CONTROL ALGAS IV Región'!J66</f>
        <v>49.652000000000001</v>
      </c>
      <c r="L111" s="366">
        <f>'CONTROL ALGAS IV Región'!K66</f>
        <v>-47.652000000000001</v>
      </c>
      <c r="M111" s="365">
        <f>'CONTROL ALGAS IV Región'!L66</f>
        <v>24.826000000000001</v>
      </c>
      <c r="N111" s="363">
        <f>'CONTROL ALGAS IV Región'!M66</f>
        <v>43165</v>
      </c>
      <c r="O111" s="364">
        <v>43437</v>
      </c>
    </row>
    <row r="112" spans="1:15">
      <c r="A112" s="358" t="s">
        <v>387</v>
      </c>
      <c r="B112" s="359" t="s">
        <v>397</v>
      </c>
      <c r="C112" s="360" t="s">
        <v>367</v>
      </c>
      <c r="D112" s="360" t="s">
        <v>368</v>
      </c>
      <c r="E112" s="360" t="s">
        <v>370</v>
      </c>
      <c r="F112" s="360" t="s">
        <v>357</v>
      </c>
      <c r="G112" s="360" t="s">
        <v>358</v>
      </c>
      <c r="H112" s="360">
        <f>'CONTROL ALGAS IV Región'!F68</f>
        <v>2</v>
      </c>
      <c r="I112" s="360"/>
      <c r="J112" s="360">
        <f>'CONTROL ALGAS IV Región'!G68</f>
        <v>-45.652000000000001</v>
      </c>
      <c r="K112" s="360">
        <f>'CONTROL ALGAS IV Región'!J68</f>
        <v>0</v>
      </c>
      <c r="L112" s="366">
        <f>'CONTROL ALGAS IV Región'!K68</f>
        <v>-45.652000000000001</v>
      </c>
      <c r="M112" s="365">
        <f>'CONTROL ALGAS IV Región'!L68</f>
        <v>0</v>
      </c>
      <c r="N112" s="363">
        <f>'CONTROL ALGAS IV Región'!M68</f>
        <v>43200</v>
      </c>
      <c r="O112" s="364">
        <v>43437</v>
      </c>
    </row>
    <row r="113" spans="1:15">
      <c r="A113" s="358" t="s">
        <v>387</v>
      </c>
      <c r="B113" s="359" t="s">
        <v>397</v>
      </c>
      <c r="C113" s="360" t="s">
        <v>367</v>
      </c>
      <c r="D113" s="360" t="s">
        <v>368</v>
      </c>
      <c r="E113" s="360" t="s">
        <v>370</v>
      </c>
      <c r="F113" s="360" t="s">
        <v>359</v>
      </c>
      <c r="G113" s="360" t="s">
        <v>360</v>
      </c>
      <c r="H113" s="360">
        <f>'CONTROL ALGAS IV Región'!F70</f>
        <v>6</v>
      </c>
      <c r="I113" s="360"/>
      <c r="J113" s="360">
        <f>'CONTROL ALGAS IV Región'!G70</f>
        <v>-39.652000000000001</v>
      </c>
      <c r="K113" s="360">
        <f>'CONTROL ALGAS IV Región'!J70</f>
        <v>0</v>
      </c>
      <c r="L113" s="366">
        <f>'CONTROL ALGAS IV Región'!K70</f>
        <v>-39.652000000000001</v>
      </c>
      <c r="M113" s="365">
        <f>'CONTROL ALGAS IV Región'!L70</f>
        <v>0</v>
      </c>
      <c r="N113" s="363" t="s">
        <v>403</v>
      </c>
      <c r="O113" s="364">
        <v>43437</v>
      </c>
    </row>
    <row r="114" spans="1:15">
      <c r="A114" s="358" t="s">
        <v>387</v>
      </c>
      <c r="B114" s="359" t="s">
        <v>397</v>
      </c>
      <c r="C114" s="360" t="s">
        <v>367</v>
      </c>
      <c r="D114" s="360" t="s">
        <v>368</v>
      </c>
      <c r="E114" s="360" t="s">
        <v>370</v>
      </c>
      <c r="F114" s="360" t="s">
        <v>374</v>
      </c>
      <c r="G114" s="360" t="s">
        <v>362</v>
      </c>
      <c r="H114" s="360">
        <f>'CONTROL ALGAS IV Región'!F72</f>
        <v>2</v>
      </c>
      <c r="I114" s="360"/>
      <c r="J114" s="360">
        <f>'CONTROL ALGAS IV Región'!G72</f>
        <v>-37.652000000000001</v>
      </c>
      <c r="K114" s="360">
        <f>'CONTROL ALGAS IV Región'!J72</f>
        <v>0</v>
      </c>
      <c r="L114" s="366">
        <f>'CONTROL ALGAS IV Región'!K72</f>
        <v>-37.652000000000001</v>
      </c>
      <c r="M114" s="365">
        <f>'CONTROL ALGAS IV Región'!L72</f>
        <v>0</v>
      </c>
      <c r="N114" s="363" t="s">
        <v>403</v>
      </c>
      <c r="O114" s="364">
        <v>43437</v>
      </c>
    </row>
    <row r="115" spans="1:15">
      <c r="A115" s="358" t="s">
        <v>387</v>
      </c>
      <c r="B115" s="359" t="s">
        <v>397</v>
      </c>
      <c r="C115" s="360" t="s">
        <v>367</v>
      </c>
      <c r="D115" s="360" t="s">
        <v>368</v>
      </c>
      <c r="E115" s="360" t="s">
        <v>370</v>
      </c>
      <c r="F115" s="360" t="s">
        <v>354</v>
      </c>
      <c r="G115" s="360" t="s">
        <v>362</v>
      </c>
      <c r="H115" s="360">
        <f>'CONTROL ALGAS IV Región'!F66+'CONTROL ALGAS IV Región'!F68+'CONTROL ALGAS IV Región'!F70+'CONTROL ALGAS IV Región'!F72</f>
        <v>12</v>
      </c>
      <c r="I115" s="360"/>
      <c r="J115" s="360">
        <f>'CONTROL ALGAS IV Región'!G66+'CONTROL ALGAS IV Región'!G68+'CONTROL ALGAS IV Región'!G70+'CONTROL ALGAS IV Región'!G72</f>
        <v>-120.956</v>
      </c>
      <c r="K115" s="360">
        <f>'CONTROL ALGAS IV Región'!J66+'CONTROL ALGAS IV Región'!J68+'CONTROL ALGAS IV Región'!J70+'CONTROL ALGAS IV Región'!J72</f>
        <v>49.652000000000001</v>
      </c>
      <c r="L115" s="366">
        <f>'CONTROL ALGAS IV Región'!K65+'CONTROL ALGAS IV Región'!K68+'CONTROL ALGAS IV Región'!K70+'CONTROL ALGAS IV Región'!K72</f>
        <v>-144.99299999999999</v>
      </c>
      <c r="M115" s="365">
        <f>+K115/J115</f>
        <v>-0.41049637884850687</v>
      </c>
      <c r="N115" s="363" t="s">
        <v>403</v>
      </c>
      <c r="O115" s="364">
        <v>43437</v>
      </c>
    </row>
    <row r="116" spans="1:15">
      <c r="A116" s="358" t="s">
        <v>387</v>
      </c>
      <c r="B116" s="359" t="s">
        <v>397</v>
      </c>
      <c r="C116" s="360" t="s">
        <v>367</v>
      </c>
      <c r="D116" s="360" t="s">
        <v>368</v>
      </c>
      <c r="E116" s="360" t="s">
        <v>377</v>
      </c>
      <c r="F116" s="360" t="s">
        <v>354</v>
      </c>
      <c r="G116" s="360" t="s">
        <v>355</v>
      </c>
      <c r="H116" s="360">
        <f>'CONTROL ALGAS IV Región'!F73</f>
        <v>364</v>
      </c>
      <c r="I116" s="360"/>
      <c r="J116" s="360">
        <f>'CONTROL ALGAS IV Región'!G73</f>
        <v>364</v>
      </c>
      <c r="K116" s="360">
        <f>'CONTROL ALGAS IV Región'!J73</f>
        <v>254.47</v>
      </c>
      <c r="L116" s="366">
        <f>'CONTROL ALGAS IV Región'!K73</f>
        <v>109.53</v>
      </c>
      <c r="M116" s="365">
        <f>'CONTROL ALGAS IV Región'!L73</f>
        <v>0.69909340659340657</v>
      </c>
      <c r="N116" s="363" t="s">
        <v>403</v>
      </c>
      <c r="O116" s="364">
        <v>43437</v>
      </c>
    </row>
    <row r="117" spans="1:15">
      <c r="A117" s="358" t="s">
        <v>387</v>
      </c>
      <c r="B117" s="359" t="s">
        <v>397</v>
      </c>
      <c r="C117" s="360" t="s">
        <v>367</v>
      </c>
      <c r="D117" s="360" t="s">
        <v>368</v>
      </c>
      <c r="E117" s="360" t="s">
        <v>377</v>
      </c>
      <c r="F117" s="360" t="s">
        <v>357</v>
      </c>
      <c r="G117" s="360" t="s">
        <v>358</v>
      </c>
      <c r="H117" s="360">
        <f>'CONTROL ALGAS IV Región'!F75</f>
        <v>172</v>
      </c>
      <c r="I117" s="360"/>
      <c r="J117" s="360">
        <f>'CONTROL ALGAS IV Región'!G75</f>
        <v>281.52999999999997</v>
      </c>
      <c r="K117" s="360">
        <f>'CONTROL ALGAS IV Región'!J75</f>
        <v>364.56900000000002</v>
      </c>
      <c r="L117" s="366">
        <f>'CONTROL ALGAS IV Región'!K75</f>
        <v>-83.039000000000044</v>
      </c>
      <c r="M117" s="365">
        <f>'CONTROL ALGAS IV Región'!L75</f>
        <v>1.2949561325613612</v>
      </c>
      <c r="N117" s="363" t="s">
        <v>403</v>
      </c>
      <c r="O117" s="364">
        <v>43437</v>
      </c>
    </row>
    <row r="118" spans="1:15">
      <c r="A118" s="358" t="s">
        <v>387</v>
      </c>
      <c r="B118" s="359" t="s">
        <v>397</v>
      </c>
      <c r="C118" s="360" t="s">
        <v>367</v>
      </c>
      <c r="D118" s="360" t="s">
        <v>368</v>
      </c>
      <c r="E118" s="360" t="s">
        <v>377</v>
      </c>
      <c r="F118" s="360" t="s">
        <v>359</v>
      </c>
      <c r="G118" s="360" t="s">
        <v>360</v>
      </c>
      <c r="H118" s="360">
        <f>'CONTROL ALGAS IV Región'!F77</f>
        <v>173</v>
      </c>
      <c r="I118" s="360"/>
      <c r="J118" s="360">
        <f>'CONTROL ALGAS IV Región'!G77</f>
        <v>89.960999999999956</v>
      </c>
      <c r="K118" s="360">
        <f>'CONTROL ALGAS IV Región'!J77</f>
        <v>89.423000000000002</v>
      </c>
      <c r="L118" s="366">
        <f>'CONTROL ALGAS IV Región'!K77</f>
        <v>0.53799999999995407</v>
      </c>
      <c r="M118" s="365">
        <f>'CONTROL ALGAS IV Región'!L77</f>
        <v>0.99401963072887189</v>
      </c>
      <c r="N118" s="363" t="s">
        <v>403</v>
      </c>
      <c r="O118" s="364">
        <v>43437</v>
      </c>
    </row>
    <row r="119" spans="1:15">
      <c r="A119" s="358" t="s">
        <v>387</v>
      </c>
      <c r="B119" s="359" t="s">
        <v>397</v>
      </c>
      <c r="C119" s="360" t="s">
        <v>367</v>
      </c>
      <c r="D119" s="360" t="s">
        <v>368</v>
      </c>
      <c r="E119" s="360" t="s">
        <v>377</v>
      </c>
      <c r="F119" s="360" t="s">
        <v>374</v>
      </c>
      <c r="G119" s="360" t="s">
        <v>362</v>
      </c>
      <c r="H119" s="360">
        <f>'CONTROL ALGAS IV Región'!F79</f>
        <v>156</v>
      </c>
      <c r="I119" s="360"/>
      <c r="J119" s="360">
        <f>'CONTROL ALGAS IV Región'!G79</f>
        <v>156.53799999999995</v>
      </c>
      <c r="K119" s="360">
        <f>'CONTROL ALGAS IV Región'!J79</f>
        <v>9.7530000000000001</v>
      </c>
      <c r="L119" s="360">
        <f>'CONTROL ALGAS IV Región'!K79</f>
        <v>146.78499999999997</v>
      </c>
      <c r="M119" s="365">
        <f>'CONTROL ALGAS IV Región'!L79</f>
        <v>6.2304360602537419E-2</v>
      </c>
      <c r="N119" s="363" t="s">
        <v>403</v>
      </c>
      <c r="O119" s="364">
        <v>43437</v>
      </c>
    </row>
    <row r="120" spans="1:15">
      <c r="A120" s="358" t="s">
        <v>387</v>
      </c>
      <c r="B120" s="359" t="s">
        <v>397</v>
      </c>
      <c r="C120" s="360" t="s">
        <v>367</v>
      </c>
      <c r="D120" s="360" t="s">
        <v>368</v>
      </c>
      <c r="E120" s="360" t="s">
        <v>377</v>
      </c>
      <c r="F120" s="360" t="s">
        <v>354</v>
      </c>
      <c r="G120" s="360" t="s">
        <v>362</v>
      </c>
      <c r="H120" s="360">
        <f>'CONTROL ALGAS IV Región'!F73+'CONTROL ALGAS IV Región'!F75+'CONTROL ALGAS IV Región'!F77+'CONTROL ALGAS IV Región'!F79</f>
        <v>865</v>
      </c>
      <c r="I120" s="360"/>
      <c r="J120" s="360">
        <f>'CONTROL ALGAS IV Región'!G73+'CONTROL ALGAS IV Región'!G75+'CONTROL ALGAS IV Región'!G77+'CONTROL ALGAS IV Región'!G79</f>
        <v>892.029</v>
      </c>
      <c r="K120" s="360">
        <f>'CONTROL ALGAS IV Región'!J73+'CONTROL ALGAS IV Región'!J75+'CONTROL ALGAS IV Región'!J77+'CONTROL ALGAS IV Región'!J79</f>
        <v>718.21500000000003</v>
      </c>
      <c r="L120" s="366">
        <f>'CONTROL ALGAS IV Región'!K73+'CONTROL ALGAS IV Región'!K75+'CONTROL ALGAS IV Región'!K77+'CONTROL ALGAS IV Región'!K79</f>
        <v>173.81399999999988</v>
      </c>
      <c r="M120" s="365">
        <f>K120/J120</f>
        <v>0.80514759049313422</v>
      </c>
      <c r="N120" s="363" t="s">
        <v>403</v>
      </c>
      <c r="O120" s="364">
        <v>43437</v>
      </c>
    </row>
    <row r="121" spans="1:15">
      <c r="A121" s="358" t="s">
        <v>387</v>
      </c>
      <c r="B121" s="359" t="s">
        <v>397</v>
      </c>
      <c r="C121" s="360" t="s">
        <v>367</v>
      </c>
      <c r="D121" s="360" t="s">
        <v>368</v>
      </c>
      <c r="E121" s="360" t="s">
        <v>379</v>
      </c>
      <c r="F121" s="360" t="s">
        <v>354</v>
      </c>
      <c r="G121" s="360" t="s">
        <v>355</v>
      </c>
      <c r="H121" s="360">
        <f>'CONTROL ALGAS IV Región'!F74</f>
        <v>20</v>
      </c>
      <c r="I121" s="360"/>
      <c r="J121" s="360">
        <f>'CONTROL ALGAS IV Región'!G74</f>
        <v>20</v>
      </c>
      <c r="K121" s="360">
        <f>'CONTROL ALGAS IV Región'!J74</f>
        <v>0</v>
      </c>
      <c r="L121" s="366">
        <f>'CONTROL ALGAS IV Región'!K74</f>
        <v>20</v>
      </c>
      <c r="M121" s="365">
        <f>'CONTROL ALGAS IV Región'!L74</f>
        <v>0</v>
      </c>
      <c r="N121" s="363" t="s">
        <v>403</v>
      </c>
      <c r="O121" s="364">
        <v>43437</v>
      </c>
    </row>
    <row r="122" spans="1:15">
      <c r="A122" s="358" t="s">
        <v>387</v>
      </c>
      <c r="B122" s="359" t="s">
        <v>397</v>
      </c>
      <c r="C122" s="360" t="s">
        <v>367</v>
      </c>
      <c r="D122" s="360" t="s">
        <v>368</v>
      </c>
      <c r="E122" s="360" t="s">
        <v>379</v>
      </c>
      <c r="F122" s="360" t="s">
        <v>357</v>
      </c>
      <c r="G122" s="360" t="s">
        <v>358</v>
      </c>
      <c r="H122" s="360">
        <f>'CONTROL ALGAS IV Región'!F76</f>
        <v>10</v>
      </c>
      <c r="I122" s="360"/>
      <c r="J122" s="360">
        <f>'CONTROL ALGAS IV Región'!G76</f>
        <v>30</v>
      </c>
      <c r="K122" s="360">
        <f>'CONTROL ALGAS IV Región'!J76</f>
        <v>5.819</v>
      </c>
      <c r="L122" s="366">
        <f>'CONTROL ALGAS IV Región'!K76</f>
        <v>24.181000000000001</v>
      </c>
      <c r="M122" s="365">
        <f>'CONTROL ALGAS IV Región'!L76</f>
        <v>0.19396666666666668</v>
      </c>
      <c r="N122" s="363" t="s">
        <v>403</v>
      </c>
      <c r="O122" s="364">
        <v>43437</v>
      </c>
    </row>
    <row r="123" spans="1:15">
      <c r="A123" s="358" t="s">
        <v>387</v>
      </c>
      <c r="B123" s="359" t="s">
        <v>397</v>
      </c>
      <c r="C123" s="360" t="s">
        <v>367</v>
      </c>
      <c r="D123" s="360" t="s">
        <v>368</v>
      </c>
      <c r="E123" s="360" t="s">
        <v>379</v>
      </c>
      <c r="F123" s="360" t="s">
        <v>359</v>
      </c>
      <c r="G123" s="360" t="s">
        <v>360</v>
      </c>
      <c r="H123" s="360">
        <f>'CONTROL ALGAS IV Región'!F78</f>
        <v>14</v>
      </c>
      <c r="I123" s="360"/>
      <c r="J123" s="360">
        <f>'CONTROL ALGAS IV Región'!G78</f>
        <v>38.180999999999997</v>
      </c>
      <c r="K123" s="360">
        <f>'CONTROL ALGAS IV Región'!J78</f>
        <v>19.670000000000002</v>
      </c>
      <c r="L123" s="366">
        <f>'CONTROL ALGAS IV Región'!K78</f>
        <v>18.510999999999996</v>
      </c>
      <c r="M123" s="365">
        <f>'CONTROL ALGAS IV Región'!L78</f>
        <v>0.51517770618894221</v>
      </c>
      <c r="N123" s="363" t="s">
        <v>403</v>
      </c>
      <c r="O123" s="364">
        <v>43437</v>
      </c>
    </row>
    <row r="124" spans="1:15">
      <c r="A124" s="358" t="s">
        <v>387</v>
      </c>
      <c r="B124" s="359" t="s">
        <v>397</v>
      </c>
      <c r="C124" s="360" t="s">
        <v>367</v>
      </c>
      <c r="D124" s="360" t="s">
        <v>368</v>
      </c>
      <c r="E124" s="360" t="s">
        <v>379</v>
      </c>
      <c r="F124" s="360" t="s">
        <v>374</v>
      </c>
      <c r="G124" s="360" t="s">
        <v>362</v>
      </c>
      <c r="H124" s="360">
        <f>'CONTROL ALGAS IV Región'!F80</f>
        <v>7</v>
      </c>
      <c r="I124" s="360"/>
      <c r="J124" s="360">
        <f>'CONTROL ALGAS IV Región'!G80</f>
        <v>25.510999999999996</v>
      </c>
      <c r="K124" s="360">
        <f>'CONTROL ALGAS IV Región'!J80</f>
        <v>4.508</v>
      </c>
      <c r="L124" s="360">
        <f>'CONTROL ALGAS IV Región'!K80</f>
        <v>21.002999999999997</v>
      </c>
      <c r="M124" s="365">
        <f>'CONTROL ALGAS IV Región'!L80</f>
        <v>0.17670808670769475</v>
      </c>
      <c r="N124" s="363" t="s">
        <v>403</v>
      </c>
      <c r="O124" s="364">
        <v>43437</v>
      </c>
    </row>
    <row r="125" spans="1:15">
      <c r="A125" s="358" t="s">
        <v>387</v>
      </c>
      <c r="B125" s="359" t="s">
        <v>397</v>
      </c>
      <c r="C125" s="360" t="s">
        <v>367</v>
      </c>
      <c r="D125" s="360" t="s">
        <v>368</v>
      </c>
      <c r="E125" s="360" t="s">
        <v>379</v>
      </c>
      <c r="F125" s="360" t="s">
        <v>354</v>
      </c>
      <c r="G125" s="360" t="s">
        <v>362</v>
      </c>
      <c r="H125" s="360">
        <f>'CONTROL ALGAS IV Región'!F74+'CONTROL ALGAS IV Región'!F76+'CONTROL ALGAS IV Región'!F78+'CONTROL ALGAS IV Región'!F80</f>
        <v>51</v>
      </c>
      <c r="I125" s="360"/>
      <c r="J125" s="360">
        <f>'CONTROL ALGAS IV Región'!G74+'CONTROL ALGAS IV Región'!G76+'CONTROL ALGAS IV Región'!G78+'CONTROL ALGAS IV Región'!G80</f>
        <v>113.69199999999999</v>
      </c>
      <c r="K125" s="360">
        <f>'CONTROL ALGAS IV Región'!J74+'CONTROL ALGAS IV Región'!J76+'CONTROL ALGAS IV Región'!J78+'CONTROL ALGAS IV Región'!J80</f>
        <v>29.997</v>
      </c>
      <c r="L125" s="366">
        <f>'CONTROL ALGAS IV Región'!K74+'CONTROL ALGAS IV Región'!K76+'CONTROL ALGAS IV Región'!K78+'CONTROL ALGAS IV Región'!K80</f>
        <v>83.694999999999993</v>
      </c>
      <c r="M125" s="365">
        <f>K125/J125</f>
        <v>0.2638444217711009</v>
      </c>
      <c r="N125" s="363" t="s">
        <v>403</v>
      </c>
      <c r="O125" s="364">
        <v>43437</v>
      </c>
    </row>
    <row r="126" spans="1:15">
      <c r="A126" s="358" t="s">
        <v>387</v>
      </c>
      <c r="B126" s="359" t="s">
        <v>397</v>
      </c>
      <c r="C126" s="360" t="s">
        <v>367</v>
      </c>
      <c r="D126" s="360" t="s">
        <v>368</v>
      </c>
      <c r="E126" s="360" t="s">
        <v>381</v>
      </c>
      <c r="F126" s="360" t="s">
        <v>354</v>
      </c>
      <c r="G126" s="360" t="s">
        <v>355</v>
      </c>
      <c r="H126" s="360">
        <f>'CONTROL ALGAS IV Región'!F81</f>
        <v>1431</v>
      </c>
      <c r="I126" s="360"/>
      <c r="J126" s="360">
        <f>'CONTROL ALGAS IV Región'!G81</f>
        <v>1431</v>
      </c>
      <c r="K126" s="360">
        <f>'CONTROL ALGAS IV Región'!J81</f>
        <v>2411.3630000000003</v>
      </c>
      <c r="L126" s="366">
        <f>'CONTROL ALGAS IV Región'!K81</f>
        <v>-980.36300000000028</v>
      </c>
      <c r="M126" s="365">
        <f>'CONTROL ALGAS IV Región'!L81</f>
        <v>1.6850894479385048</v>
      </c>
      <c r="N126" s="363">
        <f>'CONTROL ALGAS IV Región'!M81</f>
        <v>43145</v>
      </c>
      <c r="O126" s="364">
        <v>43437</v>
      </c>
    </row>
    <row r="127" spans="1:15">
      <c r="A127" s="358" t="s">
        <v>387</v>
      </c>
      <c r="B127" s="359" t="s">
        <v>397</v>
      </c>
      <c r="C127" s="360" t="s">
        <v>367</v>
      </c>
      <c r="D127" s="360" t="s">
        <v>368</v>
      </c>
      <c r="E127" s="360" t="s">
        <v>381</v>
      </c>
      <c r="F127" s="360" t="s">
        <v>357</v>
      </c>
      <c r="G127" s="360" t="s">
        <v>358</v>
      </c>
      <c r="H127" s="360">
        <f>'CONTROL ALGAS IV Región'!F83</f>
        <v>938</v>
      </c>
      <c r="I127" s="360"/>
      <c r="J127" s="360">
        <f>'CONTROL ALGAS IV Región'!G83</f>
        <v>-42.363000000000284</v>
      </c>
      <c r="K127" s="360">
        <f>'CONTROL ALGAS IV Región'!J83</f>
        <v>4.7519999999999998</v>
      </c>
      <c r="L127" s="366">
        <f>'CONTROL ALGAS IV Región'!K83</f>
        <v>-47.115000000000286</v>
      </c>
      <c r="M127" s="365">
        <f>'CONTROL ALGAS IV Región'!L83</f>
        <v>-0.11217335882727776</v>
      </c>
      <c r="N127" s="363">
        <f>'CONTROL ALGAS IV Región'!M83</f>
        <v>43188</v>
      </c>
      <c r="O127" s="364">
        <v>43437</v>
      </c>
    </row>
    <row r="128" spans="1:15">
      <c r="A128" s="358" t="s">
        <v>387</v>
      </c>
      <c r="B128" s="359" t="s">
        <v>397</v>
      </c>
      <c r="C128" s="360" t="s">
        <v>367</v>
      </c>
      <c r="D128" s="360" t="s">
        <v>368</v>
      </c>
      <c r="E128" s="360" t="s">
        <v>381</v>
      </c>
      <c r="F128" s="360" t="s">
        <v>359</v>
      </c>
      <c r="G128" s="360" t="s">
        <v>360</v>
      </c>
      <c r="H128" s="360">
        <f>'CONTROL ALGAS IV Región'!F85</f>
        <v>1421</v>
      </c>
      <c r="I128" s="360"/>
      <c r="J128" s="360">
        <f>'CONTROL ALGAS IV Región'!G85</f>
        <v>1373.8849999999998</v>
      </c>
      <c r="K128" s="360">
        <f>'CONTROL ALGAS IV Región'!J85</f>
        <v>1494.568</v>
      </c>
      <c r="L128" s="366">
        <f>'CONTROL ALGAS IV Región'!K85</f>
        <v>-120.68300000000022</v>
      </c>
      <c r="M128" s="365">
        <f>'CONTROL ALGAS IV Región'!L85</f>
        <v>1.0878406853557614</v>
      </c>
      <c r="N128" s="363" t="s">
        <v>403</v>
      </c>
      <c r="O128" s="364">
        <v>43437</v>
      </c>
    </row>
    <row r="129" spans="1:15">
      <c r="A129" s="358" t="s">
        <v>387</v>
      </c>
      <c r="B129" s="359" t="s">
        <v>397</v>
      </c>
      <c r="C129" s="360" t="s">
        <v>367</v>
      </c>
      <c r="D129" s="360" t="s">
        <v>368</v>
      </c>
      <c r="E129" s="360" t="s">
        <v>381</v>
      </c>
      <c r="F129" s="360" t="s">
        <v>374</v>
      </c>
      <c r="G129" s="360" t="s">
        <v>362</v>
      </c>
      <c r="H129" s="360">
        <f>'CONTROL ALGAS IV Región'!F87</f>
        <v>948</v>
      </c>
      <c r="I129" s="360"/>
      <c r="J129" s="360">
        <f>'CONTROL ALGAS IV Región'!G87</f>
        <v>827.31699999999978</v>
      </c>
      <c r="K129" s="360">
        <f>'CONTROL ALGAS IV Región'!J87</f>
        <v>937.21199999999999</v>
      </c>
      <c r="L129" s="366">
        <f>'CONTROL ALGAS IV Región'!K87</f>
        <v>-109.89500000000021</v>
      </c>
      <c r="M129" s="365">
        <f>'CONTROL ALGAS IV Región'!L87</f>
        <v>1.1328330011349945</v>
      </c>
      <c r="N129" s="363" t="s">
        <v>403</v>
      </c>
      <c r="O129" s="364">
        <v>43437</v>
      </c>
    </row>
    <row r="130" spans="1:15">
      <c r="A130" s="358" t="s">
        <v>387</v>
      </c>
      <c r="B130" s="359" t="s">
        <v>397</v>
      </c>
      <c r="C130" s="360" t="s">
        <v>367</v>
      </c>
      <c r="D130" s="360" t="s">
        <v>368</v>
      </c>
      <c r="E130" s="360" t="s">
        <v>381</v>
      </c>
      <c r="F130" s="360" t="s">
        <v>354</v>
      </c>
      <c r="G130" s="360" t="s">
        <v>362</v>
      </c>
      <c r="H130" s="360">
        <f>'CONTROL ALGAS IV Región'!F81+'CONTROL ALGAS IV Región'!F83+'CONTROL ALGAS IV Región'!F85+'CONTROL ALGAS IV Región'!F87</f>
        <v>4738</v>
      </c>
      <c r="I130" s="360"/>
      <c r="J130" s="360">
        <f>'CONTROL ALGAS IV Región'!G81+'CONTROL ALGAS IV Región'!G83+'CONTROL ALGAS IV Región'!G85+'CONTROL ALGAS IV Región'!G87</f>
        <v>3589.838999999999</v>
      </c>
      <c r="K130" s="360">
        <f>'CONTROL ALGAS IV Región'!J81+'CONTROL ALGAS IV Región'!J83+'CONTROL ALGAS IV Región'!J85+'CONTROL ALGAS IV Región'!J87</f>
        <v>4847.8950000000004</v>
      </c>
      <c r="L130" s="366">
        <f>'CONTROL ALGAS IV Región'!K81+'CONTROL ALGAS IV Región'!K83+'CONTROL ALGAS IV Región'!K85+'CONTROL ALGAS IV Región'!K87</f>
        <v>-1258.0560000000009</v>
      </c>
      <c r="M130" s="365">
        <f>K130/J130</f>
        <v>1.3504491427052863</v>
      </c>
      <c r="N130" s="363" t="s">
        <v>403</v>
      </c>
      <c r="O130" s="364">
        <v>43437</v>
      </c>
    </row>
    <row r="131" spans="1:15">
      <c r="A131" s="358" t="s">
        <v>387</v>
      </c>
      <c r="B131" s="359" t="s">
        <v>397</v>
      </c>
      <c r="C131" s="360" t="s">
        <v>367</v>
      </c>
      <c r="D131" s="360" t="s">
        <v>368</v>
      </c>
      <c r="E131" s="360" t="s">
        <v>380</v>
      </c>
      <c r="F131" s="360" t="s">
        <v>354</v>
      </c>
      <c r="G131" s="360" t="s">
        <v>355</v>
      </c>
      <c r="H131" s="360">
        <f>'CONTROL ALGAS IV Región'!F82</f>
        <v>72</v>
      </c>
      <c r="I131" s="360"/>
      <c r="J131" s="360">
        <f>'CONTROL ALGAS IV Región'!G82</f>
        <v>72</v>
      </c>
      <c r="K131" s="360">
        <f>'CONTROL ALGAS IV Región'!J82</f>
        <v>106.41</v>
      </c>
      <c r="L131" s="366">
        <f>'CONTROL ALGAS IV Región'!K82</f>
        <v>-34.409999999999997</v>
      </c>
      <c r="M131" s="365">
        <f>'CONTROL ALGAS IV Región'!L82</f>
        <v>1.4779166666666665</v>
      </c>
      <c r="N131" s="363">
        <f>'CONTROL ALGAS IV Región'!M82</f>
        <v>43171</v>
      </c>
      <c r="O131" s="364">
        <v>43437</v>
      </c>
    </row>
    <row r="132" spans="1:15">
      <c r="A132" s="358" t="s">
        <v>387</v>
      </c>
      <c r="B132" s="359" t="s">
        <v>397</v>
      </c>
      <c r="C132" s="360" t="s">
        <v>367</v>
      </c>
      <c r="D132" s="360" t="s">
        <v>368</v>
      </c>
      <c r="E132" s="360" t="s">
        <v>380</v>
      </c>
      <c r="F132" s="360" t="s">
        <v>357</v>
      </c>
      <c r="G132" s="360" t="s">
        <v>358</v>
      </c>
      <c r="H132" s="360">
        <f>'CONTROL ALGAS IV Región'!F84</f>
        <v>76</v>
      </c>
      <c r="I132" s="360"/>
      <c r="J132" s="360">
        <f>'CONTROL ALGAS IV Región'!G84</f>
        <v>41.59</v>
      </c>
      <c r="K132" s="360">
        <f>'CONTROL ALGAS IV Región'!J84</f>
        <v>243.16900000000001</v>
      </c>
      <c r="L132" s="366">
        <f>'CONTROL ALGAS IV Región'!K84</f>
        <v>-201.57900000000001</v>
      </c>
      <c r="M132" s="365">
        <f>K132/J132</f>
        <v>5.8468141380139453</v>
      </c>
      <c r="N132" s="363">
        <f>'CONTROL ALGAS IV Región'!M84</f>
        <v>43193</v>
      </c>
      <c r="O132" s="364">
        <v>43437</v>
      </c>
    </row>
    <row r="133" spans="1:15">
      <c r="A133" s="358" t="s">
        <v>387</v>
      </c>
      <c r="B133" s="359" t="s">
        <v>397</v>
      </c>
      <c r="C133" s="360" t="s">
        <v>367</v>
      </c>
      <c r="D133" s="360" t="s">
        <v>368</v>
      </c>
      <c r="E133" s="360" t="s">
        <v>380</v>
      </c>
      <c r="F133" s="360" t="s">
        <v>359</v>
      </c>
      <c r="G133" s="360" t="s">
        <v>360</v>
      </c>
      <c r="H133" s="360">
        <f>'CONTROL ALGAS IV Región'!F86</f>
        <v>95</v>
      </c>
      <c r="I133" s="360"/>
      <c r="J133" s="360">
        <f>'CONTROL ALGAS IV Región'!G86</f>
        <v>-106.57900000000001</v>
      </c>
      <c r="K133" s="360">
        <f>'CONTROL ALGAS IV Región'!J86</f>
        <v>2.548</v>
      </c>
      <c r="L133" s="366">
        <f>'CONTROL ALGAS IV Región'!K86</f>
        <v>-109.12700000000001</v>
      </c>
      <c r="M133" s="365">
        <f>'CONTROL ALGAS IV Región'!L85</f>
        <v>1.0878406853557614</v>
      </c>
      <c r="N133" s="363" t="s">
        <v>403</v>
      </c>
      <c r="O133" s="364">
        <v>43437</v>
      </c>
    </row>
    <row r="134" spans="1:15">
      <c r="A134" s="358" t="s">
        <v>387</v>
      </c>
      <c r="B134" s="359" t="s">
        <v>397</v>
      </c>
      <c r="C134" s="360" t="s">
        <v>367</v>
      </c>
      <c r="D134" s="360" t="s">
        <v>368</v>
      </c>
      <c r="E134" s="360" t="s">
        <v>380</v>
      </c>
      <c r="F134" s="360" t="s">
        <v>374</v>
      </c>
      <c r="G134" s="360" t="s">
        <v>362</v>
      </c>
      <c r="H134" s="360">
        <f>'CONTROL ALGAS IV Región'!F88</f>
        <v>42</v>
      </c>
      <c r="I134" s="360"/>
      <c r="J134" s="360">
        <f>'CONTROL ALGAS IV Región'!G88</f>
        <v>-67.12700000000001</v>
      </c>
      <c r="K134" s="360">
        <f>'CONTROL ALGAS IV Región'!J88</f>
        <v>1.4039999999999999</v>
      </c>
      <c r="L134" s="366">
        <f>'CONTROL ALGAS IV Región'!K88</f>
        <v>-68.531000000000006</v>
      </c>
      <c r="M134" s="365">
        <f>'CONTROL ALGAS IV Región'!L88</f>
        <v>-2.0915577934363216E-2</v>
      </c>
      <c r="N134" s="363" t="s">
        <v>403</v>
      </c>
      <c r="O134" s="364">
        <v>43437</v>
      </c>
    </row>
    <row r="135" spans="1:15">
      <c r="A135" s="358" t="s">
        <v>387</v>
      </c>
      <c r="B135" s="359" t="s">
        <v>397</v>
      </c>
      <c r="C135" s="360" t="s">
        <v>367</v>
      </c>
      <c r="D135" s="360" t="s">
        <v>368</v>
      </c>
      <c r="E135" s="360" t="s">
        <v>380</v>
      </c>
      <c r="F135" s="360" t="s">
        <v>354</v>
      </c>
      <c r="G135" s="360" t="s">
        <v>362</v>
      </c>
      <c r="H135" s="360">
        <f>'CONTROL ALGAS IV Región'!F82+'CONTROL ALGAS IV Región'!F84+'CONTROL ALGAS IV Región'!F86+'CONTROL ALGAS IV Región'!F88</f>
        <v>285</v>
      </c>
      <c r="I135" s="360"/>
      <c r="J135" s="360">
        <f>'CONTROL ALGAS IV Región'!G82+'CONTROL ALGAS IV Región'!G84+'CONTROL ALGAS IV Región'!G86+'CONTROL ALGAS IV Región'!G88</f>
        <v>-60.116000000000014</v>
      </c>
      <c r="K135" s="360">
        <f>'CONTROL ALGAS IV Región'!J82+'CONTROL ALGAS IV Región'!J84+'CONTROL ALGAS IV Región'!J86+'CONTROL ALGAS IV Región'!J88</f>
        <v>353.53100000000001</v>
      </c>
      <c r="L135" s="366">
        <f>'CONTROL ALGAS IV Región'!K82+'CONTROL ALGAS IV Región'!K84+'CONTROL ALGAS IV Región'!K86+'CONTROL ALGAS IV Región'!K88</f>
        <v>-413.64699999999999</v>
      </c>
      <c r="M135" s="365">
        <f>K135/J135</f>
        <v>-5.8808137600638757</v>
      </c>
      <c r="N135" s="363" t="s">
        <v>403</v>
      </c>
      <c r="O135" s="364">
        <v>43437</v>
      </c>
    </row>
    <row r="136" spans="1:15">
      <c r="A136" s="358" t="s">
        <v>387</v>
      </c>
      <c r="B136" s="359" t="s">
        <v>397</v>
      </c>
      <c r="C136" s="360" t="s">
        <v>367</v>
      </c>
      <c r="D136" s="360" t="s">
        <v>368</v>
      </c>
      <c r="E136" s="360" t="s">
        <v>382</v>
      </c>
      <c r="F136" s="360" t="s">
        <v>354</v>
      </c>
      <c r="G136" s="360" t="s">
        <v>355</v>
      </c>
      <c r="H136" s="360">
        <f>'CONTROL ALGAS IV Región'!F89</f>
        <v>784</v>
      </c>
      <c r="I136" s="360"/>
      <c r="J136" s="360">
        <f>'CONTROL ALGAS IV Región'!G89</f>
        <v>784</v>
      </c>
      <c r="K136" s="360">
        <f>'CONTROL ALGAS IV Región'!J89</f>
        <v>769.4</v>
      </c>
      <c r="L136" s="366">
        <f>'CONTROL ALGAS IV Región'!K89</f>
        <v>14.600000000000023</v>
      </c>
      <c r="M136" s="365">
        <f>'CONTROL ALGAS IV Región'!L89</f>
        <v>0.98137755102040813</v>
      </c>
      <c r="N136" s="363">
        <f>'CONTROL ALGAS IV Región'!M89</f>
        <v>43152</v>
      </c>
      <c r="O136" s="364">
        <v>43437</v>
      </c>
    </row>
    <row r="137" spans="1:15">
      <c r="A137" s="358" t="s">
        <v>387</v>
      </c>
      <c r="B137" s="359" t="s">
        <v>397</v>
      </c>
      <c r="C137" s="360" t="s">
        <v>367</v>
      </c>
      <c r="D137" s="360" t="s">
        <v>368</v>
      </c>
      <c r="E137" s="360" t="s">
        <v>382</v>
      </c>
      <c r="F137" s="360" t="s">
        <v>357</v>
      </c>
      <c r="G137" s="360" t="s">
        <v>358</v>
      </c>
      <c r="H137" s="360">
        <f>'CONTROL ALGAS IV Región'!F91</f>
        <v>764</v>
      </c>
      <c r="I137" s="360"/>
      <c r="J137" s="360">
        <f>'CONTROL ALGAS IV Región'!G91</f>
        <v>778.6</v>
      </c>
      <c r="K137" s="360">
        <f>'CONTROL ALGAS IV Región'!J91</f>
        <v>861.64400000000001</v>
      </c>
      <c r="L137" s="366">
        <f>'CONTROL ALGAS IV Región'!K91</f>
        <v>-83.043999999999983</v>
      </c>
      <c r="M137" s="365">
        <f>'CONTROL ALGAS IV Región'!L91</f>
        <v>1.1066581042897508</v>
      </c>
      <c r="N137" s="363" t="s">
        <v>403</v>
      </c>
      <c r="O137" s="364">
        <v>43437</v>
      </c>
    </row>
    <row r="138" spans="1:15">
      <c r="A138" s="358" t="s">
        <v>387</v>
      </c>
      <c r="B138" s="359" t="s">
        <v>397</v>
      </c>
      <c r="C138" s="360" t="s">
        <v>367</v>
      </c>
      <c r="D138" s="360" t="s">
        <v>368</v>
      </c>
      <c r="E138" s="360" t="s">
        <v>382</v>
      </c>
      <c r="F138" s="360" t="s">
        <v>359</v>
      </c>
      <c r="G138" s="360" t="s">
        <v>360</v>
      </c>
      <c r="H138" s="360">
        <f>'CONTROL ALGAS IV Región'!F93</f>
        <v>507</v>
      </c>
      <c r="I138" s="360"/>
      <c r="J138" s="360">
        <f>'CONTROL ALGAS IV Región'!G93</f>
        <v>423.95600000000002</v>
      </c>
      <c r="K138" s="360">
        <f>'CONTROL ALGAS IV Región'!J93</f>
        <v>480.46300000000002</v>
      </c>
      <c r="L138" s="366">
        <f>'CONTROL ALGAS IV Región'!K93</f>
        <v>-56.507000000000005</v>
      </c>
      <c r="M138" s="365">
        <f>'CONTROL ALGAS IV Región'!L93</f>
        <v>1.1332850578833653</v>
      </c>
      <c r="N138" s="363" t="s">
        <v>403</v>
      </c>
      <c r="O138" s="364">
        <v>43437</v>
      </c>
    </row>
    <row r="139" spans="1:15">
      <c r="A139" s="358" t="s">
        <v>387</v>
      </c>
      <c r="B139" s="359" t="s">
        <v>397</v>
      </c>
      <c r="C139" s="360" t="s">
        <v>367</v>
      </c>
      <c r="D139" s="360" t="s">
        <v>368</v>
      </c>
      <c r="E139" s="360" t="s">
        <v>382</v>
      </c>
      <c r="F139" s="360" t="s">
        <v>374</v>
      </c>
      <c r="G139" s="360" t="s">
        <v>362</v>
      </c>
      <c r="H139" s="360">
        <f>'CONTROL ALGAS IV Región'!F95</f>
        <v>482</v>
      </c>
      <c r="I139" s="360"/>
      <c r="J139" s="360">
        <f>'CONTROL ALGAS IV Región'!G95</f>
        <v>425.49299999999999</v>
      </c>
      <c r="K139" s="360">
        <f>'CONTROL ALGAS IV Región'!J95</f>
        <v>321.31099999999998</v>
      </c>
      <c r="L139" s="366">
        <f>'CONTROL ALGAS IV Región'!K95</f>
        <v>104.18200000000002</v>
      </c>
      <c r="M139" s="365">
        <f>'CONTROL ALGAS IV Región'!L95</f>
        <v>0.75514990845912855</v>
      </c>
      <c r="N139" s="363" t="s">
        <v>403</v>
      </c>
      <c r="O139" s="364">
        <v>43437</v>
      </c>
    </row>
    <row r="140" spans="1:15">
      <c r="A140" s="358" t="s">
        <v>387</v>
      </c>
      <c r="B140" s="359" t="s">
        <v>397</v>
      </c>
      <c r="C140" s="360" t="s">
        <v>367</v>
      </c>
      <c r="D140" s="360" t="s">
        <v>368</v>
      </c>
      <c r="E140" s="360" t="s">
        <v>382</v>
      </c>
      <c r="F140" s="360" t="s">
        <v>354</v>
      </c>
      <c r="G140" s="360" t="s">
        <v>362</v>
      </c>
      <c r="H140" s="360">
        <f>'CONTROL ALGAS IV Región'!F89+'CONTROL ALGAS IV Región'!F91+'CONTROL ALGAS IV Región'!F93+'CONTROL ALGAS IV Región'!F95</f>
        <v>2537</v>
      </c>
      <c r="I140" s="360"/>
      <c r="J140" s="360">
        <f>'CONTROL ALGAS IV Región'!G89+'CONTROL ALGAS IV Región'!G91+'CONTROL ALGAS IV Región'!G93+'CONTROL ALGAS IV Región'!G95</f>
        <v>2412.049</v>
      </c>
      <c r="K140" s="360">
        <f>'CONTROL ALGAS IV Región'!J89+'CONTROL ALGAS IV Región'!J91+'CONTROL ALGAS IV Región'!J93+'CONTROL ALGAS IV Región'!J95</f>
        <v>2432.8180000000002</v>
      </c>
      <c r="L140" s="366">
        <f>'CONTROL ALGAS IV Región'!K89+'CONTROL ALGAS IV Región'!K91+'CONTROL ALGAS IV Región'!K93+'CONTROL ALGAS IV Región'!K95</f>
        <v>-20.768999999999949</v>
      </c>
      <c r="M140" s="365">
        <f>K140/J140</f>
        <v>1.0086105215938814</v>
      </c>
      <c r="N140" s="363" t="s">
        <v>403</v>
      </c>
      <c r="O140" s="364">
        <v>43437</v>
      </c>
    </row>
    <row r="141" spans="1:15">
      <c r="A141" s="358" t="s">
        <v>387</v>
      </c>
      <c r="B141" s="359" t="s">
        <v>397</v>
      </c>
      <c r="C141" s="360" t="s">
        <v>367</v>
      </c>
      <c r="D141" s="360" t="s">
        <v>368</v>
      </c>
      <c r="E141" s="360" t="s">
        <v>383</v>
      </c>
      <c r="F141" s="360" t="s">
        <v>354</v>
      </c>
      <c r="G141" s="360" t="s">
        <v>355</v>
      </c>
      <c r="H141" s="360">
        <f>'CONTROL ALGAS IV Región'!F90</f>
        <v>45</v>
      </c>
      <c r="I141" s="360"/>
      <c r="J141" s="360">
        <f>'CONTROL ALGAS IV Región'!G90</f>
        <v>45</v>
      </c>
      <c r="K141" s="360">
        <f>'CONTROL ALGAS IV Región'!J90</f>
        <v>30.01</v>
      </c>
      <c r="L141" s="366">
        <f>'CONTROL ALGAS IV Región'!K90</f>
        <v>14.989999999999998</v>
      </c>
      <c r="M141" s="365">
        <f>'CONTROL ALGAS IV Región'!L90</f>
        <v>0.66688888888888898</v>
      </c>
      <c r="N141" s="363" t="s">
        <v>403</v>
      </c>
      <c r="O141" s="364">
        <v>43437</v>
      </c>
    </row>
    <row r="142" spans="1:15">
      <c r="A142" s="358" t="s">
        <v>387</v>
      </c>
      <c r="B142" s="359" t="s">
        <v>397</v>
      </c>
      <c r="C142" s="360" t="s">
        <v>367</v>
      </c>
      <c r="D142" s="360" t="s">
        <v>368</v>
      </c>
      <c r="E142" s="360" t="s">
        <v>383</v>
      </c>
      <c r="F142" s="360" t="s">
        <v>357</v>
      </c>
      <c r="G142" s="360" t="s">
        <v>358</v>
      </c>
      <c r="H142" s="360">
        <f>'CONTROL ALGAS IV Región'!F92</f>
        <v>45</v>
      </c>
      <c r="I142" s="360"/>
      <c r="J142" s="360">
        <f>'CONTROL ALGAS IV Región'!G92</f>
        <v>59.989999999999995</v>
      </c>
      <c r="K142" s="360">
        <f>'CONTROL ALGAS IV Región'!J92</f>
        <v>21.303999999999998</v>
      </c>
      <c r="L142" s="366">
        <f>'CONTROL ALGAS IV Región'!K92</f>
        <v>38.685999999999993</v>
      </c>
      <c r="M142" s="365">
        <f>'CONTROL ALGAS IV Región'!L92</f>
        <v>0.35512585430905153</v>
      </c>
      <c r="N142" s="363" t="s">
        <v>403</v>
      </c>
      <c r="O142" s="364">
        <v>43437</v>
      </c>
    </row>
    <row r="143" spans="1:15">
      <c r="A143" s="358" t="s">
        <v>387</v>
      </c>
      <c r="B143" s="359" t="s">
        <v>397</v>
      </c>
      <c r="C143" s="360" t="s">
        <v>367</v>
      </c>
      <c r="D143" s="360" t="s">
        <v>368</v>
      </c>
      <c r="E143" s="360" t="s">
        <v>383</v>
      </c>
      <c r="F143" s="360" t="s">
        <v>359</v>
      </c>
      <c r="G143" s="360" t="s">
        <v>360</v>
      </c>
      <c r="H143" s="360">
        <f>'CONTROL ALGAS IV Región'!F94</f>
        <v>32</v>
      </c>
      <c r="I143" s="360"/>
      <c r="J143" s="360">
        <f>'CONTROL ALGAS IV Región'!G94</f>
        <v>70.685999999999993</v>
      </c>
      <c r="K143" s="360">
        <f>'CONTROL ALGAS IV Región'!J94</f>
        <v>60.81</v>
      </c>
      <c r="L143" s="366">
        <f>'CONTROL ALGAS IV Región'!K94</f>
        <v>9.8759999999999906</v>
      </c>
      <c r="M143" s="365">
        <f>'CONTROL ALGAS IV Región'!L94</f>
        <v>0.86028350734233094</v>
      </c>
      <c r="N143" s="363" t="s">
        <v>403</v>
      </c>
      <c r="O143" s="364">
        <v>43437</v>
      </c>
    </row>
    <row r="144" spans="1:15">
      <c r="A144" s="358" t="s">
        <v>387</v>
      </c>
      <c r="B144" s="359" t="s">
        <v>397</v>
      </c>
      <c r="C144" s="360" t="s">
        <v>367</v>
      </c>
      <c r="D144" s="360" t="s">
        <v>368</v>
      </c>
      <c r="E144" s="360" t="s">
        <v>383</v>
      </c>
      <c r="F144" s="360" t="s">
        <v>374</v>
      </c>
      <c r="G144" s="360" t="s">
        <v>362</v>
      </c>
      <c r="H144" s="360">
        <f>'CONTROL ALGAS IV Región'!F96</f>
        <v>30</v>
      </c>
      <c r="I144" s="360"/>
      <c r="J144" s="360">
        <f>'CONTROL ALGAS IV Región'!G96</f>
        <v>39.875999999999991</v>
      </c>
      <c r="K144" s="360">
        <f>'CONTROL ALGAS IV Región'!J96</f>
        <v>34.692</v>
      </c>
      <c r="L144" s="366">
        <f>'CONTROL ALGAS IV Región'!K96</f>
        <v>5.1839999999999904</v>
      </c>
      <c r="M144" s="365">
        <f>'CONTROL ALGAS IV Región'!L96</f>
        <v>0.86999699067108061</v>
      </c>
      <c r="N144" s="363" t="s">
        <v>403</v>
      </c>
      <c r="O144" s="364">
        <v>43437</v>
      </c>
    </row>
    <row r="145" spans="1:15">
      <c r="A145" s="358" t="s">
        <v>387</v>
      </c>
      <c r="B145" s="359" t="s">
        <v>397</v>
      </c>
      <c r="C145" s="360" t="s">
        <v>367</v>
      </c>
      <c r="D145" s="360" t="s">
        <v>368</v>
      </c>
      <c r="E145" s="360" t="s">
        <v>383</v>
      </c>
      <c r="F145" s="360" t="s">
        <v>354</v>
      </c>
      <c r="G145" s="360" t="s">
        <v>362</v>
      </c>
      <c r="H145" s="360">
        <f>'CONTROL ALGAS IV Región'!F90+'CONTROL ALGAS IV Región'!F92+'CONTROL ALGAS IV Región'!F94+'CONTROL ALGAS IV Región'!F96</f>
        <v>152</v>
      </c>
      <c r="I145" s="360"/>
      <c r="J145" s="360">
        <f>'CONTROL ALGAS IV Región'!G90+'CONTROL ALGAS IV Región'!G92+'CONTROL ALGAS IV Región'!G94+'CONTROL ALGAS IV Región'!G96</f>
        <v>215.55199999999996</v>
      </c>
      <c r="K145" s="360">
        <f>'CONTROL ALGAS IV Región'!J90+'CONTROL ALGAS IV Región'!J92+'CONTROL ALGAS IV Región'!J94+'CONTROL ALGAS IV Región'!J96</f>
        <v>146.816</v>
      </c>
      <c r="L145" s="366">
        <f>'CONTROL ALGAS IV Región'!K90+'CONTROL ALGAS IV Región'!K92+'CONTROL ALGAS IV Región'!K94+'CONTROL ALGAS IV Región'!K96</f>
        <v>68.735999999999962</v>
      </c>
      <c r="M145" s="365">
        <f>K145/J145</f>
        <v>0.68111638954869369</v>
      </c>
      <c r="N145" s="363" t="s">
        <v>403</v>
      </c>
      <c r="O145" s="364">
        <v>43437</v>
      </c>
    </row>
    <row r="146" spans="1:15">
      <c r="A146" s="358" t="s">
        <v>387</v>
      </c>
      <c r="B146" s="359" t="s">
        <v>397</v>
      </c>
      <c r="C146" s="360" t="s">
        <v>367</v>
      </c>
      <c r="D146" s="360" t="s">
        <v>368</v>
      </c>
      <c r="E146" s="360" t="s">
        <v>385</v>
      </c>
      <c r="F146" s="360" t="s">
        <v>354</v>
      </c>
      <c r="G146" s="360" t="s">
        <v>355</v>
      </c>
      <c r="H146" s="360">
        <f>'CONTROL ALGAS IV Región'!F97</f>
        <v>608</v>
      </c>
      <c r="I146" s="360"/>
      <c r="J146" s="360">
        <f>'CONTROL ALGAS IV Región'!G97</f>
        <v>608</v>
      </c>
      <c r="K146" s="360">
        <f>'CONTROL ALGAS IV Región'!J97</f>
        <v>595.17100000000005</v>
      </c>
      <c r="L146" s="366">
        <f>'CONTROL ALGAS IV Región'!K97</f>
        <v>12.828999999999951</v>
      </c>
      <c r="M146" s="365">
        <f>'CONTROL ALGAS IV Región'!L97</f>
        <v>0.97889967105263165</v>
      </c>
      <c r="N146" s="363">
        <f>'CONTROL ALGAS IV Región'!M97</f>
        <v>43154</v>
      </c>
      <c r="O146" s="364">
        <v>43437</v>
      </c>
    </row>
    <row r="147" spans="1:15">
      <c r="A147" s="358" t="s">
        <v>387</v>
      </c>
      <c r="B147" s="359" t="s">
        <v>397</v>
      </c>
      <c r="C147" s="360" t="s">
        <v>367</v>
      </c>
      <c r="D147" s="360" t="s">
        <v>368</v>
      </c>
      <c r="E147" s="360" t="s">
        <v>385</v>
      </c>
      <c r="F147" s="360" t="s">
        <v>357</v>
      </c>
      <c r="G147" s="360" t="s">
        <v>358</v>
      </c>
      <c r="H147" s="360">
        <f>'CONTROL ALGAS IV Región'!F99</f>
        <v>845</v>
      </c>
      <c r="I147" s="360"/>
      <c r="J147" s="360">
        <f>'CONTROL ALGAS IV Región'!G99</f>
        <v>857.82899999999995</v>
      </c>
      <c r="K147" s="360">
        <f>'CONTROL ALGAS IV Región'!J99</f>
        <v>866.00399999999991</v>
      </c>
      <c r="L147" s="366">
        <f>'CONTROL ALGAS IV Región'!K99</f>
        <v>-8.1749999999999545</v>
      </c>
      <c r="M147" s="365">
        <f>'CONTROL ALGAS IV Región'!L99</f>
        <v>1.0095298713379939</v>
      </c>
      <c r="N147" s="363" t="s">
        <v>403</v>
      </c>
      <c r="O147" s="364">
        <v>43437</v>
      </c>
    </row>
    <row r="148" spans="1:15">
      <c r="A148" s="358" t="s">
        <v>387</v>
      </c>
      <c r="B148" s="359" t="s">
        <v>397</v>
      </c>
      <c r="C148" s="360" t="s">
        <v>367</v>
      </c>
      <c r="D148" s="360" t="s">
        <v>368</v>
      </c>
      <c r="E148" s="360" t="s">
        <v>385</v>
      </c>
      <c r="F148" s="360" t="s">
        <v>359</v>
      </c>
      <c r="G148" s="360" t="s">
        <v>360</v>
      </c>
      <c r="H148" s="360">
        <f>'CONTROL ALGAS IV Región'!F101</f>
        <v>808</v>
      </c>
      <c r="I148" s="360"/>
      <c r="J148" s="360">
        <f>'CONTROL ALGAS IV Región'!G101</f>
        <v>799.82500000000005</v>
      </c>
      <c r="K148" s="366">
        <f>'CONTROL ALGAS IV Región'!J101</f>
        <v>584.88699999999994</v>
      </c>
      <c r="L148" s="366">
        <f>'CONTROL ALGAS IV Región'!K101</f>
        <v>214.9380000000001</v>
      </c>
      <c r="M148" s="365">
        <f>'CONTROL ALGAS IV Región'!L101</f>
        <v>0.731268715031413</v>
      </c>
      <c r="N148" s="363" t="s">
        <v>403</v>
      </c>
      <c r="O148" s="364">
        <v>43437</v>
      </c>
    </row>
    <row r="149" spans="1:15">
      <c r="A149" s="358" t="s">
        <v>387</v>
      </c>
      <c r="B149" s="359" t="s">
        <v>397</v>
      </c>
      <c r="C149" s="360" t="s">
        <v>367</v>
      </c>
      <c r="D149" s="360" t="s">
        <v>368</v>
      </c>
      <c r="E149" s="360" t="s">
        <v>385</v>
      </c>
      <c r="F149" s="360" t="s">
        <v>374</v>
      </c>
      <c r="G149" s="360" t="s">
        <v>362</v>
      </c>
      <c r="H149" s="360">
        <f>'CONTROL ALGAS IV Región'!F103</f>
        <v>431</v>
      </c>
      <c r="I149" s="360"/>
      <c r="J149" s="360">
        <f>'CONTROL ALGAS IV Región'!G103</f>
        <v>645.9380000000001</v>
      </c>
      <c r="K149" s="366">
        <f>'CONTROL ALGAS IV Región'!J103</f>
        <v>451.58699999999999</v>
      </c>
      <c r="L149" s="366">
        <f>'CONTROL ALGAS IV Región'!K103</f>
        <v>194.35100000000011</v>
      </c>
      <c r="M149" s="365">
        <f>'CONTROL ALGAS IV Región'!L103</f>
        <v>0.69911818162114614</v>
      </c>
      <c r="N149" s="363" t="s">
        <v>403</v>
      </c>
      <c r="O149" s="364">
        <v>43437</v>
      </c>
    </row>
    <row r="150" spans="1:15">
      <c r="A150" s="358" t="s">
        <v>387</v>
      </c>
      <c r="B150" s="359" t="s">
        <v>397</v>
      </c>
      <c r="C150" s="360" t="s">
        <v>367</v>
      </c>
      <c r="D150" s="360" t="s">
        <v>368</v>
      </c>
      <c r="E150" s="360" t="s">
        <v>385</v>
      </c>
      <c r="F150" s="360" t="s">
        <v>354</v>
      </c>
      <c r="G150" s="360" t="s">
        <v>362</v>
      </c>
      <c r="H150" s="360">
        <f>'CONTROL ALGAS IV Región'!F97+'CONTROL ALGAS IV Región'!F99+'CONTROL ALGAS IV Región'!F101+'CONTROL ALGAS IV Región'!F103</f>
        <v>2692</v>
      </c>
      <c r="I150" s="360"/>
      <c r="J150" s="360">
        <f>'CONTROL ALGAS IV Región'!G97+'CONTROL ALGAS IV Región'!G99+'CONTROL ALGAS IV Región'!G101+'CONTROL ALGAS IV Región'!G103</f>
        <v>2911.5920000000001</v>
      </c>
      <c r="K150" s="360">
        <f>'CONTROL ALGAS IV Región'!J97+'CONTROL ALGAS IV Región'!J99+'CONTROL ALGAS IV Región'!J101+'CONTROL ALGAS IV Región'!J103</f>
        <v>2497.6489999999999</v>
      </c>
      <c r="L150" s="366">
        <f>'CONTROL ALGAS IV Región'!K97+'CONTROL ALGAS IV Región'!K99+'CONTROL ALGAS IV Región'!K101+'CONTROL ALGAS IV Región'!K103</f>
        <v>413.94300000000021</v>
      </c>
      <c r="M150" s="365">
        <f>K150/J150</f>
        <v>0.85782932498784159</v>
      </c>
      <c r="N150" s="363" t="s">
        <v>403</v>
      </c>
      <c r="O150" s="364">
        <v>43437</v>
      </c>
    </row>
    <row r="151" spans="1:15">
      <c r="A151" s="358" t="s">
        <v>387</v>
      </c>
      <c r="B151" s="359" t="s">
        <v>397</v>
      </c>
      <c r="C151" s="360" t="s">
        <v>367</v>
      </c>
      <c r="D151" s="360" t="s">
        <v>368</v>
      </c>
      <c r="E151" s="360" t="s">
        <v>384</v>
      </c>
      <c r="F151" s="360" t="s">
        <v>354</v>
      </c>
      <c r="G151" s="360" t="s">
        <v>355</v>
      </c>
      <c r="H151" s="360">
        <f>'CONTROL ALGAS IV Región'!F98</f>
        <v>34</v>
      </c>
      <c r="I151" s="360"/>
      <c r="J151" s="360">
        <f>'CONTROL ALGAS IV Región'!G98</f>
        <v>34</v>
      </c>
      <c r="K151" s="360">
        <f>'CONTROL ALGAS IV Región'!J98</f>
        <v>52.06</v>
      </c>
      <c r="L151" s="366">
        <f>'CONTROL ALGAS IV Región'!K98</f>
        <v>-18.060000000000002</v>
      </c>
      <c r="M151" s="365">
        <f>'CONTROL ALGAS IV Región'!L98</f>
        <v>1.5311764705882354</v>
      </c>
      <c r="N151" s="363">
        <f>'CONTROL ALGAS IV Región'!M98</f>
        <v>43179</v>
      </c>
      <c r="O151" s="364">
        <v>43437</v>
      </c>
    </row>
    <row r="152" spans="1:15">
      <c r="A152" s="358" t="s">
        <v>387</v>
      </c>
      <c r="B152" s="359" t="s">
        <v>397</v>
      </c>
      <c r="C152" s="360" t="s">
        <v>367</v>
      </c>
      <c r="D152" s="360" t="s">
        <v>368</v>
      </c>
      <c r="E152" s="360" t="s">
        <v>384</v>
      </c>
      <c r="F152" s="360" t="s">
        <v>357</v>
      </c>
      <c r="G152" s="360" t="s">
        <v>358</v>
      </c>
      <c r="H152" s="360">
        <f>'CONTROL ALGAS IV Región'!F100</f>
        <v>55</v>
      </c>
      <c r="I152" s="360"/>
      <c r="J152" s="360">
        <f>'CONTROL ALGAS IV Región'!G100</f>
        <v>36.94</v>
      </c>
      <c r="K152" s="360">
        <f>'CONTROL ALGAS IV Región'!J100</f>
        <v>47.627000000000002</v>
      </c>
      <c r="L152" s="366">
        <f>'CONTROL ALGAS IV Región'!K100</f>
        <v>-10.687000000000005</v>
      </c>
      <c r="M152" s="365">
        <f>'CONTROL ALGAS IV Región'!L100</f>
        <v>1.2893069842988631</v>
      </c>
      <c r="N152" s="363" t="s">
        <v>403</v>
      </c>
      <c r="O152" s="364">
        <v>43437</v>
      </c>
    </row>
    <row r="153" spans="1:15">
      <c r="A153" s="358" t="s">
        <v>387</v>
      </c>
      <c r="B153" s="359" t="s">
        <v>397</v>
      </c>
      <c r="C153" s="360" t="s">
        <v>367</v>
      </c>
      <c r="D153" s="360" t="s">
        <v>368</v>
      </c>
      <c r="E153" s="360" t="s">
        <v>384</v>
      </c>
      <c r="F153" s="360" t="s">
        <v>359</v>
      </c>
      <c r="G153" s="360" t="s">
        <v>360</v>
      </c>
      <c r="H153" s="360">
        <f>'CONTROL ALGAS IV Región'!F102</f>
        <v>37</v>
      </c>
      <c r="I153" s="360"/>
      <c r="J153" s="360">
        <f>'CONTROL ALGAS IV Región'!G102</f>
        <v>26.312999999999995</v>
      </c>
      <c r="K153" s="360">
        <f>'CONTROL ALGAS IV Región'!J102</f>
        <v>0</v>
      </c>
      <c r="L153" s="366">
        <f>'CONTROL ALGAS IV Región'!K102</f>
        <v>26.312999999999995</v>
      </c>
      <c r="M153" s="365">
        <f>'CONTROL ALGAS IV Región'!L102</f>
        <v>0</v>
      </c>
      <c r="N153" s="363" t="s">
        <v>403</v>
      </c>
      <c r="O153" s="364">
        <v>43437</v>
      </c>
    </row>
    <row r="154" spans="1:15">
      <c r="A154" s="358" t="s">
        <v>387</v>
      </c>
      <c r="B154" s="359" t="s">
        <v>397</v>
      </c>
      <c r="C154" s="360" t="s">
        <v>367</v>
      </c>
      <c r="D154" s="360" t="s">
        <v>368</v>
      </c>
      <c r="E154" s="360" t="s">
        <v>384</v>
      </c>
      <c r="F154" s="360" t="s">
        <v>374</v>
      </c>
      <c r="G154" s="360" t="s">
        <v>362</v>
      </c>
      <c r="H154" s="360">
        <f>'CONTROL ALGAS IV Región'!F104</f>
        <v>35</v>
      </c>
      <c r="I154" s="360"/>
      <c r="J154" s="360">
        <f>'CONTROL ALGAS IV Región'!G104</f>
        <v>61.312999999999995</v>
      </c>
      <c r="K154" s="360">
        <f>'CONTROL ALGAS IV Región'!J104</f>
        <v>0</v>
      </c>
      <c r="L154" s="366">
        <f>'CONTROL ALGAS IV Región'!K104</f>
        <v>61.312999999999995</v>
      </c>
      <c r="M154" s="365">
        <f>'CONTROL ALGAS IV Región'!L104</f>
        <v>0</v>
      </c>
      <c r="N154" s="363" t="s">
        <v>403</v>
      </c>
      <c r="O154" s="364">
        <v>43437</v>
      </c>
    </row>
    <row r="155" spans="1:15">
      <c r="A155" s="358" t="s">
        <v>387</v>
      </c>
      <c r="B155" s="359" t="s">
        <v>397</v>
      </c>
      <c r="C155" s="360" t="s">
        <v>367</v>
      </c>
      <c r="D155" s="360" t="s">
        <v>368</v>
      </c>
      <c r="E155" s="360" t="s">
        <v>384</v>
      </c>
      <c r="F155" s="360" t="s">
        <v>354</v>
      </c>
      <c r="G155" s="360" t="s">
        <v>362</v>
      </c>
      <c r="H155" s="360">
        <f>'CONTROL ALGAS IV Región'!F98+'CONTROL ALGAS IV Región'!F100+'CONTROL ALGAS IV Región'!F102+'CONTROL ALGAS IV Región'!F104</f>
        <v>161</v>
      </c>
      <c r="I155" s="360"/>
      <c r="J155" s="360">
        <f>'CONTROL ALGAS IV Región'!G98+'CONTROL ALGAS IV Región'!G100+'CONTROL ALGAS IV Región'!G102+'CONTROL ALGAS IV Región'!G104</f>
        <v>158.56599999999997</v>
      </c>
      <c r="K155" s="360">
        <f>'CONTROL ALGAS IV Región'!J98+'CONTROL ALGAS IV Región'!J100+'CONTROL ALGAS IV Región'!J102+'CONTROL ALGAS IV Región'!J104</f>
        <v>99.687000000000012</v>
      </c>
      <c r="L155" s="366">
        <f>'CONTROL ALGAS IV Región'!K98+'CONTROL ALGAS IV Región'!K100+'CONTROL ALGAS IV Región'!K102+'CONTROL ALGAS IV Región'!K104</f>
        <v>58.878999999999984</v>
      </c>
      <c r="M155" s="365">
        <f>K155/J155</f>
        <v>0.62867827907622076</v>
      </c>
      <c r="N155" s="363" t="s">
        <v>403</v>
      </c>
      <c r="O155" s="364">
        <v>43437</v>
      </c>
    </row>
    <row r="156" spans="1:15">
      <c r="A156" s="358" t="s">
        <v>390</v>
      </c>
      <c r="B156" s="359" t="s">
        <v>365</v>
      </c>
      <c r="C156" s="360" t="s">
        <v>367</v>
      </c>
      <c r="D156" s="360" t="s">
        <v>368</v>
      </c>
      <c r="E156" s="360" t="s">
        <v>391</v>
      </c>
      <c r="F156" s="360" t="s">
        <v>354</v>
      </c>
      <c r="G156" s="360" t="s">
        <v>355</v>
      </c>
      <c r="H156" s="360">
        <f>'CONTROL ALGAS IV Región'!F108</f>
        <v>3</v>
      </c>
      <c r="I156" s="360"/>
      <c r="J156" s="360">
        <f>'CONTROL ALGAS IV Región'!G108</f>
        <v>3</v>
      </c>
      <c r="K156" s="360">
        <f>'CONTROL ALGAS IV Región'!J108</f>
        <v>0</v>
      </c>
      <c r="L156" s="366">
        <f>'CONTROL ALGAS IV Región'!K108</f>
        <v>3</v>
      </c>
      <c r="M156" s="365">
        <f>'CONTROL ALGAS IV Región'!L108</f>
        <v>0</v>
      </c>
      <c r="N156" s="363">
        <f>'CONTROL ALGAS IV Región'!M108</f>
        <v>43160</v>
      </c>
      <c r="O156" s="364">
        <v>43437</v>
      </c>
    </row>
    <row r="157" spans="1:15">
      <c r="A157" s="358" t="s">
        <v>390</v>
      </c>
      <c r="B157" s="359" t="s">
        <v>365</v>
      </c>
      <c r="C157" s="360" t="s">
        <v>367</v>
      </c>
      <c r="D157" s="360" t="s">
        <v>368</v>
      </c>
      <c r="E157" s="360" t="s">
        <v>391</v>
      </c>
      <c r="F157" s="360" t="s">
        <v>357</v>
      </c>
      <c r="G157" s="360" t="s">
        <v>358</v>
      </c>
      <c r="H157" s="360">
        <f>'CONTROL ALGAS IV Región'!F110</f>
        <v>1</v>
      </c>
      <c r="I157" s="360"/>
      <c r="J157" s="360">
        <f>'CONTROL ALGAS IV Región'!G110</f>
        <v>4</v>
      </c>
      <c r="K157" s="360">
        <f>'CONTROL ALGAS IV Región'!J110</f>
        <v>0</v>
      </c>
      <c r="L157" s="366">
        <f>'CONTROL ALGAS IV Región'!K110</f>
        <v>4</v>
      </c>
      <c r="M157" s="365">
        <f>'CONTROL ALGAS IV Región'!L110</f>
        <v>0</v>
      </c>
      <c r="N157" s="363">
        <f>'CONTROL ALGAS IV Región'!M110</f>
        <v>43188</v>
      </c>
      <c r="O157" s="364">
        <v>43437</v>
      </c>
    </row>
    <row r="158" spans="1:15">
      <c r="A158" s="358" t="s">
        <v>390</v>
      </c>
      <c r="B158" s="359" t="s">
        <v>365</v>
      </c>
      <c r="C158" s="360" t="s">
        <v>367</v>
      </c>
      <c r="D158" s="360" t="s">
        <v>368</v>
      </c>
      <c r="E158" s="360" t="s">
        <v>391</v>
      </c>
      <c r="F158" s="360" t="s">
        <v>359</v>
      </c>
      <c r="G158" s="360" t="s">
        <v>360</v>
      </c>
      <c r="H158" s="360">
        <f>'CONTROL ALGAS IV Región'!F112</f>
        <v>1.5</v>
      </c>
      <c r="I158" s="360"/>
      <c r="J158" s="360">
        <f>'CONTROL ALGAS IV Región'!G112</f>
        <v>5.5</v>
      </c>
      <c r="K158" s="360">
        <f>'CONTROL ALGAS IV Región'!J112</f>
        <v>0</v>
      </c>
      <c r="L158" s="366">
        <f>'CONTROL ALGAS IV Región'!K112</f>
        <v>5.5</v>
      </c>
      <c r="M158" s="365">
        <f>'CONTROL ALGAS IV Región'!L112</f>
        <v>0</v>
      </c>
      <c r="N158" s="363" t="s">
        <v>403</v>
      </c>
      <c r="O158" s="364">
        <v>43437</v>
      </c>
    </row>
    <row r="159" spans="1:15">
      <c r="A159" s="358" t="s">
        <v>390</v>
      </c>
      <c r="B159" s="359" t="s">
        <v>365</v>
      </c>
      <c r="C159" s="360" t="s">
        <v>367</v>
      </c>
      <c r="D159" s="360" t="s">
        <v>368</v>
      </c>
      <c r="E159" s="360" t="s">
        <v>391</v>
      </c>
      <c r="F159" s="360" t="s">
        <v>374</v>
      </c>
      <c r="G159" s="360" t="s">
        <v>362</v>
      </c>
      <c r="H159" s="360">
        <f>'CONTROL ALGAS IV Región'!F114</f>
        <v>1.5</v>
      </c>
      <c r="I159" s="360"/>
      <c r="J159" s="360">
        <f>'CONTROL ALGAS IV Región'!G114</f>
        <v>7</v>
      </c>
      <c r="K159" s="360">
        <f>'CONTROL ALGAS IV Región'!J114</f>
        <v>0</v>
      </c>
      <c r="L159" s="366">
        <f>'CONTROL ALGAS IV Región'!K114</f>
        <v>7</v>
      </c>
      <c r="M159" s="365">
        <f>'CONTROL ALGAS IV Región'!L114</f>
        <v>0</v>
      </c>
      <c r="N159" s="363" t="s">
        <v>403</v>
      </c>
      <c r="O159" s="364">
        <v>43437</v>
      </c>
    </row>
    <row r="160" spans="1:15">
      <c r="A160" s="358" t="s">
        <v>390</v>
      </c>
      <c r="B160" s="359" t="s">
        <v>365</v>
      </c>
      <c r="C160" s="360" t="s">
        <v>367</v>
      </c>
      <c r="D160" s="360" t="s">
        <v>368</v>
      </c>
      <c r="E160" s="360" t="s">
        <v>391</v>
      </c>
      <c r="F160" s="360" t="s">
        <v>354</v>
      </c>
      <c r="G160" s="360" t="s">
        <v>362</v>
      </c>
      <c r="H160" s="360">
        <f>'CONTROL ALGAS IV Región'!F108+'CONTROL ALGAS IV Región'!F110+'CONTROL ALGAS IV Región'!F112+'CONTROL ALGAS IV Región'!F114</f>
        <v>7</v>
      </c>
      <c r="I160" s="360"/>
      <c r="J160" s="360">
        <f>'CONTROL ALGAS IV Región'!G108+'CONTROL ALGAS IV Región'!G110+'CONTROL ALGAS IV Región'!G112+'CONTROL ALGAS IV Región'!G114</f>
        <v>19.5</v>
      </c>
      <c r="K160" s="360">
        <f>'CONTROL ALGAS IV Región'!J108+'CONTROL ALGAS IV Región'!J110+'CONTROL ALGAS IV Región'!J112+'CONTROL ALGAS IV Región'!J114</f>
        <v>0</v>
      </c>
      <c r="L160" s="366">
        <f>'CONTROL ALGAS IV Región'!K108+'CONTROL ALGAS IV Región'!K110+'CONTROL ALGAS IV Región'!K112+'CONTROL ALGAS IV Región'!K114</f>
        <v>19.5</v>
      </c>
      <c r="M160" s="365">
        <f>K160/H160</f>
        <v>0</v>
      </c>
      <c r="N160" s="363" t="s">
        <v>403</v>
      </c>
      <c r="O160" s="364">
        <v>43437</v>
      </c>
    </row>
    <row r="161" spans="1:15">
      <c r="A161" s="358" t="s">
        <v>390</v>
      </c>
      <c r="B161" s="359" t="s">
        <v>365</v>
      </c>
      <c r="C161" s="360" t="s">
        <v>367</v>
      </c>
      <c r="D161" s="360" t="s">
        <v>368</v>
      </c>
      <c r="E161" s="360" t="s">
        <v>370</v>
      </c>
      <c r="F161" s="360" t="s">
        <v>354</v>
      </c>
      <c r="G161" s="360" t="s">
        <v>355</v>
      </c>
      <c r="H161" s="360">
        <f>'CONTROL ALGAS IV Región'!F109</f>
        <v>1</v>
      </c>
      <c r="I161" s="360"/>
      <c r="J161" s="360">
        <f>'CONTROL ALGAS IV Región'!G109</f>
        <v>1</v>
      </c>
      <c r="K161" s="366">
        <f>'CONTROL ALGAS IV Región'!J109</f>
        <v>36.75</v>
      </c>
      <c r="L161" s="366">
        <f>'CONTROL ALGAS IV Región'!K109</f>
        <v>-35.75</v>
      </c>
      <c r="M161" s="365">
        <f>'CONTROL ALGAS IV Región'!L109</f>
        <v>36.75</v>
      </c>
      <c r="N161" s="363">
        <f>'CONTROL ALGAS IV Región'!M109</f>
        <v>43147</v>
      </c>
      <c r="O161" s="364">
        <v>43437</v>
      </c>
    </row>
    <row r="162" spans="1:15">
      <c r="A162" s="358" t="s">
        <v>390</v>
      </c>
      <c r="B162" s="359" t="s">
        <v>365</v>
      </c>
      <c r="C162" s="360" t="s">
        <v>367</v>
      </c>
      <c r="D162" s="360" t="s">
        <v>368</v>
      </c>
      <c r="E162" s="360" t="s">
        <v>370</v>
      </c>
      <c r="F162" s="360" t="s">
        <v>357</v>
      </c>
      <c r="G162" s="360" t="s">
        <v>358</v>
      </c>
      <c r="H162" s="360">
        <f>'CONTROL ALGAS IV Región'!F111</f>
        <v>1</v>
      </c>
      <c r="I162" s="360"/>
      <c r="J162" s="360">
        <f>'CONTROL ALGAS IV Región'!G111</f>
        <v>-34.75</v>
      </c>
      <c r="K162" s="360">
        <f>'CONTROL ALGAS IV Región'!J111</f>
        <v>0</v>
      </c>
      <c r="L162" s="366">
        <f>'CONTROL ALGAS IV Región'!K111</f>
        <v>-34.75</v>
      </c>
      <c r="M162" s="365">
        <f>'CONTROL ALGAS IV Región'!L111</f>
        <v>0</v>
      </c>
      <c r="N162" s="363">
        <f>'CONTROL ALGAS IV Región'!M110</f>
        <v>43188</v>
      </c>
      <c r="O162" s="364">
        <v>43437</v>
      </c>
    </row>
    <row r="163" spans="1:15">
      <c r="A163" s="358" t="s">
        <v>390</v>
      </c>
      <c r="B163" s="359" t="s">
        <v>365</v>
      </c>
      <c r="C163" s="360" t="s">
        <v>367</v>
      </c>
      <c r="D163" s="360" t="s">
        <v>368</v>
      </c>
      <c r="E163" s="360" t="s">
        <v>370</v>
      </c>
      <c r="F163" s="360" t="s">
        <v>359</v>
      </c>
      <c r="G163" s="360" t="s">
        <v>360</v>
      </c>
      <c r="H163" s="360">
        <f>'CONTROL ALGAS IV Región'!F113</f>
        <v>0.5</v>
      </c>
      <c r="I163" s="360"/>
      <c r="J163" s="360">
        <f>'CONTROL ALGAS IV Región'!G113</f>
        <v>-34.25</v>
      </c>
      <c r="K163" s="360">
        <f>'CONTROL ALGAS IV Región'!J113</f>
        <v>0</v>
      </c>
      <c r="L163" s="366">
        <f>'CONTROL ALGAS IV Región'!K113</f>
        <v>-34.25</v>
      </c>
      <c r="M163" s="365">
        <f>'CONTROL ALGAS IV Región'!L113</f>
        <v>0</v>
      </c>
      <c r="N163" s="363" t="s">
        <v>403</v>
      </c>
      <c r="O163" s="364">
        <v>43437</v>
      </c>
    </row>
    <row r="164" spans="1:15">
      <c r="A164" s="358" t="s">
        <v>390</v>
      </c>
      <c r="B164" s="359" t="s">
        <v>365</v>
      </c>
      <c r="C164" s="360" t="s">
        <v>367</v>
      </c>
      <c r="D164" s="360" t="s">
        <v>368</v>
      </c>
      <c r="E164" s="360" t="s">
        <v>370</v>
      </c>
      <c r="F164" s="360" t="s">
        <v>374</v>
      </c>
      <c r="G164" s="360" t="s">
        <v>362</v>
      </c>
      <c r="H164" s="360">
        <f>'CONTROL ALGAS IV Región'!F115</f>
        <v>0.5</v>
      </c>
      <c r="I164" s="360"/>
      <c r="J164" s="360">
        <f>'CONTROL ALGAS IV Región'!G115</f>
        <v>-33.75</v>
      </c>
      <c r="K164" s="360">
        <f>'CONTROL ALGAS IV Región'!J115</f>
        <v>0</v>
      </c>
      <c r="L164" s="366">
        <f>'CONTROL ALGAS IV Región'!K115</f>
        <v>-33.75</v>
      </c>
      <c r="M164" s="365">
        <f>'CONTROL ALGAS IV Región'!L115</f>
        <v>0</v>
      </c>
      <c r="N164" s="363" t="s">
        <v>403</v>
      </c>
      <c r="O164" s="364">
        <v>43437</v>
      </c>
    </row>
    <row r="165" spans="1:15">
      <c r="A165" s="358" t="s">
        <v>390</v>
      </c>
      <c r="B165" s="359" t="s">
        <v>365</v>
      </c>
      <c r="C165" s="360" t="s">
        <v>367</v>
      </c>
      <c r="D165" s="360" t="s">
        <v>368</v>
      </c>
      <c r="E165" s="360" t="s">
        <v>370</v>
      </c>
      <c r="F165" s="360" t="s">
        <v>354</v>
      </c>
      <c r="G165" s="360" t="s">
        <v>362</v>
      </c>
      <c r="H165" s="360">
        <f>'CONTROL ALGAS IV Región'!F109+'CONTROL ALGAS IV Región'!F111+'CONTROL ALGAS IV Región'!F113+'CONTROL ALGAS IV Región'!F115</f>
        <v>3</v>
      </c>
      <c r="I165" s="360"/>
      <c r="J165" s="360">
        <f>'CONTROL ALGAS IV Región'!G109+'CONTROL ALGAS IV Región'!G111+'CONTROL ALGAS IV Región'!G113+'CONTROL ALGAS IV Región'!G115</f>
        <v>-101.75</v>
      </c>
      <c r="K165" s="360">
        <f>'CONTROL ALGAS IV Región'!J109+'CONTROL ALGAS IV Región'!J111+'CONTROL ALGAS IV Región'!J113+'CONTROL ALGAS IV Región'!J115</f>
        <v>36.75</v>
      </c>
      <c r="L165" s="366">
        <f>'CONTROL ALGAS IV Región'!K109+'CONTROL ALGAS IV Región'!K111+'CONTROL ALGAS IV Región'!K113+'CONTROL ALGAS IV Región'!K115</f>
        <v>-138.5</v>
      </c>
      <c r="M165" s="365">
        <f>K165/J165</f>
        <v>-0.36117936117936117</v>
      </c>
      <c r="N165" s="363" t="s">
        <v>403</v>
      </c>
      <c r="O165" s="364">
        <v>43437</v>
      </c>
    </row>
    <row r="166" spans="1:15">
      <c r="A166" s="358" t="s">
        <v>390</v>
      </c>
      <c r="B166" s="359" t="s">
        <v>365</v>
      </c>
      <c r="C166" s="360" t="s">
        <v>367</v>
      </c>
      <c r="D166" s="360" t="s">
        <v>368</v>
      </c>
      <c r="E166" s="360" t="s">
        <v>392</v>
      </c>
      <c r="F166" s="360" t="s">
        <v>354</v>
      </c>
      <c r="G166" s="360" t="s">
        <v>355</v>
      </c>
      <c r="H166" s="360">
        <f>'CONTROL ALGAS IV Región'!F116</f>
        <v>298</v>
      </c>
      <c r="I166" s="360"/>
      <c r="J166" s="360">
        <f>'CONTROL ALGAS IV Región'!G116</f>
        <v>298</v>
      </c>
      <c r="K166" s="360">
        <f>'CONTROL ALGAS IV Región'!J116</f>
        <v>0</v>
      </c>
      <c r="L166" s="366">
        <f>'CONTROL ALGAS IV Región'!K116</f>
        <v>298</v>
      </c>
      <c r="M166" s="365">
        <f>'CONTROL ALGAS IV Región'!L116</f>
        <v>0</v>
      </c>
      <c r="N166" s="363">
        <f>'CONTROL ALGAS IV Región'!M116</f>
        <v>43160</v>
      </c>
      <c r="O166" s="364">
        <v>43437</v>
      </c>
    </row>
    <row r="167" spans="1:15">
      <c r="A167" s="358" t="s">
        <v>390</v>
      </c>
      <c r="B167" s="359" t="s">
        <v>365</v>
      </c>
      <c r="C167" s="360" t="s">
        <v>367</v>
      </c>
      <c r="D167" s="360" t="s">
        <v>368</v>
      </c>
      <c r="E167" s="360" t="s">
        <v>392</v>
      </c>
      <c r="F167" s="360" t="s">
        <v>357</v>
      </c>
      <c r="G167" s="360" t="s">
        <v>358</v>
      </c>
      <c r="H167" s="360">
        <f>'CONTROL ALGAS IV Región'!F118</f>
        <v>85</v>
      </c>
      <c r="I167" s="360"/>
      <c r="J167" s="360">
        <f>'CONTROL ALGAS IV Región'!G118</f>
        <v>383</v>
      </c>
      <c r="K167" s="360">
        <f>'CONTROL ALGAS IV Región'!J118</f>
        <v>193.959</v>
      </c>
      <c r="L167" s="366">
        <f>'CONTROL ALGAS IV Región'!K118</f>
        <v>189.041</v>
      </c>
      <c r="M167" s="365">
        <f>'CONTROL ALGAS IV Región'!L118</f>
        <v>0.50642036553524805</v>
      </c>
      <c r="N167" s="363">
        <f>'CONTROL ALGAS IV Región'!M118</f>
        <v>43236</v>
      </c>
      <c r="O167" s="364">
        <v>43437</v>
      </c>
    </row>
    <row r="168" spans="1:15">
      <c r="A168" s="358" t="s">
        <v>390</v>
      </c>
      <c r="B168" s="359" t="s">
        <v>365</v>
      </c>
      <c r="C168" s="360" t="s">
        <v>367</v>
      </c>
      <c r="D168" s="360" t="s">
        <v>368</v>
      </c>
      <c r="E168" s="360" t="s">
        <v>392</v>
      </c>
      <c r="F168" s="360" t="s">
        <v>359</v>
      </c>
      <c r="G168" s="360" t="s">
        <v>360</v>
      </c>
      <c r="H168" s="360">
        <f>'CONTROL ALGAS IV Región'!F120</f>
        <v>80</v>
      </c>
      <c r="I168" s="360"/>
      <c r="J168" s="360">
        <f>'CONTROL ALGAS IV Región'!G120</f>
        <v>269.041</v>
      </c>
      <c r="K168" s="360">
        <f>'CONTROL ALGAS IV Región'!J120</f>
        <v>0</v>
      </c>
      <c r="L168" s="366">
        <f>'CONTROL ALGAS IV Región'!K120</f>
        <v>269.041</v>
      </c>
      <c r="M168" s="365">
        <f>'CONTROL ALGAS IV Región'!L120</f>
        <v>0</v>
      </c>
      <c r="N168" s="363" t="s">
        <v>403</v>
      </c>
      <c r="O168" s="364">
        <v>43437</v>
      </c>
    </row>
    <row r="169" spans="1:15">
      <c r="A169" s="358" t="s">
        <v>390</v>
      </c>
      <c r="B169" s="359" t="s">
        <v>365</v>
      </c>
      <c r="C169" s="360" t="s">
        <v>367</v>
      </c>
      <c r="D169" s="360" t="s">
        <v>368</v>
      </c>
      <c r="E169" s="360" t="s">
        <v>392</v>
      </c>
      <c r="F169" s="360" t="s">
        <v>374</v>
      </c>
      <c r="G169" s="360" t="s">
        <v>362</v>
      </c>
      <c r="H169" s="360">
        <f>'CONTROL ALGAS IV Región'!F122</f>
        <v>70</v>
      </c>
      <c r="I169" s="360"/>
      <c r="J169" s="360">
        <f>'CONTROL ALGAS IV Región'!G122</f>
        <v>339.041</v>
      </c>
      <c r="K169" s="360">
        <f>'CONTROL ALGAS IV Región'!J122</f>
        <v>0</v>
      </c>
      <c r="L169" s="366">
        <f>'CONTROL ALGAS IV Región'!K122</f>
        <v>339.041</v>
      </c>
      <c r="M169" s="365">
        <f>'CONTROL ALGAS IV Región'!L122</f>
        <v>0</v>
      </c>
      <c r="N169" s="363" t="s">
        <v>403</v>
      </c>
      <c r="O169" s="364">
        <v>43437</v>
      </c>
    </row>
    <row r="170" spans="1:15">
      <c r="A170" s="358" t="s">
        <v>390</v>
      </c>
      <c r="B170" s="359" t="s">
        <v>365</v>
      </c>
      <c r="C170" s="360" t="s">
        <v>367</v>
      </c>
      <c r="D170" s="360" t="s">
        <v>368</v>
      </c>
      <c r="E170" s="360" t="s">
        <v>392</v>
      </c>
      <c r="F170" s="360" t="s">
        <v>354</v>
      </c>
      <c r="G170" s="360" t="s">
        <v>362</v>
      </c>
      <c r="H170" s="360">
        <f>'CONTROL ALGAS IV Región'!F116+'CONTROL ALGAS IV Región'!F118+'CONTROL ALGAS IV Región'!F120+'CONTROL ALGAS IV Región'!F122</f>
        <v>533</v>
      </c>
      <c r="I170" s="360"/>
      <c r="J170" s="360">
        <f>'CONTROL ALGAS IV Región'!G116+'CONTROL ALGAS IV Región'!G118+'CONTROL ALGAS IV Región'!G120+'CONTROL ALGAS IV Región'!G122</f>
        <v>1289.0819999999999</v>
      </c>
      <c r="K170" s="360">
        <f>'CONTROL ALGAS IV Región'!J116+'CONTROL ALGAS IV Región'!J118+'CONTROL ALGAS IV Región'!J120+'CONTROL ALGAS IV Región'!J122</f>
        <v>193.959</v>
      </c>
      <c r="L170" s="366">
        <f>'CONTROL ALGAS IV Región'!K116+'CONTROL ALGAS IV Región'!K118+'CONTROL ALGAS IV Región'!K120+'CONTROL ALGAS IV Región'!K122</f>
        <v>1095.123</v>
      </c>
      <c r="M170" s="365">
        <f>K170/J170</f>
        <v>0.15046288754322845</v>
      </c>
      <c r="N170" s="363" t="s">
        <v>403</v>
      </c>
      <c r="O170" s="364">
        <v>43437</v>
      </c>
    </row>
    <row r="171" spans="1:15">
      <c r="A171" s="358" t="s">
        <v>390</v>
      </c>
      <c r="B171" s="359" t="s">
        <v>365</v>
      </c>
      <c r="C171" s="360" t="s">
        <v>367</v>
      </c>
      <c r="D171" s="360" t="s">
        <v>368</v>
      </c>
      <c r="E171" s="360" t="s">
        <v>379</v>
      </c>
      <c r="F171" s="360" t="s">
        <v>354</v>
      </c>
      <c r="G171" s="360" t="s">
        <v>355</v>
      </c>
      <c r="H171" s="360">
        <f>'CONTROL ALGAS IV Región'!F117</f>
        <v>21</v>
      </c>
      <c r="I171" s="360"/>
      <c r="J171" s="360">
        <f>'CONTROL ALGAS IV Región'!G117</f>
        <v>21</v>
      </c>
      <c r="K171" s="360">
        <f>'CONTROL ALGAS IV Región'!J117</f>
        <v>310.762</v>
      </c>
      <c r="L171" s="366">
        <f>'CONTROL ALGAS IV Región'!K117</f>
        <v>-289.762</v>
      </c>
      <c r="M171" s="365">
        <f>'CONTROL ALGAS IV Región'!L117</f>
        <v>14.798190476190475</v>
      </c>
      <c r="N171" s="363">
        <f>'CONTROL ALGAS IV Región'!M117</f>
        <v>43145</v>
      </c>
      <c r="O171" s="364">
        <v>43437</v>
      </c>
    </row>
    <row r="172" spans="1:15">
      <c r="A172" s="358" t="s">
        <v>390</v>
      </c>
      <c r="B172" s="359" t="s">
        <v>365</v>
      </c>
      <c r="C172" s="360" t="s">
        <v>367</v>
      </c>
      <c r="D172" s="360" t="s">
        <v>368</v>
      </c>
      <c r="E172" s="360" t="s">
        <v>379</v>
      </c>
      <c r="F172" s="360" t="s">
        <v>357</v>
      </c>
      <c r="G172" s="360" t="s">
        <v>358</v>
      </c>
      <c r="H172" s="360">
        <f>'CONTROL ALGAS IV Región'!F119</f>
        <v>64</v>
      </c>
      <c r="I172" s="360"/>
      <c r="J172" s="360">
        <f>'CONTROL ALGAS IV Región'!G119</f>
        <v>-225.762</v>
      </c>
      <c r="K172" s="360">
        <f>'CONTROL ALGAS IV Región'!J119</f>
        <v>0</v>
      </c>
      <c r="L172" s="366">
        <f>'CONTROL ALGAS IV Región'!K119</f>
        <v>-225.762</v>
      </c>
      <c r="M172" s="365">
        <f>'CONTROL ALGAS IV Región'!L119</f>
        <v>0</v>
      </c>
      <c r="N172" s="363">
        <f>'CONTROL ALGAS IV Región'!M118</f>
        <v>43236</v>
      </c>
      <c r="O172" s="364">
        <v>43437</v>
      </c>
    </row>
    <row r="173" spans="1:15">
      <c r="A173" s="358" t="s">
        <v>390</v>
      </c>
      <c r="B173" s="359" t="s">
        <v>365</v>
      </c>
      <c r="C173" s="360" t="s">
        <v>367</v>
      </c>
      <c r="D173" s="360" t="s">
        <v>368</v>
      </c>
      <c r="E173" s="360" t="s">
        <v>379</v>
      </c>
      <c r="F173" s="360" t="s">
        <v>359</v>
      </c>
      <c r="G173" s="360" t="s">
        <v>360</v>
      </c>
      <c r="H173" s="360">
        <f>'CONTROL ALGAS IV Región'!F121</f>
        <v>64</v>
      </c>
      <c r="I173" s="360"/>
      <c r="J173" s="360">
        <f>'CONTROL ALGAS IV Región'!G121</f>
        <v>-161.762</v>
      </c>
      <c r="K173" s="360">
        <f>'CONTROL ALGAS IV Región'!J121</f>
        <v>0</v>
      </c>
      <c r="L173" s="366">
        <f>'CONTROL ALGAS IV Región'!K121</f>
        <v>-161.762</v>
      </c>
      <c r="M173" s="365">
        <f>'CONTROL ALGAS IV Región'!L121</f>
        <v>0</v>
      </c>
      <c r="N173" s="363" t="s">
        <v>403</v>
      </c>
      <c r="O173" s="364">
        <v>43437</v>
      </c>
    </row>
    <row r="174" spans="1:15">
      <c r="A174" s="358" t="s">
        <v>390</v>
      </c>
      <c r="B174" s="359" t="s">
        <v>365</v>
      </c>
      <c r="C174" s="360" t="s">
        <v>367</v>
      </c>
      <c r="D174" s="360" t="s">
        <v>368</v>
      </c>
      <c r="E174" s="360" t="s">
        <v>379</v>
      </c>
      <c r="F174" s="360" t="s">
        <v>374</v>
      </c>
      <c r="G174" s="360" t="s">
        <v>362</v>
      </c>
      <c r="H174" s="360">
        <f>'CONTROL ALGAS IV Región'!F123</f>
        <v>65</v>
      </c>
      <c r="I174" s="360"/>
      <c r="J174" s="360">
        <f>'CONTROL ALGAS IV Región'!G123</f>
        <v>-96.762</v>
      </c>
      <c r="K174" s="360">
        <f>'CONTROL ALGAS IV Región'!J123</f>
        <v>0</v>
      </c>
      <c r="L174" s="366">
        <f>'CONTROL ALGAS IV Región'!K123</f>
        <v>-96.762</v>
      </c>
      <c r="M174" s="365">
        <f>'CONTROL ALGAS IV Región'!L123</f>
        <v>0</v>
      </c>
      <c r="N174" s="363" t="s">
        <v>403</v>
      </c>
      <c r="O174" s="364">
        <v>43437</v>
      </c>
    </row>
    <row r="175" spans="1:15">
      <c r="A175" s="358" t="s">
        <v>390</v>
      </c>
      <c r="B175" s="359" t="s">
        <v>365</v>
      </c>
      <c r="C175" s="360" t="s">
        <v>367</v>
      </c>
      <c r="D175" s="360" t="s">
        <v>368</v>
      </c>
      <c r="E175" s="360" t="s">
        <v>379</v>
      </c>
      <c r="F175" s="360" t="s">
        <v>354</v>
      </c>
      <c r="G175" s="360" t="s">
        <v>362</v>
      </c>
      <c r="H175" s="360">
        <f>'CONTROL ALGAS IV Región'!F117+'CONTROL ALGAS IV Región'!F119+'CONTROL ALGAS IV Región'!F121+'CONTROL ALGAS IV Región'!F123</f>
        <v>214</v>
      </c>
      <c r="I175" s="360"/>
      <c r="J175" s="360">
        <f>'CONTROL ALGAS IV Región'!G117+'CONTROL ALGAS IV Región'!G119+'CONTROL ALGAS IV Región'!G121+'CONTROL ALGAS IV Región'!G123</f>
        <v>-463.286</v>
      </c>
      <c r="K175" s="360">
        <f>'CONTROL ALGAS IV Región'!J117+'CONTROL ALGAS IV Región'!J119+'CONTROL ALGAS IV Región'!J121+'CONTROL ALGAS IV Región'!J123</f>
        <v>310.762</v>
      </c>
      <c r="L175" s="366">
        <f>'CONTROL ALGAS IV Región'!K117+'CONTROL ALGAS IV Región'!K119+'CONTROL ALGAS IV Región'!K121+'CONTROL ALGAS IV Región'!K123</f>
        <v>-774.048</v>
      </c>
      <c r="M175" s="365">
        <f>K175/J175</f>
        <v>-0.67077787802782729</v>
      </c>
      <c r="N175" s="363" t="s">
        <v>403</v>
      </c>
      <c r="O175" s="364">
        <v>43437</v>
      </c>
    </row>
    <row r="176" spans="1:15">
      <c r="A176" s="358" t="s">
        <v>390</v>
      </c>
      <c r="B176" s="359" t="s">
        <v>365</v>
      </c>
      <c r="C176" s="360" t="s">
        <v>367</v>
      </c>
      <c r="D176" s="360" t="s">
        <v>368</v>
      </c>
      <c r="E176" s="360" t="s">
        <v>393</v>
      </c>
      <c r="F176" s="360" t="s">
        <v>354</v>
      </c>
      <c r="G176" s="360" t="s">
        <v>355</v>
      </c>
      <c r="H176" s="360">
        <f>'CONTROL ALGAS IV Región'!F124</f>
        <v>2136</v>
      </c>
      <c r="I176" s="360"/>
      <c r="J176" s="360">
        <f>'CONTROL ALGAS IV Región'!G124</f>
        <v>2136</v>
      </c>
      <c r="K176" s="360">
        <f>'CONTROL ALGAS IV Región'!J124</f>
        <v>0</v>
      </c>
      <c r="L176" s="366">
        <f>'CONTROL ALGAS IV Región'!K124</f>
        <v>2136</v>
      </c>
      <c r="M176" s="365">
        <f>'CONTROL ALGAS IV Región'!L124</f>
        <v>0</v>
      </c>
      <c r="N176" s="363">
        <f>'CONTROL ALGAS IV Región'!M124</f>
        <v>43160</v>
      </c>
      <c r="O176" s="364">
        <v>43437</v>
      </c>
    </row>
    <row r="177" spans="1:15">
      <c r="A177" s="358" t="s">
        <v>390</v>
      </c>
      <c r="B177" s="359" t="s">
        <v>365</v>
      </c>
      <c r="C177" s="360" t="s">
        <v>367</v>
      </c>
      <c r="D177" s="360" t="s">
        <v>368</v>
      </c>
      <c r="E177" s="360" t="s">
        <v>393</v>
      </c>
      <c r="F177" s="360" t="s">
        <v>357</v>
      </c>
      <c r="G177" s="360" t="s">
        <v>358</v>
      </c>
      <c r="H177" s="360">
        <f>'CONTROL ALGAS IV Región'!F126</f>
        <v>1360</v>
      </c>
      <c r="I177" s="360"/>
      <c r="J177" s="360">
        <f>'CONTROL ALGAS IV Región'!G126</f>
        <v>3496</v>
      </c>
      <c r="K177" s="360">
        <f>'CONTROL ALGAS IV Región'!J126</f>
        <v>1153.0119999999999</v>
      </c>
      <c r="L177" s="366">
        <f>'CONTROL ALGAS IV Región'!K126</f>
        <v>2342.9880000000003</v>
      </c>
      <c r="M177" s="365">
        <f>'CONTROL ALGAS IV Región'!L126</f>
        <v>0.32980892448512583</v>
      </c>
      <c r="N177" s="363" t="str">
        <f>'CONTROL ALGAS IV Región'!M126</f>
        <v>-</v>
      </c>
      <c r="O177" s="364">
        <v>43437</v>
      </c>
    </row>
    <row r="178" spans="1:15">
      <c r="A178" s="358" t="s">
        <v>390</v>
      </c>
      <c r="B178" s="359" t="s">
        <v>365</v>
      </c>
      <c r="C178" s="360" t="s">
        <v>367</v>
      </c>
      <c r="D178" s="360" t="s">
        <v>368</v>
      </c>
      <c r="E178" s="360" t="s">
        <v>393</v>
      </c>
      <c r="F178" s="360" t="s">
        <v>359</v>
      </c>
      <c r="G178" s="360" t="s">
        <v>360</v>
      </c>
      <c r="H178" s="360">
        <f>'CONTROL ALGAS IV Región'!F128</f>
        <v>194</v>
      </c>
      <c r="I178" s="360"/>
      <c r="J178" s="360">
        <f>'CONTROL ALGAS IV Región'!G128</f>
        <v>2536.9880000000003</v>
      </c>
      <c r="K178" s="360">
        <f>'CONTROL ALGAS IV Región'!J128</f>
        <v>773.02</v>
      </c>
      <c r="L178" s="366">
        <f>'CONTROL ALGAS IV Región'!K128</f>
        <v>1763.9680000000003</v>
      </c>
      <c r="M178" s="365">
        <f>'CONTROL ALGAS IV Región'!L128</f>
        <v>0.3046999039806258</v>
      </c>
      <c r="N178" s="363" t="s">
        <v>403</v>
      </c>
      <c r="O178" s="364">
        <v>43437</v>
      </c>
    </row>
    <row r="179" spans="1:15">
      <c r="A179" s="358" t="s">
        <v>390</v>
      </c>
      <c r="B179" s="359" t="s">
        <v>365</v>
      </c>
      <c r="C179" s="360" t="s">
        <v>367</v>
      </c>
      <c r="D179" s="360" t="s">
        <v>368</v>
      </c>
      <c r="E179" s="360" t="s">
        <v>393</v>
      </c>
      <c r="F179" s="360" t="s">
        <v>374</v>
      </c>
      <c r="G179" s="360" t="s">
        <v>362</v>
      </c>
      <c r="H179" s="360">
        <f>'CONTROL ALGAS IV Región'!F130</f>
        <v>194</v>
      </c>
      <c r="I179" s="360"/>
      <c r="J179" s="360">
        <f>'CONTROL ALGAS IV Región'!G130</f>
        <v>1957.9680000000003</v>
      </c>
      <c r="K179" s="360">
        <f>'CONTROL ALGAS IV Región'!J130</f>
        <v>297.322</v>
      </c>
      <c r="L179" s="366">
        <f>'CONTROL ALGAS IV Región'!K130</f>
        <v>1660.6460000000002</v>
      </c>
      <c r="M179" s="365">
        <f>'CONTROL ALGAS IV Región'!L130</f>
        <v>0.15185232853652356</v>
      </c>
      <c r="N179" s="363" t="s">
        <v>403</v>
      </c>
      <c r="O179" s="364">
        <v>43437</v>
      </c>
    </row>
    <row r="180" spans="1:15">
      <c r="A180" s="358" t="s">
        <v>390</v>
      </c>
      <c r="B180" s="359" t="s">
        <v>365</v>
      </c>
      <c r="C180" s="360" t="s">
        <v>367</v>
      </c>
      <c r="D180" s="360" t="s">
        <v>368</v>
      </c>
      <c r="E180" s="360" t="s">
        <v>393</v>
      </c>
      <c r="F180" s="360" t="s">
        <v>354</v>
      </c>
      <c r="G180" s="360" t="s">
        <v>362</v>
      </c>
      <c r="H180" s="360">
        <f>'CONTROL ALGAS IV Región'!F124+'CONTROL ALGAS IV Región'!F126+'CONTROL ALGAS IV Región'!F128+'CONTROL ALGAS IV Región'!F130</f>
        <v>3884</v>
      </c>
      <c r="I180" s="360"/>
      <c r="J180" s="360">
        <f>'CONTROL ALGAS IV Región'!G124+'CONTROL ALGAS IV Región'!G126+'CONTROL ALGAS IV Región'!G128+'CONTROL ALGAS IV Región'!G130</f>
        <v>10126.956</v>
      </c>
      <c r="K180" s="360">
        <f>'CONTROL ALGAS IV Región'!J124+'CONTROL ALGAS IV Región'!J126+'CONTROL ALGAS IV Región'!J128+'CONTROL ALGAS IV Región'!J130</f>
        <v>2223.3539999999998</v>
      </c>
      <c r="L180" s="366">
        <f>'CONTROL ALGAS IV Región'!K124+'CONTROL ALGAS IV Región'!K126+'CONTROL ALGAS IV Región'!K128+'CONTROL ALGAS IV Región'!K130</f>
        <v>7903.6020000000008</v>
      </c>
      <c r="M180" s="365">
        <f>K180/J180</f>
        <v>0.21954810507718212</v>
      </c>
      <c r="N180" s="363" t="s">
        <v>403</v>
      </c>
      <c r="O180" s="364">
        <v>43437</v>
      </c>
    </row>
    <row r="181" spans="1:15">
      <c r="A181" s="358" t="s">
        <v>390</v>
      </c>
      <c r="B181" s="359" t="s">
        <v>365</v>
      </c>
      <c r="C181" s="360" t="s">
        <v>367</v>
      </c>
      <c r="D181" s="360" t="s">
        <v>368</v>
      </c>
      <c r="E181" s="360" t="s">
        <v>380</v>
      </c>
      <c r="F181" s="360" t="s">
        <v>354</v>
      </c>
      <c r="G181" s="360" t="s">
        <v>355</v>
      </c>
      <c r="H181" s="360">
        <f>'CONTROL ALGAS IV Región'!F125</f>
        <v>16</v>
      </c>
      <c r="I181" s="360"/>
      <c r="J181" s="360">
        <f>'CONTROL ALGAS IV Región'!G125</f>
        <v>16</v>
      </c>
      <c r="K181" s="360">
        <f>'CONTROL ALGAS IV Región'!J125</f>
        <v>1814.883</v>
      </c>
      <c r="L181" s="366">
        <f>'CONTROL ALGAS IV Región'!K125</f>
        <v>-1798.883</v>
      </c>
      <c r="M181" s="365">
        <f>'CONTROL ALGAS IV Región'!L125</f>
        <v>113.4301875</v>
      </c>
      <c r="N181" s="363">
        <f>'CONTROL ALGAS IV Región'!M125</f>
        <v>43145</v>
      </c>
      <c r="O181" s="364">
        <v>43437</v>
      </c>
    </row>
    <row r="182" spans="1:15">
      <c r="A182" s="358" t="s">
        <v>390</v>
      </c>
      <c r="B182" s="359" t="s">
        <v>365</v>
      </c>
      <c r="C182" s="360" t="s">
        <v>367</v>
      </c>
      <c r="D182" s="360" t="s">
        <v>368</v>
      </c>
      <c r="E182" s="360" t="s">
        <v>380</v>
      </c>
      <c r="F182" s="360" t="s">
        <v>357</v>
      </c>
      <c r="G182" s="360" t="s">
        <v>358</v>
      </c>
      <c r="H182" s="360">
        <f>'CONTROL ALGAS IV Región'!F127</f>
        <v>794</v>
      </c>
      <c r="I182" s="360"/>
      <c r="J182" s="360">
        <f>'CONTROL ALGAS IV Región'!G127</f>
        <v>-1004.883</v>
      </c>
      <c r="K182" s="360">
        <f>'CONTROL ALGAS IV Región'!J127</f>
        <v>0</v>
      </c>
      <c r="L182" s="366">
        <f>'CONTROL ALGAS IV Región'!K127</f>
        <v>-1004.883</v>
      </c>
      <c r="M182" s="365">
        <f>'CONTROL ALGAS IV Región'!L127</f>
        <v>0</v>
      </c>
      <c r="N182" s="363" t="str">
        <f>'CONTROL ALGAS IV Región'!M126</f>
        <v>-</v>
      </c>
      <c r="O182" s="364">
        <v>43437</v>
      </c>
    </row>
    <row r="183" spans="1:15">
      <c r="A183" s="358" t="s">
        <v>390</v>
      </c>
      <c r="B183" s="359" t="s">
        <v>365</v>
      </c>
      <c r="C183" s="360" t="s">
        <v>367</v>
      </c>
      <c r="D183" s="360" t="s">
        <v>368</v>
      </c>
      <c r="E183" s="360" t="s">
        <v>380</v>
      </c>
      <c r="F183" s="360" t="s">
        <v>359</v>
      </c>
      <c r="G183" s="360" t="s">
        <v>360</v>
      </c>
      <c r="H183" s="360">
        <f>'CONTROL ALGAS IV Región'!F129</f>
        <v>519</v>
      </c>
      <c r="I183" s="360"/>
      <c r="J183" s="360">
        <f>'CONTROL ALGAS IV Región'!G129</f>
        <v>-485.88300000000004</v>
      </c>
      <c r="K183" s="360">
        <f>'CONTROL ALGAS IV Región'!J129</f>
        <v>0</v>
      </c>
      <c r="L183" s="366">
        <f>'CONTROL ALGAS IV Región'!K129</f>
        <v>-485.88300000000004</v>
      </c>
      <c r="M183" s="365">
        <f>'CONTROL ALGAS IV Región'!L129</f>
        <v>0</v>
      </c>
      <c r="N183" s="363" t="s">
        <v>403</v>
      </c>
      <c r="O183" s="364">
        <v>43437</v>
      </c>
    </row>
    <row r="184" spans="1:15">
      <c r="A184" s="358" t="s">
        <v>390</v>
      </c>
      <c r="B184" s="359" t="s">
        <v>365</v>
      </c>
      <c r="C184" s="360" t="s">
        <v>367</v>
      </c>
      <c r="D184" s="360" t="s">
        <v>368</v>
      </c>
      <c r="E184" s="360" t="s">
        <v>380</v>
      </c>
      <c r="F184" s="360" t="s">
        <v>374</v>
      </c>
      <c r="G184" s="360" t="s">
        <v>362</v>
      </c>
      <c r="H184" s="360">
        <f>'CONTROL ALGAS IV Región'!F131</f>
        <v>228</v>
      </c>
      <c r="I184" s="360"/>
      <c r="J184" s="360">
        <f>'CONTROL ALGAS IV Región'!G131</f>
        <v>-257.88300000000004</v>
      </c>
      <c r="K184" s="360">
        <f>'CONTROL ALGAS IV Región'!J131</f>
        <v>0</v>
      </c>
      <c r="L184" s="366">
        <f>'CONTROL ALGAS IV Región'!K131</f>
        <v>-257.88300000000004</v>
      </c>
      <c r="M184" s="365">
        <f>'CONTROL ALGAS IV Región'!L131</f>
        <v>0</v>
      </c>
      <c r="N184" s="363" t="s">
        <v>403</v>
      </c>
      <c r="O184" s="364">
        <v>43437</v>
      </c>
    </row>
    <row r="185" spans="1:15">
      <c r="A185" s="358" t="s">
        <v>390</v>
      </c>
      <c r="B185" s="359" t="s">
        <v>365</v>
      </c>
      <c r="C185" s="360" t="s">
        <v>367</v>
      </c>
      <c r="D185" s="360" t="s">
        <v>368</v>
      </c>
      <c r="E185" s="360" t="s">
        <v>380</v>
      </c>
      <c r="F185" s="360" t="s">
        <v>354</v>
      </c>
      <c r="G185" s="360" t="s">
        <v>362</v>
      </c>
      <c r="H185" s="360">
        <f>'CONTROL ALGAS IV Región'!F125+'CONTROL ALGAS IV Región'!F127+'CONTROL ALGAS IV Región'!F129+'CONTROL ALGAS IV Región'!F131</f>
        <v>1557</v>
      </c>
      <c r="I185" s="360"/>
      <c r="J185" s="360">
        <f>'CONTROL ALGAS IV Región'!G125+'CONTROL ALGAS IV Región'!G127+'CONTROL ALGAS IV Región'!G129+'CONTROL ALGAS IV Región'!G131</f>
        <v>-1732.6490000000001</v>
      </c>
      <c r="K185" s="360">
        <f>'CONTROL ALGAS IV Región'!J125+'CONTROL ALGAS IV Región'!J127+'CONTROL ALGAS IV Región'!J129+'CONTROL ALGAS IV Región'!J131</f>
        <v>1814.883</v>
      </c>
      <c r="L185" s="366">
        <f>'CONTROL ALGAS IV Región'!K125+'CONTROL ALGAS IV Región'!K127+'CONTROL ALGAS IV Región'!K129+'CONTROL ALGAS IV Región'!K131</f>
        <v>-3547.5320000000002</v>
      </c>
      <c r="M185" s="365">
        <f>K185/J185</f>
        <v>-1.0474614304455201</v>
      </c>
      <c r="N185" s="363" t="s">
        <v>403</v>
      </c>
      <c r="O185" s="364">
        <v>43437</v>
      </c>
    </row>
    <row r="186" spans="1:15">
      <c r="A186" s="358" t="s">
        <v>390</v>
      </c>
      <c r="B186" s="359" t="s">
        <v>365</v>
      </c>
      <c r="C186" s="360" t="s">
        <v>367</v>
      </c>
      <c r="D186" s="360" t="s">
        <v>368</v>
      </c>
      <c r="E186" s="360" t="s">
        <v>394</v>
      </c>
      <c r="F186" s="360" t="s">
        <v>354</v>
      </c>
      <c r="G186" s="360" t="s">
        <v>355</v>
      </c>
      <c r="H186" s="360">
        <f>'CONTROL ALGAS IV Región'!F132</f>
        <v>256</v>
      </c>
      <c r="I186" s="360"/>
      <c r="J186" s="360">
        <f>'CONTROL ALGAS IV Región'!G132</f>
        <v>256</v>
      </c>
      <c r="K186" s="360">
        <f>'CONTROL ALGAS IV Región'!J132</f>
        <v>0</v>
      </c>
      <c r="L186" s="366">
        <f>'CONTROL ALGAS IV Región'!K132</f>
        <v>256</v>
      </c>
      <c r="M186" s="365">
        <f>'CONTROL ALGAS IV Región'!L132</f>
        <v>0</v>
      </c>
      <c r="N186" s="363">
        <f>'CONTROL ALGAS IV Región'!M132</f>
        <v>43160</v>
      </c>
      <c r="O186" s="364">
        <v>43437</v>
      </c>
    </row>
    <row r="187" spans="1:15">
      <c r="A187" s="358" t="s">
        <v>390</v>
      </c>
      <c r="B187" s="359" t="s">
        <v>365</v>
      </c>
      <c r="C187" s="360" t="s">
        <v>367</v>
      </c>
      <c r="D187" s="360" t="s">
        <v>368</v>
      </c>
      <c r="E187" s="360" t="s">
        <v>394</v>
      </c>
      <c r="F187" s="360" t="s">
        <v>357</v>
      </c>
      <c r="G187" s="360" t="s">
        <v>358</v>
      </c>
      <c r="H187" s="360">
        <f>'CONTROL ALGAS IV Región'!F134</f>
        <v>163</v>
      </c>
      <c r="I187" s="360"/>
      <c r="J187" s="360">
        <f>'CONTROL ALGAS IV Región'!G134</f>
        <v>419</v>
      </c>
      <c r="K187" s="360">
        <f>'CONTROL ALGAS IV Región'!J134</f>
        <v>103.82</v>
      </c>
      <c r="L187" s="366">
        <f>'CONTROL ALGAS IV Región'!K134</f>
        <v>315.18</v>
      </c>
      <c r="M187" s="365">
        <f>'CONTROL ALGAS IV Región'!L134</f>
        <v>0.24778042959427207</v>
      </c>
      <c r="N187" s="363" t="str">
        <f>'CONTROL ALGAS IV Región'!M134</f>
        <v>-</v>
      </c>
      <c r="O187" s="364">
        <v>43437</v>
      </c>
    </row>
    <row r="188" spans="1:15">
      <c r="A188" s="358" t="s">
        <v>390</v>
      </c>
      <c r="B188" s="359" t="s">
        <v>365</v>
      </c>
      <c r="C188" s="360" t="s">
        <v>367</v>
      </c>
      <c r="D188" s="360" t="s">
        <v>368</v>
      </c>
      <c r="E188" s="360" t="s">
        <v>394</v>
      </c>
      <c r="F188" s="360" t="s">
        <v>359</v>
      </c>
      <c r="G188" s="360" t="s">
        <v>360</v>
      </c>
      <c r="H188" s="360">
        <f>'CONTROL ALGAS IV Región'!F136</f>
        <v>24</v>
      </c>
      <c r="I188" s="360"/>
      <c r="J188" s="360">
        <f>'CONTROL ALGAS IV Región'!G136</f>
        <v>339.18</v>
      </c>
      <c r="K188" s="360">
        <f>'CONTROL ALGAS IV Región'!J136</f>
        <v>34.165999999999997</v>
      </c>
      <c r="L188" s="366">
        <f>'CONTROL ALGAS IV Región'!K136</f>
        <v>305.01400000000001</v>
      </c>
      <c r="M188" s="365">
        <f>'CONTROL ALGAS IV Región'!L136</f>
        <v>0.10073117518721622</v>
      </c>
      <c r="N188" s="363" t="s">
        <v>403</v>
      </c>
      <c r="O188" s="364">
        <v>43437</v>
      </c>
    </row>
    <row r="189" spans="1:15">
      <c r="A189" s="358" t="s">
        <v>390</v>
      </c>
      <c r="B189" s="359" t="s">
        <v>365</v>
      </c>
      <c r="C189" s="360" t="s">
        <v>367</v>
      </c>
      <c r="D189" s="360" t="s">
        <v>368</v>
      </c>
      <c r="E189" s="360" t="s">
        <v>394</v>
      </c>
      <c r="F189" s="360" t="s">
        <v>374</v>
      </c>
      <c r="G189" s="360" t="s">
        <v>362</v>
      </c>
      <c r="H189" s="360">
        <f>'CONTROL ALGAS IV Región'!F138</f>
        <v>23</v>
      </c>
      <c r="I189" s="360"/>
      <c r="J189" s="360">
        <f>'CONTROL ALGAS IV Región'!G138</f>
        <v>328.01400000000001</v>
      </c>
      <c r="K189" s="360">
        <f>'CONTROL ALGAS IV Región'!J138</f>
        <v>0</v>
      </c>
      <c r="L189" s="366">
        <f>'CONTROL ALGAS IV Región'!K138</f>
        <v>328.01400000000001</v>
      </c>
      <c r="M189" s="365">
        <f>'CONTROL ALGAS IV Región'!L138</f>
        <v>0</v>
      </c>
      <c r="N189" s="363" t="s">
        <v>403</v>
      </c>
      <c r="O189" s="364">
        <v>43437</v>
      </c>
    </row>
    <row r="190" spans="1:15">
      <c r="A190" s="358" t="s">
        <v>390</v>
      </c>
      <c r="B190" s="359" t="s">
        <v>365</v>
      </c>
      <c r="C190" s="360" t="s">
        <v>367</v>
      </c>
      <c r="D190" s="360" t="s">
        <v>368</v>
      </c>
      <c r="E190" s="360" t="s">
        <v>394</v>
      </c>
      <c r="F190" s="360" t="s">
        <v>354</v>
      </c>
      <c r="G190" s="360" t="s">
        <v>362</v>
      </c>
      <c r="H190" s="360">
        <f>'CONTROL ALGAS IV Región'!F132+'CONTROL ALGAS IV Región'!F134+'CONTROL ALGAS IV Región'!F136+'CONTROL ALGAS IV Región'!F138</f>
        <v>466</v>
      </c>
      <c r="I190" s="360"/>
      <c r="J190" s="360">
        <f>'CONTROL ALGAS IV Región'!G132+'CONTROL ALGAS IV Región'!G134+'CONTROL ALGAS IV Región'!G136+'CONTROL ALGAS IV Región'!G138</f>
        <v>1342.194</v>
      </c>
      <c r="K190" s="360">
        <f>'CONTROL ALGAS IV Región'!J132+'CONTROL ALGAS IV Región'!J134+'CONTROL ALGAS IV Región'!J136+'CONTROL ALGAS IV Región'!J138</f>
        <v>137.98599999999999</v>
      </c>
      <c r="L190" s="366">
        <f>'CONTROL ALGAS IV Región'!K132+'CONTROL ALGAS IV Región'!K134+'CONTROL ALGAS IV Región'!K136+'CONTROL ALGAS IV Región'!K138</f>
        <v>1204.2080000000001</v>
      </c>
      <c r="M190" s="365">
        <f>K190/J190</f>
        <v>0.10280630072850869</v>
      </c>
      <c r="N190" s="363" t="s">
        <v>403</v>
      </c>
      <c r="O190" s="364">
        <v>43437</v>
      </c>
    </row>
    <row r="191" spans="1:15">
      <c r="A191" s="358" t="s">
        <v>390</v>
      </c>
      <c r="B191" s="359" t="s">
        <v>365</v>
      </c>
      <c r="C191" s="360" t="s">
        <v>367</v>
      </c>
      <c r="D191" s="360" t="s">
        <v>368</v>
      </c>
      <c r="E191" s="360" t="s">
        <v>383</v>
      </c>
      <c r="F191" s="360" t="s">
        <v>354</v>
      </c>
      <c r="G191" s="360" t="s">
        <v>355</v>
      </c>
      <c r="H191" s="360">
        <f>'CONTROL ALGAS IV Región'!F133</f>
        <v>74</v>
      </c>
      <c r="I191" s="360"/>
      <c r="J191" s="360">
        <f>'CONTROL ALGAS IV Región'!G133</f>
        <v>74</v>
      </c>
      <c r="K191" s="360">
        <f>'CONTROL ALGAS IV Región'!J133</f>
        <v>466.74400000000003</v>
      </c>
      <c r="L191" s="366">
        <f>'CONTROL ALGAS IV Región'!K133</f>
        <v>-392.74400000000003</v>
      </c>
      <c r="M191" s="365">
        <f>'CONTROL ALGAS IV Región'!L133</f>
        <v>6.3073513513513522</v>
      </c>
      <c r="N191" s="363">
        <f>'CONTROL ALGAS IV Región'!M133</f>
        <v>43145</v>
      </c>
      <c r="O191" s="364">
        <v>43437</v>
      </c>
    </row>
    <row r="192" spans="1:15">
      <c r="A192" s="358" t="s">
        <v>390</v>
      </c>
      <c r="B192" s="359" t="s">
        <v>365</v>
      </c>
      <c r="C192" s="360" t="s">
        <v>367</v>
      </c>
      <c r="D192" s="360" t="s">
        <v>368</v>
      </c>
      <c r="E192" s="360" t="s">
        <v>383</v>
      </c>
      <c r="F192" s="360" t="s">
        <v>357</v>
      </c>
      <c r="G192" s="360" t="s">
        <v>358</v>
      </c>
      <c r="H192" s="360">
        <f>'CONTROL ALGAS IV Región'!F135</f>
        <v>74</v>
      </c>
      <c r="I192" s="360"/>
      <c r="J192" s="360">
        <f>'CONTROL ALGAS IV Región'!G135</f>
        <v>-318.74400000000003</v>
      </c>
      <c r="K192" s="360">
        <f>'CONTROL ALGAS IV Región'!J135</f>
        <v>0</v>
      </c>
      <c r="L192" s="366">
        <f>'CONTROL ALGAS IV Región'!K135</f>
        <v>-318.74400000000003</v>
      </c>
      <c r="M192" s="365">
        <f>'CONTROL ALGAS IV Región'!L135</f>
        <v>0</v>
      </c>
      <c r="N192" s="363" t="str">
        <f>'CONTROL ALGAS IV Región'!M134</f>
        <v>-</v>
      </c>
      <c r="O192" s="364">
        <v>43437</v>
      </c>
    </row>
    <row r="193" spans="1:15">
      <c r="A193" s="358" t="s">
        <v>390</v>
      </c>
      <c r="B193" s="359" t="s">
        <v>365</v>
      </c>
      <c r="C193" s="360" t="s">
        <v>367</v>
      </c>
      <c r="D193" s="360" t="s">
        <v>368</v>
      </c>
      <c r="E193" s="360" t="s">
        <v>383</v>
      </c>
      <c r="F193" s="360" t="s">
        <v>359</v>
      </c>
      <c r="G193" s="360" t="s">
        <v>360</v>
      </c>
      <c r="H193" s="360">
        <f>'CONTROL ALGAS IV Región'!F137</f>
        <v>28</v>
      </c>
      <c r="I193" s="360"/>
      <c r="J193" s="360">
        <f>'CONTROL ALGAS IV Región'!G137</f>
        <v>-290.74400000000003</v>
      </c>
      <c r="K193" s="360">
        <f>'CONTROL ALGAS IV Región'!J137</f>
        <v>63.713999999999999</v>
      </c>
      <c r="L193" s="366">
        <f>'CONTROL ALGAS IV Región'!K137</f>
        <v>-354.45800000000003</v>
      </c>
      <c r="M193" s="365">
        <f>'CONTROL ALGAS IV Región'!L137</f>
        <v>-0.2191412376523677</v>
      </c>
      <c r="N193" s="363" t="s">
        <v>403</v>
      </c>
      <c r="O193" s="364">
        <v>43437</v>
      </c>
    </row>
    <row r="194" spans="1:15">
      <c r="A194" s="358" t="s">
        <v>390</v>
      </c>
      <c r="B194" s="359" t="s">
        <v>365</v>
      </c>
      <c r="C194" s="360" t="s">
        <v>367</v>
      </c>
      <c r="D194" s="360" t="s">
        <v>368</v>
      </c>
      <c r="E194" s="360" t="s">
        <v>383</v>
      </c>
      <c r="F194" s="360" t="s">
        <v>374</v>
      </c>
      <c r="G194" s="360" t="s">
        <v>362</v>
      </c>
      <c r="H194" s="360">
        <f>'CONTROL ALGAS IV Región'!F139</f>
        <v>10</v>
      </c>
      <c r="I194" s="360"/>
      <c r="J194" s="360">
        <f>'CONTROL ALGAS IV Región'!G139</f>
        <v>-344.45800000000003</v>
      </c>
      <c r="K194" s="360">
        <f>'CONTROL ALGAS IV Región'!J139</f>
        <v>0</v>
      </c>
      <c r="L194" s="366">
        <f>'CONTROL ALGAS IV Región'!K139</f>
        <v>-344.45800000000003</v>
      </c>
      <c r="M194" s="365">
        <f>'CONTROL ALGAS IV Región'!L139</f>
        <v>0</v>
      </c>
      <c r="N194" s="363" t="s">
        <v>403</v>
      </c>
      <c r="O194" s="364">
        <v>43437</v>
      </c>
    </row>
    <row r="195" spans="1:15">
      <c r="A195" s="358" t="s">
        <v>390</v>
      </c>
      <c r="B195" s="359" t="s">
        <v>365</v>
      </c>
      <c r="C195" s="360" t="s">
        <v>367</v>
      </c>
      <c r="D195" s="360" t="s">
        <v>368</v>
      </c>
      <c r="E195" s="360" t="s">
        <v>383</v>
      </c>
      <c r="F195" s="360" t="s">
        <v>354</v>
      </c>
      <c r="G195" s="360" t="s">
        <v>362</v>
      </c>
      <c r="H195" s="360">
        <f>'CONTROL ALGAS IV Región'!F133+'CONTROL ALGAS IV Región'!F135+'CONTROL ALGAS IV Región'!F137+'CONTROL ALGAS IV Región'!F139</f>
        <v>186</v>
      </c>
      <c r="I195" s="360"/>
      <c r="J195" s="360">
        <f>'CONTROL ALGAS IV Región'!G133+'CONTROL ALGAS IV Región'!G135+'CONTROL ALGAS IV Región'!G137+'CONTROL ALGAS IV Región'!G139</f>
        <v>-879.94600000000014</v>
      </c>
      <c r="K195" s="360">
        <f>'CONTROL ALGAS IV Región'!J133+'CONTROL ALGAS IV Región'!J135+'CONTROL ALGAS IV Región'!J137+'CONTROL ALGAS IV Región'!J139</f>
        <v>530.45800000000008</v>
      </c>
      <c r="L195" s="366">
        <f>'CONTROL ALGAS IV Región'!K133+'CONTROL ALGAS IV Región'!K135+'CONTROL ALGAS IV Región'!K137+'CONTROL ALGAS IV Región'!K139</f>
        <v>-1410.4040000000002</v>
      </c>
      <c r="M195" s="365">
        <f>K195/J195</f>
        <v>-0.60283017366974789</v>
      </c>
      <c r="N195" s="363" t="s">
        <v>403</v>
      </c>
      <c r="O195" s="364">
        <v>43437</v>
      </c>
    </row>
    <row r="196" spans="1:15">
      <c r="A196" s="358" t="s">
        <v>390</v>
      </c>
      <c r="B196" s="359" t="s">
        <v>365</v>
      </c>
      <c r="C196" s="360" t="s">
        <v>367</v>
      </c>
      <c r="D196" s="360" t="s">
        <v>368</v>
      </c>
      <c r="E196" s="360" t="s">
        <v>395</v>
      </c>
      <c r="F196" s="360" t="s">
        <v>354</v>
      </c>
      <c r="G196" s="360" t="s">
        <v>355</v>
      </c>
      <c r="H196" s="360">
        <f>'CONTROL ALGAS IV Región'!F140</f>
        <v>332</v>
      </c>
      <c r="I196" s="360"/>
      <c r="J196" s="360">
        <f>'CONTROL ALGAS IV Región'!G140</f>
        <v>332</v>
      </c>
      <c r="K196" s="360">
        <f>'CONTROL ALGAS IV Región'!J140</f>
        <v>0</v>
      </c>
      <c r="L196" s="366">
        <f>'CONTROL ALGAS IV Región'!K140</f>
        <v>332</v>
      </c>
      <c r="M196" s="365">
        <f>'CONTROL ALGAS IV Región'!L140</f>
        <v>0</v>
      </c>
      <c r="N196" s="363">
        <f>'CONTROL ALGAS IV Región'!M140</f>
        <v>43159</v>
      </c>
      <c r="O196" s="364">
        <v>43437</v>
      </c>
    </row>
    <row r="197" spans="1:15">
      <c r="A197" s="358" t="s">
        <v>390</v>
      </c>
      <c r="B197" s="359" t="s">
        <v>365</v>
      </c>
      <c r="C197" s="360" t="s">
        <v>367</v>
      </c>
      <c r="D197" s="360" t="s">
        <v>368</v>
      </c>
      <c r="E197" s="360" t="s">
        <v>395</v>
      </c>
      <c r="F197" s="360" t="s">
        <v>357</v>
      </c>
      <c r="G197" s="360" t="s">
        <v>358</v>
      </c>
      <c r="H197" s="360">
        <f>'CONTROL ALGAS IV Región'!F142</f>
        <v>199</v>
      </c>
      <c r="I197" s="360"/>
      <c r="J197" s="360">
        <f>'CONTROL ALGAS IV Región'!G142</f>
        <v>531</v>
      </c>
      <c r="K197" s="360">
        <f>'CONTROL ALGAS IV Región'!J142</f>
        <v>0.17899999999999999</v>
      </c>
      <c r="L197" s="366">
        <f>'CONTROL ALGAS IV Región'!K142</f>
        <v>530.82100000000003</v>
      </c>
      <c r="M197" s="365">
        <f>'CONTROL ALGAS IV Región'!L142</f>
        <v>3.3709981167608284E-4</v>
      </c>
      <c r="N197" s="363">
        <f>'CONTROL ALGAS IV Región'!M142</f>
        <v>43188</v>
      </c>
      <c r="O197" s="364">
        <v>43437</v>
      </c>
    </row>
    <row r="198" spans="1:15">
      <c r="A198" s="358" t="s">
        <v>390</v>
      </c>
      <c r="B198" s="359" t="s">
        <v>365</v>
      </c>
      <c r="C198" s="360" t="s">
        <v>367</v>
      </c>
      <c r="D198" s="360" t="s">
        <v>368</v>
      </c>
      <c r="E198" s="360" t="s">
        <v>395</v>
      </c>
      <c r="F198" s="360" t="s">
        <v>359</v>
      </c>
      <c r="G198" s="360" t="s">
        <v>360</v>
      </c>
      <c r="H198" s="360">
        <f>'CONTROL ALGAS IV Región'!F144</f>
        <v>66</v>
      </c>
      <c r="I198" s="360"/>
      <c r="J198" s="360">
        <f>'CONTROL ALGAS IV Región'!G144</f>
        <v>596.82100000000003</v>
      </c>
      <c r="K198" s="360">
        <f>'CONTROL ALGAS IV Región'!J144</f>
        <v>0</v>
      </c>
      <c r="L198" s="366">
        <f>'CONTROL ALGAS IV Región'!K144</f>
        <v>596.82100000000003</v>
      </c>
      <c r="M198" s="365">
        <f>'CONTROL ALGAS IV Región'!L144</f>
        <v>0</v>
      </c>
      <c r="N198" s="363" t="s">
        <v>403</v>
      </c>
      <c r="O198" s="364">
        <v>43437</v>
      </c>
    </row>
    <row r="199" spans="1:15">
      <c r="A199" s="358" t="s">
        <v>390</v>
      </c>
      <c r="B199" s="359" t="s">
        <v>365</v>
      </c>
      <c r="C199" s="360" t="s">
        <v>367</v>
      </c>
      <c r="D199" s="360" t="s">
        <v>368</v>
      </c>
      <c r="E199" s="360" t="s">
        <v>395</v>
      </c>
      <c r="F199" s="360" t="s">
        <v>374</v>
      </c>
      <c r="G199" s="360" t="s">
        <v>362</v>
      </c>
      <c r="H199" s="360">
        <f>'CONTROL ALGAS IV Región'!F146</f>
        <v>66</v>
      </c>
      <c r="I199" s="360"/>
      <c r="J199" s="360">
        <f>'CONTROL ALGAS IV Región'!G146</f>
        <v>662.82100000000003</v>
      </c>
      <c r="K199" s="360">
        <f>'CONTROL ALGAS IV Región'!J146</f>
        <v>0</v>
      </c>
      <c r="L199" s="366">
        <f>'CONTROL ALGAS IV Región'!K146</f>
        <v>662.82100000000003</v>
      </c>
      <c r="M199" s="365">
        <f>'CONTROL ALGAS IV Región'!L146</f>
        <v>0</v>
      </c>
      <c r="N199" s="363" t="s">
        <v>403</v>
      </c>
      <c r="O199" s="364">
        <v>43437</v>
      </c>
    </row>
    <row r="200" spans="1:15">
      <c r="A200" s="358" t="s">
        <v>390</v>
      </c>
      <c r="B200" s="359" t="s">
        <v>365</v>
      </c>
      <c r="C200" s="360" t="s">
        <v>367</v>
      </c>
      <c r="D200" s="360" t="s">
        <v>368</v>
      </c>
      <c r="E200" s="360" t="s">
        <v>395</v>
      </c>
      <c r="F200" s="360" t="s">
        <v>354</v>
      </c>
      <c r="G200" s="360" t="s">
        <v>362</v>
      </c>
      <c r="H200" s="360">
        <f>'CONTROL ALGAS IV Región'!F140+'CONTROL ALGAS IV Región'!F142+'CONTROL ALGAS IV Región'!F144+'CONTROL ALGAS IV Región'!F146</f>
        <v>663</v>
      </c>
      <c r="I200" s="360"/>
      <c r="J200" s="360">
        <f>'CONTROL ALGAS IV Región'!G140+'CONTROL ALGAS IV Región'!G142+'CONTROL ALGAS IV Región'!G144+'CONTROL ALGAS IV Región'!G146</f>
        <v>2122.6419999999998</v>
      </c>
      <c r="K200" s="360">
        <f>'CONTROL ALGAS IV Región'!J140+'CONTROL ALGAS IV Región'!J142+'CONTROL ALGAS IV Región'!J144+'CONTROL ALGAS IV Región'!J146</f>
        <v>0.17899999999999999</v>
      </c>
      <c r="L200" s="366">
        <f>'CONTROL ALGAS IV Región'!K140+'CONTROL ALGAS IV Región'!K142+'CONTROL ALGAS IV Región'!K144+'CONTROL ALGAS IV Región'!K146</f>
        <v>2122.4630000000002</v>
      </c>
      <c r="M200" s="365">
        <f>K200/H200</f>
        <v>2.6998491704374056E-4</v>
      </c>
      <c r="N200" s="363" t="s">
        <v>403</v>
      </c>
      <c r="O200" s="364">
        <v>43437</v>
      </c>
    </row>
    <row r="201" spans="1:15">
      <c r="A201" s="358" t="s">
        <v>390</v>
      </c>
      <c r="B201" s="359" t="s">
        <v>365</v>
      </c>
      <c r="C201" s="360" t="s">
        <v>367</v>
      </c>
      <c r="D201" s="360" t="s">
        <v>368</v>
      </c>
      <c r="E201" s="360" t="s">
        <v>384</v>
      </c>
      <c r="F201" s="360" t="s">
        <v>354</v>
      </c>
      <c r="G201" s="360" t="s">
        <v>355</v>
      </c>
      <c r="H201" s="360">
        <f>'CONTROL ALGAS IV Región'!F141</f>
        <v>105</v>
      </c>
      <c r="I201" s="360"/>
      <c r="J201" s="360">
        <f>'CONTROL ALGAS IV Región'!G141</f>
        <v>105</v>
      </c>
      <c r="K201" s="360">
        <f>'CONTROL ALGAS IV Región'!J141</f>
        <v>1141.684</v>
      </c>
      <c r="L201" s="366">
        <f>'CONTROL ALGAS IV Región'!K141</f>
        <v>-1036.684</v>
      </c>
      <c r="M201" s="365">
        <f>'CONTROL ALGAS IV Región'!L141</f>
        <v>10.873180952380952</v>
      </c>
      <c r="N201" s="363">
        <f>'CONTROL ALGAS IV Región'!M141</f>
        <v>43145</v>
      </c>
      <c r="O201" s="364">
        <v>43437</v>
      </c>
    </row>
    <row r="202" spans="1:15">
      <c r="A202" s="358" t="s">
        <v>390</v>
      </c>
      <c r="B202" s="359" t="s">
        <v>365</v>
      </c>
      <c r="C202" s="360" t="s">
        <v>367</v>
      </c>
      <c r="D202" s="360" t="s">
        <v>368</v>
      </c>
      <c r="E202" s="360" t="s">
        <v>384</v>
      </c>
      <c r="F202" s="360" t="s">
        <v>357</v>
      </c>
      <c r="G202" s="360" t="s">
        <v>358</v>
      </c>
      <c r="H202" s="360">
        <f>'CONTROL ALGAS IV Región'!F143</f>
        <v>105</v>
      </c>
      <c r="I202" s="360"/>
      <c r="J202" s="360">
        <f>'CONTROL ALGAS IV Región'!G143</f>
        <v>-931.68399999999997</v>
      </c>
      <c r="K202" s="360">
        <f>'CONTROL ALGAS IV Región'!J143</f>
        <v>0</v>
      </c>
      <c r="L202" s="366">
        <f>'CONTROL ALGAS IV Región'!K143</f>
        <v>-931.68399999999997</v>
      </c>
      <c r="M202" s="365">
        <f>'CONTROL ALGAS IV Región'!L143</f>
        <v>0</v>
      </c>
      <c r="N202" s="363">
        <f>'CONTROL ALGAS IV Región'!M142</f>
        <v>43188</v>
      </c>
      <c r="O202" s="364">
        <v>43437</v>
      </c>
    </row>
    <row r="203" spans="1:15">
      <c r="A203" s="358" t="s">
        <v>390</v>
      </c>
      <c r="B203" s="359" t="s">
        <v>365</v>
      </c>
      <c r="C203" s="360" t="s">
        <v>367</v>
      </c>
      <c r="D203" s="360" t="s">
        <v>368</v>
      </c>
      <c r="E203" s="360" t="s">
        <v>384</v>
      </c>
      <c r="F203" s="360" t="s">
        <v>359</v>
      </c>
      <c r="G203" s="360" t="s">
        <v>360</v>
      </c>
      <c r="H203" s="360">
        <f>'CONTROL ALGAS IV Región'!F145</f>
        <v>40</v>
      </c>
      <c r="I203" s="360"/>
      <c r="J203" s="360">
        <f>'CONTROL ALGAS IV Región'!G145</f>
        <v>-891.68399999999997</v>
      </c>
      <c r="K203" s="360">
        <f>'CONTROL ALGAS IV Región'!J145</f>
        <v>0</v>
      </c>
      <c r="L203" s="366">
        <f>'CONTROL ALGAS IV Región'!K145</f>
        <v>-891.68399999999997</v>
      </c>
      <c r="M203" s="365">
        <f>'CONTROL ALGAS IV Región'!L145</f>
        <v>0</v>
      </c>
      <c r="N203" s="363" t="s">
        <v>403</v>
      </c>
      <c r="O203" s="364">
        <v>43437</v>
      </c>
    </row>
    <row r="204" spans="1:15">
      <c r="A204" s="358" t="s">
        <v>390</v>
      </c>
      <c r="B204" s="359" t="s">
        <v>365</v>
      </c>
      <c r="C204" s="360" t="s">
        <v>367</v>
      </c>
      <c r="D204" s="360" t="s">
        <v>368</v>
      </c>
      <c r="E204" s="360" t="s">
        <v>384</v>
      </c>
      <c r="F204" s="360" t="s">
        <v>374</v>
      </c>
      <c r="G204" s="360" t="s">
        <v>362</v>
      </c>
      <c r="H204" s="360">
        <f>'CONTROL ALGAS IV Región'!F147</f>
        <v>14</v>
      </c>
      <c r="I204" s="360"/>
      <c r="J204" s="360">
        <f>'CONTROL ALGAS IV Región'!G147</f>
        <v>-877.68399999999997</v>
      </c>
      <c r="K204" s="360">
        <f>'CONTROL ALGAS IV Región'!J147</f>
        <v>0</v>
      </c>
      <c r="L204" s="366">
        <f>'CONTROL ALGAS IV Región'!K147</f>
        <v>-877.68399999999997</v>
      </c>
      <c r="M204" s="365">
        <f>'CONTROL ALGAS IV Región'!L147</f>
        <v>0</v>
      </c>
      <c r="N204" s="363" t="s">
        <v>403</v>
      </c>
      <c r="O204" s="364">
        <v>43437</v>
      </c>
    </row>
    <row r="205" spans="1:15">
      <c r="A205" s="358" t="s">
        <v>390</v>
      </c>
      <c r="B205" s="359" t="s">
        <v>365</v>
      </c>
      <c r="C205" s="360" t="s">
        <v>367</v>
      </c>
      <c r="D205" s="360" t="s">
        <v>368</v>
      </c>
      <c r="E205" s="360" t="s">
        <v>384</v>
      </c>
      <c r="F205" s="360" t="s">
        <v>354</v>
      </c>
      <c r="G205" s="360" t="s">
        <v>362</v>
      </c>
      <c r="H205" s="360">
        <f>'CONTROL ALGAS IV Región'!F141+'CONTROL ALGAS IV Región'!F143+'CONTROL ALGAS IV Región'!F145+'CONTROL ALGAS IV Región'!F147</f>
        <v>264</v>
      </c>
      <c r="I205" s="360"/>
      <c r="J205" s="360">
        <f>'CONTROL ALGAS IV Región'!G141+'CONTROL ALGAS IV Región'!G143+'CONTROL ALGAS IV Región'!G145+'CONTROL ALGAS IV Región'!G147</f>
        <v>-2596.0519999999997</v>
      </c>
      <c r="K205" s="360">
        <f>'CONTROL ALGAS IV Región'!J141+'CONTROL ALGAS IV Región'!J143+'CONTROL ALGAS IV Región'!J145+'CONTROL ALGAS IV Región'!J147</f>
        <v>1141.684</v>
      </c>
      <c r="L205" s="366">
        <f>'CONTROL ALGAS IV Región'!K141+'CONTROL ALGAS IV Región'!K143+'CONTROL ALGAS IV Región'!K145+'CONTROL ALGAS IV Región'!K147</f>
        <v>-3737.7359999999999</v>
      </c>
      <c r="M205" s="365">
        <f t="shared" ref="M205:M211" si="0">K205/J205</f>
        <v>-0.43977701525239099</v>
      </c>
      <c r="N205" s="363" t="s">
        <v>403</v>
      </c>
      <c r="O205" s="364">
        <v>43437</v>
      </c>
    </row>
    <row r="206" spans="1:15">
      <c r="A206" s="358" t="s">
        <v>389</v>
      </c>
      <c r="B206" s="359" t="s">
        <v>396</v>
      </c>
      <c r="C206" s="360" t="s">
        <v>352</v>
      </c>
      <c r="D206" s="360" t="s">
        <v>404</v>
      </c>
      <c r="E206" s="360" t="s">
        <v>398</v>
      </c>
      <c r="F206" s="367" t="s">
        <v>354</v>
      </c>
      <c r="G206" s="367" t="s">
        <v>362</v>
      </c>
      <c r="H206" s="361">
        <f>'RESUMEN ANUAL'!E19+'RESUMEN ANUAL'!E20+'RESUMEN ANUAL'!E22+'RESUMEN ANUAL'!E23</f>
        <v>10039</v>
      </c>
      <c r="I206" s="360"/>
      <c r="J206" s="361">
        <f>'CONTROL ALGAS III Region'!G53</f>
        <v>7913.4919999999993</v>
      </c>
      <c r="K206" s="361">
        <f>'RESUMEN ANUAL'!F19+'RESUMEN ANUAL'!F20+'RESUMEN ANUAL'!F22+'RESUMEN ANUAL'!F23</f>
        <v>9896.6759999999995</v>
      </c>
      <c r="L206" s="361">
        <f>'RESUMEN ANUAL'!G19+'RESUMEN ANUAL'!G20+'RESUMEN ANUAL'!G22+'RESUMEN ANUAL'!G23</f>
        <v>142.32399999999996</v>
      </c>
      <c r="M206" s="365">
        <f t="shared" si="0"/>
        <v>1.2506079490571294</v>
      </c>
      <c r="N206" s="363" t="s">
        <v>403</v>
      </c>
      <c r="O206" s="364">
        <v>43437</v>
      </c>
    </row>
    <row r="207" spans="1:15">
      <c r="A207" s="358" t="s">
        <v>351</v>
      </c>
      <c r="B207" s="359" t="s">
        <v>366</v>
      </c>
      <c r="C207" s="360" t="s">
        <v>352</v>
      </c>
      <c r="D207" s="360" t="s">
        <v>404</v>
      </c>
      <c r="E207" s="378" t="s">
        <v>398</v>
      </c>
      <c r="F207" s="360" t="s">
        <v>354</v>
      </c>
      <c r="G207" s="360" t="s">
        <v>362</v>
      </c>
      <c r="H207" s="361">
        <f>'RESUMEN ANUAL'!E7+'RESUMEN ANUAL'!E8</f>
        <v>48896</v>
      </c>
      <c r="I207" s="360"/>
      <c r="J207" s="361">
        <f>H207</f>
        <v>48896</v>
      </c>
      <c r="K207" s="361">
        <f>'RESUMEN ANUAL'!F7+'RESUMEN ANUAL'!F8</f>
        <v>46270.307000000001</v>
      </c>
      <c r="L207" s="361">
        <f>'RESUMEN ANUAL'!G7+'RESUMEN ANUAL'!G8</f>
        <v>2625.6930000000029</v>
      </c>
      <c r="M207" s="365">
        <f t="shared" si="0"/>
        <v>0.94630045402486918</v>
      </c>
      <c r="N207" s="363" t="s">
        <v>403</v>
      </c>
      <c r="O207" s="364">
        <v>43437</v>
      </c>
    </row>
    <row r="208" spans="1:15">
      <c r="A208" s="358" t="s">
        <v>364</v>
      </c>
      <c r="B208" s="359" t="s">
        <v>386</v>
      </c>
      <c r="C208" s="360" t="s">
        <v>352</v>
      </c>
      <c r="D208" s="360" t="s">
        <v>404</v>
      </c>
      <c r="E208" s="378" t="s">
        <v>398</v>
      </c>
      <c r="F208" s="360" t="s">
        <v>354</v>
      </c>
      <c r="G208" s="360" t="s">
        <v>362</v>
      </c>
      <c r="H208" s="361">
        <f>'RESUMEN ANUAL'!E13+'RESUMEN ANUAL'!E14</f>
        <v>14413</v>
      </c>
      <c r="I208" s="360"/>
      <c r="J208" s="361">
        <f>'CONTROL ALGAS III Region'!G32</f>
        <v>13084.564999999999</v>
      </c>
      <c r="K208" s="361">
        <f>'RESUMEN ANUAL'!F13+'RESUMEN ANUAL'!F14</f>
        <v>12594.059000000001</v>
      </c>
      <c r="L208" s="361">
        <f>'RESUMEN ANUAL'!G13+'RESUMEN ANUAL'!G14</f>
        <v>1818.9409999999998</v>
      </c>
      <c r="M208" s="365">
        <f t="shared" si="0"/>
        <v>0.96251262460769638</v>
      </c>
      <c r="N208" s="363" t="s">
        <v>403</v>
      </c>
      <c r="O208" s="364">
        <v>43437</v>
      </c>
    </row>
    <row r="209" spans="1:15">
      <c r="A209" s="358" t="s">
        <v>390</v>
      </c>
      <c r="B209" s="359" t="s">
        <v>365</v>
      </c>
      <c r="C209" s="360" t="s">
        <v>367</v>
      </c>
      <c r="D209" s="360" t="s">
        <v>404</v>
      </c>
      <c r="E209" s="378" t="s">
        <v>398</v>
      </c>
      <c r="F209" s="360" t="s">
        <v>354</v>
      </c>
      <c r="G209" s="360" t="s">
        <v>362</v>
      </c>
      <c r="H209" s="361">
        <f>'RESUMEN ANUAL'!E75+'RESUMEN ANUAL'!E76</f>
        <v>7777</v>
      </c>
      <c r="I209" s="360"/>
      <c r="J209" s="360">
        <f>'CONTROL ALGAS IV Región'!G148</f>
        <v>9126.6910000000007</v>
      </c>
      <c r="K209" s="361">
        <f>'RESUMEN ANUAL'!F75+'RESUMEN ANUAL'!F76</f>
        <v>6390.0149999999994</v>
      </c>
      <c r="L209" s="361">
        <f>'RESUMEN ANUAL'!G75+'RESUMEN ANUAL'!G76</f>
        <v>1386.9850000000001</v>
      </c>
      <c r="M209" s="365">
        <f t="shared" si="0"/>
        <v>0.70014586885871333</v>
      </c>
      <c r="N209" s="363" t="s">
        <v>403</v>
      </c>
      <c r="O209" s="364">
        <v>43437</v>
      </c>
    </row>
    <row r="210" spans="1:15">
      <c r="A210" s="358" t="s">
        <v>388</v>
      </c>
      <c r="B210" s="359" t="s">
        <v>366</v>
      </c>
      <c r="C210" s="360" t="s">
        <v>367</v>
      </c>
      <c r="D210" s="360" t="s">
        <v>404</v>
      </c>
      <c r="E210" s="378" t="s">
        <v>398</v>
      </c>
      <c r="F210" s="360" t="s">
        <v>354</v>
      </c>
      <c r="G210" s="360" t="s">
        <v>362</v>
      </c>
      <c r="H210" s="361">
        <f>'RESUMEN ANUAL'!E43+'RESUMEN ANUAL'!E44</f>
        <v>24026</v>
      </c>
      <c r="I210" s="360"/>
      <c r="J210" s="360">
        <f>'CONTROL ALGAS IV Región'!G62</f>
        <v>31150.696000000007</v>
      </c>
      <c r="K210" s="361">
        <f>'RESUMEN ANUAL'!F43+'RESUMEN ANUAL'!F44</f>
        <v>14644.411999999998</v>
      </c>
      <c r="L210" s="361">
        <f>'RESUMEN ANUAL'!G43+'RESUMEN ANUAL'!G44</f>
        <v>9381.5880000000016</v>
      </c>
      <c r="M210" s="365">
        <f t="shared" si="0"/>
        <v>0.47011508185884499</v>
      </c>
      <c r="N210" s="363" t="s">
        <v>403</v>
      </c>
      <c r="O210" s="364">
        <v>43437</v>
      </c>
    </row>
    <row r="211" spans="1:15">
      <c r="A211" s="358" t="s">
        <v>387</v>
      </c>
      <c r="B211" s="359" t="s">
        <v>397</v>
      </c>
      <c r="C211" s="360" t="s">
        <v>367</v>
      </c>
      <c r="D211" s="360" t="s">
        <v>404</v>
      </c>
      <c r="E211" s="378" t="s">
        <v>398</v>
      </c>
      <c r="F211" s="360" t="s">
        <v>354</v>
      </c>
      <c r="G211" s="360" t="s">
        <v>362</v>
      </c>
      <c r="H211" s="361">
        <f>'RESUMEN ANUAL'!E59+'RESUMEN ANUAL'!E60</f>
        <v>11656</v>
      </c>
      <c r="I211" s="360"/>
      <c r="J211" s="360">
        <f>'CONTROL ALGAS IV Región'!G105</f>
        <v>10172.303000000002</v>
      </c>
      <c r="K211" s="361">
        <f>'RESUMEN ANUAL'!F59+'RESUMEN ANUAL'!F60</f>
        <v>11340.526000000002</v>
      </c>
      <c r="L211" s="361">
        <f>'RESUMEN ANUAL'!G59+'RESUMEN ANUAL'!G60</f>
        <v>315.47399999999925</v>
      </c>
      <c r="M211" s="365">
        <f t="shared" si="0"/>
        <v>1.114843511837978</v>
      </c>
      <c r="N211" s="363" t="s">
        <v>403</v>
      </c>
      <c r="O211" s="364">
        <v>43437</v>
      </c>
    </row>
    <row r="212" spans="1:15">
      <c r="A212" s="358" t="s">
        <v>351</v>
      </c>
      <c r="B212" s="359" t="s">
        <v>366</v>
      </c>
      <c r="C212" s="360" t="s">
        <v>352</v>
      </c>
      <c r="D212" s="360" t="s">
        <v>353</v>
      </c>
      <c r="E212" s="360" t="s">
        <v>363</v>
      </c>
      <c r="F212" s="358" t="s">
        <v>373</v>
      </c>
      <c r="G212" s="358" t="s">
        <v>373</v>
      </c>
      <c r="H212" s="360">
        <f>'CONTROL ALGAS III Region'!F13</f>
        <v>2618</v>
      </c>
      <c r="I212" s="358"/>
      <c r="J212" s="820">
        <f>'CONTROL ALGAS III Region'!G13</f>
        <v>1519.251000000002</v>
      </c>
      <c r="K212" s="358">
        <f>'CONTROL ALGAS III Region'!J13</f>
        <v>2150.65</v>
      </c>
      <c r="L212" s="820">
        <f>'CONTROL ALGAS III Region'!K13</f>
        <v>-631.39899999999807</v>
      </c>
      <c r="M212" s="818">
        <f>'CONTROL ALGAS III Region'!L13</f>
        <v>1.4155988707593394</v>
      </c>
      <c r="N212" s="819">
        <f>'CONTROL ALGAS III Region'!M13</f>
        <v>43339</v>
      </c>
      <c r="O212" s="364">
        <v>43437</v>
      </c>
    </row>
    <row r="213" spans="1:15">
      <c r="A213" s="358" t="s">
        <v>351</v>
      </c>
      <c r="B213" s="359" t="s">
        <v>366</v>
      </c>
      <c r="C213" s="360" t="s">
        <v>352</v>
      </c>
      <c r="D213" s="360" t="s">
        <v>353</v>
      </c>
      <c r="E213" s="360" t="s">
        <v>363</v>
      </c>
      <c r="F213" s="358" t="s">
        <v>360</v>
      </c>
      <c r="G213" s="358" t="s">
        <v>360</v>
      </c>
      <c r="H213" s="360">
        <f>'CONTROL ALGAS III Region'!F14</f>
        <v>2000</v>
      </c>
      <c r="I213" s="358"/>
      <c r="J213" s="820">
        <f>'CONTROL ALGAS III Region'!G14</f>
        <v>1368.6010000000019</v>
      </c>
      <c r="K213" s="820">
        <f>'CONTROL ALGAS III Region'!J14</f>
        <v>1982.585</v>
      </c>
      <c r="L213" s="820">
        <f>'CONTROL ALGAS III Region'!K14</f>
        <v>-613.9839999999981</v>
      </c>
      <c r="M213" s="818">
        <f>'CONTROL ALGAS III Region'!L14</f>
        <v>1.4486216216413674</v>
      </c>
      <c r="N213" s="819">
        <f>'CONTROL ALGAS III Region'!M14</f>
        <v>43354</v>
      </c>
      <c r="O213" s="364">
        <v>43437</v>
      </c>
    </row>
    <row r="214" spans="1:15">
      <c r="A214" s="360" t="s">
        <v>451</v>
      </c>
      <c r="B214" s="360" t="s">
        <v>450</v>
      </c>
      <c r="C214" s="360" t="s">
        <v>452</v>
      </c>
      <c r="D214" s="360" t="s">
        <v>353</v>
      </c>
      <c r="E214" s="360" t="s">
        <v>453</v>
      </c>
      <c r="F214" s="360" t="s">
        <v>373</v>
      </c>
      <c r="G214" s="360" t="s">
        <v>373</v>
      </c>
      <c r="H214" s="360">
        <f>'CONTROL ALGAS VII Región'!F7</f>
        <v>20</v>
      </c>
      <c r="I214" s="360"/>
      <c r="J214" s="360">
        <f>'CONTROL ALGAS VII Región'!F7</f>
        <v>20</v>
      </c>
      <c r="K214" s="360">
        <f>'CONTROL ALGAS VII Región'!G7</f>
        <v>10.034000000000001</v>
      </c>
      <c r="L214" s="361">
        <f>'CONTROL ALGAS VII Región'!H7</f>
        <v>9.9659999999999993</v>
      </c>
      <c r="M214" s="365">
        <f>'CONTROL ALGAS VII Región'!I7</f>
        <v>0.50170000000000003</v>
      </c>
      <c r="N214" s="363" t="str">
        <f>'CONTROL ALGAS VII Región'!J7</f>
        <v>-</v>
      </c>
      <c r="O214" s="364">
        <v>43437</v>
      </c>
    </row>
    <row r="215" spans="1:15">
      <c r="A215" s="360" t="s">
        <v>451</v>
      </c>
      <c r="B215" s="360" t="s">
        <v>450</v>
      </c>
      <c r="C215" s="360" t="s">
        <v>452</v>
      </c>
      <c r="D215" s="360" t="s">
        <v>353</v>
      </c>
      <c r="E215" s="360" t="s">
        <v>453</v>
      </c>
      <c r="F215" s="360" t="s">
        <v>360</v>
      </c>
      <c r="G215" s="360" t="s">
        <v>360</v>
      </c>
      <c r="H215" s="360">
        <f>'CONTROL ALGAS VII Región'!F8</f>
        <v>23</v>
      </c>
      <c r="I215" s="360"/>
      <c r="J215" s="360">
        <f>'CONTROL ALGAS VII Región'!F8</f>
        <v>23</v>
      </c>
      <c r="K215" s="360">
        <f>'CONTROL ALGAS VII Región'!G8</f>
        <v>17.466999999999999</v>
      </c>
      <c r="L215" s="361">
        <f>'CONTROL ALGAS VII Región'!H8</f>
        <v>5.5330000000000013</v>
      </c>
      <c r="M215" s="365">
        <f>'CONTROL ALGAS VII Región'!I8</f>
        <v>0.75943478260869557</v>
      </c>
      <c r="N215" s="363" t="str">
        <f>'CONTROL ALGAS VII Región'!J8</f>
        <v>-</v>
      </c>
      <c r="O215" s="364">
        <v>43437</v>
      </c>
    </row>
    <row r="216" spans="1:15">
      <c r="A216" s="360" t="s">
        <v>451</v>
      </c>
      <c r="B216" s="360" t="s">
        <v>450</v>
      </c>
      <c r="C216" s="360" t="s">
        <v>452</v>
      </c>
      <c r="D216" s="360" t="s">
        <v>353</v>
      </c>
      <c r="E216" s="360" t="s">
        <v>453</v>
      </c>
      <c r="F216" s="360" t="s">
        <v>361</v>
      </c>
      <c r="G216" s="360" t="s">
        <v>361</v>
      </c>
      <c r="H216" s="360">
        <f>'CONTROL ALGAS VII Región'!F9</f>
        <v>35</v>
      </c>
      <c r="I216" s="360"/>
      <c r="J216" s="360">
        <f>'CONTROL ALGAS VII Región'!F9</f>
        <v>35</v>
      </c>
      <c r="K216" s="360">
        <f>'CONTROL ALGAS VII Región'!G9</f>
        <v>32.585999999999999</v>
      </c>
      <c r="L216" s="361">
        <f>'CONTROL ALGAS VII Región'!H9</f>
        <v>2.4140000000000015</v>
      </c>
      <c r="M216" s="365">
        <f>'CONTROL ALGAS VII Región'!I9</f>
        <v>0.93102857142857143</v>
      </c>
      <c r="N216" s="363" t="str">
        <f>'CONTROL ALGAS VII Región'!J9</f>
        <v>-</v>
      </c>
      <c r="O216" s="364">
        <v>43437</v>
      </c>
    </row>
    <row r="217" spans="1:15">
      <c r="A217" s="360" t="s">
        <v>451</v>
      </c>
      <c r="B217" s="360" t="s">
        <v>450</v>
      </c>
      <c r="C217" s="360" t="s">
        <v>452</v>
      </c>
      <c r="D217" s="360" t="s">
        <v>353</v>
      </c>
      <c r="E217" s="360" t="s">
        <v>453</v>
      </c>
      <c r="F217" s="360" t="s">
        <v>375</v>
      </c>
      <c r="G217" s="360" t="s">
        <v>375</v>
      </c>
      <c r="H217" s="360">
        <f>'CONTROL ALGAS VII Región'!F10</f>
        <v>36</v>
      </c>
      <c r="I217" s="360"/>
      <c r="J217" s="360">
        <f>'CONTROL ALGAS VII Región'!F10</f>
        <v>36</v>
      </c>
      <c r="K217" s="360">
        <f>'CONTROL ALGAS VII Región'!G10</f>
        <v>42.734000000000002</v>
      </c>
      <c r="L217" s="361">
        <f>'CONTROL ALGAS VII Región'!H10</f>
        <v>-6.7340000000000018</v>
      </c>
      <c r="M217" s="365">
        <f>'CONTROL ALGAS VII Región'!I10</f>
        <v>1.1870555555555555</v>
      </c>
      <c r="N217" s="363">
        <f>'CONTROL ALGAS VII Región'!J10</f>
        <v>43424</v>
      </c>
      <c r="O217" s="364">
        <v>43437</v>
      </c>
    </row>
    <row r="218" spans="1:15">
      <c r="A218" s="360" t="s">
        <v>451</v>
      </c>
      <c r="B218" s="360" t="s">
        <v>450</v>
      </c>
      <c r="C218" s="360" t="s">
        <v>452</v>
      </c>
      <c r="D218" s="360" t="s">
        <v>353</v>
      </c>
      <c r="E218" s="360" t="s">
        <v>453</v>
      </c>
      <c r="F218" s="360" t="s">
        <v>373</v>
      </c>
      <c r="G218" s="360" t="s">
        <v>362</v>
      </c>
      <c r="H218" s="360">
        <f>'CONTROL ALGAS VII Región'!F11</f>
        <v>114</v>
      </c>
      <c r="I218" s="360"/>
      <c r="J218" s="360">
        <f>'CONTROL ALGAS VII Región'!F11</f>
        <v>114</v>
      </c>
      <c r="K218" s="360">
        <f>'CONTROL ALGAS VII Región'!G11</f>
        <v>102.821</v>
      </c>
      <c r="L218" s="361">
        <f>'CONTROL ALGAS VII Región'!H11</f>
        <v>0</v>
      </c>
      <c r="M218" s="365">
        <f>'CONTROL ALGAS VII Región'!I11</f>
        <v>0</v>
      </c>
      <c r="N218" s="363" t="s">
        <v>403</v>
      </c>
      <c r="O218" s="364">
        <v>43437</v>
      </c>
    </row>
    <row r="219" spans="1:15">
      <c r="A219" s="358" t="s">
        <v>405</v>
      </c>
      <c r="B219" s="359" t="s">
        <v>406</v>
      </c>
      <c r="C219" s="360" t="s">
        <v>445</v>
      </c>
      <c r="D219" s="360" t="s">
        <v>446</v>
      </c>
      <c r="E219" s="378" t="s">
        <v>409</v>
      </c>
      <c r="F219" s="360" t="s">
        <v>354</v>
      </c>
      <c r="G219" s="360" t="s">
        <v>371</v>
      </c>
      <c r="H219" s="368">
        <f>+'ERIZO X-XI'!F11</f>
        <v>77.27</v>
      </c>
      <c r="I219" s="360"/>
      <c r="J219" s="369">
        <f>+H219+I219</f>
        <v>77.27</v>
      </c>
      <c r="K219" s="369">
        <f>+'ERIZO X-XI'!G11</f>
        <v>78.972999999999971</v>
      </c>
      <c r="L219" s="369">
        <f>+'RESUMEN ANUAL'!G88</f>
        <v>-1.7029999999999745</v>
      </c>
      <c r="M219" s="365">
        <f>+'ERIZO X-XI'!I11</f>
        <v>1.022039601397696</v>
      </c>
      <c r="N219" s="363">
        <f>+'ERIZO X-XI'!J11</f>
        <v>43154</v>
      </c>
      <c r="O219" s="364">
        <v>43437</v>
      </c>
    </row>
    <row r="220" spans="1:15">
      <c r="A220" s="358" t="s">
        <v>405</v>
      </c>
      <c r="B220" s="359" t="s">
        <v>406</v>
      </c>
      <c r="C220" s="360" t="s">
        <v>407</v>
      </c>
      <c r="D220" s="360" t="s">
        <v>353</v>
      </c>
      <c r="E220" s="378" t="s">
        <v>410</v>
      </c>
      <c r="F220" s="360" t="s">
        <v>355</v>
      </c>
      <c r="G220" s="360" t="s">
        <v>362</v>
      </c>
      <c r="H220" s="369">
        <f>+'ERIZO X-XI'!F12</f>
        <v>11088.8</v>
      </c>
      <c r="I220" s="360"/>
      <c r="J220" s="369">
        <f>+H220+I220</f>
        <v>11088.8</v>
      </c>
      <c r="K220" s="369">
        <f>+'ERIZO X-XI'!G12</f>
        <v>11359.894</v>
      </c>
      <c r="L220" s="369">
        <f>+'RESUMEN ANUAL'!G89</f>
        <v>-500.84300000000076</v>
      </c>
      <c r="M220" s="362">
        <f>+'ERIZO X-XI'!I12</f>
        <v>1.0244475506817692</v>
      </c>
      <c r="N220" s="363">
        <f>+'ERIZO X-XI'!J12</f>
        <v>43293</v>
      </c>
      <c r="O220" s="364">
        <v>43437</v>
      </c>
    </row>
    <row r="221" spans="1:15">
      <c r="A221" s="358" t="s">
        <v>405</v>
      </c>
      <c r="B221" s="359" t="s">
        <v>406</v>
      </c>
      <c r="C221" s="360" t="s">
        <v>408</v>
      </c>
      <c r="D221" s="360" t="s">
        <v>353</v>
      </c>
      <c r="E221" s="378" t="s">
        <v>447</v>
      </c>
      <c r="F221" s="360" t="s">
        <v>355</v>
      </c>
      <c r="G221" s="360" t="s">
        <v>362</v>
      </c>
      <c r="H221" s="369">
        <f>+'ERIZO X-XI'!F13</f>
        <v>4333.7</v>
      </c>
      <c r="I221" s="360"/>
      <c r="J221" s="369">
        <f>+H221+I221</f>
        <v>4333.7</v>
      </c>
      <c r="K221" s="369">
        <f>+'ERIZO X-XI'!G13</f>
        <v>4563.4490000000005</v>
      </c>
      <c r="L221" s="369">
        <f>+'RESUMEN ANUAL'!G90</f>
        <v>0.24</v>
      </c>
      <c r="M221" s="362">
        <f>+'ERIZO X-XI'!I13</f>
        <v>1.0530145141564946</v>
      </c>
      <c r="N221" s="363">
        <f>+'ERIZO X-XI'!J13</f>
        <v>43333</v>
      </c>
      <c r="O221" s="364">
        <v>43437</v>
      </c>
    </row>
    <row r="222" spans="1:15">
      <c r="A222" s="358" t="s">
        <v>405</v>
      </c>
      <c r="B222" s="359" t="s">
        <v>406</v>
      </c>
      <c r="C222" s="360" t="s">
        <v>445</v>
      </c>
      <c r="D222" s="360" t="s">
        <v>449</v>
      </c>
      <c r="E222" s="378" t="s">
        <v>448</v>
      </c>
      <c r="F222" s="360" t="s">
        <v>355</v>
      </c>
      <c r="G222" s="360" t="s">
        <v>362</v>
      </c>
      <c r="H222" s="361">
        <f>+'ERIZO X-XI'!F15</f>
        <v>15500.01</v>
      </c>
      <c r="I222" s="360"/>
      <c r="J222" s="361">
        <f>+H222</f>
        <v>15500.01</v>
      </c>
      <c r="K222" s="361">
        <f>+'ERIZO X-XI'!G15</f>
        <v>16002.316000000001</v>
      </c>
      <c r="L222" s="362">
        <f>+'ERIZO X-XI'!H15</f>
        <v>-502.30600000000049</v>
      </c>
      <c r="M222" s="365">
        <f>+'ERIZO X-XI'!I15</f>
        <v>1.0324068178020531</v>
      </c>
      <c r="N222" s="363"/>
      <c r="O222" s="364">
        <v>43437</v>
      </c>
    </row>
  </sheetData>
  <pageMargins left="0.7" right="0.7" top="0.75" bottom="0.75" header="0.3" footer="0.3"/>
  <pageSetup paperSize="9" orientation="portrait" horizontalDpi="4294967295" verticalDpi="4294967295" r:id="rId1"/>
  <ignoredErrors>
    <ignoredError sqref="M20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2:XFD150"/>
  <sheetViews>
    <sheetView workbookViewId="0">
      <selection activeCell="A2" sqref="A2:G2"/>
    </sheetView>
  </sheetViews>
  <sheetFormatPr baseColWidth="10" defaultColWidth="11.44140625" defaultRowHeight="14.4"/>
  <cols>
    <col min="1" max="7" width="11.44140625" style="27"/>
    <col min="8" max="8" width="10.44140625" style="27" customWidth="1"/>
    <col min="9" max="16384" width="11.44140625" style="27"/>
  </cols>
  <sheetData>
    <row r="2" spans="1:16384" ht="15.6">
      <c r="A2" s="1189" t="s">
        <v>326</v>
      </c>
      <c r="B2" s="1190"/>
      <c r="C2" s="1190"/>
      <c r="D2" s="1190"/>
      <c r="E2" s="1190"/>
      <c r="F2" s="1190"/>
      <c r="G2" s="1191"/>
      <c r="H2" s="1192"/>
      <c r="I2" s="1193"/>
      <c r="J2" s="1193"/>
      <c r="K2" s="1193"/>
      <c r="L2" s="1193"/>
      <c r="M2" s="1193"/>
      <c r="N2" s="1194"/>
      <c r="O2" s="1192"/>
      <c r="P2" s="1193"/>
      <c r="Q2" s="1193"/>
      <c r="R2" s="1193"/>
      <c r="S2" s="1193"/>
      <c r="T2" s="1193"/>
      <c r="U2" s="1194"/>
      <c r="V2" s="1192"/>
      <c r="W2" s="1193"/>
      <c r="X2" s="1193"/>
      <c r="Y2" s="1193"/>
      <c r="Z2" s="1193"/>
      <c r="AA2" s="1193"/>
      <c r="AB2" s="1194"/>
      <c r="AC2" s="1192"/>
      <c r="AD2" s="1193"/>
      <c r="AE2" s="1193"/>
      <c r="AF2" s="1193"/>
      <c r="AG2" s="1193"/>
      <c r="AH2" s="1193"/>
      <c r="AI2" s="1194"/>
      <c r="AJ2" s="1192"/>
      <c r="AK2" s="1193"/>
      <c r="AL2" s="1193"/>
      <c r="AM2" s="1193"/>
      <c r="AN2" s="1193"/>
      <c r="AO2" s="1193"/>
      <c r="AP2" s="1194"/>
      <c r="AQ2" s="1192"/>
      <c r="AR2" s="1193"/>
      <c r="AS2" s="1193"/>
      <c r="AT2" s="1193"/>
      <c r="AU2" s="1193"/>
      <c r="AV2" s="1193"/>
      <c r="AW2" s="1194"/>
      <c r="AX2" s="1192"/>
      <c r="AY2" s="1193"/>
      <c r="AZ2" s="1193"/>
      <c r="BA2" s="1193"/>
      <c r="BB2" s="1193"/>
      <c r="BC2" s="1193"/>
      <c r="BD2" s="1194"/>
      <c r="BE2" s="1192"/>
      <c r="BF2" s="1193"/>
      <c r="BG2" s="1193"/>
      <c r="BH2" s="1193"/>
      <c r="BI2" s="1193"/>
      <c r="BJ2" s="1193"/>
      <c r="BK2" s="1194"/>
      <c r="BL2" s="1192"/>
      <c r="BM2" s="1193"/>
      <c r="BN2" s="1193"/>
      <c r="BO2" s="1193"/>
      <c r="BP2" s="1193"/>
      <c r="BQ2" s="1193"/>
      <c r="BR2" s="1194"/>
      <c r="BS2" s="1192"/>
      <c r="BT2" s="1193"/>
      <c r="BU2" s="1193"/>
      <c r="BV2" s="1193"/>
      <c r="BW2" s="1193"/>
      <c r="BX2" s="1193"/>
      <c r="BY2" s="1194"/>
      <c r="BZ2" s="1192"/>
      <c r="CA2" s="1193"/>
      <c r="CB2" s="1193"/>
      <c r="CC2" s="1193"/>
      <c r="CD2" s="1193"/>
      <c r="CE2" s="1193"/>
      <c r="CF2" s="1194"/>
      <c r="CG2" s="1192"/>
      <c r="CH2" s="1193"/>
      <c r="CI2" s="1193"/>
      <c r="CJ2" s="1193"/>
      <c r="CK2" s="1193"/>
      <c r="CL2" s="1193"/>
      <c r="CM2" s="1194"/>
      <c r="CN2" s="1192"/>
      <c r="CO2" s="1193"/>
      <c r="CP2" s="1193"/>
      <c r="CQ2" s="1193"/>
      <c r="CR2" s="1193"/>
      <c r="CS2" s="1193"/>
      <c r="CT2" s="1194"/>
      <c r="CU2" s="1192"/>
      <c r="CV2" s="1193"/>
      <c r="CW2" s="1193"/>
      <c r="CX2" s="1193"/>
      <c r="CY2" s="1193"/>
      <c r="CZ2" s="1193"/>
      <c r="DA2" s="1194"/>
      <c r="DB2" s="1192"/>
      <c r="DC2" s="1193"/>
      <c r="DD2" s="1193"/>
      <c r="DE2" s="1193"/>
      <c r="DF2" s="1193"/>
      <c r="DG2" s="1193"/>
      <c r="DH2" s="1194"/>
      <c r="DI2" s="1192"/>
      <c r="DJ2" s="1193"/>
      <c r="DK2" s="1193"/>
      <c r="DL2" s="1193"/>
      <c r="DM2" s="1193"/>
      <c r="DN2" s="1193"/>
      <c r="DO2" s="1194"/>
      <c r="DP2" s="1192"/>
      <c r="DQ2" s="1193"/>
      <c r="DR2" s="1193"/>
      <c r="DS2" s="1193"/>
      <c r="DT2" s="1193"/>
      <c r="DU2" s="1193"/>
      <c r="DV2" s="1194"/>
      <c r="DW2" s="1192"/>
      <c r="DX2" s="1193"/>
      <c r="DY2" s="1193"/>
      <c r="DZ2" s="1193"/>
      <c r="EA2" s="1193"/>
      <c r="EB2" s="1193"/>
      <c r="EC2" s="1194"/>
      <c r="ED2" s="1192"/>
      <c r="EE2" s="1193"/>
      <c r="EF2" s="1193"/>
      <c r="EG2" s="1193"/>
      <c r="EH2" s="1193"/>
      <c r="EI2" s="1193"/>
      <c r="EJ2" s="1194"/>
      <c r="EK2" s="1192"/>
      <c r="EL2" s="1193"/>
      <c r="EM2" s="1193"/>
      <c r="EN2" s="1193"/>
      <c r="EO2" s="1193"/>
      <c r="EP2" s="1193"/>
      <c r="EQ2" s="1194"/>
      <c r="ER2" s="1192"/>
      <c r="ES2" s="1193"/>
      <c r="ET2" s="1193"/>
      <c r="EU2" s="1193"/>
      <c r="EV2" s="1193"/>
      <c r="EW2" s="1193"/>
      <c r="EX2" s="1194"/>
      <c r="EY2" s="1192"/>
      <c r="EZ2" s="1193"/>
      <c r="FA2" s="1193"/>
      <c r="FB2" s="1193"/>
      <c r="FC2" s="1193"/>
      <c r="FD2" s="1193"/>
      <c r="FE2" s="1194"/>
      <c r="FF2" s="1192"/>
      <c r="FG2" s="1193"/>
      <c r="FH2" s="1193"/>
      <c r="FI2" s="1193"/>
      <c r="FJ2" s="1193"/>
      <c r="FK2" s="1193"/>
      <c r="FL2" s="1194"/>
      <c r="FM2" s="1192"/>
      <c r="FN2" s="1193"/>
      <c r="FO2" s="1193"/>
      <c r="FP2" s="1193"/>
      <c r="FQ2" s="1193"/>
      <c r="FR2" s="1193"/>
      <c r="FS2" s="1194"/>
      <c r="FT2" s="1192"/>
      <c r="FU2" s="1193"/>
      <c r="FV2" s="1193"/>
      <c r="FW2" s="1193"/>
      <c r="FX2" s="1193"/>
      <c r="FY2" s="1193"/>
      <c r="FZ2" s="1194"/>
      <c r="GA2" s="1192"/>
      <c r="GB2" s="1193"/>
      <c r="GC2" s="1193"/>
      <c r="GD2" s="1193"/>
      <c r="GE2" s="1193"/>
      <c r="GF2" s="1193"/>
      <c r="GG2" s="1194"/>
      <c r="GH2" s="1192"/>
      <c r="GI2" s="1193"/>
      <c r="GJ2" s="1193"/>
      <c r="GK2" s="1193"/>
      <c r="GL2" s="1193"/>
      <c r="GM2" s="1193"/>
      <c r="GN2" s="1194"/>
      <c r="GO2" s="1192"/>
      <c r="GP2" s="1193"/>
      <c r="GQ2" s="1193"/>
      <c r="GR2" s="1193"/>
      <c r="GS2" s="1193"/>
      <c r="GT2" s="1193"/>
      <c r="GU2" s="1194"/>
      <c r="GV2" s="1192"/>
      <c r="GW2" s="1193"/>
      <c r="GX2" s="1193"/>
      <c r="GY2" s="1193"/>
      <c r="GZ2" s="1193"/>
      <c r="HA2" s="1193"/>
      <c r="HB2" s="1194"/>
      <c r="HC2" s="1192"/>
      <c r="HD2" s="1193"/>
      <c r="HE2" s="1193"/>
      <c r="HF2" s="1193"/>
      <c r="HG2" s="1193"/>
      <c r="HH2" s="1193"/>
      <c r="HI2" s="1194"/>
      <c r="HJ2" s="1192"/>
      <c r="HK2" s="1193"/>
      <c r="HL2" s="1193"/>
      <c r="HM2" s="1193"/>
      <c r="HN2" s="1193"/>
      <c r="HO2" s="1193"/>
      <c r="HP2" s="1194"/>
      <c r="HQ2" s="1192"/>
      <c r="HR2" s="1193"/>
      <c r="HS2" s="1193"/>
      <c r="HT2" s="1193"/>
      <c r="HU2" s="1193"/>
      <c r="HV2" s="1193"/>
      <c r="HW2" s="1194"/>
      <c r="HX2" s="1192"/>
      <c r="HY2" s="1193"/>
      <c r="HZ2" s="1193"/>
      <c r="IA2" s="1193"/>
      <c r="IB2" s="1193"/>
      <c r="IC2" s="1193"/>
      <c r="ID2" s="1194"/>
      <c r="IE2" s="1192"/>
      <c r="IF2" s="1193"/>
      <c r="IG2" s="1193"/>
      <c r="IH2" s="1193"/>
      <c r="II2" s="1193"/>
      <c r="IJ2" s="1193"/>
      <c r="IK2" s="1194"/>
      <c r="IL2" s="1192"/>
      <c r="IM2" s="1193"/>
      <c r="IN2" s="1193"/>
      <c r="IO2" s="1193"/>
      <c r="IP2" s="1193"/>
      <c r="IQ2" s="1193"/>
      <c r="IR2" s="1194"/>
      <c r="IS2" s="1192"/>
      <c r="IT2" s="1193"/>
      <c r="IU2" s="1193"/>
      <c r="IV2" s="1193"/>
      <c r="IW2" s="1193"/>
      <c r="IX2" s="1193"/>
      <c r="IY2" s="1194"/>
      <c r="IZ2" s="1192"/>
      <c r="JA2" s="1193"/>
      <c r="JB2" s="1193"/>
      <c r="JC2" s="1193"/>
      <c r="JD2" s="1193"/>
      <c r="JE2" s="1193"/>
      <c r="JF2" s="1194"/>
      <c r="JG2" s="1192"/>
      <c r="JH2" s="1193"/>
      <c r="JI2" s="1193"/>
      <c r="JJ2" s="1193"/>
      <c r="JK2" s="1193"/>
      <c r="JL2" s="1193"/>
      <c r="JM2" s="1194"/>
      <c r="JN2" s="1192"/>
      <c r="JO2" s="1193"/>
      <c r="JP2" s="1193"/>
      <c r="JQ2" s="1193"/>
      <c r="JR2" s="1193"/>
      <c r="JS2" s="1193"/>
      <c r="JT2" s="1194"/>
      <c r="JU2" s="1192"/>
      <c r="JV2" s="1193"/>
      <c r="JW2" s="1193"/>
      <c r="JX2" s="1193"/>
      <c r="JY2" s="1193"/>
      <c r="JZ2" s="1193"/>
      <c r="KA2" s="1194"/>
      <c r="KB2" s="1192"/>
      <c r="KC2" s="1193"/>
      <c r="KD2" s="1193"/>
      <c r="KE2" s="1193"/>
      <c r="KF2" s="1193"/>
      <c r="KG2" s="1193"/>
      <c r="KH2" s="1194"/>
      <c r="KI2" s="1192"/>
      <c r="KJ2" s="1193"/>
      <c r="KK2" s="1193"/>
      <c r="KL2" s="1193"/>
      <c r="KM2" s="1193"/>
      <c r="KN2" s="1193"/>
      <c r="KO2" s="1194"/>
      <c r="KP2" s="1192"/>
      <c r="KQ2" s="1193"/>
      <c r="KR2" s="1193"/>
      <c r="KS2" s="1193"/>
      <c r="KT2" s="1193"/>
      <c r="KU2" s="1193"/>
      <c r="KV2" s="1194"/>
      <c r="KW2" s="1192"/>
      <c r="KX2" s="1193"/>
      <c r="KY2" s="1193"/>
      <c r="KZ2" s="1193"/>
      <c r="LA2" s="1193"/>
      <c r="LB2" s="1193"/>
      <c r="LC2" s="1194"/>
      <c r="LD2" s="1192"/>
      <c r="LE2" s="1193"/>
      <c r="LF2" s="1193"/>
      <c r="LG2" s="1193"/>
      <c r="LH2" s="1193"/>
      <c r="LI2" s="1193"/>
      <c r="LJ2" s="1194"/>
      <c r="LK2" s="1192"/>
      <c r="LL2" s="1193"/>
      <c r="LM2" s="1193"/>
      <c r="LN2" s="1193"/>
      <c r="LO2" s="1193"/>
      <c r="LP2" s="1193"/>
      <c r="LQ2" s="1194"/>
      <c r="LR2" s="1192"/>
      <c r="LS2" s="1193"/>
      <c r="LT2" s="1193"/>
      <c r="LU2" s="1193"/>
      <c r="LV2" s="1193"/>
      <c r="LW2" s="1193"/>
      <c r="LX2" s="1194"/>
      <c r="LY2" s="1192"/>
      <c r="LZ2" s="1193"/>
      <c r="MA2" s="1193"/>
      <c r="MB2" s="1193"/>
      <c r="MC2" s="1193"/>
      <c r="MD2" s="1193"/>
      <c r="ME2" s="1194"/>
      <c r="MF2" s="1192"/>
      <c r="MG2" s="1193"/>
      <c r="MH2" s="1193"/>
      <c r="MI2" s="1193"/>
      <c r="MJ2" s="1193"/>
      <c r="MK2" s="1193"/>
      <c r="ML2" s="1194"/>
      <c r="MM2" s="1192"/>
      <c r="MN2" s="1193"/>
      <c r="MO2" s="1193"/>
      <c r="MP2" s="1193"/>
      <c r="MQ2" s="1193"/>
      <c r="MR2" s="1193"/>
      <c r="MS2" s="1194"/>
      <c r="MT2" s="1192"/>
      <c r="MU2" s="1193"/>
      <c r="MV2" s="1193"/>
      <c r="MW2" s="1193"/>
      <c r="MX2" s="1193"/>
      <c r="MY2" s="1193"/>
      <c r="MZ2" s="1194"/>
      <c r="NA2" s="1192"/>
      <c r="NB2" s="1193"/>
      <c r="NC2" s="1193"/>
      <c r="ND2" s="1193"/>
      <c r="NE2" s="1193"/>
      <c r="NF2" s="1193"/>
      <c r="NG2" s="1194"/>
      <c r="NH2" s="1192"/>
      <c r="NI2" s="1193"/>
      <c r="NJ2" s="1193"/>
      <c r="NK2" s="1193"/>
      <c r="NL2" s="1193"/>
      <c r="NM2" s="1193"/>
      <c r="NN2" s="1194"/>
      <c r="NO2" s="1192"/>
      <c r="NP2" s="1193"/>
      <c r="NQ2" s="1193"/>
      <c r="NR2" s="1193"/>
      <c r="NS2" s="1193"/>
      <c r="NT2" s="1193"/>
      <c r="NU2" s="1194"/>
      <c r="NV2" s="1192"/>
      <c r="NW2" s="1193"/>
      <c r="NX2" s="1193"/>
      <c r="NY2" s="1193"/>
      <c r="NZ2" s="1193"/>
      <c r="OA2" s="1193"/>
      <c r="OB2" s="1194"/>
      <c r="OC2" s="1192"/>
      <c r="OD2" s="1193"/>
      <c r="OE2" s="1193"/>
      <c r="OF2" s="1193"/>
      <c r="OG2" s="1193"/>
      <c r="OH2" s="1193"/>
      <c r="OI2" s="1194"/>
      <c r="OJ2" s="1192"/>
      <c r="OK2" s="1193"/>
      <c r="OL2" s="1193"/>
      <c r="OM2" s="1193"/>
      <c r="ON2" s="1193"/>
      <c r="OO2" s="1193"/>
      <c r="OP2" s="1194"/>
      <c r="OQ2" s="1192"/>
      <c r="OR2" s="1193"/>
      <c r="OS2" s="1193"/>
      <c r="OT2" s="1193"/>
      <c r="OU2" s="1193"/>
      <c r="OV2" s="1193"/>
      <c r="OW2" s="1194"/>
      <c r="OX2" s="1192"/>
      <c r="OY2" s="1193"/>
      <c r="OZ2" s="1193"/>
      <c r="PA2" s="1193"/>
      <c r="PB2" s="1193"/>
      <c r="PC2" s="1193"/>
      <c r="PD2" s="1194"/>
      <c r="PE2" s="1192"/>
      <c r="PF2" s="1193"/>
      <c r="PG2" s="1193"/>
      <c r="PH2" s="1193"/>
      <c r="PI2" s="1193"/>
      <c r="PJ2" s="1193"/>
      <c r="PK2" s="1194"/>
      <c r="PL2" s="1192"/>
      <c r="PM2" s="1193"/>
      <c r="PN2" s="1193"/>
      <c r="PO2" s="1193"/>
      <c r="PP2" s="1193"/>
      <c r="PQ2" s="1193"/>
      <c r="PR2" s="1194"/>
      <c r="PS2" s="1192"/>
      <c r="PT2" s="1193"/>
      <c r="PU2" s="1193"/>
      <c r="PV2" s="1193"/>
      <c r="PW2" s="1193"/>
      <c r="PX2" s="1193"/>
      <c r="PY2" s="1194"/>
      <c r="PZ2" s="1192"/>
      <c r="QA2" s="1193"/>
      <c r="QB2" s="1193"/>
      <c r="QC2" s="1193"/>
      <c r="QD2" s="1193"/>
      <c r="QE2" s="1193"/>
      <c r="QF2" s="1194"/>
      <c r="QG2" s="1192"/>
      <c r="QH2" s="1193"/>
      <c r="QI2" s="1193"/>
      <c r="QJ2" s="1193"/>
      <c r="QK2" s="1193"/>
      <c r="QL2" s="1193"/>
      <c r="QM2" s="1194"/>
      <c r="QN2" s="1192"/>
      <c r="QO2" s="1193"/>
      <c r="QP2" s="1193"/>
      <c r="QQ2" s="1193"/>
      <c r="QR2" s="1193"/>
      <c r="QS2" s="1193"/>
      <c r="QT2" s="1194"/>
      <c r="QU2" s="1192"/>
      <c r="QV2" s="1193"/>
      <c r="QW2" s="1193"/>
      <c r="QX2" s="1193"/>
      <c r="QY2" s="1193"/>
      <c r="QZ2" s="1193"/>
      <c r="RA2" s="1194"/>
      <c r="RB2" s="1192"/>
      <c r="RC2" s="1193"/>
      <c r="RD2" s="1193"/>
      <c r="RE2" s="1193"/>
      <c r="RF2" s="1193"/>
      <c r="RG2" s="1193"/>
      <c r="RH2" s="1194"/>
      <c r="RI2" s="1192"/>
      <c r="RJ2" s="1193"/>
      <c r="RK2" s="1193"/>
      <c r="RL2" s="1193"/>
      <c r="RM2" s="1193"/>
      <c r="RN2" s="1193"/>
      <c r="RO2" s="1194"/>
      <c r="RP2" s="1192"/>
      <c r="RQ2" s="1193"/>
      <c r="RR2" s="1193"/>
      <c r="RS2" s="1193"/>
      <c r="RT2" s="1193"/>
      <c r="RU2" s="1193"/>
      <c r="RV2" s="1194"/>
      <c r="RW2" s="1192"/>
      <c r="RX2" s="1193"/>
      <c r="RY2" s="1193"/>
      <c r="RZ2" s="1193"/>
      <c r="SA2" s="1193"/>
      <c r="SB2" s="1193"/>
      <c r="SC2" s="1194"/>
      <c r="SD2" s="1192"/>
      <c r="SE2" s="1193"/>
      <c r="SF2" s="1193"/>
      <c r="SG2" s="1193"/>
      <c r="SH2" s="1193"/>
      <c r="SI2" s="1193"/>
      <c r="SJ2" s="1194"/>
      <c r="SK2" s="1192"/>
      <c r="SL2" s="1193"/>
      <c r="SM2" s="1193"/>
      <c r="SN2" s="1193"/>
      <c r="SO2" s="1193"/>
      <c r="SP2" s="1193"/>
      <c r="SQ2" s="1194"/>
      <c r="SR2" s="1192"/>
      <c r="SS2" s="1193"/>
      <c r="ST2" s="1193"/>
      <c r="SU2" s="1193"/>
      <c r="SV2" s="1193"/>
      <c r="SW2" s="1193"/>
      <c r="SX2" s="1194"/>
      <c r="SY2" s="1192"/>
      <c r="SZ2" s="1193"/>
      <c r="TA2" s="1193"/>
      <c r="TB2" s="1193"/>
      <c r="TC2" s="1193"/>
      <c r="TD2" s="1193"/>
      <c r="TE2" s="1194"/>
      <c r="TF2" s="1192"/>
      <c r="TG2" s="1193"/>
      <c r="TH2" s="1193"/>
      <c r="TI2" s="1193"/>
      <c r="TJ2" s="1193"/>
      <c r="TK2" s="1193"/>
      <c r="TL2" s="1194"/>
      <c r="TM2" s="1192"/>
      <c r="TN2" s="1193"/>
      <c r="TO2" s="1193"/>
      <c r="TP2" s="1193"/>
      <c r="TQ2" s="1193"/>
      <c r="TR2" s="1193"/>
      <c r="TS2" s="1194"/>
      <c r="TT2" s="1192"/>
      <c r="TU2" s="1193"/>
      <c r="TV2" s="1193"/>
      <c r="TW2" s="1193"/>
      <c r="TX2" s="1193"/>
      <c r="TY2" s="1193"/>
      <c r="TZ2" s="1194"/>
      <c r="UA2" s="1192"/>
      <c r="UB2" s="1193"/>
      <c r="UC2" s="1193"/>
      <c r="UD2" s="1193"/>
      <c r="UE2" s="1193"/>
      <c r="UF2" s="1193"/>
      <c r="UG2" s="1194"/>
      <c r="UH2" s="1192"/>
      <c r="UI2" s="1193"/>
      <c r="UJ2" s="1193"/>
      <c r="UK2" s="1193"/>
      <c r="UL2" s="1193"/>
      <c r="UM2" s="1193"/>
      <c r="UN2" s="1194"/>
      <c r="UO2" s="1192"/>
      <c r="UP2" s="1193"/>
      <c r="UQ2" s="1193"/>
      <c r="UR2" s="1193"/>
      <c r="US2" s="1193"/>
      <c r="UT2" s="1193"/>
      <c r="UU2" s="1194"/>
      <c r="UV2" s="1192"/>
      <c r="UW2" s="1193"/>
      <c r="UX2" s="1193"/>
      <c r="UY2" s="1193"/>
      <c r="UZ2" s="1193"/>
      <c r="VA2" s="1193"/>
      <c r="VB2" s="1194"/>
      <c r="VC2" s="1192"/>
      <c r="VD2" s="1193"/>
      <c r="VE2" s="1193"/>
      <c r="VF2" s="1193"/>
      <c r="VG2" s="1193"/>
      <c r="VH2" s="1193"/>
      <c r="VI2" s="1194"/>
      <c r="VJ2" s="1192"/>
      <c r="VK2" s="1193"/>
      <c r="VL2" s="1193"/>
      <c r="VM2" s="1193"/>
      <c r="VN2" s="1193"/>
      <c r="VO2" s="1193"/>
      <c r="VP2" s="1194"/>
      <c r="VQ2" s="1192"/>
      <c r="VR2" s="1193"/>
      <c r="VS2" s="1193"/>
      <c r="VT2" s="1193"/>
      <c r="VU2" s="1193"/>
      <c r="VV2" s="1193"/>
      <c r="VW2" s="1194"/>
      <c r="VX2" s="1192"/>
      <c r="VY2" s="1193"/>
      <c r="VZ2" s="1193"/>
      <c r="WA2" s="1193"/>
      <c r="WB2" s="1193"/>
      <c r="WC2" s="1193"/>
      <c r="WD2" s="1194"/>
      <c r="WE2" s="1192"/>
      <c r="WF2" s="1193"/>
      <c r="WG2" s="1193"/>
      <c r="WH2" s="1193"/>
      <c r="WI2" s="1193"/>
      <c r="WJ2" s="1193"/>
      <c r="WK2" s="1194"/>
      <c r="WL2" s="1192"/>
      <c r="WM2" s="1193"/>
      <c r="WN2" s="1193"/>
      <c r="WO2" s="1193"/>
      <c r="WP2" s="1193"/>
      <c r="WQ2" s="1193"/>
      <c r="WR2" s="1194"/>
      <c r="WS2" s="1192"/>
      <c r="WT2" s="1193"/>
      <c r="WU2" s="1193"/>
      <c r="WV2" s="1193"/>
      <c r="WW2" s="1193"/>
      <c r="WX2" s="1193"/>
      <c r="WY2" s="1194"/>
      <c r="WZ2" s="1192"/>
      <c r="XA2" s="1193"/>
      <c r="XB2" s="1193"/>
      <c r="XC2" s="1193"/>
      <c r="XD2" s="1193"/>
      <c r="XE2" s="1193"/>
      <c r="XF2" s="1194"/>
      <c r="XG2" s="1192"/>
      <c r="XH2" s="1193"/>
      <c r="XI2" s="1193"/>
      <c r="XJ2" s="1193"/>
      <c r="XK2" s="1193"/>
      <c r="XL2" s="1193"/>
      <c r="XM2" s="1194"/>
      <c r="XN2" s="1192"/>
      <c r="XO2" s="1193"/>
      <c r="XP2" s="1193"/>
      <c r="XQ2" s="1193"/>
      <c r="XR2" s="1193"/>
      <c r="XS2" s="1193"/>
      <c r="XT2" s="1194"/>
      <c r="XU2" s="1192"/>
      <c r="XV2" s="1193"/>
      <c r="XW2" s="1193"/>
      <c r="XX2" s="1193"/>
      <c r="XY2" s="1193"/>
      <c r="XZ2" s="1193"/>
      <c r="YA2" s="1194"/>
      <c r="YB2" s="1192"/>
      <c r="YC2" s="1193"/>
      <c r="YD2" s="1193"/>
      <c r="YE2" s="1193"/>
      <c r="YF2" s="1193"/>
      <c r="YG2" s="1193"/>
      <c r="YH2" s="1194"/>
      <c r="YI2" s="1192"/>
      <c r="YJ2" s="1193"/>
      <c r="YK2" s="1193"/>
      <c r="YL2" s="1193"/>
      <c r="YM2" s="1193"/>
      <c r="YN2" s="1193"/>
      <c r="YO2" s="1194"/>
      <c r="YP2" s="1192"/>
      <c r="YQ2" s="1193"/>
      <c r="YR2" s="1193"/>
      <c r="YS2" s="1193"/>
      <c r="YT2" s="1193"/>
      <c r="YU2" s="1193"/>
      <c r="YV2" s="1194"/>
      <c r="YW2" s="1192"/>
      <c r="YX2" s="1193"/>
      <c r="YY2" s="1193"/>
      <c r="YZ2" s="1193"/>
      <c r="ZA2" s="1193"/>
      <c r="ZB2" s="1193"/>
      <c r="ZC2" s="1194"/>
      <c r="ZD2" s="1192"/>
      <c r="ZE2" s="1193"/>
      <c r="ZF2" s="1193"/>
      <c r="ZG2" s="1193"/>
      <c r="ZH2" s="1193"/>
      <c r="ZI2" s="1193"/>
      <c r="ZJ2" s="1194"/>
      <c r="ZK2" s="1192"/>
      <c r="ZL2" s="1193"/>
      <c r="ZM2" s="1193"/>
      <c r="ZN2" s="1193"/>
      <c r="ZO2" s="1193"/>
      <c r="ZP2" s="1193"/>
      <c r="ZQ2" s="1194"/>
      <c r="ZR2" s="1192"/>
      <c r="ZS2" s="1193"/>
      <c r="ZT2" s="1193"/>
      <c r="ZU2" s="1193"/>
      <c r="ZV2" s="1193"/>
      <c r="ZW2" s="1193"/>
      <c r="ZX2" s="1194"/>
      <c r="ZY2" s="1192"/>
      <c r="ZZ2" s="1193"/>
      <c r="AAA2" s="1193"/>
      <c r="AAB2" s="1193"/>
      <c r="AAC2" s="1193"/>
      <c r="AAD2" s="1193"/>
      <c r="AAE2" s="1194"/>
      <c r="AAF2" s="1192"/>
      <c r="AAG2" s="1193"/>
      <c r="AAH2" s="1193"/>
      <c r="AAI2" s="1193"/>
      <c r="AAJ2" s="1193"/>
      <c r="AAK2" s="1193"/>
      <c r="AAL2" s="1194"/>
      <c r="AAM2" s="1192"/>
      <c r="AAN2" s="1193"/>
      <c r="AAO2" s="1193"/>
      <c r="AAP2" s="1193"/>
      <c r="AAQ2" s="1193"/>
      <c r="AAR2" s="1193"/>
      <c r="AAS2" s="1194"/>
      <c r="AAT2" s="1192"/>
      <c r="AAU2" s="1193"/>
      <c r="AAV2" s="1193"/>
      <c r="AAW2" s="1193"/>
      <c r="AAX2" s="1193"/>
      <c r="AAY2" s="1193"/>
      <c r="AAZ2" s="1194"/>
      <c r="ABA2" s="1192"/>
      <c r="ABB2" s="1193"/>
      <c r="ABC2" s="1193"/>
      <c r="ABD2" s="1193"/>
      <c r="ABE2" s="1193"/>
      <c r="ABF2" s="1193"/>
      <c r="ABG2" s="1194"/>
      <c r="ABH2" s="1192"/>
      <c r="ABI2" s="1193"/>
      <c r="ABJ2" s="1193"/>
      <c r="ABK2" s="1193"/>
      <c r="ABL2" s="1193"/>
      <c r="ABM2" s="1193"/>
      <c r="ABN2" s="1194"/>
      <c r="ABO2" s="1192"/>
      <c r="ABP2" s="1193"/>
      <c r="ABQ2" s="1193"/>
      <c r="ABR2" s="1193"/>
      <c r="ABS2" s="1193"/>
      <c r="ABT2" s="1193"/>
      <c r="ABU2" s="1194"/>
      <c r="ABV2" s="1192"/>
      <c r="ABW2" s="1193"/>
      <c r="ABX2" s="1193"/>
      <c r="ABY2" s="1193"/>
      <c r="ABZ2" s="1193"/>
      <c r="ACA2" s="1193"/>
      <c r="ACB2" s="1194"/>
      <c r="ACC2" s="1192"/>
      <c r="ACD2" s="1193"/>
      <c r="ACE2" s="1193"/>
      <c r="ACF2" s="1193"/>
      <c r="ACG2" s="1193"/>
      <c r="ACH2" s="1193"/>
      <c r="ACI2" s="1194"/>
      <c r="ACJ2" s="1192"/>
      <c r="ACK2" s="1193"/>
      <c r="ACL2" s="1193"/>
      <c r="ACM2" s="1193"/>
      <c r="ACN2" s="1193"/>
      <c r="ACO2" s="1193"/>
      <c r="ACP2" s="1194"/>
      <c r="ACQ2" s="1192"/>
      <c r="ACR2" s="1193"/>
      <c r="ACS2" s="1193"/>
      <c r="ACT2" s="1193"/>
      <c r="ACU2" s="1193"/>
      <c r="ACV2" s="1193"/>
      <c r="ACW2" s="1194"/>
      <c r="ACX2" s="1192"/>
      <c r="ACY2" s="1193"/>
      <c r="ACZ2" s="1193"/>
      <c r="ADA2" s="1193"/>
      <c r="ADB2" s="1193"/>
      <c r="ADC2" s="1193"/>
      <c r="ADD2" s="1194"/>
      <c r="ADE2" s="1192"/>
      <c r="ADF2" s="1193"/>
      <c r="ADG2" s="1193"/>
      <c r="ADH2" s="1193"/>
      <c r="ADI2" s="1193"/>
      <c r="ADJ2" s="1193"/>
      <c r="ADK2" s="1194"/>
      <c r="ADL2" s="1192"/>
      <c r="ADM2" s="1193"/>
      <c r="ADN2" s="1193"/>
      <c r="ADO2" s="1193"/>
      <c r="ADP2" s="1193"/>
      <c r="ADQ2" s="1193"/>
      <c r="ADR2" s="1194"/>
      <c r="ADS2" s="1192"/>
      <c r="ADT2" s="1193"/>
      <c r="ADU2" s="1193"/>
      <c r="ADV2" s="1193"/>
      <c r="ADW2" s="1193"/>
      <c r="ADX2" s="1193"/>
      <c r="ADY2" s="1194"/>
      <c r="ADZ2" s="1192"/>
      <c r="AEA2" s="1193"/>
      <c r="AEB2" s="1193"/>
      <c r="AEC2" s="1193"/>
      <c r="AED2" s="1193"/>
      <c r="AEE2" s="1193"/>
      <c r="AEF2" s="1194"/>
      <c r="AEG2" s="1192"/>
      <c r="AEH2" s="1193"/>
      <c r="AEI2" s="1193"/>
      <c r="AEJ2" s="1193"/>
      <c r="AEK2" s="1193"/>
      <c r="AEL2" s="1193"/>
      <c r="AEM2" s="1194"/>
      <c r="AEN2" s="1192"/>
      <c r="AEO2" s="1193"/>
      <c r="AEP2" s="1193"/>
      <c r="AEQ2" s="1193"/>
      <c r="AER2" s="1193"/>
      <c r="AES2" s="1193"/>
      <c r="AET2" s="1194"/>
      <c r="AEU2" s="1192"/>
      <c r="AEV2" s="1193"/>
      <c r="AEW2" s="1193"/>
      <c r="AEX2" s="1193"/>
      <c r="AEY2" s="1193"/>
      <c r="AEZ2" s="1193"/>
      <c r="AFA2" s="1194"/>
      <c r="AFB2" s="1192"/>
      <c r="AFC2" s="1193"/>
      <c r="AFD2" s="1193"/>
      <c r="AFE2" s="1193"/>
      <c r="AFF2" s="1193"/>
      <c r="AFG2" s="1193"/>
      <c r="AFH2" s="1194"/>
      <c r="AFI2" s="1192"/>
      <c r="AFJ2" s="1193"/>
      <c r="AFK2" s="1193"/>
      <c r="AFL2" s="1193"/>
      <c r="AFM2" s="1193"/>
      <c r="AFN2" s="1193"/>
      <c r="AFO2" s="1194"/>
      <c r="AFP2" s="1192"/>
      <c r="AFQ2" s="1193"/>
      <c r="AFR2" s="1193"/>
      <c r="AFS2" s="1193"/>
      <c r="AFT2" s="1193"/>
      <c r="AFU2" s="1193"/>
      <c r="AFV2" s="1194"/>
      <c r="AFW2" s="1192"/>
      <c r="AFX2" s="1193"/>
      <c r="AFY2" s="1193"/>
      <c r="AFZ2" s="1193"/>
      <c r="AGA2" s="1193"/>
      <c r="AGB2" s="1193"/>
      <c r="AGC2" s="1194"/>
      <c r="AGD2" s="1192"/>
      <c r="AGE2" s="1193"/>
      <c r="AGF2" s="1193"/>
      <c r="AGG2" s="1193"/>
      <c r="AGH2" s="1193"/>
      <c r="AGI2" s="1193"/>
      <c r="AGJ2" s="1194"/>
      <c r="AGK2" s="1192"/>
      <c r="AGL2" s="1193"/>
      <c r="AGM2" s="1193"/>
      <c r="AGN2" s="1193"/>
      <c r="AGO2" s="1193"/>
      <c r="AGP2" s="1193"/>
      <c r="AGQ2" s="1194"/>
      <c r="AGR2" s="1192"/>
      <c r="AGS2" s="1193"/>
      <c r="AGT2" s="1193"/>
      <c r="AGU2" s="1193"/>
      <c r="AGV2" s="1193"/>
      <c r="AGW2" s="1193"/>
      <c r="AGX2" s="1194"/>
      <c r="AGY2" s="1192"/>
      <c r="AGZ2" s="1193"/>
      <c r="AHA2" s="1193"/>
      <c r="AHB2" s="1193"/>
      <c r="AHC2" s="1193"/>
      <c r="AHD2" s="1193"/>
      <c r="AHE2" s="1194"/>
      <c r="AHF2" s="1192"/>
      <c r="AHG2" s="1193"/>
      <c r="AHH2" s="1193"/>
      <c r="AHI2" s="1193"/>
      <c r="AHJ2" s="1193"/>
      <c r="AHK2" s="1193"/>
      <c r="AHL2" s="1194"/>
      <c r="AHM2" s="1192"/>
      <c r="AHN2" s="1193"/>
      <c r="AHO2" s="1193"/>
      <c r="AHP2" s="1193"/>
      <c r="AHQ2" s="1193"/>
      <c r="AHR2" s="1193"/>
      <c r="AHS2" s="1194"/>
      <c r="AHT2" s="1192"/>
      <c r="AHU2" s="1193"/>
      <c r="AHV2" s="1193"/>
      <c r="AHW2" s="1193"/>
      <c r="AHX2" s="1193"/>
      <c r="AHY2" s="1193"/>
      <c r="AHZ2" s="1194"/>
      <c r="AIA2" s="1192"/>
      <c r="AIB2" s="1193"/>
      <c r="AIC2" s="1193"/>
      <c r="AID2" s="1193"/>
      <c r="AIE2" s="1193"/>
      <c r="AIF2" s="1193"/>
      <c r="AIG2" s="1194"/>
      <c r="AIH2" s="1192"/>
      <c r="AII2" s="1193"/>
      <c r="AIJ2" s="1193"/>
      <c r="AIK2" s="1193"/>
      <c r="AIL2" s="1193"/>
      <c r="AIM2" s="1193"/>
      <c r="AIN2" s="1194"/>
      <c r="AIO2" s="1192"/>
      <c r="AIP2" s="1193"/>
      <c r="AIQ2" s="1193"/>
      <c r="AIR2" s="1193"/>
      <c r="AIS2" s="1193"/>
      <c r="AIT2" s="1193"/>
      <c r="AIU2" s="1194"/>
      <c r="AIV2" s="1192"/>
      <c r="AIW2" s="1193"/>
      <c r="AIX2" s="1193"/>
      <c r="AIY2" s="1193"/>
      <c r="AIZ2" s="1193"/>
      <c r="AJA2" s="1193"/>
      <c r="AJB2" s="1194"/>
      <c r="AJC2" s="1192"/>
      <c r="AJD2" s="1193"/>
      <c r="AJE2" s="1193"/>
      <c r="AJF2" s="1193"/>
      <c r="AJG2" s="1193"/>
      <c r="AJH2" s="1193"/>
      <c r="AJI2" s="1194"/>
      <c r="AJJ2" s="1192"/>
      <c r="AJK2" s="1193"/>
      <c r="AJL2" s="1193"/>
      <c r="AJM2" s="1193"/>
      <c r="AJN2" s="1193"/>
      <c r="AJO2" s="1193"/>
      <c r="AJP2" s="1194"/>
      <c r="AJQ2" s="1192"/>
      <c r="AJR2" s="1193"/>
      <c r="AJS2" s="1193"/>
      <c r="AJT2" s="1193"/>
      <c r="AJU2" s="1193"/>
      <c r="AJV2" s="1193"/>
      <c r="AJW2" s="1194"/>
      <c r="AJX2" s="1192"/>
      <c r="AJY2" s="1193"/>
      <c r="AJZ2" s="1193"/>
      <c r="AKA2" s="1193"/>
      <c r="AKB2" s="1193"/>
      <c r="AKC2" s="1193"/>
      <c r="AKD2" s="1194"/>
      <c r="AKE2" s="1192"/>
      <c r="AKF2" s="1193"/>
      <c r="AKG2" s="1193"/>
      <c r="AKH2" s="1193"/>
      <c r="AKI2" s="1193"/>
      <c r="AKJ2" s="1193"/>
      <c r="AKK2" s="1194"/>
      <c r="AKL2" s="1192"/>
      <c r="AKM2" s="1193"/>
      <c r="AKN2" s="1193"/>
      <c r="AKO2" s="1193"/>
      <c r="AKP2" s="1193"/>
      <c r="AKQ2" s="1193"/>
      <c r="AKR2" s="1194"/>
      <c r="AKS2" s="1192"/>
      <c r="AKT2" s="1193"/>
      <c r="AKU2" s="1193"/>
      <c r="AKV2" s="1193"/>
      <c r="AKW2" s="1193"/>
      <c r="AKX2" s="1193"/>
      <c r="AKY2" s="1194"/>
      <c r="AKZ2" s="1192"/>
      <c r="ALA2" s="1193"/>
      <c r="ALB2" s="1193"/>
      <c r="ALC2" s="1193"/>
      <c r="ALD2" s="1193"/>
      <c r="ALE2" s="1193"/>
      <c r="ALF2" s="1194"/>
      <c r="ALG2" s="1192"/>
      <c r="ALH2" s="1193"/>
      <c r="ALI2" s="1193"/>
      <c r="ALJ2" s="1193"/>
      <c r="ALK2" s="1193"/>
      <c r="ALL2" s="1193"/>
      <c r="ALM2" s="1194"/>
      <c r="ALN2" s="1192"/>
      <c r="ALO2" s="1193"/>
      <c r="ALP2" s="1193"/>
      <c r="ALQ2" s="1193"/>
      <c r="ALR2" s="1193"/>
      <c r="ALS2" s="1193"/>
      <c r="ALT2" s="1194"/>
      <c r="ALU2" s="1192"/>
      <c r="ALV2" s="1193"/>
      <c r="ALW2" s="1193"/>
      <c r="ALX2" s="1193"/>
      <c r="ALY2" s="1193"/>
      <c r="ALZ2" s="1193"/>
      <c r="AMA2" s="1194"/>
      <c r="AMB2" s="1192"/>
      <c r="AMC2" s="1193"/>
      <c r="AMD2" s="1193"/>
      <c r="AME2" s="1193"/>
      <c r="AMF2" s="1193"/>
      <c r="AMG2" s="1193"/>
      <c r="AMH2" s="1194"/>
      <c r="AMI2" s="1192"/>
      <c r="AMJ2" s="1193"/>
      <c r="AMK2" s="1193"/>
      <c r="AML2" s="1193"/>
      <c r="AMM2" s="1193"/>
      <c r="AMN2" s="1193"/>
      <c r="AMO2" s="1194"/>
      <c r="AMP2" s="1192"/>
      <c r="AMQ2" s="1193"/>
      <c r="AMR2" s="1193"/>
      <c r="AMS2" s="1193"/>
      <c r="AMT2" s="1193"/>
      <c r="AMU2" s="1193"/>
      <c r="AMV2" s="1194"/>
      <c r="AMW2" s="1192"/>
      <c r="AMX2" s="1193"/>
      <c r="AMY2" s="1193"/>
      <c r="AMZ2" s="1193"/>
      <c r="ANA2" s="1193"/>
      <c r="ANB2" s="1193"/>
      <c r="ANC2" s="1194"/>
      <c r="AND2" s="1192"/>
      <c r="ANE2" s="1193"/>
      <c r="ANF2" s="1193"/>
      <c r="ANG2" s="1193"/>
      <c r="ANH2" s="1193"/>
      <c r="ANI2" s="1193"/>
      <c r="ANJ2" s="1194"/>
      <c r="ANK2" s="1192"/>
      <c r="ANL2" s="1193"/>
      <c r="ANM2" s="1193"/>
      <c r="ANN2" s="1193"/>
      <c r="ANO2" s="1193"/>
      <c r="ANP2" s="1193"/>
      <c r="ANQ2" s="1194"/>
      <c r="ANR2" s="1192"/>
      <c r="ANS2" s="1193"/>
      <c r="ANT2" s="1193"/>
      <c r="ANU2" s="1193"/>
      <c r="ANV2" s="1193"/>
      <c r="ANW2" s="1193"/>
      <c r="ANX2" s="1194"/>
      <c r="ANY2" s="1192"/>
      <c r="ANZ2" s="1193"/>
      <c r="AOA2" s="1193"/>
      <c r="AOB2" s="1193"/>
      <c r="AOC2" s="1193"/>
      <c r="AOD2" s="1193"/>
      <c r="AOE2" s="1194"/>
      <c r="AOF2" s="1192"/>
      <c r="AOG2" s="1193"/>
      <c r="AOH2" s="1193"/>
      <c r="AOI2" s="1193"/>
      <c r="AOJ2" s="1193"/>
      <c r="AOK2" s="1193"/>
      <c r="AOL2" s="1194"/>
      <c r="AOM2" s="1192"/>
      <c r="AON2" s="1193"/>
      <c r="AOO2" s="1193"/>
      <c r="AOP2" s="1193"/>
      <c r="AOQ2" s="1193"/>
      <c r="AOR2" s="1193"/>
      <c r="AOS2" s="1194"/>
      <c r="AOT2" s="1192"/>
      <c r="AOU2" s="1193"/>
      <c r="AOV2" s="1193"/>
      <c r="AOW2" s="1193"/>
      <c r="AOX2" s="1193"/>
      <c r="AOY2" s="1193"/>
      <c r="AOZ2" s="1194"/>
      <c r="APA2" s="1192"/>
      <c r="APB2" s="1193"/>
      <c r="APC2" s="1193"/>
      <c r="APD2" s="1193"/>
      <c r="APE2" s="1193"/>
      <c r="APF2" s="1193"/>
      <c r="APG2" s="1194"/>
      <c r="APH2" s="1192"/>
      <c r="API2" s="1193"/>
      <c r="APJ2" s="1193"/>
      <c r="APK2" s="1193"/>
      <c r="APL2" s="1193"/>
      <c r="APM2" s="1193"/>
      <c r="APN2" s="1194"/>
      <c r="APO2" s="1192"/>
      <c r="APP2" s="1193"/>
      <c r="APQ2" s="1193"/>
      <c r="APR2" s="1193"/>
      <c r="APS2" s="1193"/>
      <c r="APT2" s="1193"/>
      <c r="APU2" s="1194"/>
      <c r="APV2" s="1192"/>
      <c r="APW2" s="1193"/>
      <c r="APX2" s="1193"/>
      <c r="APY2" s="1193"/>
      <c r="APZ2" s="1193"/>
      <c r="AQA2" s="1193"/>
      <c r="AQB2" s="1194"/>
      <c r="AQC2" s="1192"/>
      <c r="AQD2" s="1193"/>
      <c r="AQE2" s="1193"/>
      <c r="AQF2" s="1193"/>
      <c r="AQG2" s="1193"/>
      <c r="AQH2" s="1193"/>
      <c r="AQI2" s="1194"/>
      <c r="AQJ2" s="1192"/>
      <c r="AQK2" s="1193"/>
      <c r="AQL2" s="1193"/>
      <c r="AQM2" s="1193"/>
      <c r="AQN2" s="1193"/>
      <c r="AQO2" s="1193"/>
      <c r="AQP2" s="1194"/>
      <c r="AQQ2" s="1192"/>
      <c r="AQR2" s="1193"/>
      <c r="AQS2" s="1193"/>
      <c r="AQT2" s="1193"/>
      <c r="AQU2" s="1193"/>
      <c r="AQV2" s="1193"/>
      <c r="AQW2" s="1194"/>
      <c r="AQX2" s="1192"/>
      <c r="AQY2" s="1193"/>
      <c r="AQZ2" s="1193"/>
      <c r="ARA2" s="1193"/>
      <c r="ARB2" s="1193"/>
      <c r="ARC2" s="1193"/>
      <c r="ARD2" s="1194"/>
      <c r="ARE2" s="1192"/>
      <c r="ARF2" s="1193"/>
      <c r="ARG2" s="1193"/>
      <c r="ARH2" s="1193"/>
      <c r="ARI2" s="1193"/>
      <c r="ARJ2" s="1193"/>
      <c r="ARK2" s="1194"/>
      <c r="ARL2" s="1192"/>
      <c r="ARM2" s="1193"/>
      <c r="ARN2" s="1193"/>
      <c r="ARO2" s="1193"/>
      <c r="ARP2" s="1193"/>
      <c r="ARQ2" s="1193"/>
      <c r="ARR2" s="1194"/>
      <c r="ARS2" s="1192"/>
      <c r="ART2" s="1193"/>
      <c r="ARU2" s="1193"/>
      <c r="ARV2" s="1193"/>
      <c r="ARW2" s="1193"/>
      <c r="ARX2" s="1193"/>
      <c r="ARY2" s="1194"/>
      <c r="ARZ2" s="1192"/>
      <c r="ASA2" s="1193"/>
      <c r="ASB2" s="1193"/>
      <c r="ASC2" s="1193"/>
      <c r="ASD2" s="1193"/>
      <c r="ASE2" s="1193"/>
      <c r="ASF2" s="1194"/>
      <c r="ASG2" s="1192"/>
      <c r="ASH2" s="1193"/>
      <c r="ASI2" s="1193"/>
      <c r="ASJ2" s="1193"/>
      <c r="ASK2" s="1193"/>
      <c r="ASL2" s="1193"/>
      <c r="ASM2" s="1194"/>
      <c r="ASN2" s="1192"/>
      <c r="ASO2" s="1193"/>
      <c r="ASP2" s="1193"/>
      <c r="ASQ2" s="1193"/>
      <c r="ASR2" s="1193"/>
      <c r="ASS2" s="1193"/>
      <c r="AST2" s="1194"/>
      <c r="ASU2" s="1192"/>
      <c r="ASV2" s="1193"/>
      <c r="ASW2" s="1193"/>
      <c r="ASX2" s="1193"/>
      <c r="ASY2" s="1193"/>
      <c r="ASZ2" s="1193"/>
      <c r="ATA2" s="1194"/>
      <c r="ATB2" s="1192"/>
      <c r="ATC2" s="1193"/>
      <c r="ATD2" s="1193"/>
      <c r="ATE2" s="1193"/>
      <c r="ATF2" s="1193"/>
      <c r="ATG2" s="1193"/>
      <c r="ATH2" s="1194"/>
      <c r="ATI2" s="1192"/>
      <c r="ATJ2" s="1193"/>
      <c r="ATK2" s="1193"/>
      <c r="ATL2" s="1193"/>
      <c r="ATM2" s="1193"/>
      <c r="ATN2" s="1193"/>
      <c r="ATO2" s="1194"/>
      <c r="ATP2" s="1192"/>
      <c r="ATQ2" s="1193"/>
      <c r="ATR2" s="1193"/>
      <c r="ATS2" s="1193"/>
      <c r="ATT2" s="1193"/>
      <c r="ATU2" s="1193"/>
      <c r="ATV2" s="1194"/>
      <c r="ATW2" s="1192"/>
      <c r="ATX2" s="1193"/>
      <c r="ATY2" s="1193"/>
      <c r="ATZ2" s="1193"/>
      <c r="AUA2" s="1193"/>
      <c r="AUB2" s="1193"/>
      <c r="AUC2" s="1194"/>
      <c r="AUD2" s="1192"/>
      <c r="AUE2" s="1193"/>
      <c r="AUF2" s="1193"/>
      <c r="AUG2" s="1193"/>
      <c r="AUH2" s="1193"/>
      <c r="AUI2" s="1193"/>
      <c r="AUJ2" s="1194"/>
      <c r="AUK2" s="1192"/>
      <c r="AUL2" s="1193"/>
      <c r="AUM2" s="1193"/>
      <c r="AUN2" s="1193"/>
      <c r="AUO2" s="1193"/>
      <c r="AUP2" s="1193"/>
      <c r="AUQ2" s="1194"/>
      <c r="AUR2" s="1192"/>
      <c r="AUS2" s="1193"/>
      <c r="AUT2" s="1193"/>
      <c r="AUU2" s="1193"/>
      <c r="AUV2" s="1193"/>
      <c r="AUW2" s="1193"/>
      <c r="AUX2" s="1194"/>
      <c r="AUY2" s="1192"/>
      <c r="AUZ2" s="1193"/>
      <c r="AVA2" s="1193"/>
      <c r="AVB2" s="1193"/>
      <c r="AVC2" s="1193"/>
      <c r="AVD2" s="1193"/>
      <c r="AVE2" s="1194"/>
      <c r="AVF2" s="1192"/>
      <c r="AVG2" s="1193"/>
      <c r="AVH2" s="1193"/>
      <c r="AVI2" s="1193"/>
      <c r="AVJ2" s="1193"/>
      <c r="AVK2" s="1193"/>
      <c r="AVL2" s="1194"/>
      <c r="AVM2" s="1192"/>
      <c r="AVN2" s="1193"/>
      <c r="AVO2" s="1193"/>
      <c r="AVP2" s="1193"/>
      <c r="AVQ2" s="1193"/>
      <c r="AVR2" s="1193"/>
      <c r="AVS2" s="1194"/>
      <c r="AVT2" s="1192"/>
      <c r="AVU2" s="1193"/>
      <c r="AVV2" s="1193"/>
      <c r="AVW2" s="1193"/>
      <c r="AVX2" s="1193"/>
      <c r="AVY2" s="1193"/>
      <c r="AVZ2" s="1194"/>
      <c r="AWA2" s="1192"/>
      <c r="AWB2" s="1193"/>
      <c r="AWC2" s="1193"/>
      <c r="AWD2" s="1193"/>
      <c r="AWE2" s="1193"/>
      <c r="AWF2" s="1193"/>
      <c r="AWG2" s="1194"/>
      <c r="AWH2" s="1192"/>
      <c r="AWI2" s="1193"/>
      <c r="AWJ2" s="1193"/>
      <c r="AWK2" s="1193"/>
      <c r="AWL2" s="1193"/>
      <c r="AWM2" s="1193"/>
      <c r="AWN2" s="1194"/>
      <c r="AWO2" s="1192"/>
      <c r="AWP2" s="1193"/>
      <c r="AWQ2" s="1193"/>
      <c r="AWR2" s="1193"/>
      <c r="AWS2" s="1193"/>
      <c r="AWT2" s="1193"/>
      <c r="AWU2" s="1194"/>
      <c r="AWV2" s="1192"/>
      <c r="AWW2" s="1193"/>
      <c r="AWX2" s="1193"/>
      <c r="AWY2" s="1193"/>
      <c r="AWZ2" s="1193"/>
      <c r="AXA2" s="1193"/>
      <c r="AXB2" s="1194"/>
      <c r="AXC2" s="1192"/>
      <c r="AXD2" s="1193"/>
      <c r="AXE2" s="1193"/>
      <c r="AXF2" s="1193"/>
      <c r="AXG2" s="1193"/>
      <c r="AXH2" s="1193"/>
      <c r="AXI2" s="1194"/>
      <c r="AXJ2" s="1192"/>
      <c r="AXK2" s="1193"/>
      <c r="AXL2" s="1193"/>
      <c r="AXM2" s="1193"/>
      <c r="AXN2" s="1193"/>
      <c r="AXO2" s="1193"/>
      <c r="AXP2" s="1194"/>
      <c r="AXQ2" s="1192"/>
      <c r="AXR2" s="1193"/>
      <c r="AXS2" s="1193"/>
      <c r="AXT2" s="1193"/>
      <c r="AXU2" s="1193"/>
      <c r="AXV2" s="1193"/>
      <c r="AXW2" s="1194"/>
      <c r="AXX2" s="1192"/>
      <c r="AXY2" s="1193"/>
      <c r="AXZ2" s="1193"/>
      <c r="AYA2" s="1193"/>
      <c r="AYB2" s="1193"/>
      <c r="AYC2" s="1193"/>
      <c r="AYD2" s="1194"/>
      <c r="AYE2" s="1192"/>
      <c r="AYF2" s="1193"/>
      <c r="AYG2" s="1193"/>
      <c r="AYH2" s="1193"/>
      <c r="AYI2" s="1193"/>
      <c r="AYJ2" s="1193"/>
      <c r="AYK2" s="1194"/>
      <c r="AYL2" s="1192"/>
      <c r="AYM2" s="1193"/>
      <c r="AYN2" s="1193"/>
      <c r="AYO2" s="1193"/>
      <c r="AYP2" s="1193"/>
      <c r="AYQ2" s="1193"/>
      <c r="AYR2" s="1194"/>
      <c r="AYS2" s="1192"/>
      <c r="AYT2" s="1193"/>
      <c r="AYU2" s="1193"/>
      <c r="AYV2" s="1193"/>
      <c r="AYW2" s="1193"/>
      <c r="AYX2" s="1193"/>
      <c r="AYY2" s="1194"/>
      <c r="AYZ2" s="1192"/>
      <c r="AZA2" s="1193"/>
      <c r="AZB2" s="1193"/>
      <c r="AZC2" s="1193"/>
      <c r="AZD2" s="1193"/>
      <c r="AZE2" s="1193"/>
      <c r="AZF2" s="1194"/>
      <c r="AZG2" s="1192"/>
      <c r="AZH2" s="1193"/>
      <c r="AZI2" s="1193"/>
      <c r="AZJ2" s="1193"/>
      <c r="AZK2" s="1193"/>
      <c r="AZL2" s="1193"/>
      <c r="AZM2" s="1194"/>
      <c r="AZN2" s="1192"/>
      <c r="AZO2" s="1193"/>
      <c r="AZP2" s="1193"/>
      <c r="AZQ2" s="1193"/>
      <c r="AZR2" s="1193"/>
      <c r="AZS2" s="1193"/>
      <c r="AZT2" s="1194"/>
      <c r="AZU2" s="1192"/>
      <c r="AZV2" s="1193"/>
      <c r="AZW2" s="1193"/>
      <c r="AZX2" s="1193"/>
      <c r="AZY2" s="1193"/>
      <c r="AZZ2" s="1193"/>
      <c r="BAA2" s="1194"/>
      <c r="BAB2" s="1192"/>
      <c r="BAC2" s="1193"/>
      <c r="BAD2" s="1193"/>
      <c r="BAE2" s="1193"/>
      <c r="BAF2" s="1193"/>
      <c r="BAG2" s="1193"/>
      <c r="BAH2" s="1194"/>
      <c r="BAI2" s="1192"/>
      <c r="BAJ2" s="1193"/>
      <c r="BAK2" s="1193"/>
      <c r="BAL2" s="1193"/>
      <c r="BAM2" s="1193"/>
      <c r="BAN2" s="1193"/>
      <c r="BAO2" s="1194"/>
      <c r="BAP2" s="1192"/>
      <c r="BAQ2" s="1193"/>
      <c r="BAR2" s="1193"/>
      <c r="BAS2" s="1193"/>
      <c r="BAT2" s="1193"/>
      <c r="BAU2" s="1193"/>
      <c r="BAV2" s="1194"/>
      <c r="BAW2" s="1192"/>
      <c r="BAX2" s="1193"/>
      <c r="BAY2" s="1193"/>
      <c r="BAZ2" s="1193"/>
      <c r="BBA2" s="1193"/>
      <c r="BBB2" s="1193"/>
      <c r="BBC2" s="1194"/>
      <c r="BBD2" s="1192"/>
      <c r="BBE2" s="1193"/>
      <c r="BBF2" s="1193"/>
      <c r="BBG2" s="1193"/>
      <c r="BBH2" s="1193"/>
      <c r="BBI2" s="1193"/>
      <c r="BBJ2" s="1194"/>
      <c r="BBK2" s="1192"/>
      <c r="BBL2" s="1193"/>
      <c r="BBM2" s="1193"/>
      <c r="BBN2" s="1193"/>
      <c r="BBO2" s="1193"/>
      <c r="BBP2" s="1193"/>
      <c r="BBQ2" s="1194"/>
      <c r="BBR2" s="1192"/>
      <c r="BBS2" s="1193"/>
      <c r="BBT2" s="1193"/>
      <c r="BBU2" s="1193"/>
      <c r="BBV2" s="1193"/>
      <c r="BBW2" s="1193"/>
      <c r="BBX2" s="1194"/>
      <c r="BBY2" s="1192"/>
      <c r="BBZ2" s="1193"/>
      <c r="BCA2" s="1193"/>
      <c r="BCB2" s="1193"/>
      <c r="BCC2" s="1193"/>
      <c r="BCD2" s="1193"/>
      <c r="BCE2" s="1194"/>
      <c r="BCF2" s="1192"/>
      <c r="BCG2" s="1193"/>
      <c r="BCH2" s="1193"/>
      <c r="BCI2" s="1193"/>
      <c r="BCJ2" s="1193"/>
      <c r="BCK2" s="1193"/>
      <c r="BCL2" s="1194"/>
      <c r="BCM2" s="1192"/>
      <c r="BCN2" s="1193"/>
      <c r="BCO2" s="1193"/>
      <c r="BCP2" s="1193"/>
      <c r="BCQ2" s="1193"/>
      <c r="BCR2" s="1193"/>
      <c r="BCS2" s="1194"/>
      <c r="BCT2" s="1192"/>
      <c r="BCU2" s="1193"/>
      <c r="BCV2" s="1193"/>
      <c r="BCW2" s="1193"/>
      <c r="BCX2" s="1193"/>
      <c r="BCY2" s="1193"/>
      <c r="BCZ2" s="1194"/>
      <c r="BDA2" s="1192"/>
      <c r="BDB2" s="1193"/>
      <c r="BDC2" s="1193"/>
      <c r="BDD2" s="1193"/>
      <c r="BDE2" s="1193"/>
      <c r="BDF2" s="1193"/>
      <c r="BDG2" s="1194"/>
      <c r="BDH2" s="1192"/>
      <c r="BDI2" s="1193"/>
      <c r="BDJ2" s="1193"/>
      <c r="BDK2" s="1193"/>
      <c r="BDL2" s="1193"/>
      <c r="BDM2" s="1193"/>
      <c r="BDN2" s="1194"/>
      <c r="BDO2" s="1192"/>
      <c r="BDP2" s="1193"/>
      <c r="BDQ2" s="1193"/>
      <c r="BDR2" s="1193"/>
      <c r="BDS2" s="1193"/>
      <c r="BDT2" s="1193"/>
      <c r="BDU2" s="1194"/>
      <c r="BDV2" s="1192"/>
      <c r="BDW2" s="1193"/>
      <c r="BDX2" s="1193"/>
      <c r="BDY2" s="1193"/>
      <c r="BDZ2" s="1193"/>
      <c r="BEA2" s="1193"/>
      <c r="BEB2" s="1194"/>
      <c r="BEC2" s="1192"/>
      <c r="BED2" s="1193"/>
      <c r="BEE2" s="1193"/>
      <c r="BEF2" s="1193"/>
      <c r="BEG2" s="1193"/>
      <c r="BEH2" s="1193"/>
      <c r="BEI2" s="1194"/>
      <c r="BEJ2" s="1192"/>
      <c r="BEK2" s="1193"/>
      <c r="BEL2" s="1193"/>
      <c r="BEM2" s="1193"/>
      <c r="BEN2" s="1193"/>
      <c r="BEO2" s="1193"/>
      <c r="BEP2" s="1194"/>
      <c r="BEQ2" s="1192"/>
      <c r="BER2" s="1193"/>
      <c r="BES2" s="1193"/>
      <c r="BET2" s="1193"/>
      <c r="BEU2" s="1193"/>
      <c r="BEV2" s="1193"/>
      <c r="BEW2" s="1194"/>
      <c r="BEX2" s="1192"/>
      <c r="BEY2" s="1193"/>
      <c r="BEZ2" s="1193"/>
      <c r="BFA2" s="1193"/>
      <c r="BFB2" s="1193"/>
      <c r="BFC2" s="1193"/>
      <c r="BFD2" s="1194"/>
      <c r="BFE2" s="1192"/>
      <c r="BFF2" s="1193"/>
      <c r="BFG2" s="1193"/>
      <c r="BFH2" s="1193"/>
      <c r="BFI2" s="1193"/>
      <c r="BFJ2" s="1193"/>
      <c r="BFK2" s="1194"/>
      <c r="BFL2" s="1192"/>
      <c r="BFM2" s="1193"/>
      <c r="BFN2" s="1193"/>
      <c r="BFO2" s="1193"/>
      <c r="BFP2" s="1193"/>
      <c r="BFQ2" s="1193"/>
      <c r="BFR2" s="1194"/>
      <c r="BFS2" s="1192"/>
      <c r="BFT2" s="1193"/>
      <c r="BFU2" s="1193"/>
      <c r="BFV2" s="1193"/>
      <c r="BFW2" s="1193"/>
      <c r="BFX2" s="1193"/>
      <c r="BFY2" s="1194"/>
      <c r="BFZ2" s="1192"/>
      <c r="BGA2" s="1193"/>
      <c r="BGB2" s="1193"/>
      <c r="BGC2" s="1193"/>
      <c r="BGD2" s="1193"/>
      <c r="BGE2" s="1193"/>
      <c r="BGF2" s="1194"/>
      <c r="BGG2" s="1192"/>
      <c r="BGH2" s="1193"/>
      <c r="BGI2" s="1193"/>
      <c r="BGJ2" s="1193"/>
      <c r="BGK2" s="1193"/>
      <c r="BGL2" s="1193"/>
      <c r="BGM2" s="1194"/>
      <c r="BGN2" s="1192"/>
      <c r="BGO2" s="1193"/>
      <c r="BGP2" s="1193"/>
      <c r="BGQ2" s="1193"/>
      <c r="BGR2" s="1193"/>
      <c r="BGS2" s="1193"/>
      <c r="BGT2" s="1194"/>
      <c r="BGU2" s="1192"/>
      <c r="BGV2" s="1193"/>
      <c r="BGW2" s="1193"/>
      <c r="BGX2" s="1193"/>
      <c r="BGY2" s="1193"/>
      <c r="BGZ2" s="1193"/>
      <c r="BHA2" s="1194"/>
      <c r="BHB2" s="1192"/>
      <c r="BHC2" s="1193"/>
      <c r="BHD2" s="1193"/>
      <c r="BHE2" s="1193"/>
      <c r="BHF2" s="1193"/>
      <c r="BHG2" s="1193"/>
      <c r="BHH2" s="1194"/>
      <c r="BHI2" s="1192"/>
      <c r="BHJ2" s="1193"/>
      <c r="BHK2" s="1193"/>
      <c r="BHL2" s="1193"/>
      <c r="BHM2" s="1193"/>
      <c r="BHN2" s="1193"/>
      <c r="BHO2" s="1194"/>
      <c r="BHP2" s="1192"/>
      <c r="BHQ2" s="1193"/>
      <c r="BHR2" s="1193"/>
      <c r="BHS2" s="1193"/>
      <c r="BHT2" s="1193"/>
      <c r="BHU2" s="1193"/>
      <c r="BHV2" s="1194"/>
      <c r="BHW2" s="1192"/>
      <c r="BHX2" s="1193"/>
      <c r="BHY2" s="1193"/>
      <c r="BHZ2" s="1193"/>
      <c r="BIA2" s="1193"/>
      <c r="BIB2" s="1193"/>
      <c r="BIC2" s="1194"/>
      <c r="BID2" s="1192"/>
      <c r="BIE2" s="1193"/>
      <c r="BIF2" s="1193"/>
      <c r="BIG2" s="1193"/>
      <c r="BIH2" s="1193"/>
      <c r="BII2" s="1193"/>
      <c r="BIJ2" s="1194"/>
      <c r="BIK2" s="1192"/>
      <c r="BIL2" s="1193"/>
      <c r="BIM2" s="1193"/>
      <c r="BIN2" s="1193"/>
      <c r="BIO2" s="1193"/>
      <c r="BIP2" s="1193"/>
      <c r="BIQ2" s="1194"/>
      <c r="BIR2" s="1192"/>
      <c r="BIS2" s="1193"/>
      <c r="BIT2" s="1193"/>
      <c r="BIU2" s="1193"/>
      <c r="BIV2" s="1193"/>
      <c r="BIW2" s="1193"/>
      <c r="BIX2" s="1194"/>
      <c r="BIY2" s="1192"/>
      <c r="BIZ2" s="1193"/>
      <c r="BJA2" s="1193"/>
      <c r="BJB2" s="1193"/>
      <c r="BJC2" s="1193"/>
      <c r="BJD2" s="1193"/>
      <c r="BJE2" s="1194"/>
      <c r="BJF2" s="1192"/>
      <c r="BJG2" s="1193"/>
      <c r="BJH2" s="1193"/>
      <c r="BJI2" s="1193"/>
      <c r="BJJ2" s="1193"/>
      <c r="BJK2" s="1193"/>
      <c r="BJL2" s="1194"/>
      <c r="BJM2" s="1192"/>
      <c r="BJN2" s="1193"/>
      <c r="BJO2" s="1193"/>
      <c r="BJP2" s="1193"/>
      <c r="BJQ2" s="1193"/>
      <c r="BJR2" s="1193"/>
      <c r="BJS2" s="1194"/>
      <c r="BJT2" s="1192"/>
      <c r="BJU2" s="1193"/>
      <c r="BJV2" s="1193"/>
      <c r="BJW2" s="1193"/>
      <c r="BJX2" s="1193"/>
      <c r="BJY2" s="1193"/>
      <c r="BJZ2" s="1194"/>
      <c r="BKA2" s="1192"/>
      <c r="BKB2" s="1193"/>
      <c r="BKC2" s="1193"/>
      <c r="BKD2" s="1193"/>
      <c r="BKE2" s="1193"/>
      <c r="BKF2" s="1193"/>
      <c r="BKG2" s="1194"/>
      <c r="BKH2" s="1192"/>
      <c r="BKI2" s="1193"/>
      <c r="BKJ2" s="1193"/>
      <c r="BKK2" s="1193"/>
      <c r="BKL2" s="1193"/>
      <c r="BKM2" s="1193"/>
      <c r="BKN2" s="1194"/>
      <c r="BKO2" s="1192"/>
      <c r="BKP2" s="1193"/>
      <c r="BKQ2" s="1193"/>
      <c r="BKR2" s="1193"/>
      <c r="BKS2" s="1193"/>
      <c r="BKT2" s="1193"/>
      <c r="BKU2" s="1194"/>
      <c r="BKV2" s="1192"/>
      <c r="BKW2" s="1193"/>
      <c r="BKX2" s="1193"/>
      <c r="BKY2" s="1193"/>
      <c r="BKZ2" s="1193"/>
      <c r="BLA2" s="1193"/>
      <c r="BLB2" s="1194"/>
      <c r="BLC2" s="1192"/>
      <c r="BLD2" s="1193"/>
      <c r="BLE2" s="1193"/>
      <c r="BLF2" s="1193"/>
      <c r="BLG2" s="1193"/>
      <c r="BLH2" s="1193"/>
      <c r="BLI2" s="1194"/>
      <c r="BLJ2" s="1192"/>
      <c r="BLK2" s="1193"/>
      <c r="BLL2" s="1193"/>
      <c r="BLM2" s="1193"/>
      <c r="BLN2" s="1193"/>
      <c r="BLO2" s="1193"/>
      <c r="BLP2" s="1194"/>
      <c r="BLQ2" s="1192"/>
      <c r="BLR2" s="1193"/>
      <c r="BLS2" s="1193"/>
      <c r="BLT2" s="1193"/>
      <c r="BLU2" s="1193"/>
      <c r="BLV2" s="1193"/>
      <c r="BLW2" s="1194"/>
      <c r="BLX2" s="1192"/>
      <c r="BLY2" s="1193"/>
      <c r="BLZ2" s="1193"/>
      <c r="BMA2" s="1193"/>
      <c r="BMB2" s="1193"/>
      <c r="BMC2" s="1193"/>
      <c r="BMD2" s="1194"/>
      <c r="BME2" s="1192"/>
      <c r="BMF2" s="1193"/>
      <c r="BMG2" s="1193"/>
      <c r="BMH2" s="1193"/>
      <c r="BMI2" s="1193"/>
      <c r="BMJ2" s="1193"/>
      <c r="BMK2" s="1194"/>
      <c r="BML2" s="1192"/>
      <c r="BMM2" s="1193"/>
      <c r="BMN2" s="1193"/>
      <c r="BMO2" s="1193"/>
      <c r="BMP2" s="1193"/>
      <c r="BMQ2" s="1193"/>
      <c r="BMR2" s="1194"/>
      <c r="BMS2" s="1192"/>
      <c r="BMT2" s="1193"/>
      <c r="BMU2" s="1193"/>
      <c r="BMV2" s="1193"/>
      <c r="BMW2" s="1193"/>
      <c r="BMX2" s="1193"/>
      <c r="BMY2" s="1194"/>
      <c r="BMZ2" s="1192"/>
      <c r="BNA2" s="1193"/>
      <c r="BNB2" s="1193"/>
      <c r="BNC2" s="1193"/>
      <c r="BND2" s="1193"/>
      <c r="BNE2" s="1193"/>
      <c r="BNF2" s="1194"/>
      <c r="BNG2" s="1192"/>
      <c r="BNH2" s="1193"/>
      <c r="BNI2" s="1193"/>
      <c r="BNJ2" s="1193"/>
      <c r="BNK2" s="1193"/>
      <c r="BNL2" s="1193"/>
      <c r="BNM2" s="1194"/>
      <c r="BNN2" s="1192"/>
      <c r="BNO2" s="1193"/>
      <c r="BNP2" s="1193"/>
      <c r="BNQ2" s="1193"/>
      <c r="BNR2" s="1193"/>
      <c r="BNS2" s="1193"/>
      <c r="BNT2" s="1194"/>
      <c r="BNU2" s="1192"/>
      <c r="BNV2" s="1193"/>
      <c r="BNW2" s="1193"/>
      <c r="BNX2" s="1193"/>
      <c r="BNY2" s="1193"/>
      <c r="BNZ2" s="1193"/>
      <c r="BOA2" s="1194"/>
      <c r="BOB2" s="1192"/>
      <c r="BOC2" s="1193"/>
      <c r="BOD2" s="1193"/>
      <c r="BOE2" s="1193"/>
      <c r="BOF2" s="1193"/>
      <c r="BOG2" s="1193"/>
      <c r="BOH2" s="1194"/>
      <c r="BOI2" s="1192"/>
      <c r="BOJ2" s="1193"/>
      <c r="BOK2" s="1193"/>
      <c r="BOL2" s="1193"/>
      <c r="BOM2" s="1193"/>
      <c r="BON2" s="1193"/>
      <c r="BOO2" s="1194"/>
      <c r="BOP2" s="1192"/>
      <c r="BOQ2" s="1193"/>
      <c r="BOR2" s="1193"/>
      <c r="BOS2" s="1193"/>
      <c r="BOT2" s="1193"/>
      <c r="BOU2" s="1193"/>
      <c r="BOV2" s="1194"/>
      <c r="BOW2" s="1192"/>
      <c r="BOX2" s="1193"/>
      <c r="BOY2" s="1193"/>
      <c r="BOZ2" s="1193"/>
      <c r="BPA2" s="1193"/>
      <c r="BPB2" s="1193"/>
      <c r="BPC2" s="1194"/>
      <c r="BPD2" s="1192"/>
      <c r="BPE2" s="1193"/>
      <c r="BPF2" s="1193"/>
      <c r="BPG2" s="1193"/>
      <c r="BPH2" s="1193"/>
      <c r="BPI2" s="1193"/>
      <c r="BPJ2" s="1194"/>
      <c r="BPK2" s="1192"/>
      <c r="BPL2" s="1193"/>
      <c r="BPM2" s="1193"/>
      <c r="BPN2" s="1193"/>
      <c r="BPO2" s="1193"/>
      <c r="BPP2" s="1193"/>
      <c r="BPQ2" s="1194"/>
      <c r="BPR2" s="1192"/>
      <c r="BPS2" s="1193"/>
      <c r="BPT2" s="1193"/>
      <c r="BPU2" s="1193"/>
      <c r="BPV2" s="1193"/>
      <c r="BPW2" s="1193"/>
      <c r="BPX2" s="1194"/>
      <c r="BPY2" s="1192"/>
      <c r="BPZ2" s="1193"/>
      <c r="BQA2" s="1193"/>
      <c r="BQB2" s="1193"/>
      <c r="BQC2" s="1193"/>
      <c r="BQD2" s="1193"/>
      <c r="BQE2" s="1194"/>
      <c r="BQF2" s="1192"/>
      <c r="BQG2" s="1193"/>
      <c r="BQH2" s="1193"/>
      <c r="BQI2" s="1193"/>
      <c r="BQJ2" s="1193"/>
      <c r="BQK2" s="1193"/>
      <c r="BQL2" s="1194"/>
      <c r="BQM2" s="1192"/>
      <c r="BQN2" s="1193"/>
      <c r="BQO2" s="1193"/>
      <c r="BQP2" s="1193"/>
      <c r="BQQ2" s="1193"/>
      <c r="BQR2" s="1193"/>
      <c r="BQS2" s="1194"/>
      <c r="BQT2" s="1192"/>
      <c r="BQU2" s="1193"/>
      <c r="BQV2" s="1193"/>
      <c r="BQW2" s="1193"/>
      <c r="BQX2" s="1193"/>
      <c r="BQY2" s="1193"/>
      <c r="BQZ2" s="1194"/>
      <c r="BRA2" s="1192"/>
      <c r="BRB2" s="1193"/>
      <c r="BRC2" s="1193"/>
      <c r="BRD2" s="1193"/>
      <c r="BRE2" s="1193"/>
      <c r="BRF2" s="1193"/>
      <c r="BRG2" s="1194"/>
      <c r="BRH2" s="1192"/>
      <c r="BRI2" s="1193"/>
      <c r="BRJ2" s="1193"/>
      <c r="BRK2" s="1193"/>
      <c r="BRL2" s="1193"/>
      <c r="BRM2" s="1193"/>
      <c r="BRN2" s="1194"/>
      <c r="BRO2" s="1192"/>
      <c r="BRP2" s="1193"/>
      <c r="BRQ2" s="1193"/>
      <c r="BRR2" s="1193"/>
      <c r="BRS2" s="1193"/>
      <c r="BRT2" s="1193"/>
      <c r="BRU2" s="1194"/>
      <c r="BRV2" s="1192"/>
      <c r="BRW2" s="1193"/>
      <c r="BRX2" s="1193"/>
      <c r="BRY2" s="1193"/>
      <c r="BRZ2" s="1193"/>
      <c r="BSA2" s="1193"/>
      <c r="BSB2" s="1194"/>
      <c r="BSC2" s="1192"/>
      <c r="BSD2" s="1193"/>
      <c r="BSE2" s="1193"/>
      <c r="BSF2" s="1193"/>
      <c r="BSG2" s="1193"/>
      <c r="BSH2" s="1193"/>
      <c r="BSI2" s="1194"/>
      <c r="BSJ2" s="1192"/>
      <c r="BSK2" s="1193"/>
      <c r="BSL2" s="1193"/>
      <c r="BSM2" s="1193"/>
      <c r="BSN2" s="1193"/>
      <c r="BSO2" s="1193"/>
      <c r="BSP2" s="1194"/>
      <c r="BSQ2" s="1192"/>
      <c r="BSR2" s="1193"/>
      <c r="BSS2" s="1193"/>
      <c r="BST2" s="1193"/>
      <c r="BSU2" s="1193"/>
      <c r="BSV2" s="1193"/>
      <c r="BSW2" s="1194"/>
      <c r="BSX2" s="1192"/>
      <c r="BSY2" s="1193"/>
      <c r="BSZ2" s="1193"/>
      <c r="BTA2" s="1193"/>
      <c r="BTB2" s="1193"/>
      <c r="BTC2" s="1193"/>
      <c r="BTD2" s="1194"/>
      <c r="BTE2" s="1192"/>
      <c r="BTF2" s="1193"/>
      <c r="BTG2" s="1193"/>
      <c r="BTH2" s="1193"/>
      <c r="BTI2" s="1193"/>
      <c r="BTJ2" s="1193"/>
      <c r="BTK2" s="1194"/>
      <c r="BTL2" s="1192"/>
      <c r="BTM2" s="1193"/>
      <c r="BTN2" s="1193"/>
      <c r="BTO2" s="1193"/>
      <c r="BTP2" s="1193"/>
      <c r="BTQ2" s="1193"/>
      <c r="BTR2" s="1194"/>
      <c r="BTS2" s="1192"/>
      <c r="BTT2" s="1193"/>
      <c r="BTU2" s="1193"/>
      <c r="BTV2" s="1193"/>
      <c r="BTW2" s="1193"/>
      <c r="BTX2" s="1193"/>
      <c r="BTY2" s="1194"/>
      <c r="BTZ2" s="1192"/>
      <c r="BUA2" s="1193"/>
      <c r="BUB2" s="1193"/>
      <c r="BUC2" s="1193"/>
      <c r="BUD2" s="1193"/>
      <c r="BUE2" s="1193"/>
      <c r="BUF2" s="1194"/>
      <c r="BUG2" s="1192"/>
      <c r="BUH2" s="1193"/>
      <c r="BUI2" s="1193"/>
      <c r="BUJ2" s="1193"/>
      <c r="BUK2" s="1193"/>
      <c r="BUL2" s="1193"/>
      <c r="BUM2" s="1194"/>
      <c r="BUN2" s="1192"/>
      <c r="BUO2" s="1193"/>
      <c r="BUP2" s="1193"/>
      <c r="BUQ2" s="1193"/>
      <c r="BUR2" s="1193"/>
      <c r="BUS2" s="1193"/>
      <c r="BUT2" s="1194"/>
      <c r="BUU2" s="1192"/>
      <c r="BUV2" s="1193"/>
      <c r="BUW2" s="1193"/>
      <c r="BUX2" s="1193"/>
      <c r="BUY2" s="1193"/>
      <c r="BUZ2" s="1193"/>
      <c r="BVA2" s="1194"/>
      <c r="BVB2" s="1192"/>
      <c r="BVC2" s="1193"/>
      <c r="BVD2" s="1193"/>
      <c r="BVE2" s="1193"/>
      <c r="BVF2" s="1193"/>
      <c r="BVG2" s="1193"/>
      <c r="BVH2" s="1194"/>
      <c r="BVI2" s="1192"/>
      <c r="BVJ2" s="1193"/>
      <c r="BVK2" s="1193"/>
      <c r="BVL2" s="1193"/>
      <c r="BVM2" s="1193"/>
      <c r="BVN2" s="1193"/>
      <c r="BVO2" s="1194"/>
      <c r="BVP2" s="1192"/>
      <c r="BVQ2" s="1193"/>
      <c r="BVR2" s="1193"/>
      <c r="BVS2" s="1193"/>
      <c r="BVT2" s="1193"/>
      <c r="BVU2" s="1193"/>
      <c r="BVV2" s="1194"/>
      <c r="BVW2" s="1192"/>
      <c r="BVX2" s="1193"/>
      <c r="BVY2" s="1193"/>
      <c r="BVZ2" s="1193"/>
      <c r="BWA2" s="1193"/>
      <c r="BWB2" s="1193"/>
      <c r="BWC2" s="1194"/>
      <c r="BWD2" s="1192"/>
      <c r="BWE2" s="1193"/>
      <c r="BWF2" s="1193"/>
      <c r="BWG2" s="1193"/>
      <c r="BWH2" s="1193"/>
      <c r="BWI2" s="1193"/>
      <c r="BWJ2" s="1194"/>
      <c r="BWK2" s="1192"/>
      <c r="BWL2" s="1193"/>
      <c r="BWM2" s="1193"/>
      <c r="BWN2" s="1193"/>
      <c r="BWO2" s="1193"/>
      <c r="BWP2" s="1193"/>
      <c r="BWQ2" s="1194"/>
      <c r="BWR2" s="1192"/>
      <c r="BWS2" s="1193"/>
      <c r="BWT2" s="1193"/>
      <c r="BWU2" s="1193"/>
      <c r="BWV2" s="1193"/>
      <c r="BWW2" s="1193"/>
      <c r="BWX2" s="1194"/>
      <c r="BWY2" s="1192"/>
      <c r="BWZ2" s="1193"/>
      <c r="BXA2" s="1193"/>
      <c r="BXB2" s="1193"/>
      <c r="BXC2" s="1193"/>
      <c r="BXD2" s="1193"/>
      <c r="BXE2" s="1194"/>
      <c r="BXF2" s="1192"/>
      <c r="BXG2" s="1193"/>
      <c r="BXH2" s="1193"/>
      <c r="BXI2" s="1193"/>
      <c r="BXJ2" s="1193"/>
      <c r="BXK2" s="1193"/>
      <c r="BXL2" s="1194"/>
      <c r="BXM2" s="1192"/>
      <c r="BXN2" s="1193"/>
      <c r="BXO2" s="1193"/>
      <c r="BXP2" s="1193"/>
      <c r="BXQ2" s="1193"/>
      <c r="BXR2" s="1193"/>
      <c r="BXS2" s="1194"/>
      <c r="BXT2" s="1192"/>
      <c r="BXU2" s="1193"/>
      <c r="BXV2" s="1193"/>
      <c r="BXW2" s="1193"/>
      <c r="BXX2" s="1193"/>
      <c r="BXY2" s="1193"/>
      <c r="BXZ2" s="1194"/>
      <c r="BYA2" s="1192"/>
      <c r="BYB2" s="1193"/>
      <c r="BYC2" s="1193"/>
      <c r="BYD2" s="1193"/>
      <c r="BYE2" s="1193"/>
      <c r="BYF2" s="1193"/>
      <c r="BYG2" s="1194"/>
      <c r="BYH2" s="1192"/>
      <c r="BYI2" s="1193"/>
      <c r="BYJ2" s="1193"/>
      <c r="BYK2" s="1193"/>
      <c r="BYL2" s="1193"/>
      <c r="BYM2" s="1193"/>
      <c r="BYN2" s="1194"/>
      <c r="BYO2" s="1192"/>
      <c r="BYP2" s="1193"/>
      <c r="BYQ2" s="1193"/>
      <c r="BYR2" s="1193"/>
      <c r="BYS2" s="1193"/>
      <c r="BYT2" s="1193"/>
      <c r="BYU2" s="1194"/>
      <c r="BYV2" s="1192"/>
      <c r="BYW2" s="1193"/>
      <c r="BYX2" s="1193"/>
      <c r="BYY2" s="1193"/>
      <c r="BYZ2" s="1193"/>
      <c r="BZA2" s="1193"/>
      <c r="BZB2" s="1194"/>
      <c r="BZC2" s="1192"/>
      <c r="BZD2" s="1193"/>
      <c r="BZE2" s="1193"/>
      <c r="BZF2" s="1193"/>
      <c r="BZG2" s="1193"/>
      <c r="BZH2" s="1193"/>
      <c r="BZI2" s="1194"/>
      <c r="BZJ2" s="1192"/>
      <c r="BZK2" s="1193"/>
      <c r="BZL2" s="1193"/>
      <c r="BZM2" s="1193"/>
      <c r="BZN2" s="1193"/>
      <c r="BZO2" s="1193"/>
      <c r="BZP2" s="1194"/>
      <c r="BZQ2" s="1192"/>
      <c r="BZR2" s="1193"/>
      <c r="BZS2" s="1193"/>
      <c r="BZT2" s="1193"/>
      <c r="BZU2" s="1193"/>
      <c r="BZV2" s="1193"/>
      <c r="BZW2" s="1194"/>
      <c r="BZX2" s="1192"/>
      <c r="BZY2" s="1193"/>
      <c r="BZZ2" s="1193"/>
      <c r="CAA2" s="1193"/>
      <c r="CAB2" s="1193"/>
      <c r="CAC2" s="1193"/>
      <c r="CAD2" s="1194"/>
      <c r="CAE2" s="1192"/>
      <c r="CAF2" s="1193"/>
      <c r="CAG2" s="1193"/>
      <c r="CAH2" s="1193"/>
      <c r="CAI2" s="1193"/>
      <c r="CAJ2" s="1193"/>
      <c r="CAK2" s="1194"/>
      <c r="CAL2" s="1192"/>
      <c r="CAM2" s="1193"/>
      <c r="CAN2" s="1193"/>
      <c r="CAO2" s="1193"/>
      <c r="CAP2" s="1193"/>
      <c r="CAQ2" s="1193"/>
      <c r="CAR2" s="1194"/>
      <c r="CAS2" s="1192"/>
      <c r="CAT2" s="1193"/>
      <c r="CAU2" s="1193"/>
      <c r="CAV2" s="1193"/>
      <c r="CAW2" s="1193"/>
      <c r="CAX2" s="1193"/>
      <c r="CAY2" s="1194"/>
      <c r="CAZ2" s="1192"/>
      <c r="CBA2" s="1193"/>
      <c r="CBB2" s="1193"/>
      <c r="CBC2" s="1193"/>
      <c r="CBD2" s="1193"/>
      <c r="CBE2" s="1193"/>
      <c r="CBF2" s="1194"/>
      <c r="CBG2" s="1192"/>
      <c r="CBH2" s="1193"/>
      <c r="CBI2" s="1193"/>
      <c r="CBJ2" s="1193"/>
      <c r="CBK2" s="1193"/>
      <c r="CBL2" s="1193"/>
      <c r="CBM2" s="1194"/>
      <c r="CBN2" s="1192"/>
      <c r="CBO2" s="1193"/>
      <c r="CBP2" s="1193"/>
      <c r="CBQ2" s="1193"/>
      <c r="CBR2" s="1193"/>
      <c r="CBS2" s="1193"/>
      <c r="CBT2" s="1194"/>
      <c r="CBU2" s="1192"/>
      <c r="CBV2" s="1193"/>
      <c r="CBW2" s="1193"/>
      <c r="CBX2" s="1193"/>
      <c r="CBY2" s="1193"/>
      <c r="CBZ2" s="1193"/>
      <c r="CCA2" s="1194"/>
      <c r="CCB2" s="1192"/>
      <c r="CCC2" s="1193"/>
      <c r="CCD2" s="1193"/>
      <c r="CCE2" s="1193"/>
      <c r="CCF2" s="1193"/>
      <c r="CCG2" s="1193"/>
      <c r="CCH2" s="1194"/>
      <c r="CCI2" s="1192"/>
      <c r="CCJ2" s="1193"/>
      <c r="CCK2" s="1193"/>
      <c r="CCL2" s="1193"/>
      <c r="CCM2" s="1193"/>
      <c r="CCN2" s="1193"/>
      <c r="CCO2" s="1194"/>
      <c r="CCP2" s="1192"/>
      <c r="CCQ2" s="1193"/>
      <c r="CCR2" s="1193"/>
      <c r="CCS2" s="1193"/>
      <c r="CCT2" s="1193"/>
      <c r="CCU2" s="1193"/>
      <c r="CCV2" s="1194"/>
      <c r="CCW2" s="1192"/>
      <c r="CCX2" s="1193"/>
      <c r="CCY2" s="1193"/>
      <c r="CCZ2" s="1193"/>
      <c r="CDA2" s="1193"/>
      <c r="CDB2" s="1193"/>
      <c r="CDC2" s="1194"/>
      <c r="CDD2" s="1192"/>
      <c r="CDE2" s="1193"/>
      <c r="CDF2" s="1193"/>
      <c r="CDG2" s="1193"/>
      <c r="CDH2" s="1193"/>
      <c r="CDI2" s="1193"/>
      <c r="CDJ2" s="1194"/>
      <c r="CDK2" s="1192"/>
      <c r="CDL2" s="1193"/>
      <c r="CDM2" s="1193"/>
      <c r="CDN2" s="1193"/>
      <c r="CDO2" s="1193"/>
      <c r="CDP2" s="1193"/>
      <c r="CDQ2" s="1194"/>
      <c r="CDR2" s="1192"/>
      <c r="CDS2" s="1193"/>
      <c r="CDT2" s="1193"/>
      <c r="CDU2" s="1193"/>
      <c r="CDV2" s="1193"/>
      <c r="CDW2" s="1193"/>
      <c r="CDX2" s="1194"/>
      <c r="CDY2" s="1192"/>
      <c r="CDZ2" s="1193"/>
      <c r="CEA2" s="1193"/>
      <c r="CEB2" s="1193"/>
      <c r="CEC2" s="1193"/>
      <c r="CED2" s="1193"/>
      <c r="CEE2" s="1194"/>
      <c r="CEF2" s="1192"/>
      <c r="CEG2" s="1193"/>
      <c r="CEH2" s="1193"/>
      <c r="CEI2" s="1193"/>
      <c r="CEJ2" s="1193"/>
      <c r="CEK2" s="1193"/>
      <c r="CEL2" s="1194"/>
      <c r="CEM2" s="1192"/>
      <c r="CEN2" s="1193"/>
      <c r="CEO2" s="1193"/>
      <c r="CEP2" s="1193"/>
      <c r="CEQ2" s="1193"/>
      <c r="CER2" s="1193"/>
      <c r="CES2" s="1194"/>
      <c r="CET2" s="1192"/>
      <c r="CEU2" s="1193"/>
      <c r="CEV2" s="1193"/>
      <c r="CEW2" s="1193"/>
      <c r="CEX2" s="1193"/>
      <c r="CEY2" s="1193"/>
      <c r="CEZ2" s="1194"/>
      <c r="CFA2" s="1192"/>
      <c r="CFB2" s="1193"/>
      <c r="CFC2" s="1193"/>
      <c r="CFD2" s="1193"/>
      <c r="CFE2" s="1193"/>
      <c r="CFF2" s="1193"/>
      <c r="CFG2" s="1194"/>
      <c r="CFH2" s="1192"/>
      <c r="CFI2" s="1193"/>
      <c r="CFJ2" s="1193"/>
      <c r="CFK2" s="1193"/>
      <c r="CFL2" s="1193"/>
      <c r="CFM2" s="1193"/>
      <c r="CFN2" s="1194"/>
      <c r="CFO2" s="1192"/>
      <c r="CFP2" s="1193"/>
      <c r="CFQ2" s="1193"/>
      <c r="CFR2" s="1193"/>
      <c r="CFS2" s="1193"/>
      <c r="CFT2" s="1193"/>
      <c r="CFU2" s="1194"/>
      <c r="CFV2" s="1192"/>
      <c r="CFW2" s="1193"/>
      <c r="CFX2" s="1193"/>
      <c r="CFY2" s="1193"/>
      <c r="CFZ2" s="1193"/>
      <c r="CGA2" s="1193"/>
      <c r="CGB2" s="1194"/>
      <c r="CGC2" s="1192"/>
      <c r="CGD2" s="1193"/>
      <c r="CGE2" s="1193"/>
      <c r="CGF2" s="1193"/>
      <c r="CGG2" s="1193"/>
      <c r="CGH2" s="1193"/>
      <c r="CGI2" s="1194"/>
      <c r="CGJ2" s="1192"/>
      <c r="CGK2" s="1193"/>
      <c r="CGL2" s="1193"/>
      <c r="CGM2" s="1193"/>
      <c r="CGN2" s="1193"/>
      <c r="CGO2" s="1193"/>
      <c r="CGP2" s="1194"/>
      <c r="CGQ2" s="1192"/>
      <c r="CGR2" s="1193"/>
      <c r="CGS2" s="1193"/>
      <c r="CGT2" s="1193"/>
      <c r="CGU2" s="1193"/>
      <c r="CGV2" s="1193"/>
      <c r="CGW2" s="1194"/>
      <c r="CGX2" s="1192"/>
      <c r="CGY2" s="1193"/>
      <c r="CGZ2" s="1193"/>
      <c r="CHA2" s="1193"/>
      <c r="CHB2" s="1193"/>
      <c r="CHC2" s="1193"/>
      <c r="CHD2" s="1194"/>
      <c r="CHE2" s="1192"/>
      <c r="CHF2" s="1193"/>
      <c r="CHG2" s="1193"/>
      <c r="CHH2" s="1193"/>
      <c r="CHI2" s="1193"/>
      <c r="CHJ2" s="1193"/>
      <c r="CHK2" s="1194"/>
      <c r="CHL2" s="1192"/>
      <c r="CHM2" s="1193"/>
      <c r="CHN2" s="1193"/>
      <c r="CHO2" s="1193"/>
      <c r="CHP2" s="1193"/>
      <c r="CHQ2" s="1193"/>
      <c r="CHR2" s="1194"/>
      <c r="CHS2" s="1192"/>
      <c r="CHT2" s="1193"/>
      <c r="CHU2" s="1193"/>
      <c r="CHV2" s="1193"/>
      <c r="CHW2" s="1193"/>
      <c r="CHX2" s="1193"/>
      <c r="CHY2" s="1194"/>
      <c r="CHZ2" s="1192"/>
      <c r="CIA2" s="1193"/>
      <c r="CIB2" s="1193"/>
      <c r="CIC2" s="1193"/>
      <c r="CID2" s="1193"/>
      <c r="CIE2" s="1193"/>
      <c r="CIF2" s="1194"/>
      <c r="CIG2" s="1192"/>
      <c r="CIH2" s="1193"/>
      <c r="CII2" s="1193"/>
      <c r="CIJ2" s="1193"/>
      <c r="CIK2" s="1193"/>
      <c r="CIL2" s="1193"/>
      <c r="CIM2" s="1194"/>
      <c r="CIN2" s="1192"/>
      <c r="CIO2" s="1193"/>
      <c r="CIP2" s="1193"/>
      <c r="CIQ2" s="1193"/>
      <c r="CIR2" s="1193"/>
      <c r="CIS2" s="1193"/>
      <c r="CIT2" s="1194"/>
      <c r="CIU2" s="1192"/>
      <c r="CIV2" s="1193"/>
      <c r="CIW2" s="1193"/>
      <c r="CIX2" s="1193"/>
      <c r="CIY2" s="1193"/>
      <c r="CIZ2" s="1193"/>
      <c r="CJA2" s="1194"/>
      <c r="CJB2" s="1192"/>
      <c r="CJC2" s="1193"/>
      <c r="CJD2" s="1193"/>
      <c r="CJE2" s="1193"/>
      <c r="CJF2" s="1193"/>
      <c r="CJG2" s="1193"/>
      <c r="CJH2" s="1194"/>
      <c r="CJI2" s="1192"/>
      <c r="CJJ2" s="1193"/>
      <c r="CJK2" s="1193"/>
      <c r="CJL2" s="1193"/>
      <c r="CJM2" s="1193"/>
      <c r="CJN2" s="1193"/>
      <c r="CJO2" s="1194"/>
      <c r="CJP2" s="1192"/>
      <c r="CJQ2" s="1193"/>
      <c r="CJR2" s="1193"/>
      <c r="CJS2" s="1193"/>
      <c r="CJT2" s="1193"/>
      <c r="CJU2" s="1193"/>
      <c r="CJV2" s="1194"/>
      <c r="CJW2" s="1192"/>
      <c r="CJX2" s="1193"/>
      <c r="CJY2" s="1193"/>
      <c r="CJZ2" s="1193"/>
      <c r="CKA2" s="1193"/>
      <c r="CKB2" s="1193"/>
      <c r="CKC2" s="1194"/>
      <c r="CKD2" s="1192"/>
      <c r="CKE2" s="1193"/>
      <c r="CKF2" s="1193"/>
      <c r="CKG2" s="1193"/>
      <c r="CKH2" s="1193"/>
      <c r="CKI2" s="1193"/>
      <c r="CKJ2" s="1194"/>
      <c r="CKK2" s="1192"/>
      <c r="CKL2" s="1193"/>
      <c r="CKM2" s="1193"/>
      <c r="CKN2" s="1193"/>
      <c r="CKO2" s="1193"/>
      <c r="CKP2" s="1193"/>
      <c r="CKQ2" s="1194"/>
      <c r="CKR2" s="1192"/>
      <c r="CKS2" s="1193"/>
      <c r="CKT2" s="1193"/>
      <c r="CKU2" s="1193"/>
      <c r="CKV2" s="1193"/>
      <c r="CKW2" s="1193"/>
      <c r="CKX2" s="1194"/>
      <c r="CKY2" s="1192"/>
      <c r="CKZ2" s="1193"/>
      <c r="CLA2" s="1193"/>
      <c r="CLB2" s="1193"/>
      <c r="CLC2" s="1193"/>
      <c r="CLD2" s="1193"/>
      <c r="CLE2" s="1194"/>
      <c r="CLF2" s="1192"/>
      <c r="CLG2" s="1193"/>
      <c r="CLH2" s="1193"/>
      <c r="CLI2" s="1193"/>
      <c r="CLJ2" s="1193"/>
      <c r="CLK2" s="1193"/>
      <c r="CLL2" s="1194"/>
      <c r="CLM2" s="1192"/>
      <c r="CLN2" s="1193"/>
      <c r="CLO2" s="1193"/>
      <c r="CLP2" s="1193"/>
      <c r="CLQ2" s="1193"/>
      <c r="CLR2" s="1193"/>
      <c r="CLS2" s="1194"/>
      <c r="CLT2" s="1192"/>
      <c r="CLU2" s="1193"/>
      <c r="CLV2" s="1193"/>
      <c r="CLW2" s="1193"/>
      <c r="CLX2" s="1193"/>
      <c r="CLY2" s="1193"/>
      <c r="CLZ2" s="1194"/>
      <c r="CMA2" s="1192"/>
      <c r="CMB2" s="1193"/>
      <c r="CMC2" s="1193"/>
      <c r="CMD2" s="1193"/>
      <c r="CME2" s="1193"/>
      <c r="CMF2" s="1193"/>
      <c r="CMG2" s="1194"/>
      <c r="CMH2" s="1192"/>
      <c r="CMI2" s="1193"/>
      <c r="CMJ2" s="1193"/>
      <c r="CMK2" s="1193"/>
      <c r="CML2" s="1193"/>
      <c r="CMM2" s="1193"/>
      <c r="CMN2" s="1194"/>
      <c r="CMO2" s="1192"/>
      <c r="CMP2" s="1193"/>
      <c r="CMQ2" s="1193"/>
      <c r="CMR2" s="1193"/>
      <c r="CMS2" s="1193"/>
      <c r="CMT2" s="1193"/>
      <c r="CMU2" s="1194"/>
      <c r="CMV2" s="1192"/>
      <c r="CMW2" s="1193"/>
      <c r="CMX2" s="1193"/>
      <c r="CMY2" s="1193"/>
      <c r="CMZ2" s="1193"/>
      <c r="CNA2" s="1193"/>
      <c r="CNB2" s="1194"/>
      <c r="CNC2" s="1192"/>
      <c r="CND2" s="1193"/>
      <c r="CNE2" s="1193"/>
      <c r="CNF2" s="1193"/>
      <c r="CNG2" s="1193"/>
      <c r="CNH2" s="1193"/>
      <c r="CNI2" s="1194"/>
      <c r="CNJ2" s="1192"/>
      <c r="CNK2" s="1193"/>
      <c r="CNL2" s="1193"/>
      <c r="CNM2" s="1193"/>
      <c r="CNN2" s="1193"/>
      <c r="CNO2" s="1193"/>
      <c r="CNP2" s="1194"/>
      <c r="CNQ2" s="1192"/>
      <c r="CNR2" s="1193"/>
      <c r="CNS2" s="1193"/>
      <c r="CNT2" s="1193"/>
      <c r="CNU2" s="1193"/>
      <c r="CNV2" s="1193"/>
      <c r="CNW2" s="1194"/>
      <c r="CNX2" s="1192"/>
      <c r="CNY2" s="1193"/>
      <c r="CNZ2" s="1193"/>
      <c r="COA2" s="1193"/>
      <c r="COB2" s="1193"/>
      <c r="COC2" s="1193"/>
      <c r="COD2" s="1194"/>
      <c r="COE2" s="1192"/>
      <c r="COF2" s="1193"/>
      <c r="COG2" s="1193"/>
      <c r="COH2" s="1193"/>
      <c r="COI2" s="1193"/>
      <c r="COJ2" s="1193"/>
      <c r="COK2" s="1194"/>
      <c r="COL2" s="1192"/>
      <c r="COM2" s="1193"/>
      <c r="CON2" s="1193"/>
      <c r="COO2" s="1193"/>
      <c r="COP2" s="1193"/>
      <c r="COQ2" s="1193"/>
      <c r="COR2" s="1194"/>
      <c r="COS2" s="1192"/>
      <c r="COT2" s="1193"/>
      <c r="COU2" s="1193"/>
      <c r="COV2" s="1193"/>
      <c r="COW2" s="1193"/>
      <c r="COX2" s="1193"/>
      <c r="COY2" s="1194"/>
      <c r="COZ2" s="1192"/>
      <c r="CPA2" s="1193"/>
      <c r="CPB2" s="1193"/>
      <c r="CPC2" s="1193"/>
      <c r="CPD2" s="1193"/>
      <c r="CPE2" s="1193"/>
      <c r="CPF2" s="1194"/>
      <c r="CPG2" s="1192"/>
      <c r="CPH2" s="1193"/>
      <c r="CPI2" s="1193"/>
      <c r="CPJ2" s="1193"/>
      <c r="CPK2" s="1193"/>
      <c r="CPL2" s="1193"/>
      <c r="CPM2" s="1194"/>
      <c r="CPN2" s="1192"/>
      <c r="CPO2" s="1193"/>
      <c r="CPP2" s="1193"/>
      <c r="CPQ2" s="1193"/>
      <c r="CPR2" s="1193"/>
      <c r="CPS2" s="1193"/>
      <c r="CPT2" s="1194"/>
      <c r="CPU2" s="1192"/>
      <c r="CPV2" s="1193"/>
      <c r="CPW2" s="1193"/>
      <c r="CPX2" s="1193"/>
      <c r="CPY2" s="1193"/>
      <c r="CPZ2" s="1193"/>
      <c r="CQA2" s="1194"/>
      <c r="CQB2" s="1192"/>
      <c r="CQC2" s="1193"/>
      <c r="CQD2" s="1193"/>
      <c r="CQE2" s="1193"/>
      <c r="CQF2" s="1193"/>
      <c r="CQG2" s="1193"/>
      <c r="CQH2" s="1194"/>
      <c r="CQI2" s="1192"/>
      <c r="CQJ2" s="1193"/>
      <c r="CQK2" s="1193"/>
      <c r="CQL2" s="1193"/>
      <c r="CQM2" s="1193"/>
      <c r="CQN2" s="1193"/>
      <c r="CQO2" s="1194"/>
      <c r="CQP2" s="1192"/>
      <c r="CQQ2" s="1193"/>
      <c r="CQR2" s="1193"/>
      <c r="CQS2" s="1193"/>
      <c r="CQT2" s="1193"/>
      <c r="CQU2" s="1193"/>
      <c r="CQV2" s="1194"/>
      <c r="CQW2" s="1192"/>
      <c r="CQX2" s="1193"/>
      <c r="CQY2" s="1193"/>
      <c r="CQZ2" s="1193"/>
      <c r="CRA2" s="1193"/>
      <c r="CRB2" s="1193"/>
      <c r="CRC2" s="1194"/>
      <c r="CRD2" s="1192"/>
      <c r="CRE2" s="1193"/>
      <c r="CRF2" s="1193"/>
      <c r="CRG2" s="1193"/>
      <c r="CRH2" s="1193"/>
      <c r="CRI2" s="1193"/>
      <c r="CRJ2" s="1194"/>
      <c r="CRK2" s="1192"/>
      <c r="CRL2" s="1193"/>
      <c r="CRM2" s="1193"/>
      <c r="CRN2" s="1193"/>
      <c r="CRO2" s="1193"/>
      <c r="CRP2" s="1193"/>
      <c r="CRQ2" s="1194"/>
      <c r="CRR2" s="1192"/>
      <c r="CRS2" s="1193"/>
      <c r="CRT2" s="1193"/>
      <c r="CRU2" s="1193"/>
      <c r="CRV2" s="1193"/>
      <c r="CRW2" s="1193"/>
      <c r="CRX2" s="1194"/>
      <c r="CRY2" s="1192"/>
      <c r="CRZ2" s="1193"/>
      <c r="CSA2" s="1193"/>
      <c r="CSB2" s="1193"/>
      <c r="CSC2" s="1193"/>
      <c r="CSD2" s="1193"/>
      <c r="CSE2" s="1194"/>
      <c r="CSF2" s="1192"/>
      <c r="CSG2" s="1193"/>
      <c r="CSH2" s="1193"/>
      <c r="CSI2" s="1193"/>
      <c r="CSJ2" s="1193"/>
      <c r="CSK2" s="1193"/>
      <c r="CSL2" s="1194"/>
      <c r="CSM2" s="1192"/>
      <c r="CSN2" s="1193"/>
      <c r="CSO2" s="1193"/>
      <c r="CSP2" s="1193"/>
      <c r="CSQ2" s="1193"/>
      <c r="CSR2" s="1193"/>
      <c r="CSS2" s="1194"/>
      <c r="CST2" s="1192"/>
      <c r="CSU2" s="1193"/>
      <c r="CSV2" s="1193"/>
      <c r="CSW2" s="1193"/>
      <c r="CSX2" s="1193"/>
      <c r="CSY2" s="1193"/>
      <c r="CSZ2" s="1194"/>
      <c r="CTA2" s="1192"/>
      <c r="CTB2" s="1193"/>
      <c r="CTC2" s="1193"/>
      <c r="CTD2" s="1193"/>
      <c r="CTE2" s="1193"/>
      <c r="CTF2" s="1193"/>
      <c r="CTG2" s="1194"/>
      <c r="CTH2" s="1192"/>
      <c r="CTI2" s="1193"/>
      <c r="CTJ2" s="1193"/>
      <c r="CTK2" s="1193"/>
      <c r="CTL2" s="1193"/>
      <c r="CTM2" s="1193"/>
      <c r="CTN2" s="1194"/>
      <c r="CTO2" s="1192"/>
      <c r="CTP2" s="1193"/>
      <c r="CTQ2" s="1193"/>
      <c r="CTR2" s="1193"/>
      <c r="CTS2" s="1193"/>
      <c r="CTT2" s="1193"/>
      <c r="CTU2" s="1194"/>
      <c r="CTV2" s="1192"/>
      <c r="CTW2" s="1193"/>
      <c r="CTX2" s="1193"/>
      <c r="CTY2" s="1193"/>
      <c r="CTZ2" s="1193"/>
      <c r="CUA2" s="1193"/>
      <c r="CUB2" s="1194"/>
      <c r="CUC2" s="1192"/>
      <c r="CUD2" s="1193"/>
      <c r="CUE2" s="1193"/>
      <c r="CUF2" s="1193"/>
      <c r="CUG2" s="1193"/>
      <c r="CUH2" s="1193"/>
      <c r="CUI2" s="1194"/>
      <c r="CUJ2" s="1192"/>
      <c r="CUK2" s="1193"/>
      <c r="CUL2" s="1193"/>
      <c r="CUM2" s="1193"/>
      <c r="CUN2" s="1193"/>
      <c r="CUO2" s="1193"/>
      <c r="CUP2" s="1194"/>
      <c r="CUQ2" s="1192"/>
      <c r="CUR2" s="1193"/>
      <c r="CUS2" s="1193"/>
      <c r="CUT2" s="1193"/>
      <c r="CUU2" s="1193"/>
      <c r="CUV2" s="1193"/>
      <c r="CUW2" s="1194"/>
      <c r="CUX2" s="1192"/>
      <c r="CUY2" s="1193"/>
      <c r="CUZ2" s="1193"/>
      <c r="CVA2" s="1193"/>
      <c r="CVB2" s="1193"/>
      <c r="CVC2" s="1193"/>
      <c r="CVD2" s="1194"/>
      <c r="CVE2" s="1192"/>
      <c r="CVF2" s="1193"/>
      <c r="CVG2" s="1193"/>
      <c r="CVH2" s="1193"/>
      <c r="CVI2" s="1193"/>
      <c r="CVJ2" s="1193"/>
      <c r="CVK2" s="1194"/>
      <c r="CVL2" s="1192"/>
      <c r="CVM2" s="1193"/>
      <c r="CVN2" s="1193"/>
      <c r="CVO2" s="1193"/>
      <c r="CVP2" s="1193"/>
      <c r="CVQ2" s="1193"/>
      <c r="CVR2" s="1194"/>
      <c r="CVS2" s="1192"/>
      <c r="CVT2" s="1193"/>
      <c r="CVU2" s="1193"/>
      <c r="CVV2" s="1193"/>
      <c r="CVW2" s="1193"/>
      <c r="CVX2" s="1193"/>
      <c r="CVY2" s="1194"/>
      <c r="CVZ2" s="1192"/>
      <c r="CWA2" s="1193"/>
      <c r="CWB2" s="1193"/>
      <c r="CWC2" s="1193"/>
      <c r="CWD2" s="1193"/>
      <c r="CWE2" s="1193"/>
      <c r="CWF2" s="1194"/>
      <c r="CWG2" s="1192"/>
      <c r="CWH2" s="1193"/>
      <c r="CWI2" s="1193"/>
      <c r="CWJ2" s="1193"/>
      <c r="CWK2" s="1193"/>
      <c r="CWL2" s="1193"/>
      <c r="CWM2" s="1194"/>
      <c r="CWN2" s="1192"/>
      <c r="CWO2" s="1193"/>
      <c r="CWP2" s="1193"/>
      <c r="CWQ2" s="1193"/>
      <c r="CWR2" s="1193"/>
      <c r="CWS2" s="1193"/>
      <c r="CWT2" s="1194"/>
      <c r="CWU2" s="1192"/>
      <c r="CWV2" s="1193"/>
      <c r="CWW2" s="1193"/>
      <c r="CWX2" s="1193"/>
      <c r="CWY2" s="1193"/>
      <c r="CWZ2" s="1193"/>
      <c r="CXA2" s="1194"/>
      <c r="CXB2" s="1192"/>
      <c r="CXC2" s="1193"/>
      <c r="CXD2" s="1193"/>
      <c r="CXE2" s="1193"/>
      <c r="CXF2" s="1193"/>
      <c r="CXG2" s="1193"/>
      <c r="CXH2" s="1194"/>
      <c r="CXI2" s="1192"/>
      <c r="CXJ2" s="1193"/>
      <c r="CXK2" s="1193"/>
      <c r="CXL2" s="1193"/>
      <c r="CXM2" s="1193"/>
      <c r="CXN2" s="1193"/>
      <c r="CXO2" s="1194"/>
      <c r="CXP2" s="1192"/>
      <c r="CXQ2" s="1193"/>
      <c r="CXR2" s="1193"/>
      <c r="CXS2" s="1193"/>
      <c r="CXT2" s="1193"/>
      <c r="CXU2" s="1193"/>
      <c r="CXV2" s="1194"/>
      <c r="CXW2" s="1192"/>
      <c r="CXX2" s="1193"/>
      <c r="CXY2" s="1193"/>
      <c r="CXZ2" s="1193"/>
      <c r="CYA2" s="1193"/>
      <c r="CYB2" s="1193"/>
      <c r="CYC2" s="1194"/>
      <c r="CYD2" s="1192"/>
      <c r="CYE2" s="1193"/>
      <c r="CYF2" s="1193"/>
      <c r="CYG2" s="1193"/>
      <c r="CYH2" s="1193"/>
      <c r="CYI2" s="1193"/>
      <c r="CYJ2" s="1194"/>
      <c r="CYK2" s="1192"/>
      <c r="CYL2" s="1193"/>
      <c r="CYM2" s="1193"/>
      <c r="CYN2" s="1193"/>
      <c r="CYO2" s="1193"/>
      <c r="CYP2" s="1193"/>
      <c r="CYQ2" s="1194"/>
      <c r="CYR2" s="1192"/>
      <c r="CYS2" s="1193"/>
      <c r="CYT2" s="1193"/>
      <c r="CYU2" s="1193"/>
      <c r="CYV2" s="1193"/>
      <c r="CYW2" s="1193"/>
      <c r="CYX2" s="1194"/>
      <c r="CYY2" s="1192"/>
      <c r="CYZ2" s="1193"/>
      <c r="CZA2" s="1193"/>
      <c r="CZB2" s="1193"/>
      <c r="CZC2" s="1193"/>
      <c r="CZD2" s="1193"/>
      <c r="CZE2" s="1194"/>
      <c r="CZF2" s="1192"/>
      <c r="CZG2" s="1193"/>
      <c r="CZH2" s="1193"/>
      <c r="CZI2" s="1193"/>
      <c r="CZJ2" s="1193"/>
      <c r="CZK2" s="1193"/>
      <c r="CZL2" s="1194"/>
      <c r="CZM2" s="1192"/>
      <c r="CZN2" s="1193"/>
      <c r="CZO2" s="1193"/>
      <c r="CZP2" s="1193"/>
      <c r="CZQ2" s="1193"/>
      <c r="CZR2" s="1193"/>
      <c r="CZS2" s="1194"/>
      <c r="CZT2" s="1192"/>
      <c r="CZU2" s="1193"/>
      <c r="CZV2" s="1193"/>
      <c r="CZW2" s="1193"/>
      <c r="CZX2" s="1193"/>
      <c r="CZY2" s="1193"/>
      <c r="CZZ2" s="1194"/>
      <c r="DAA2" s="1192"/>
      <c r="DAB2" s="1193"/>
      <c r="DAC2" s="1193"/>
      <c r="DAD2" s="1193"/>
      <c r="DAE2" s="1193"/>
      <c r="DAF2" s="1193"/>
      <c r="DAG2" s="1194"/>
      <c r="DAH2" s="1192"/>
      <c r="DAI2" s="1193"/>
      <c r="DAJ2" s="1193"/>
      <c r="DAK2" s="1193"/>
      <c r="DAL2" s="1193"/>
      <c r="DAM2" s="1193"/>
      <c r="DAN2" s="1194"/>
      <c r="DAO2" s="1192"/>
      <c r="DAP2" s="1193"/>
      <c r="DAQ2" s="1193"/>
      <c r="DAR2" s="1193"/>
      <c r="DAS2" s="1193"/>
      <c r="DAT2" s="1193"/>
      <c r="DAU2" s="1194"/>
      <c r="DAV2" s="1192"/>
      <c r="DAW2" s="1193"/>
      <c r="DAX2" s="1193"/>
      <c r="DAY2" s="1193"/>
      <c r="DAZ2" s="1193"/>
      <c r="DBA2" s="1193"/>
      <c r="DBB2" s="1194"/>
      <c r="DBC2" s="1192"/>
      <c r="DBD2" s="1193"/>
      <c r="DBE2" s="1193"/>
      <c r="DBF2" s="1193"/>
      <c r="DBG2" s="1193"/>
      <c r="DBH2" s="1193"/>
      <c r="DBI2" s="1194"/>
      <c r="DBJ2" s="1192"/>
      <c r="DBK2" s="1193"/>
      <c r="DBL2" s="1193"/>
      <c r="DBM2" s="1193"/>
      <c r="DBN2" s="1193"/>
      <c r="DBO2" s="1193"/>
      <c r="DBP2" s="1194"/>
      <c r="DBQ2" s="1192"/>
      <c r="DBR2" s="1193"/>
      <c r="DBS2" s="1193"/>
      <c r="DBT2" s="1193"/>
      <c r="DBU2" s="1193"/>
      <c r="DBV2" s="1193"/>
      <c r="DBW2" s="1194"/>
      <c r="DBX2" s="1192"/>
      <c r="DBY2" s="1193"/>
      <c r="DBZ2" s="1193"/>
      <c r="DCA2" s="1193"/>
      <c r="DCB2" s="1193"/>
      <c r="DCC2" s="1193"/>
      <c r="DCD2" s="1194"/>
      <c r="DCE2" s="1192"/>
      <c r="DCF2" s="1193"/>
      <c r="DCG2" s="1193"/>
      <c r="DCH2" s="1193"/>
      <c r="DCI2" s="1193"/>
      <c r="DCJ2" s="1193"/>
      <c r="DCK2" s="1194"/>
      <c r="DCL2" s="1192"/>
      <c r="DCM2" s="1193"/>
      <c r="DCN2" s="1193"/>
      <c r="DCO2" s="1193"/>
      <c r="DCP2" s="1193"/>
      <c r="DCQ2" s="1193"/>
      <c r="DCR2" s="1194"/>
      <c r="DCS2" s="1192"/>
      <c r="DCT2" s="1193"/>
      <c r="DCU2" s="1193"/>
      <c r="DCV2" s="1193"/>
      <c r="DCW2" s="1193"/>
      <c r="DCX2" s="1193"/>
      <c r="DCY2" s="1194"/>
      <c r="DCZ2" s="1192"/>
      <c r="DDA2" s="1193"/>
      <c r="DDB2" s="1193"/>
      <c r="DDC2" s="1193"/>
      <c r="DDD2" s="1193"/>
      <c r="DDE2" s="1193"/>
      <c r="DDF2" s="1194"/>
      <c r="DDG2" s="1192"/>
      <c r="DDH2" s="1193"/>
      <c r="DDI2" s="1193"/>
      <c r="DDJ2" s="1193"/>
      <c r="DDK2" s="1193"/>
      <c r="DDL2" s="1193"/>
      <c r="DDM2" s="1194"/>
      <c r="DDN2" s="1192"/>
      <c r="DDO2" s="1193"/>
      <c r="DDP2" s="1193"/>
      <c r="DDQ2" s="1193"/>
      <c r="DDR2" s="1193"/>
      <c r="DDS2" s="1193"/>
      <c r="DDT2" s="1194"/>
      <c r="DDU2" s="1192"/>
      <c r="DDV2" s="1193"/>
      <c r="DDW2" s="1193"/>
      <c r="DDX2" s="1193"/>
      <c r="DDY2" s="1193"/>
      <c r="DDZ2" s="1193"/>
      <c r="DEA2" s="1194"/>
      <c r="DEB2" s="1192"/>
      <c r="DEC2" s="1193"/>
      <c r="DED2" s="1193"/>
      <c r="DEE2" s="1193"/>
      <c r="DEF2" s="1193"/>
      <c r="DEG2" s="1193"/>
      <c r="DEH2" s="1194"/>
      <c r="DEI2" s="1192"/>
      <c r="DEJ2" s="1193"/>
      <c r="DEK2" s="1193"/>
      <c r="DEL2" s="1193"/>
      <c r="DEM2" s="1193"/>
      <c r="DEN2" s="1193"/>
      <c r="DEO2" s="1194"/>
      <c r="DEP2" s="1192"/>
      <c r="DEQ2" s="1193"/>
      <c r="DER2" s="1193"/>
      <c r="DES2" s="1193"/>
      <c r="DET2" s="1193"/>
      <c r="DEU2" s="1193"/>
      <c r="DEV2" s="1194"/>
      <c r="DEW2" s="1192"/>
      <c r="DEX2" s="1193"/>
      <c r="DEY2" s="1193"/>
      <c r="DEZ2" s="1193"/>
      <c r="DFA2" s="1193"/>
      <c r="DFB2" s="1193"/>
      <c r="DFC2" s="1194"/>
      <c r="DFD2" s="1192"/>
      <c r="DFE2" s="1193"/>
      <c r="DFF2" s="1193"/>
      <c r="DFG2" s="1193"/>
      <c r="DFH2" s="1193"/>
      <c r="DFI2" s="1193"/>
      <c r="DFJ2" s="1194"/>
      <c r="DFK2" s="1192"/>
      <c r="DFL2" s="1193"/>
      <c r="DFM2" s="1193"/>
      <c r="DFN2" s="1193"/>
      <c r="DFO2" s="1193"/>
      <c r="DFP2" s="1193"/>
      <c r="DFQ2" s="1194"/>
      <c r="DFR2" s="1192"/>
      <c r="DFS2" s="1193"/>
      <c r="DFT2" s="1193"/>
      <c r="DFU2" s="1193"/>
      <c r="DFV2" s="1193"/>
      <c r="DFW2" s="1193"/>
      <c r="DFX2" s="1194"/>
      <c r="DFY2" s="1192"/>
      <c r="DFZ2" s="1193"/>
      <c r="DGA2" s="1193"/>
      <c r="DGB2" s="1193"/>
      <c r="DGC2" s="1193"/>
      <c r="DGD2" s="1193"/>
      <c r="DGE2" s="1194"/>
      <c r="DGF2" s="1192"/>
      <c r="DGG2" s="1193"/>
      <c r="DGH2" s="1193"/>
      <c r="DGI2" s="1193"/>
      <c r="DGJ2" s="1193"/>
      <c r="DGK2" s="1193"/>
      <c r="DGL2" s="1194"/>
      <c r="DGM2" s="1192"/>
      <c r="DGN2" s="1193"/>
      <c r="DGO2" s="1193"/>
      <c r="DGP2" s="1193"/>
      <c r="DGQ2" s="1193"/>
      <c r="DGR2" s="1193"/>
      <c r="DGS2" s="1194"/>
      <c r="DGT2" s="1192"/>
      <c r="DGU2" s="1193"/>
      <c r="DGV2" s="1193"/>
      <c r="DGW2" s="1193"/>
      <c r="DGX2" s="1193"/>
      <c r="DGY2" s="1193"/>
      <c r="DGZ2" s="1194"/>
      <c r="DHA2" s="1192"/>
      <c r="DHB2" s="1193"/>
      <c r="DHC2" s="1193"/>
      <c r="DHD2" s="1193"/>
      <c r="DHE2" s="1193"/>
      <c r="DHF2" s="1193"/>
      <c r="DHG2" s="1194"/>
      <c r="DHH2" s="1192"/>
      <c r="DHI2" s="1193"/>
      <c r="DHJ2" s="1193"/>
      <c r="DHK2" s="1193"/>
      <c r="DHL2" s="1193"/>
      <c r="DHM2" s="1193"/>
      <c r="DHN2" s="1194"/>
      <c r="DHO2" s="1192"/>
      <c r="DHP2" s="1193"/>
      <c r="DHQ2" s="1193"/>
      <c r="DHR2" s="1193"/>
      <c r="DHS2" s="1193"/>
      <c r="DHT2" s="1193"/>
      <c r="DHU2" s="1194"/>
      <c r="DHV2" s="1192"/>
      <c r="DHW2" s="1193"/>
      <c r="DHX2" s="1193"/>
      <c r="DHY2" s="1193"/>
      <c r="DHZ2" s="1193"/>
      <c r="DIA2" s="1193"/>
      <c r="DIB2" s="1194"/>
      <c r="DIC2" s="1192"/>
      <c r="DID2" s="1193"/>
      <c r="DIE2" s="1193"/>
      <c r="DIF2" s="1193"/>
      <c r="DIG2" s="1193"/>
      <c r="DIH2" s="1193"/>
      <c r="DII2" s="1194"/>
      <c r="DIJ2" s="1192"/>
      <c r="DIK2" s="1193"/>
      <c r="DIL2" s="1193"/>
      <c r="DIM2" s="1193"/>
      <c r="DIN2" s="1193"/>
      <c r="DIO2" s="1193"/>
      <c r="DIP2" s="1194"/>
      <c r="DIQ2" s="1192"/>
      <c r="DIR2" s="1193"/>
      <c r="DIS2" s="1193"/>
      <c r="DIT2" s="1193"/>
      <c r="DIU2" s="1193"/>
      <c r="DIV2" s="1193"/>
      <c r="DIW2" s="1194"/>
      <c r="DIX2" s="1192"/>
      <c r="DIY2" s="1193"/>
      <c r="DIZ2" s="1193"/>
      <c r="DJA2" s="1193"/>
      <c r="DJB2" s="1193"/>
      <c r="DJC2" s="1193"/>
      <c r="DJD2" s="1194"/>
      <c r="DJE2" s="1192"/>
      <c r="DJF2" s="1193"/>
      <c r="DJG2" s="1193"/>
      <c r="DJH2" s="1193"/>
      <c r="DJI2" s="1193"/>
      <c r="DJJ2" s="1193"/>
      <c r="DJK2" s="1194"/>
      <c r="DJL2" s="1192"/>
      <c r="DJM2" s="1193"/>
      <c r="DJN2" s="1193"/>
      <c r="DJO2" s="1193"/>
      <c r="DJP2" s="1193"/>
      <c r="DJQ2" s="1193"/>
      <c r="DJR2" s="1194"/>
      <c r="DJS2" s="1192"/>
      <c r="DJT2" s="1193"/>
      <c r="DJU2" s="1193"/>
      <c r="DJV2" s="1193"/>
      <c r="DJW2" s="1193"/>
      <c r="DJX2" s="1193"/>
      <c r="DJY2" s="1194"/>
      <c r="DJZ2" s="1192"/>
      <c r="DKA2" s="1193"/>
      <c r="DKB2" s="1193"/>
      <c r="DKC2" s="1193"/>
      <c r="DKD2" s="1193"/>
      <c r="DKE2" s="1193"/>
      <c r="DKF2" s="1194"/>
      <c r="DKG2" s="1192"/>
      <c r="DKH2" s="1193"/>
      <c r="DKI2" s="1193"/>
      <c r="DKJ2" s="1193"/>
      <c r="DKK2" s="1193"/>
      <c r="DKL2" s="1193"/>
      <c r="DKM2" s="1194"/>
      <c r="DKN2" s="1192"/>
      <c r="DKO2" s="1193"/>
      <c r="DKP2" s="1193"/>
      <c r="DKQ2" s="1193"/>
      <c r="DKR2" s="1193"/>
      <c r="DKS2" s="1193"/>
      <c r="DKT2" s="1194"/>
      <c r="DKU2" s="1192"/>
      <c r="DKV2" s="1193"/>
      <c r="DKW2" s="1193"/>
      <c r="DKX2" s="1193"/>
      <c r="DKY2" s="1193"/>
      <c r="DKZ2" s="1193"/>
      <c r="DLA2" s="1194"/>
      <c r="DLB2" s="1192"/>
      <c r="DLC2" s="1193"/>
      <c r="DLD2" s="1193"/>
      <c r="DLE2" s="1193"/>
      <c r="DLF2" s="1193"/>
      <c r="DLG2" s="1193"/>
      <c r="DLH2" s="1194"/>
      <c r="DLI2" s="1192"/>
      <c r="DLJ2" s="1193"/>
      <c r="DLK2" s="1193"/>
      <c r="DLL2" s="1193"/>
      <c r="DLM2" s="1193"/>
      <c r="DLN2" s="1193"/>
      <c r="DLO2" s="1194"/>
      <c r="DLP2" s="1192"/>
      <c r="DLQ2" s="1193"/>
      <c r="DLR2" s="1193"/>
      <c r="DLS2" s="1193"/>
      <c r="DLT2" s="1193"/>
      <c r="DLU2" s="1193"/>
      <c r="DLV2" s="1194"/>
      <c r="DLW2" s="1192"/>
      <c r="DLX2" s="1193"/>
      <c r="DLY2" s="1193"/>
      <c r="DLZ2" s="1193"/>
      <c r="DMA2" s="1193"/>
      <c r="DMB2" s="1193"/>
      <c r="DMC2" s="1194"/>
      <c r="DMD2" s="1192"/>
      <c r="DME2" s="1193"/>
      <c r="DMF2" s="1193"/>
      <c r="DMG2" s="1193"/>
      <c r="DMH2" s="1193"/>
      <c r="DMI2" s="1193"/>
      <c r="DMJ2" s="1194"/>
      <c r="DMK2" s="1192"/>
      <c r="DML2" s="1193"/>
      <c r="DMM2" s="1193"/>
      <c r="DMN2" s="1193"/>
      <c r="DMO2" s="1193"/>
      <c r="DMP2" s="1193"/>
      <c r="DMQ2" s="1194"/>
      <c r="DMR2" s="1192"/>
      <c r="DMS2" s="1193"/>
      <c r="DMT2" s="1193"/>
      <c r="DMU2" s="1193"/>
      <c r="DMV2" s="1193"/>
      <c r="DMW2" s="1193"/>
      <c r="DMX2" s="1194"/>
      <c r="DMY2" s="1192"/>
      <c r="DMZ2" s="1193"/>
      <c r="DNA2" s="1193"/>
      <c r="DNB2" s="1193"/>
      <c r="DNC2" s="1193"/>
      <c r="DND2" s="1193"/>
      <c r="DNE2" s="1194"/>
      <c r="DNF2" s="1192"/>
      <c r="DNG2" s="1193"/>
      <c r="DNH2" s="1193"/>
      <c r="DNI2" s="1193"/>
      <c r="DNJ2" s="1193"/>
      <c r="DNK2" s="1193"/>
      <c r="DNL2" s="1194"/>
      <c r="DNM2" s="1192"/>
      <c r="DNN2" s="1193"/>
      <c r="DNO2" s="1193"/>
      <c r="DNP2" s="1193"/>
      <c r="DNQ2" s="1193"/>
      <c r="DNR2" s="1193"/>
      <c r="DNS2" s="1194"/>
      <c r="DNT2" s="1192"/>
      <c r="DNU2" s="1193"/>
      <c r="DNV2" s="1193"/>
      <c r="DNW2" s="1193"/>
      <c r="DNX2" s="1193"/>
      <c r="DNY2" s="1193"/>
      <c r="DNZ2" s="1194"/>
      <c r="DOA2" s="1192"/>
      <c r="DOB2" s="1193"/>
      <c r="DOC2" s="1193"/>
      <c r="DOD2" s="1193"/>
      <c r="DOE2" s="1193"/>
      <c r="DOF2" s="1193"/>
      <c r="DOG2" s="1194"/>
      <c r="DOH2" s="1192"/>
      <c r="DOI2" s="1193"/>
      <c r="DOJ2" s="1193"/>
      <c r="DOK2" s="1193"/>
      <c r="DOL2" s="1193"/>
      <c r="DOM2" s="1193"/>
      <c r="DON2" s="1194"/>
      <c r="DOO2" s="1192"/>
      <c r="DOP2" s="1193"/>
      <c r="DOQ2" s="1193"/>
      <c r="DOR2" s="1193"/>
      <c r="DOS2" s="1193"/>
      <c r="DOT2" s="1193"/>
      <c r="DOU2" s="1194"/>
      <c r="DOV2" s="1192"/>
      <c r="DOW2" s="1193"/>
      <c r="DOX2" s="1193"/>
      <c r="DOY2" s="1193"/>
      <c r="DOZ2" s="1193"/>
      <c r="DPA2" s="1193"/>
      <c r="DPB2" s="1194"/>
      <c r="DPC2" s="1192"/>
      <c r="DPD2" s="1193"/>
      <c r="DPE2" s="1193"/>
      <c r="DPF2" s="1193"/>
      <c r="DPG2" s="1193"/>
      <c r="DPH2" s="1193"/>
      <c r="DPI2" s="1194"/>
      <c r="DPJ2" s="1192"/>
      <c r="DPK2" s="1193"/>
      <c r="DPL2" s="1193"/>
      <c r="DPM2" s="1193"/>
      <c r="DPN2" s="1193"/>
      <c r="DPO2" s="1193"/>
      <c r="DPP2" s="1194"/>
      <c r="DPQ2" s="1192"/>
      <c r="DPR2" s="1193"/>
      <c r="DPS2" s="1193"/>
      <c r="DPT2" s="1193"/>
      <c r="DPU2" s="1193"/>
      <c r="DPV2" s="1193"/>
      <c r="DPW2" s="1194"/>
      <c r="DPX2" s="1192"/>
      <c r="DPY2" s="1193"/>
      <c r="DPZ2" s="1193"/>
      <c r="DQA2" s="1193"/>
      <c r="DQB2" s="1193"/>
      <c r="DQC2" s="1193"/>
      <c r="DQD2" s="1194"/>
      <c r="DQE2" s="1192"/>
      <c r="DQF2" s="1193"/>
      <c r="DQG2" s="1193"/>
      <c r="DQH2" s="1193"/>
      <c r="DQI2" s="1193"/>
      <c r="DQJ2" s="1193"/>
      <c r="DQK2" s="1194"/>
      <c r="DQL2" s="1192"/>
      <c r="DQM2" s="1193"/>
      <c r="DQN2" s="1193"/>
      <c r="DQO2" s="1193"/>
      <c r="DQP2" s="1193"/>
      <c r="DQQ2" s="1193"/>
      <c r="DQR2" s="1194"/>
      <c r="DQS2" s="1192"/>
      <c r="DQT2" s="1193"/>
      <c r="DQU2" s="1193"/>
      <c r="DQV2" s="1193"/>
      <c r="DQW2" s="1193"/>
      <c r="DQX2" s="1193"/>
      <c r="DQY2" s="1194"/>
      <c r="DQZ2" s="1192"/>
      <c r="DRA2" s="1193"/>
      <c r="DRB2" s="1193"/>
      <c r="DRC2" s="1193"/>
      <c r="DRD2" s="1193"/>
      <c r="DRE2" s="1193"/>
      <c r="DRF2" s="1194"/>
      <c r="DRG2" s="1192"/>
      <c r="DRH2" s="1193"/>
      <c r="DRI2" s="1193"/>
      <c r="DRJ2" s="1193"/>
      <c r="DRK2" s="1193"/>
      <c r="DRL2" s="1193"/>
      <c r="DRM2" s="1194"/>
      <c r="DRN2" s="1192"/>
      <c r="DRO2" s="1193"/>
      <c r="DRP2" s="1193"/>
      <c r="DRQ2" s="1193"/>
      <c r="DRR2" s="1193"/>
      <c r="DRS2" s="1193"/>
      <c r="DRT2" s="1194"/>
      <c r="DRU2" s="1192"/>
      <c r="DRV2" s="1193"/>
      <c r="DRW2" s="1193"/>
      <c r="DRX2" s="1193"/>
      <c r="DRY2" s="1193"/>
      <c r="DRZ2" s="1193"/>
      <c r="DSA2" s="1194"/>
      <c r="DSB2" s="1192"/>
      <c r="DSC2" s="1193"/>
      <c r="DSD2" s="1193"/>
      <c r="DSE2" s="1193"/>
      <c r="DSF2" s="1193"/>
      <c r="DSG2" s="1193"/>
      <c r="DSH2" s="1194"/>
      <c r="DSI2" s="1192"/>
      <c r="DSJ2" s="1193"/>
      <c r="DSK2" s="1193"/>
      <c r="DSL2" s="1193"/>
      <c r="DSM2" s="1193"/>
      <c r="DSN2" s="1193"/>
      <c r="DSO2" s="1194"/>
      <c r="DSP2" s="1192"/>
      <c r="DSQ2" s="1193"/>
      <c r="DSR2" s="1193"/>
      <c r="DSS2" s="1193"/>
      <c r="DST2" s="1193"/>
      <c r="DSU2" s="1193"/>
      <c r="DSV2" s="1194"/>
      <c r="DSW2" s="1192"/>
      <c r="DSX2" s="1193"/>
      <c r="DSY2" s="1193"/>
      <c r="DSZ2" s="1193"/>
      <c r="DTA2" s="1193"/>
      <c r="DTB2" s="1193"/>
      <c r="DTC2" s="1194"/>
      <c r="DTD2" s="1192"/>
      <c r="DTE2" s="1193"/>
      <c r="DTF2" s="1193"/>
      <c r="DTG2" s="1193"/>
      <c r="DTH2" s="1193"/>
      <c r="DTI2" s="1193"/>
      <c r="DTJ2" s="1194"/>
      <c r="DTK2" s="1192"/>
      <c r="DTL2" s="1193"/>
      <c r="DTM2" s="1193"/>
      <c r="DTN2" s="1193"/>
      <c r="DTO2" s="1193"/>
      <c r="DTP2" s="1193"/>
      <c r="DTQ2" s="1194"/>
      <c r="DTR2" s="1192"/>
      <c r="DTS2" s="1193"/>
      <c r="DTT2" s="1193"/>
      <c r="DTU2" s="1193"/>
      <c r="DTV2" s="1193"/>
      <c r="DTW2" s="1193"/>
      <c r="DTX2" s="1194"/>
      <c r="DTY2" s="1192"/>
      <c r="DTZ2" s="1193"/>
      <c r="DUA2" s="1193"/>
      <c r="DUB2" s="1193"/>
      <c r="DUC2" s="1193"/>
      <c r="DUD2" s="1193"/>
      <c r="DUE2" s="1194"/>
      <c r="DUF2" s="1192"/>
      <c r="DUG2" s="1193"/>
      <c r="DUH2" s="1193"/>
      <c r="DUI2" s="1193"/>
      <c r="DUJ2" s="1193"/>
      <c r="DUK2" s="1193"/>
      <c r="DUL2" s="1194"/>
      <c r="DUM2" s="1192"/>
      <c r="DUN2" s="1193"/>
      <c r="DUO2" s="1193"/>
      <c r="DUP2" s="1193"/>
      <c r="DUQ2" s="1193"/>
      <c r="DUR2" s="1193"/>
      <c r="DUS2" s="1194"/>
      <c r="DUT2" s="1192"/>
      <c r="DUU2" s="1193"/>
      <c r="DUV2" s="1193"/>
      <c r="DUW2" s="1193"/>
      <c r="DUX2" s="1193"/>
      <c r="DUY2" s="1193"/>
      <c r="DUZ2" s="1194"/>
      <c r="DVA2" s="1192"/>
      <c r="DVB2" s="1193"/>
      <c r="DVC2" s="1193"/>
      <c r="DVD2" s="1193"/>
      <c r="DVE2" s="1193"/>
      <c r="DVF2" s="1193"/>
      <c r="DVG2" s="1194"/>
      <c r="DVH2" s="1192"/>
      <c r="DVI2" s="1193"/>
      <c r="DVJ2" s="1193"/>
      <c r="DVK2" s="1193"/>
      <c r="DVL2" s="1193"/>
      <c r="DVM2" s="1193"/>
      <c r="DVN2" s="1194"/>
      <c r="DVO2" s="1192"/>
      <c r="DVP2" s="1193"/>
      <c r="DVQ2" s="1193"/>
      <c r="DVR2" s="1193"/>
      <c r="DVS2" s="1193"/>
      <c r="DVT2" s="1193"/>
      <c r="DVU2" s="1194"/>
      <c r="DVV2" s="1192"/>
      <c r="DVW2" s="1193"/>
      <c r="DVX2" s="1193"/>
      <c r="DVY2" s="1193"/>
      <c r="DVZ2" s="1193"/>
      <c r="DWA2" s="1193"/>
      <c r="DWB2" s="1194"/>
      <c r="DWC2" s="1192"/>
      <c r="DWD2" s="1193"/>
      <c r="DWE2" s="1193"/>
      <c r="DWF2" s="1193"/>
      <c r="DWG2" s="1193"/>
      <c r="DWH2" s="1193"/>
      <c r="DWI2" s="1194"/>
      <c r="DWJ2" s="1192"/>
      <c r="DWK2" s="1193"/>
      <c r="DWL2" s="1193"/>
      <c r="DWM2" s="1193"/>
      <c r="DWN2" s="1193"/>
      <c r="DWO2" s="1193"/>
      <c r="DWP2" s="1194"/>
      <c r="DWQ2" s="1192"/>
      <c r="DWR2" s="1193"/>
      <c r="DWS2" s="1193"/>
      <c r="DWT2" s="1193"/>
      <c r="DWU2" s="1193"/>
      <c r="DWV2" s="1193"/>
      <c r="DWW2" s="1194"/>
      <c r="DWX2" s="1192"/>
      <c r="DWY2" s="1193"/>
      <c r="DWZ2" s="1193"/>
      <c r="DXA2" s="1193"/>
      <c r="DXB2" s="1193"/>
      <c r="DXC2" s="1193"/>
      <c r="DXD2" s="1194"/>
      <c r="DXE2" s="1192"/>
      <c r="DXF2" s="1193"/>
      <c r="DXG2" s="1193"/>
      <c r="DXH2" s="1193"/>
      <c r="DXI2" s="1193"/>
      <c r="DXJ2" s="1193"/>
      <c r="DXK2" s="1194"/>
      <c r="DXL2" s="1192"/>
      <c r="DXM2" s="1193"/>
      <c r="DXN2" s="1193"/>
      <c r="DXO2" s="1193"/>
      <c r="DXP2" s="1193"/>
      <c r="DXQ2" s="1193"/>
      <c r="DXR2" s="1194"/>
      <c r="DXS2" s="1192"/>
      <c r="DXT2" s="1193"/>
      <c r="DXU2" s="1193"/>
      <c r="DXV2" s="1193"/>
      <c r="DXW2" s="1193"/>
      <c r="DXX2" s="1193"/>
      <c r="DXY2" s="1194"/>
      <c r="DXZ2" s="1192"/>
      <c r="DYA2" s="1193"/>
      <c r="DYB2" s="1193"/>
      <c r="DYC2" s="1193"/>
      <c r="DYD2" s="1193"/>
      <c r="DYE2" s="1193"/>
      <c r="DYF2" s="1194"/>
      <c r="DYG2" s="1192"/>
      <c r="DYH2" s="1193"/>
      <c r="DYI2" s="1193"/>
      <c r="DYJ2" s="1193"/>
      <c r="DYK2" s="1193"/>
      <c r="DYL2" s="1193"/>
      <c r="DYM2" s="1194"/>
      <c r="DYN2" s="1192"/>
      <c r="DYO2" s="1193"/>
      <c r="DYP2" s="1193"/>
      <c r="DYQ2" s="1193"/>
      <c r="DYR2" s="1193"/>
      <c r="DYS2" s="1193"/>
      <c r="DYT2" s="1194"/>
      <c r="DYU2" s="1192"/>
      <c r="DYV2" s="1193"/>
      <c r="DYW2" s="1193"/>
      <c r="DYX2" s="1193"/>
      <c r="DYY2" s="1193"/>
      <c r="DYZ2" s="1193"/>
      <c r="DZA2" s="1194"/>
      <c r="DZB2" s="1192"/>
      <c r="DZC2" s="1193"/>
      <c r="DZD2" s="1193"/>
      <c r="DZE2" s="1193"/>
      <c r="DZF2" s="1193"/>
      <c r="DZG2" s="1193"/>
      <c r="DZH2" s="1194"/>
      <c r="DZI2" s="1192"/>
      <c r="DZJ2" s="1193"/>
      <c r="DZK2" s="1193"/>
      <c r="DZL2" s="1193"/>
      <c r="DZM2" s="1193"/>
      <c r="DZN2" s="1193"/>
      <c r="DZO2" s="1194"/>
      <c r="DZP2" s="1192"/>
      <c r="DZQ2" s="1193"/>
      <c r="DZR2" s="1193"/>
      <c r="DZS2" s="1193"/>
      <c r="DZT2" s="1193"/>
      <c r="DZU2" s="1193"/>
      <c r="DZV2" s="1194"/>
      <c r="DZW2" s="1192"/>
      <c r="DZX2" s="1193"/>
      <c r="DZY2" s="1193"/>
      <c r="DZZ2" s="1193"/>
      <c r="EAA2" s="1193"/>
      <c r="EAB2" s="1193"/>
      <c r="EAC2" s="1194"/>
      <c r="EAD2" s="1192"/>
      <c r="EAE2" s="1193"/>
      <c r="EAF2" s="1193"/>
      <c r="EAG2" s="1193"/>
      <c r="EAH2" s="1193"/>
      <c r="EAI2" s="1193"/>
      <c r="EAJ2" s="1194"/>
      <c r="EAK2" s="1192"/>
      <c r="EAL2" s="1193"/>
      <c r="EAM2" s="1193"/>
      <c r="EAN2" s="1193"/>
      <c r="EAO2" s="1193"/>
      <c r="EAP2" s="1193"/>
      <c r="EAQ2" s="1194"/>
      <c r="EAR2" s="1192"/>
      <c r="EAS2" s="1193"/>
      <c r="EAT2" s="1193"/>
      <c r="EAU2" s="1193"/>
      <c r="EAV2" s="1193"/>
      <c r="EAW2" s="1193"/>
      <c r="EAX2" s="1194"/>
      <c r="EAY2" s="1192"/>
      <c r="EAZ2" s="1193"/>
      <c r="EBA2" s="1193"/>
      <c r="EBB2" s="1193"/>
      <c r="EBC2" s="1193"/>
      <c r="EBD2" s="1193"/>
      <c r="EBE2" s="1194"/>
      <c r="EBF2" s="1192"/>
      <c r="EBG2" s="1193"/>
      <c r="EBH2" s="1193"/>
      <c r="EBI2" s="1193"/>
      <c r="EBJ2" s="1193"/>
      <c r="EBK2" s="1193"/>
      <c r="EBL2" s="1194"/>
      <c r="EBM2" s="1192"/>
      <c r="EBN2" s="1193"/>
      <c r="EBO2" s="1193"/>
      <c r="EBP2" s="1193"/>
      <c r="EBQ2" s="1193"/>
      <c r="EBR2" s="1193"/>
      <c r="EBS2" s="1194"/>
      <c r="EBT2" s="1192"/>
      <c r="EBU2" s="1193"/>
      <c r="EBV2" s="1193"/>
      <c r="EBW2" s="1193"/>
      <c r="EBX2" s="1193"/>
      <c r="EBY2" s="1193"/>
      <c r="EBZ2" s="1194"/>
      <c r="ECA2" s="1192"/>
      <c r="ECB2" s="1193"/>
      <c r="ECC2" s="1193"/>
      <c r="ECD2" s="1193"/>
      <c r="ECE2" s="1193"/>
      <c r="ECF2" s="1193"/>
      <c r="ECG2" s="1194"/>
      <c r="ECH2" s="1192"/>
      <c r="ECI2" s="1193"/>
      <c r="ECJ2" s="1193"/>
      <c r="ECK2" s="1193"/>
      <c r="ECL2" s="1193"/>
      <c r="ECM2" s="1193"/>
      <c r="ECN2" s="1194"/>
      <c r="ECO2" s="1192"/>
      <c r="ECP2" s="1193"/>
      <c r="ECQ2" s="1193"/>
      <c r="ECR2" s="1193"/>
      <c r="ECS2" s="1193"/>
      <c r="ECT2" s="1193"/>
      <c r="ECU2" s="1194"/>
      <c r="ECV2" s="1192"/>
      <c r="ECW2" s="1193"/>
      <c r="ECX2" s="1193"/>
      <c r="ECY2" s="1193"/>
      <c r="ECZ2" s="1193"/>
      <c r="EDA2" s="1193"/>
      <c r="EDB2" s="1194"/>
      <c r="EDC2" s="1192"/>
      <c r="EDD2" s="1193"/>
      <c r="EDE2" s="1193"/>
      <c r="EDF2" s="1193"/>
      <c r="EDG2" s="1193"/>
      <c r="EDH2" s="1193"/>
      <c r="EDI2" s="1194"/>
      <c r="EDJ2" s="1192"/>
      <c r="EDK2" s="1193"/>
      <c r="EDL2" s="1193"/>
      <c r="EDM2" s="1193"/>
      <c r="EDN2" s="1193"/>
      <c r="EDO2" s="1193"/>
      <c r="EDP2" s="1194"/>
      <c r="EDQ2" s="1192"/>
      <c r="EDR2" s="1193"/>
      <c r="EDS2" s="1193"/>
      <c r="EDT2" s="1193"/>
      <c r="EDU2" s="1193"/>
      <c r="EDV2" s="1193"/>
      <c r="EDW2" s="1194"/>
      <c r="EDX2" s="1192"/>
      <c r="EDY2" s="1193"/>
      <c r="EDZ2" s="1193"/>
      <c r="EEA2" s="1193"/>
      <c r="EEB2" s="1193"/>
      <c r="EEC2" s="1193"/>
      <c r="EED2" s="1194"/>
      <c r="EEE2" s="1192"/>
      <c r="EEF2" s="1193"/>
      <c r="EEG2" s="1193"/>
      <c r="EEH2" s="1193"/>
      <c r="EEI2" s="1193"/>
      <c r="EEJ2" s="1193"/>
      <c r="EEK2" s="1194"/>
      <c r="EEL2" s="1192"/>
      <c r="EEM2" s="1193"/>
      <c r="EEN2" s="1193"/>
      <c r="EEO2" s="1193"/>
      <c r="EEP2" s="1193"/>
      <c r="EEQ2" s="1193"/>
      <c r="EER2" s="1194"/>
      <c r="EES2" s="1192"/>
      <c r="EET2" s="1193"/>
      <c r="EEU2" s="1193"/>
      <c r="EEV2" s="1193"/>
      <c r="EEW2" s="1193"/>
      <c r="EEX2" s="1193"/>
      <c r="EEY2" s="1194"/>
      <c r="EEZ2" s="1192"/>
      <c r="EFA2" s="1193"/>
      <c r="EFB2" s="1193"/>
      <c r="EFC2" s="1193"/>
      <c r="EFD2" s="1193"/>
      <c r="EFE2" s="1193"/>
      <c r="EFF2" s="1194"/>
      <c r="EFG2" s="1192"/>
      <c r="EFH2" s="1193"/>
      <c r="EFI2" s="1193"/>
      <c r="EFJ2" s="1193"/>
      <c r="EFK2" s="1193"/>
      <c r="EFL2" s="1193"/>
      <c r="EFM2" s="1194"/>
      <c r="EFN2" s="1192"/>
      <c r="EFO2" s="1193"/>
      <c r="EFP2" s="1193"/>
      <c r="EFQ2" s="1193"/>
      <c r="EFR2" s="1193"/>
      <c r="EFS2" s="1193"/>
      <c r="EFT2" s="1194"/>
      <c r="EFU2" s="1192"/>
      <c r="EFV2" s="1193"/>
      <c r="EFW2" s="1193"/>
      <c r="EFX2" s="1193"/>
      <c r="EFY2" s="1193"/>
      <c r="EFZ2" s="1193"/>
      <c r="EGA2" s="1194"/>
      <c r="EGB2" s="1192"/>
      <c r="EGC2" s="1193"/>
      <c r="EGD2" s="1193"/>
      <c r="EGE2" s="1193"/>
      <c r="EGF2" s="1193"/>
      <c r="EGG2" s="1193"/>
      <c r="EGH2" s="1194"/>
      <c r="EGI2" s="1192"/>
      <c r="EGJ2" s="1193"/>
      <c r="EGK2" s="1193"/>
      <c r="EGL2" s="1193"/>
      <c r="EGM2" s="1193"/>
      <c r="EGN2" s="1193"/>
      <c r="EGO2" s="1194"/>
      <c r="EGP2" s="1192"/>
      <c r="EGQ2" s="1193"/>
      <c r="EGR2" s="1193"/>
      <c r="EGS2" s="1193"/>
      <c r="EGT2" s="1193"/>
      <c r="EGU2" s="1193"/>
      <c r="EGV2" s="1194"/>
      <c r="EGW2" s="1192"/>
      <c r="EGX2" s="1193"/>
      <c r="EGY2" s="1193"/>
      <c r="EGZ2" s="1193"/>
      <c r="EHA2" s="1193"/>
      <c r="EHB2" s="1193"/>
      <c r="EHC2" s="1194"/>
      <c r="EHD2" s="1192"/>
      <c r="EHE2" s="1193"/>
      <c r="EHF2" s="1193"/>
      <c r="EHG2" s="1193"/>
      <c r="EHH2" s="1193"/>
      <c r="EHI2" s="1193"/>
      <c r="EHJ2" s="1194"/>
      <c r="EHK2" s="1192"/>
      <c r="EHL2" s="1193"/>
      <c r="EHM2" s="1193"/>
      <c r="EHN2" s="1193"/>
      <c r="EHO2" s="1193"/>
      <c r="EHP2" s="1193"/>
      <c r="EHQ2" s="1194"/>
      <c r="EHR2" s="1192"/>
      <c r="EHS2" s="1193"/>
      <c r="EHT2" s="1193"/>
      <c r="EHU2" s="1193"/>
      <c r="EHV2" s="1193"/>
      <c r="EHW2" s="1193"/>
      <c r="EHX2" s="1194"/>
      <c r="EHY2" s="1192"/>
      <c r="EHZ2" s="1193"/>
      <c r="EIA2" s="1193"/>
      <c r="EIB2" s="1193"/>
      <c r="EIC2" s="1193"/>
      <c r="EID2" s="1193"/>
      <c r="EIE2" s="1194"/>
      <c r="EIF2" s="1192"/>
      <c r="EIG2" s="1193"/>
      <c r="EIH2" s="1193"/>
      <c r="EII2" s="1193"/>
      <c r="EIJ2" s="1193"/>
      <c r="EIK2" s="1193"/>
      <c r="EIL2" s="1194"/>
      <c r="EIM2" s="1192"/>
      <c r="EIN2" s="1193"/>
      <c r="EIO2" s="1193"/>
      <c r="EIP2" s="1193"/>
      <c r="EIQ2" s="1193"/>
      <c r="EIR2" s="1193"/>
      <c r="EIS2" s="1194"/>
      <c r="EIT2" s="1192"/>
      <c r="EIU2" s="1193"/>
      <c r="EIV2" s="1193"/>
      <c r="EIW2" s="1193"/>
      <c r="EIX2" s="1193"/>
      <c r="EIY2" s="1193"/>
      <c r="EIZ2" s="1194"/>
      <c r="EJA2" s="1192"/>
      <c r="EJB2" s="1193"/>
      <c r="EJC2" s="1193"/>
      <c r="EJD2" s="1193"/>
      <c r="EJE2" s="1193"/>
      <c r="EJF2" s="1193"/>
      <c r="EJG2" s="1194"/>
      <c r="EJH2" s="1192"/>
      <c r="EJI2" s="1193"/>
      <c r="EJJ2" s="1193"/>
      <c r="EJK2" s="1193"/>
      <c r="EJL2" s="1193"/>
      <c r="EJM2" s="1193"/>
      <c r="EJN2" s="1194"/>
      <c r="EJO2" s="1192"/>
      <c r="EJP2" s="1193"/>
      <c r="EJQ2" s="1193"/>
      <c r="EJR2" s="1193"/>
      <c r="EJS2" s="1193"/>
      <c r="EJT2" s="1193"/>
      <c r="EJU2" s="1194"/>
      <c r="EJV2" s="1192"/>
      <c r="EJW2" s="1193"/>
      <c r="EJX2" s="1193"/>
      <c r="EJY2" s="1193"/>
      <c r="EJZ2" s="1193"/>
      <c r="EKA2" s="1193"/>
      <c r="EKB2" s="1194"/>
      <c r="EKC2" s="1192"/>
      <c r="EKD2" s="1193"/>
      <c r="EKE2" s="1193"/>
      <c r="EKF2" s="1193"/>
      <c r="EKG2" s="1193"/>
      <c r="EKH2" s="1193"/>
      <c r="EKI2" s="1194"/>
      <c r="EKJ2" s="1192"/>
      <c r="EKK2" s="1193"/>
      <c r="EKL2" s="1193"/>
      <c r="EKM2" s="1193"/>
      <c r="EKN2" s="1193"/>
      <c r="EKO2" s="1193"/>
      <c r="EKP2" s="1194"/>
      <c r="EKQ2" s="1192"/>
      <c r="EKR2" s="1193"/>
      <c r="EKS2" s="1193"/>
      <c r="EKT2" s="1193"/>
      <c r="EKU2" s="1193"/>
      <c r="EKV2" s="1193"/>
      <c r="EKW2" s="1194"/>
      <c r="EKX2" s="1192"/>
      <c r="EKY2" s="1193"/>
      <c r="EKZ2" s="1193"/>
      <c r="ELA2" s="1193"/>
      <c r="ELB2" s="1193"/>
      <c r="ELC2" s="1193"/>
      <c r="ELD2" s="1194"/>
      <c r="ELE2" s="1192"/>
      <c r="ELF2" s="1193"/>
      <c r="ELG2" s="1193"/>
      <c r="ELH2" s="1193"/>
      <c r="ELI2" s="1193"/>
      <c r="ELJ2" s="1193"/>
      <c r="ELK2" s="1194"/>
      <c r="ELL2" s="1192"/>
      <c r="ELM2" s="1193"/>
      <c r="ELN2" s="1193"/>
      <c r="ELO2" s="1193"/>
      <c r="ELP2" s="1193"/>
      <c r="ELQ2" s="1193"/>
      <c r="ELR2" s="1194"/>
      <c r="ELS2" s="1192"/>
      <c r="ELT2" s="1193"/>
      <c r="ELU2" s="1193"/>
      <c r="ELV2" s="1193"/>
      <c r="ELW2" s="1193"/>
      <c r="ELX2" s="1193"/>
      <c r="ELY2" s="1194"/>
      <c r="ELZ2" s="1192"/>
      <c r="EMA2" s="1193"/>
      <c r="EMB2" s="1193"/>
      <c r="EMC2" s="1193"/>
      <c r="EMD2" s="1193"/>
      <c r="EME2" s="1193"/>
      <c r="EMF2" s="1194"/>
      <c r="EMG2" s="1192"/>
      <c r="EMH2" s="1193"/>
      <c r="EMI2" s="1193"/>
      <c r="EMJ2" s="1193"/>
      <c r="EMK2" s="1193"/>
      <c r="EML2" s="1193"/>
      <c r="EMM2" s="1194"/>
      <c r="EMN2" s="1192"/>
      <c r="EMO2" s="1193"/>
      <c r="EMP2" s="1193"/>
      <c r="EMQ2" s="1193"/>
      <c r="EMR2" s="1193"/>
      <c r="EMS2" s="1193"/>
      <c r="EMT2" s="1194"/>
      <c r="EMU2" s="1192"/>
      <c r="EMV2" s="1193"/>
      <c r="EMW2" s="1193"/>
      <c r="EMX2" s="1193"/>
      <c r="EMY2" s="1193"/>
      <c r="EMZ2" s="1193"/>
      <c r="ENA2" s="1194"/>
      <c r="ENB2" s="1192"/>
      <c r="ENC2" s="1193"/>
      <c r="END2" s="1193"/>
      <c r="ENE2" s="1193"/>
      <c r="ENF2" s="1193"/>
      <c r="ENG2" s="1193"/>
      <c r="ENH2" s="1194"/>
      <c r="ENI2" s="1192"/>
      <c r="ENJ2" s="1193"/>
      <c r="ENK2" s="1193"/>
      <c r="ENL2" s="1193"/>
      <c r="ENM2" s="1193"/>
      <c r="ENN2" s="1193"/>
      <c r="ENO2" s="1194"/>
      <c r="ENP2" s="1192"/>
      <c r="ENQ2" s="1193"/>
      <c r="ENR2" s="1193"/>
      <c r="ENS2" s="1193"/>
      <c r="ENT2" s="1193"/>
      <c r="ENU2" s="1193"/>
      <c r="ENV2" s="1194"/>
      <c r="ENW2" s="1192"/>
      <c r="ENX2" s="1193"/>
      <c r="ENY2" s="1193"/>
      <c r="ENZ2" s="1193"/>
      <c r="EOA2" s="1193"/>
      <c r="EOB2" s="1193"/>
      <c r="EOC2" s="1194"/>
      <c r="EOD2" s="1192"/>
      <c r="EOE2" s="1193"/>
      <c r="EOF2" s="1193"/>
      <c r="EOG2" s="1193"/>
      <c r="EOH2" s="1193"/>
      <c r="EOI2" s="1193"/>
      <c r="EOJ2" s="1194"/>
      <c r="EOK2" s="1192"/>
      <c r="EOL2" s="1193"/>
      <c r="EOM2" s="1193"/>
      <c r="EON2" s="1193"/>
      <c r="EOO2" s="1193"/>
      <c r="EOP2" s="1193"/>
      <c r="EOQ2" s="1194"/>
      <c r="EOR2" s="1192"/>
      <c r="EOS2" s="1193"/>
      <c r="EOT2" s="1193"/>
      <c r="EOU2" s="1193"/>
      <c r="EOV2" s="1193"/>
      <c r="EOW2" s="1193"/>
      <c r="EOX2" s="1194"/>
      <c r="EOY2" s="1192"/>
      <c r="EOZ2" s="1193"/>
      <c r="EPA2" s="1193"/>
      <c r="EPB2" s="1193"/>
      <c r="EPC2" s="1193"/>
      <c r="EPD2" s="1193"/>
      <c r="EPE2" s="1194"/>
      <c r="EPF2" s="1192"/>
      <c r="EPG2" s="1193"/>
      <c r="EPH2" s="1193"/>
      <c r="EPI2" s="1193"/>
      <c r="EPJ2" s="1193"/>
      <c r="EPK2" s="1193"/>
      <c r="EPL2" s="1194"/>
      <c r="EPM2" s="1192"/>
      <c r="EPN2" s="1193"/>
      <c r="EPO2" s="1193"/>
      <c r="EPP2" s="1193"/>
      <c r="EPQ2" s="1193"/>
      <c r="EPR2" s="1193"/>
      <c r="EPS2" s="1194"/>
      <c r="EPT2" s="1192"/>
      <c r="EPU2" s="1193"/>
      <c r="EPV2" s="1193"/>
      <c r="EPW2" s="1193"/>
      <c r="EPX2" s="1193"/>
      <c r="EPY2" s="1193"/>
      <c r="EPZ2" s="1194"/>
      <c r="EQA2" s="1192"/>
      <c r="EQB2" s="1193"/>
      <c r="EQC2" s="1193"/>
      <c r="EQD2" s="1193"/>
      <c r="EQE2" s="1193"/>
      <c r="EQF2" s="1193"/>
      <c r="EQG2" s="1194"/>
      <c r="EQH2" s="1192"/>
      <c r="EQI2" s="1193"/>
      <c r="EQJ2" s="1193"/>
      <c r="EQK2" s="1193"/>
      <c r="EQL2" s="1193"/>
      <c r="EQM2" s="1193"/>
      <c r="EQN2" s="1194"/>
      <c r="EQO2" s="1192"/>
      <c r="EQP2" s="1193"/>
      <c r="EQQ2" s="1193"/>
      <c r="EQR2" s="1193"/>
      <c r="EQS2" s="1193"/>
      <c r="EQT2" s="1193"/>
      <c r="EQU2" s="1194"/>
      <c r="EQV2" s="1192"/>
      <c r="EQW2" s="1193"/>
      <c r="EQX2" s="1193"/>
      <c r="EQY2" s="1193"/>
      <c r="EQZ2" s="1193"/>
      <c r="ERA2" s="1193"/>
      <c r="ERB2" s="1194"/>
      <c r="ERC2" s="1192"/>
      <c r="ERD2" s="1193"/>
      <c r="ERE2" s="1193"/>
      <c r="ERF2" s="1193"/>
      <c r="ERG2" s="1193"/>
      <c r="ERH2" s="1193"/>
      <c r="ERI2" s="1194"/>
      <c r="ERJ2" s="1192"/>
      <c r="ERK2" s="1193"/>
      <c r="ERL2" s="1193"/>
      <c r="ERM2" s="1193"/>
      <c r="ERN2" s="1193"/>
      <c r="ERO2" s="1193"/>
      <c r="ERP2" s="1194"/>
      <c r="ERQ2" s="1192"/>
      <c r="ERR2" s="1193"/>
      <c r="ERS2" s="1193"/>
      <c r="ERT2" s="1193"/>
      <c r="ERU2" s="1193"/>
      <c r="ERV2" s="1193"/>
      <c r="ERW2" s="1194"/>
      <c r="ERX2" s="1192"/>
      <c r="ERY2" s="1193"/>
      <c r="ERZ2" s="1193"/>
      <c r="ESA2" s="1193"/>
      <c r="ESB2" s="1193"/>
      <c r="ESC2" s="1193"/>
      <c r="ESD2" s="1194"/>
      <c r="ESE2" s="1192"/>
      <c r="ESF2" s="1193"/>
      <c r="ESG2" s="1193"/>
      <c r="ESH2" s="1193"/>
      <c r="ESI2" s="1193"/>
      <c r="ESJ2" s="1193"/>
      <c r="ESK2" s="1194"/>
      <c r="ESL2" s="1192"/>
      <c r="ESM2" s="1193"/>
      <c r="ESN2" s="1193"/>
      <c r="ESO2" s="1193"/>
      <c r="ESP2" s="1193"/>
      <c r="ESQ2" s="1193"/>
      <c r="ESR2" s="1194"/>
      <c r="ESS2" s="1192"/>
      <c r="EST2" s="1193"/>
      <c r="ESU2" s="1193"/>
      <c r="ESV2" s="1193"/>
      <c r="ESW2" s="1193"/>
      <c r="ESX2" s="1193"/>
      <c r="ESY2" s="1194"/>
      <c r="ESZ2" s="1192"/>
      <c r="ETA2" s="1193"/>
      <c r="ETB2" s="1193"/>
      <c r="ETC2" s="1193"/>
      <c r="ETD2" s="1193"/>
      <c r="ETE2" s="1193"/>
      <c r="ETF2" s="1194"/>
      <c r="ETG2" s="1192"/>
      <c r="ETH2" s="1193"/>
      <c r="ETI2" s="1193"/>
      <c r="ETJ2" s="1193"/>
      <c r="ETK2" s="1193"/>
      <c r="ETL2" s="1193"/>
      <c r="ETM2" s="1194"/>
      <c r="ETN2" s="1192"/>
      <c r="ETO2" s="1193"/>
      <c r="ETP2" s="1193"/>
      <c r="ETQ2" s="1193"/>
      <c r="ETR2" s="1193"/>
      <c r="ETS2" s="1193"/>
      <c r="ETT2" s="1194"/>
      <c r="ETU2" s="1192"/>
      <c r="ETV2" s="1193"/>
      <c r="ETW2" s="1193"/>
      <c r="ETX2" s="1193"/>
      <c r="ETY2" s="1193"/>
      <c r="ETZ2" s="1193"/>
      <c r="EUA2" s="1194"/>
      <c r="EUB2" s="1192"/>
      <c r="EUC2" s="1193"/>
      <c r="EUD2" s="1193"/>
      <c r="EUE2" s="1193"/>
      <c r="EUF2" s="1193"/>
      <c r="EUG2" s="1193"/>
      <c r="EUH2" s="1194"/>
      <c r="EUI2" s="1192"/>
      <c r="EUJ2" s="1193"/>
      <c r="EUK2" s="1193"/>
      <c r="EUL2" s="1193"/>
      <c r="EUM2" s="1193"/>
      <c r="EUN2" s="1193"/>
      <c r="EUO2" s="1194"/>
      <c r="EUP2" s="1192"/>
      <c r="EUQ2" s="1193"/>
      <c r="EUR2" s="1193"/>
      <c r="EUS2" s="1193"/>
      <c r="EUT2" s="1193"/>
      <c r="EUU2" s="1193"/>
      <c r="EUV2" s="1194"/>
      <c r="EUW2" s="1192"/>
      <c r="EUX2" s="1193"/>
      <c r="EUY2" s="1193"/>
      <c r="EUZ2" s="1193"/>
      <c r="EVA2" s="1193"/>
      <c r="EVB2" s="1193"/>
      <c r="EVC2" s="1194"/>
      <c r="EVD2" s="1192"/>
      <c r="EVE2" s="1193"/>
      <c r="EVF2" s="1193"/>
      <c r="EVG2" s="1193"/>
      <c r="EVH2" s="1193"/>
      <c r="EVI2" s="1193"/>
      <c r="EVJ2" s="1194"/>
      <c r="EVK2" s="1192"/>
      <c r="EVL2" s="1193"/>
      <c r="EVM2" s="1193"/>
      <c r="EVN2" s="1193"/>
      <c r="EVO2" s="1193"/>
      <c r="EVP2" s="1193"/>
      <c r="EVQ2" s="1194"/>
      <c r="EVR2" s="1192"/>
      <c r="EVS2" s="1193"/>
      <c r="EVT2" s="1193"/>
      <c r="EVU2" s="1193"/>
      <c r="EVV2" s="1193"/>
      <c r="EVW2" s="1193"/>
      <c r="EVX2" s="1194"/>
      <c r="EVY2" s="1192"/>
      <c r="EVZ2" s="1193"/>
      <c r="EWA2" s="1193"/>
      <c r="EWB2" s="1193"/>
      <c r="EWC2" s="1193"/>
      <c r="EWD2" s="1193"/>
      <c r="EWE2" s="1194"/>
      <c r="EWF2" s="1192"/>
      <c r="EWG2" s="1193"/>
      <c r="EWH2" s="1193"/>
      <c r="EWI2" s="1193"/>
      <c r="EWJ2" s="1193"/>
      <c r="EWK2" s="1193"/>
      <c r="EWL2" s="1194"/>
      <c r="EWM2" s="1192"/>
      <c r="EWN2" s="1193"/>
      <c r="EWO2" s="1193"/>
      <c r="EWP2" s="1193"/>
      <c r="EWQ2" s="1193"/>
      <c r="EWR2" s="1193"/>
      <c r="EWS2" s="1194"/>
      <c r="EWT2" s="1192"/>
      <c r="EWU2" s="1193"/>
      <c r="EWV2" s="1193"/>
      <c r="EWW2" s="1193"/>
      <c r="EWX2" s="1193"/>
      <c r="EWY2" s="1193"/>
      <c r="EWZ2" s="1194"/>
      <c r="EXA2" s="1192"/>
      <c r="EXB2" s="1193"/>
      <c r="EXC2" s="1193"/>
      <c r="EXD2" s="1193"/>
      <c r="EXE2" s="1193"/>
      <c r="EXF2" s="1193"/>
      <c r="EXG2" s="1194"/>
      <c r="EXH2" s="1192"/>
      <c r="EXI2" s="1193"/>
      <c r="EXJ2" s="1193"/>
      <c r="EXK2" s="1193"/>
      <c r="EXL2" s="1193"/>
      <c r="EXM2" s="1193"/>
      <c r="EXN2" s="1194"/>
      <c r="EXO2" s="1192"/>
      <c r="EXP2" s="1193"/>
      <c r="EXQ2" s="1193"/>
      <c r="EXR2" s="1193"/>
      <c r="EXS2" s="1193"/>
      <c r="EXT2" s="1193"/>
      <c r="EXU2" s="1194"/>
      <c r="EXV2" s="1192"/>
      <c r="EXW2" s="1193"/>
      <c r="EXX2" s="1193"/>
      <c r="EXY2" s="1193"/>
      <c r="EXZ2" s="1193"/>
      <c r="EYA2" s="1193"/>
      <c r="EYB2" s="1194"/>
      <c r="EYC2" s="1192"/>
      <c r="EYD2" s="1193"/>
      <c r="EYE2" s="1193"/>
      <c r="EYF2" s="1193"/>
      <c r="EYG2" s="1193"/>
      <c r="EYH2" s="1193"/>
      <c r="EYI2" s="1194"/>
      <c r="EYJ2" s="1192"/>
      <c r="EYK2" s="1193"/>
      <c r="EYL2" s="1193"/>
      <c r="EYM2" s="1193"/>
      <c r="EYN2" s="1193"/>
      <c r="EYO2" s="1193"/>
      <c r="EYP2" s="1194"/>
      <c r="EYQ2" s="1192"/>
      <c r="EYR2" s="1193"/>
      <c r="EYS2" s="1193"/>
      <c r="EYT2" s="1193"/>
      <c r="EYU2" s="1193"/>
      <c r="EYV2" s="1193"/>
      <c r="EYW2" s="1194"/>
      <c r="EYX2" s="1192"/>
      <c r="EYY2" s="1193"/>
      <c r="EYZ2" s="1193"/>
      <c r="EZA2" s="1193"/>
      <c r="EZB2" s="1193"/>
      <c r="EZC2" s="1193"/>
      <c r="EZD2" s="1194"/>
      <c r="EZE2" s="1192"/>
      <c r="EZF2" s="1193"/>
      <c r="EZG2" s="1193"/>
      <c r="EZH2" s="1193"/>
      <c r="EZI2" s="1193"/>
      <c r="EZJ2" s="1193"/>
      <c r="EZK2" s="1194"/>
      <c r="EZL2" s="1192"/>
      <c r="EZM2" s="1193"/>
      <c r="EZN2" s="1193"/>
      <c r="EZO2" s="1193"/>
      <c r="EZP2" s="1193"/>
      <c r="EZQ2" s="1193"/>
      <c r="EZR2" s="1194"/>
      <c r="EZS2" s="1192"/>
      <c r="EZT2" s="1193"/>
      <c r="EZU2" s="1193"/>
      <c r="EZV2" s="1193"/>
      <c r="EZW2" s="1193"/>
      <c r="EZX2" s="1193"/>
      <c r="EZY2" s="1194"/>
      <c r="EZZ2" s="1192"/>
      <c r="FAA2" s="1193"/>
      <c r="FAB2" s="1193"/>
      <c r="FAC2" s="1193"/>
      <c r="FAD2" s="1193"/>
      <c r="FAE2" s="1193"/>
      <c r="FAF2" s="1194"/>
      <c r="FAG2" s="1192"/>
      <c r="FAH2" s="1193"/>
      <c r="FAI2" s="1193"/>
      <c r="FAJ2" s="1193"/>
      <c r="FAK2" s="1193"/>
      <c r="FAL2" s="1193"/>
      <c r="FAM2" s="1194"/>
      <c r="FAN2" s="1192"/>
      <c r="FAO2" s="1193"/>
      <c r="FAP2" s="1193"/>
      <c r="FAQ2" s="1193"/>
      <c r="FAR2" s="1193"/>
      <c r="FAS2" s="1193"/>
      <c r="FAT2" s="1194"/>
      <c r="FAU2" s="1192"/>
      <c r="FAV2" s="1193"/>
      <c r="FAW2" s="1193"/>
      <c r="FAX2" s="1193"/>
      <c r="FAY2" s="1193"/>
      <c r="FAZ2" s="1193"/>
      <c r="FBA2" s="1194"/>
      <c r="FBB2" s="1192"/>
      <c r="FBC2" s="1193"/>
      <c r="FBD2" s="1193"/>
      <c r="FBE2" s="1193"/>
      <c r="FBF2" s="1193"/>
      <c r="FBG2" s="1193"/>
      <c r="FBH2" s="1194"/>
      <c r="FBI2" s="1192"/>
      <c r="FBJ2" s="1193"/>
      <c r="FBK2" s="1193"/>
      <c r="FBL2" s="1193"/>
      <c r="FBM2" s="1193"/>
      <c r="FBN2" s="1193"/>
      <c r="FBO2" s="1194"/>
      <c r="FBP2" s="1192"/>
      <c r="FBQ2" s="1193"/>
      <c r="FBR2" s="1193"/>
      <c r="FBS2" s="1193"/>
      <c r="FBT2" s="1193"/>
      <c r="FBU2" s="1193"/>
      <c r="FBV2" s="1194"/>
      <c r="FBW2" s="1192"/>
      <c r="FBX2" s="1193"/>
      <c r="FBY2" s="1193"/>
      <c r="FBZ2" s="1193"/>
      <c r="FCA2" s="1193"/>
      <c r="FCB2" s="1193"/>
      <c r="FCC2" s="1194"/>
      <c r="FCD2" s="1192"/>
      <c r="FCE2" s="1193"/>
      <c r="FCF2" s="1193"/>
      <c r="FCG2" s="1193"/>
      <c r="FCH2" s="1193"/>
      <c r="FCI2" s="1193"/>
      <c r="FCJ2" s="1194"/>
      <c r="FCK2" s="1192"/>
      <c r="FCL2" s="1193"/>
      <c r="FCM2" s="1193"/>
      <c r="FCN2" s="1193"/>
      <c r="FCO2" s="1193"/>
      <c r="FCP2" s="1193"/>
      <c r="FCQ2" s="1194"/>
      <c r="FCR2" s="1192"/>
      <c r="FCS2" s="1193"/>
      <c r="FCT2" s="1193"/>
      <c r="FCU2" s="1193"/>
      <c r="FCV2" s="1193"/>
      <c r="FCW2" s="1193"/>
      <c r="FCX2" s="1194"/>
      <c r="FCY2" s="1192"/>
      <c r="FCZ2" s="1193"/>
      <c r="FDA2" s="1193"/>
      <c r="FDB2" s="1193"/>
      <c r="FDC2" s="1193"/>
      <c r="FDD2" s="1193"/>
      <c r="FDE2" s="1194"/>
      <c r="FDF2" s="1192"/>
      <c r="FDG2" s="1193"/>
      <c r="FDH2" s="1193"/>
      <c r="FDI2" s="1193"/>
      <c r="FDJ2" s="1193"/>
      <c r="FDK2" s="1193"/>
      <c r="FDL2" s="1194"/>
      <c r="FDM2" s="1192"/>
      <c r="FDN2" s="1193"/>
      <c r="FDO2" s="1193"/>
      <c r="FDP2" s="1193"/>
      <c r="FDQ2" s="1193"/>
      <c r="FDR2" s="1193"/>
      <c r="FDS2" s="1194"/>
      <c r="FDT2" s="1192"/>
      <c r="FDU2" s="1193"/>
      <c r="FDV2" s="1193"/>
      <c r="FDW2" s="1193"/>
      <c r="FDX2" s="1193"/>
      <c r="FDY2" s="1193"/>
      <c r="FDZ2" s="1194"/>
      <c r="FEA2" s="1192"/>
      <c r="FEB2" s="1193"/>
      <c r="FEC2" s="1193"/>
      <c r="FED2" s="1193"/>
      <c r="FEE2" s="1193"/>
      <c r="FEF2" s="1193"/>
      <c r="FEG2" s="1194"/>
      <c r="FEH2" s="1192"/>
      <c r="FEI2" s="1193"/>
      <c r="FEJ2" s="1193"/>
      <c r="FEK2" s="1193"/>
      <c r="FEL2" s="1193"/>
      <c r="FEM2" s="1193"/>
      <c r="FEN2" s="1194"/>
      <c r="FEO2" s="1192"/>
      <c r="FEP2" s="1193"/>
      <c r="FEQ2" s="1193"/>
      <c r="FER2" s="1193"/>
      <c r="FES2" s="1193"/>
      <c r="FET2" s="1193"/>
      <c r="FEU2" s="1194"/>
      <c r="FEV2" s="1192"/>
      <c r="FEW2" s="1193"/>
      <c r="FEX2" s="1193"/>
      <c r="FEY2" s="1193"/>
      <c r="FEZ2" s="1193"/>
      <c r="FFA2" s="1193"/>
      <c r="FFB2" s="1194"/>
      <c r="FFC2" s="1192"/>
      <c r="FFD2" s="1193"/>
      <c r="FFE2" s="1193"/>
      <c r="FFF2" s="1193"/>
      <c r="FFG2" s="1193"/>
      <c r="FFH2" s="1193"/>
      <c r="FFI2" s="1194"/>
      <c r="FFJ2" s="1192"/>
      <c r="FFK2" s="1193"/>
      <c r="FFL2" s="1193"/>
      <c r="FFM2" s="1193"/>
      <c r="FFN2" s="1193"/>
      <c r="FFO2" s="1193"/>
      <c r="FFP2" s="1194"/>
      <c r="FFQ2" s="1192"/>
      <c r="FFR2" s="1193"/>
      <c r="FFS2" s="1193"/>
      <c r="FFT2" s="1193"/>
      <c r="FFU2" s="1193"/>
      <c r="FFV2" s="1193"/>
      <c r="FFW2" s="1194"/>
      <c r="FFX2" s="1192"/>
      <c r="FFY2" s="1193"/>
      <c r="FFZ2" s="1193"/>
      <c r="FGA2" s="1193"/>
      <c r="FGB2" s="1193"/>
      <c r="FGC2" s="1193"/>
      <c r="FGD2" s="1194"/>
      <c r="FGE2" s="1192"/>
      <c r="FGF2" s="1193"/>
      <c r="FGG2" s="1193"/>
      <c r="FGH2" s="1193"/>
      <c r="FGI2" s="1193"/>
      <c r="FGJ2" s="1193"/>
      <c r="FGK2" s="1194"/>
      <c r="FGL2" s="1192"/>
      <c r="FGM2" s="1193"/>
      <c r="FGN2" s="1193"/>
      <c r="FGO2" s="1193"/>
      <c r="FGP2" s="1193"/>
      <c r="FGQ2" s="1193"/>
      <c r="FGR2" s="1194"/>
      <c r="FGS2" s="1192"/>
      <c r="FGT2" s="1193"/>
      <c r="FGU2" s="1193"/>
      <c r="FGV2" s="1193"/>
      <c r="FGW2" s="1193"/>
      <c r="FGX2" s="1193"/>
      <c r="FGY2" s="1194"/>
      <c r="FGZ2" s="1192"/>
      <c r="FHA2" s="1193"/>
      <c r="FHB2" s="1193"/>
      <c r="FHC2" s="1193"/>
      <c r="FHD2" s="1193"/>
      <c r="FHE2" s="1193"/>
      <c r="FHF2" s="1194"/>
      <c r="FHG2" s="1192"/>
      <c r="FHH2" s="1193"/>
      <c r="FHI2" s="1193"/>
      <c r="FHJ2" s="1193"/>
      <c r="FHK2" s="1193"/>
      <c r="FHL2" s="1193"/>
      <c r="FHM2" s="1194"/>
      <c r="FHN2" s="1192"/>
      <c r="FHO2" s="1193"/>
      <c r="FHP2" s="1193"/>
      <c r="FHQ2" s="1193"/>
      <c r="FHR2" s="1193"/>
      <c r="FHS2" s="1193"/>
      <c r="FHT2" s="1194"/>
      <c r="FHU2" s="1192"/>
      <c r="FHV2" s="1193"/>
      <c r="FHW2" s="1193"/>
      <c r="FHX2" s="1193"/>
      <c r="FHY2" s="1193"/>
      <c r="FHZ2" s="1193"/>
      <c r="FIA2" s="1194"/>
      <c r="FIB2" s="1192"/>
      <c r="FIC2" s="1193"/>
      <c r="FID2" s="1193"/>
      <c r="FIE2" s="1193"/>
      <c r="FIF2" s="1193"/>
      <c r="FIG2" s="1193"/>
      <c r="FIH2" s="1194"/>
      <c r="FII2" s="1192"/>
      <c r="FIJ2" s="1193"/>
      <c r="FIK2" s="1193"/>
      <c r="FIL2" s="1193"/>
      <c r="FIM2" s="1193"/>
      <c r="FIN2" s="1193"/>
      <c r="FIO2" s="1194"/>
      <c r="FIP2" s="1192"/>
      <c r="FIQ2" s="1193"/>
      <c r="FIR2" s="1193"/>
      <c r="FIS2" s="1193"/>
      <c r="FIT2" s="1193"/>
      <c r="FIU2" s="1193"/>
      <c r="FIV2" s="1194"/>
      <c r="FIW2" s="1192"/>
      <c r="FIX2" s="1193"/>
      <c r="FIY2" s="1193"/>
      <c r="FIZ2" s="1193"/>
      <c r="FJA2" s="1193"/>
      <c r="FJB2" s="1193"/>
      <c r="FJC2" s="1194"/>
      <c r="FJD2" s="1192"/>
      <c r="FJE2" s="1193"/>
      <c r="FJF2" s="1193"/>
      <c r="FJG2" s="1193"/>
      <c r="FJH2" s="1193"/>
      <c r="FJI2" s="1193"/>
      <c r="FJJ2" s="1194"/>
      <c r="FJK2" s="1192"/>
      <c r="FJL2" s="1193"/>
      <c r="FJM2" s="1193"/>
      <c r="FJN2" s="1193"/>
      <c r="FJO2" s="1193"/>
      <c r="FJP2" s="1193"/>
      <c r="FJQ2" s="1194"/>
      <c r="FJR2" s="1192"/>
      <c r="FJS2" s="1193"/>
      <c r="FJT2" s="1193"/>
      <c r="FJU2" s="1193"/>
      <c r="FJV2" s="1193"/>
      <c r="FJW2" s="1193"/>
      <c r="FJX2" s="1194"/>
      <c r="FJY2" s="1192"/>
      <c r="FJZ2" s="1193"/>
      <c r="FKA2" s="1193"/>
      <c r="FKB2" s="1193"/>
      <c r="FKC2" s="1193"/>
      <c r="FKD2" s="1193"/>
      <c r="FKE2" s="1194"/>
      <c r="FKF2" s="1192"/>
      <c r="FKG2" s="1193"/>
      <c r="FKH2" s="1193"/>
      <c r="FKI2" s="1193"/>
      <c r="FKJ2" s="1193"/>
      <c r="FKK2" s="1193"/>
      <c r="FKL2" s="1194"/>
      <c r="FKM2" s="1192"/>
      <c r="FKN2" s="1193"/>
      <c r="FKO2" s="1193"/>
      <c r="FKP2" s="1193"/>
      <c r="FKQ2" s="1193"/>
      <c r="FKR2" s="1193"/>
      <c r="FKS2" s="1194"/>
      <c r="FKT2" s="1192"/>
      <c r="FKU2" s="1193"/>
      <c r="FKV2" s="1193"/>
      <c r="FKW2" s="1193"/>
      <c r="FKX2" s="1193"/>
      <c r="FKY2" s="1193"/>
      <c r="FKZ2" s="1194"/>
      <c r="FLA2" s="1192"/>
      <c r="FLB2" s="1193"/>
      <c r="FLC2" s="1193"/>
      <c r="FLD2" s="1193"/>
      <c r="FLE2" s="1193"/>
      <c r="FLF2" s="1193"/>
      <c r="FLG2" s="1194"/>
      <c r="FLH2" s="1192"/>
      <c r="FLI2" s="1193"/>
      <c r="FLJ2" s="1193"/>
      <c r="FLK2" s="1193"/>
      <c r="FLL2" s="1193"/>
      <c r="FLM2" s="1193"/>
      <c r="FLN2" s="1194"/>
      <c r="FLO2" s="1192"/>
      <c r="FLP2" s="1193"/>
      <c r="FLQ2" s="1193"/>
      <c r="FLR2" s="1193"/>
      <c r="FLS2" s="1193"/>
      <c r="FLT2" s="1193"/>
      <c r="FLU2" s="1194"/>
      <c r="FLV2" s="1192"/>
      <c r="FLW2" s="1193"/>
      <c r="FLX2" s="1193"/>
      <c r="FLY2" s="1193"/>
      <c r="FLZ2" s="1193"/>
      <c r="FMA2" s="1193"/>
      <c r="FMB2" s="1194"/>
      <c r="FMC2" s="1192"/>
      <c r="FMD2" s="1193"/>
      <c r="FME2" s="1193"/>
      <c r="FMF2" s="1193"/>
      <c r="FMG2" s="1193"/>
      <c r="FMH2" s="1193"/>
      <c r="FMI2" s="1194"/>
      <c r="FMJ2" s="1192"/>
      <c r="FMK2" s="1193"/>
      <c r="FML2" s="1193"/>
      <c r="FMM2" s="1193"/>
      <c r="FMN2" s="1193"/>
      <c r="FMO2" s="1193"/>
      <c r="FMP2" s="1194"/>
      <c r="FMQ2" s="1192"/>
      <c r="FMR2" s="1193"/>
      <c r="FMS2" s="1193"/>
      <c r="FMT2" s="1193"/>
      <c r="FMU2" s="1193"/>
      <c r="FMV2" s="1193"/>
      <c r="FMW2" s="1194"/>
      <c r="FMX2" s="1192"/>
      <c r="FMY2" s="1193"/>
      <c r="FMZ2" s="1193"/>
      <c r="FNA2" s="1193"/>
      <c r="FNB2" s="1193"/>
      <c r="FNC2" s="1193"/>
      <c r="FND2" s="1194"/>
      <c r="FNE2" s="1192"/>
      <c r="FNF2" s="1193"/>
      <c r="FNG2" s="1193"/>
      <c r="FNH2" s="1193"/>
      <c r="FNI2" s="1193"/>
      <c r="FNJ2" s="1193"/>
      <c r="FNK2" s="1194"/>
      <c r="FNL2" s="1192"/>
      <c r="FNM2" s="1193"/>
      <c r="FNN2" s="1193"/>
      <c r="FNO2" s="1193"/>
      <c r="FNP2" s="1193"/>
      <c r="FNQ2" s="1193"/>
      <c r="FNR2" s="1194"/>
      <c r="FNS2" s="1192"/>
      <c r="FNT2" s="1193"/>
      <c r="FNU2" s="1193"/>
      <c r="FNV2" s="1193"/>
      <c r="FNW2" s="1193"/>
      <c r="FNX2" s="1193"/>
      <c r="FNY2" s="1194"/>
      <c r="FNZ2" s="1192"/>
      <c r="FOA2" s="1193"/>
      <c r="FOB2" s="1193"/>
      <c r="FOC2" s="1193"/>
      <c r="FOD2" s="1193"/>
      <c r="FOE2" s="1193"/>
      <c r="FOF2" s="1194"/>
      <c r="FOG2" s="1192"/>
      <c r="FOH2" s="1193"/>
      <c r="FOI2" s="1193"/>
      <c r="FOJ2" s="1193"/>
      <c r="FOK2" s="1193"/>
      <c r="FOL2" s="1193"/>
      <c r="FOM2" s="1194"/>
      <c r="FON2" s="1192"/>
      <c r="FOO2" s="1193"/>
      <c r="FOP2" s="1193"/>
      <c r="FOQ2" s="1193"/>
      <c r="FOR2" s="1193"/>
      <c r="FOS2" s="1193"/>
      <c r="FOT2" s="1194"/>
      <c r="FOU2" s="1192"/>
      <c r="FOV2" s="1193"/>
      <c r="FOW2" s="1193"/>
      <c r="FOX2" s="1193"/>
      <c r="FOY2" s="1193"/>
      <c r="FOZ2" s="1193"/>
      <c r="FPA2" s="1194"/>
      <c r="FPB2" s="1192"/>
      <c r="FPC2" s="1193"/>
      <c r="FPD2" s="1193"/>
      <c r="FPE2" s="1193"/>
      <c r="FPF2" s="1193"/>
      <c r="FPG2" s="1193"/>
      <c r="FPH2" s="1194"/>
      <c r="FPI2" s="1192"/>
      <c r="FPJ2" s="1193"/>
      <c r="FPK2" s="1193"/>
      <c r="FPL2" s="1193"/>
      <c r="FPM2" s="1193"/>
      <c r="FPN2" s="1193"/>
      <c r="FPO2" s="1194"/>
      <c r="FPP2" s="1192"/>
      <c r="FPQ2" s="1193"/>
      <c r="FPR2" s="1193"/>
      <c r="FPS2" s="1193"/>
      <c r="FPT2" s="1193"/>
      <c r="FPU2" s="1193"/>
      <c r="FPV2" s="1194"/>
      <c r="FPW2" s="1192"/>
      <c r="FPX2" s="1193"/>
      <c r="FPY2" s="1193"/>
      <c r="FPZ2" s="1193"/>
      <c r="FQA2" s="1193"/>
      <c r="FQB2" s="1193"/>
      <c r="FQC2" s="1194"/>
      <c r="FQD2" s="1192"/>
      <c r="FQE2" s="1193"/>
      <c r="FQF2" s="1193"/>
      <c r="FQG2" s="1193"/>
      <c r="FQH2" s="1193"/>
      <c r="FQI2" s="1193"/>
      <c r="FQJ2" s="1194"/>
      <c r="FQK2" s="1192"/>
      <c r="FQL2" s="1193"/>
      <c r="FQM2" s="1193"/>
      <c r="FQN2" s="1193"/>
      <c r="FQO2" s="1193"/>
      <c r="FQP2" s="1193"/>
      <c r="FQQ2" s="1194"/>
      <c r="FQR2" s="1192"/>
      <c r="FQS2" s="1193"/>
      <c r="FQT2" s="1193"/>
      <c r="FQU2" s="1193"/>
      <c r="FQV2" s="1193"/>
      <c r="FQW2" s="1193"/>
      <c r="FQX2" s="1194"/>
      <c r="FQY2" s="1192"/>
      <c r="FQZ2" s="1193"/>
      <c r="FRA2" s="1193"/>
      <c r="FRB2" s="1193"/>
      <c r="FRC2" s="1193"/>
      <c r="FRD2" s="1193"/>
      <c r="FRE2" s="1194"/>
      <c r="FRF2" s="1192"/>
      <c r="FRG2" s="1193"/>
      <c r="FRH2" s="1193"/>
      <c r="FRI2" s="1193"/>
      <c r="FRJ2" s="1193"/>
      <c r="FRK2" s="1193"/>
      <c r="FRL2" s="1194"/>
      <c r="FRM2" s="1192"/>
      <c r="FRN2" s="1193"/>
      <c r="FRO2" s="1193"/>
      <c r="FRP2" s="1193"/>
      <c r="FRQ2" s="1193"/>
      <c r="FRR2" s="1193"/>
      <c r="FRS2" s="1194"/>
      <c r="FRT2" s="1192"/>
      <c r="FRU2" s="1193"/>
      <c r="FRV2" s="1193"/>
      <c r="FRW2" s="1193"/>
      <c r="FRX2" s="1193"/>
      <c r="FRY2" s="1193"/>
      <c r="FRZ2" s="1194"/>
      <c r="FSA2" s="1192"/>
      <c r="FSB2" s="1193"/>
      <c r="FSC2" s="1193"/>
      <c r="FSD2" s="1193"/>
      <c r="FSE2" s="1193"/>
      <c r="FSF2" s="1193"/>
      <c r="FSG2" s="1194"/>
      <c r="FSH2" s="1192"/>
      <c r="FSI2" s="1193"/>
      <c r="FSJ2" s="1193"/>
      <c r="FSK2" s="1193"/>
      <c r="FSL2" s="1193"/>
      <c r="FSM2" s="1193"/>
      <c r="FSN2" s="1194"/>
      <c r="FSO2" s="1192"/>
      <c r="FSP2" s="1193"/>
      <c r="FSQ2" s="1193"/>
      <c r="FSR2" s="1193"/>
      <c r="FSS2" s="1193"/>
      <c r="FST2" s="1193"/>
      <c r="FSU2" s="1194"/>
      <c r="FSV2" s="1192"/>
      <c r="FSW2" s="1193"/>
      <c r="FSX2" s="1193"/>
      <c r="FSY2" s="1193"/>
      <c r="FSZ2" s="1193"/>
      <c r="FTA2" s="1193"/>
      <c r="FTB2" s="1194"/>
      <c r="FTC2" s="1192"/>
      <c r="FTD2" s="1193"/>
      <c r="FTE2" s="1193"/>
      <c r="FTF2" s="1193"/>
      <c r="FTG2" s="1193"/>
      <c r="FTH2" s="1193"/>
      <c r="FTI2" s="1194"/>
      <c r="FTJ2" s="1192"/>
      <c r="FTK2" s="1193"/>
      <c r="FTL2" s="1193"/>
      <c r="FTM2" s="1193"/>
      <c r="FTN2" s="1193"/>
      <c r="FTO2" s="1193"/>
      <c r="FTP2" s="1194"/>
      <c r="FTQ2" s="1192"/>
      <c r="FTR2" s="1193"/>
      <c r="FTS2" s="1193"/>
      <c r="FTT2" s="1193"/>
      <c r="FTU2" s="1193"/>
      <c r="FTV2" s="1193"/>
      <c r="FTW2" s="1194"/>
      <c r="FTX2" s="1192"/>
      <c r="FTY2" s="1193"/>
      <c r="FTZ2" s="1193"/>
      <c r="FUA2" s="1193"/>
      <c r="FUB2" s="1193"/>
      <c r="FUC2" s="1193"/>
      <c r="FUD2" s="1194"/>
      <c r="FUE2" s="1192"/>
      <c r="FUF2" s="1193"/>
      <c r="FUG2" s="1193"/>
      <c r="FUH2" s="1193"/>
      <c r="FUI2" s="1193"/>
      <c r="FUJ2" s="1193"/>
      <c r="FUK2" s="1194"/>
      <c r="FUL2" s="1192"/>
      <c r="FUM2" s="1193"/>
      <c r="FUN2" s="1193"/>
      <c r="FUO2" s="1193"/>
      <c r="FUP2" s="1193"/>
      <c r="FUQ2" s="1193"/>
      <c r="FUR2" s="1194"/>
      <c r="FUS2" s="1192"/>
      <c r="FUT2" s="1193"/>
      <c r="FUU2" s="1193"/>
      <c r="FUV2" s="1193"/>
      <c r="FUW2" s="1193"/>
      <c r="FUX2" s="1193"/>
      <c r="FUY2" s="1194"/>
      <c r="FUZ2" s="1192"/>
      <c r="FVA2" s="1193"/>
      <c r="FVB2" s="1193"/>
      <c r="FVC2" s="1193"/>
      <c r="FVD2" s="1193"/>
      <c r="FVE2" s="1193"/>
      <c r="FVF2" s="1194"/>
      <c r="FVG2" s="1192"/>
      <c r="FVH2" s="1193"/>
      <c r="FVI2" s="1193"/>
      <c r="FVJ2" s="1193"/>
      <c r="FVK2" s="1193"/>
      <c r="FVL2" s="1193"/>
      <c r="FVM2" s="1194"/>
      <c r="FVN2" s="1192"/>
      <c r="FVO2" s="1193"/>
      <c r="FVP2" s="1193"/>
      <c r="FVQ2" s="1193"/>
      <c r="FVR2" s="1193"/>
      <c r="FVS2" s="1193"/>
      <c r="FVT2" s="1194"/>
      <c r="FVU2" s="1192"/>
      <c r="FVV2" s="1193"/>
      <c r="FVW2" s="1193"/>
      <c r="FVX2" s="1193"/>
      <c r="FVY2" s="1193"/>
      <c r="FVZ2" s="1193"/>
      <c r="FWA2" s="1194"/>
      <c r="FWB2" s="1192"/>
      <c r="FWC2" s="1193"/>
      <c r="FWD2" s="1193"/>
      <c r="FWE2" s="1193"/>
      <c r="FWF2" s="1193"/>
      <c r="FWG2" s="1193"/>
      <c r="FWH2" s="1194"/>
      <c r="FWI2" s="1192"/>
      <c r="FWJ2" s="1193"/>
      <c r="FWK2" s="1193"/>
      <c r="FWL2" s="1193"/>
      <c r="FWM2" s="1193"/>
      <c r="FWN2" s="1193"/>
      <c r="FWO2" s="1194"/>
      <c r="FWP2" s="1192"/>
      <c r="FWQ2" s="1193"/>
      <c r="FWR2" s="1193"/>
      <c r="FWS2" s="1193"/>
      <c r="FWT2" s="1193"/>
      <c r="FWU2" s="1193"/>
      <c r="FWV2" s="1194"/>
      <c r="FWW2" s="1192"/>
      <c r="FWX2" s="1193"/>
      <c r="FWY2" s="1193"/>
      <c r="FWZ2" s="1193"/>
      <c r="FXA2" s="1193"/>
      <c r="FXB2" s="1193"/>
      <c r="FXC2" s="1194"/>
      <c r="FXD2" s="1192"/>
      <c r="FXE2" s="1193"/>
      <c r="FXF2" s="1193"/>
      <c r="FXG2" s="1193"/>
      <c r="FXH2" s="1193"/>
      <c r="FXI2" s="1193"/>
      <c r="FXJ2" s="1194"/>
      <c r="FXK2" s="1192"/>
      <c r="FXL2" s="1193"/>
      <c r="FXM2" s="1193"/>
      <c r="FXN2" s="1193"/>
      <c r="FXO2" s="1193"/>
      <c r="FXP2" s="1193"/>
      <c r="FXQ2" s="1194"/>
      <c r="FXR2" s="1192"/>
      <c r="FXS2" s="1193"/>
      <c r="FXT2" s="1193"/>
      <c r="FXU2" s="1193"/>
      <c r="FXV2" s="1193"/>
      <c r="FXW2" s="1193"/>
      <c r="FXX2" s="1194"/>
      <c r="FXY2" s="1192"/>
      <c r="FXZ2" s="1193"/>
      <c r="FYA2" s="1193"/>
      <c r="FYB2" s="1193"/>
      <c r="FYC2" s="1193"/>
      <c r="FYD2" s="1193"/>
      <c r="FYE2" s="1194"/>
      <c r="FYF2" s="1192"/>
      <c r="FYG2" s="1193"/>
      <c r="FYH2" s="1193"/>
      <c r="FYI2" s="1193"/>
      <c r="FYJ2" s="1193"/>
      <c r="FYK2" s="1193"/>
      <c r="FYL2" s="1194"/>
      <c r="FYM2" s="1192"/>
      <c r="FYN2" s="1193"/>
      <c r="FYO2" s="1193"/>
      <c r="FYP2" s="1193"/>
      <c r="FYQ2" s="1193"/>
      <c r="FYR2" s="1193"/>
      <c r="FYS2" s="1194"/>
      <c r="FYT2" s="1192"/>
      <c r="FYU2" s="1193"/>
      <c r="FYV2" s="1193"/>
      <c r="FYW2" s="1193"/>
      <c r="FYX2" s="1193"/>
      <c r="FYY2" s="1193"/>
      <c r="FYZ2" s="1194"/>
      <c r="FZA2" s="1192"/>
      <c r="FZB2" s="1193"/>
      <c r="FZC2" s="1193"/>
      <c r="FZD2" s="1193"/>
      <c r="FZE2" s="1193"/>
      <c r="FZF2" s="1193"/>
      <c r="FZG2" s="1194"/>
      <c r="FZH2" s="1192"/>
      <c r="FZI2" s="1193"/>
      <c r="FZJ2" s="1193"/>
      <c r="FZK2" s="1193"/>
      <c r="FZL2" s="1193"/>
      <c r="FZM2" s="1193"/>
      <c r="FZN2" s="1194"/>
      <c r="FZO2" s="1192"/>
      <c r="FZP2" s="1193"/>
      <c r="FZQ2" s="1193"/>
      <c r="FZR2" s="1193"/>
      <c r="FZS2" s="1193"/>
      <c r="FZT2" s="1193"/>
      <c r="FZU2" s="1194"/>
      <c r="FZV2" s="1192"/>
      <c r="FZW2" s="1193"/>
      <c r="FZX2" s="1193"/>
      <c r="FZY2" s="1193"/>
      <c r="FZZ2" s="1193"/>
      <c r="GAA2" s="1193"/>
      <c r="GAB2" s="1194"/>
      <c r="GAC2" s="1192"/>
      <c r="GAD2" s="1193"/>
      <c r="GAE2" s="1193"/>
      <c r="GAF2" s="1193"/>
      <c r="GAG2" s="1193"/>
      <c r="GAH2" s="1193"/>
      <c r="GAI2" s="1194"/>
      <c r="GAJ2" s="1192"/>
      <c r="GAK2" s="1193"/>
      <c r="GAL2" s="1193"/>
      <c r="GAM2" s="1193"/>
      <c r="GAN2" s="1193"/>
      <c r="GAO2" s="1193"/>
      <c r="GAP2" s="1194"/>
      <c r="GAQ2" s="1192"/>
      <c r="GAR2" s="1193"/>
      <c r="GAS2" s="1193"/>
      <c r="GAT2" s="1193"/>
      <c r="GAU2" s="1193"/>
      <c r="GAV2" s="1193"/>
      <c r="GAW2" s="1194"/>
      <c r="GAX2" s="1192"/>
      <c r="GAY2" s="1193"/>
      <c r="GAZ2" s="1193"/>
      <c r="GBA2" s="1193"/>
      <c r="GBB2" s="1193"/>
      <c r="GBC2" s="1193"/>
      <c r="GBD2" s="1194"/>
      <c r="GBE2" s="1192"/>
      <c r="GBF2" s="1193"/>
      <c r="GBG2" s="1193"/>
      <c r="GBH2" s="1193"/>
      <c r="GBI2" s="1193"/>
      <c r="GBJ2" s="1193"/>
      <c r="GBK2" s="1194"/>
      <c r="GBL2" s="1192"/>
      <c r="GBM2" s="1193"/>
      <c r="GBN2" s="1193"/>
      <c r="GBO2" s="1193"/>
      <c r="GBP2" s="1193"/>
      <c r="GBQ2" s="1193"/>
      <c r="GBR2" s="1194"/>
      <c r="GBS2" s="1192"/>
      <c r="GBT2" s="1193"/>
      <c r="GBU2" s="1193"/>
      <c r="GBV2" s="1193"/>
      <c r="GBW2" s="1193"/>
      <c r="GBX2" s="1193"/>
      <c r="GBY2" s="1194"/>
      <c r="GBZ2" s="1192"/>
      <c r="GCA2" s="1193"/>
      <c r="GCB2" s="1193"/>
      <c r="GCC2" s="1193"/>
      <c r="GCD2" s="1193"/>
      <c r="GCE2" s="1193"/>
      <c r="GCF2" s="1194"/>
      <c r="GCG2" s="1192"/>
      <c r="GCH2" s="1193"/>
      <c r="GCI2" s="1193"/>
      <c r="GCJ2" s="1193"/>
      <c r="GCK2" s="1193"/>
      <c r="GCL2" s="1193"/>
      <c r="GCM2" s="1194"/>
      <c r="GCN2" s="1192"/>
      <c r="GCO2" s="1193"/>
      <c r="GCP2" s="1193"/>
      <c r="GCQ2" s="1193"/>
      <c r="GCR2" s="1193"/>
      <c r="GCS2" s="1193"/>
      <c r="GCT2" s="1194"/>
      <c r="GCU2" s="1192"/>
      <c r="GCV2" s="1193"/>
      <c r="GCW2" s="1193"/>
      <c r="GCX2" s="1193"/>
      <c r="GCY2" s="1193"/>
      <c r="GCZ2" s="1193"/>
      <c r="GDA2" s="1194"/>
      <c r="GDB2" s="1192"/>
      <c r="GDC2" s="1193"/>
      <c r="GDD2" s="1193"/>
      <c r="GDE2" s="1193"/>
      <c r="GDF2" s="1193"/>
      <c r="GDG2" s="1193"/>
      <c r="GDH2" s="1194"/>
      <c r="GDI2" s="1192"/>
      <c r="GDJ2" s="1193"/>
      <c r="GDK2" s="1193"/>
      <c r="GDL2" s="1193"/>
      <c r="GDM2" s="1193"/>
      <c r="GDN2" s="1193"/>
      <c r="GDO2" s="1194"/>
      <c r="GDP2" s="1192"/>
      <c r="GDQ2" s="1193"/>
      <c r="GDR2" s="1193"/>
      <c r="GDS2" s="1193"/>
      <c r="GDT2" s="1193"/>
      <c r="GDU2" s="1193"/>
      <c r="GDV2" s="1194"/>
      <c r="GDW2" s="1192"/>
      <c r="GDX2" s="1193"/>
      <c r="GDY2" s="1193"/>
      <c r="GDZ2" s="1193"/>
      <c r="GEA2" s="1193"/>
      <c r="GEB2" s="1193"/>
      <c r="GEC2" s="1194"/>
      <c r="GED2" s="1192"/>
      <c r="GEE2" s="1193"/>
      <c r="GEF2" s="1193"/>
      <c r="GEG2" s="1193"/>
      <c r="GEH2" s="1193"/>
      <c r="GEI2" s="1193"/>
      <c r="GEJ2" s="1194"/>
      <c r="GEK2" s="1192"/>
      <c r="GEL2" s="1193"/>
      <c r="GEM2" s="1193"/>
      <c r="GEN2" s="1193"/>
      <c r="GEO2" s="1193"/>
      <c r="GEP2" s="1193"/>
      <c r="GEQ2" s="1194"/>
      <c r="GER2" s="1192"/>
      <c r="GES2" s="1193"/>
      <c r="GET2" s="1193"/>
      <c r="GEU2" s="1193"/>
      <c r="GEV2" s="1193"/>
      <c r="GEW2" s="1193"/>
      <c r="GEX2" s="1194"/>
      <c r="GEY2" s="1192"/>
      <c r="GEZ2" s="1193"/>
      <c r="GFA2" s="1193"/>
      <c r="GFB2" s="1193"/>
      <c r="GFC2" s="1193"/>
      <c r="GFD2" s="1193"/>
      <c r="GFE2" s="1194"/>
      <c r="GFF2" s="1192"/>
      <c r="GFG2" s="1193"/>
      <c r="GFH2" s="1193"/>
      <c r="GFI2" s="1193"/>
      <c r="GFJ2" s="1193"/>
      <c r="GFK2" s="1193"/>
      <c r="GFL2" s="1194"/>
      <c r="GFM2" s="1192"/>
      <c r="GFN2" s="1193"/>
      <c r="GFO2" s="1193"/>
      <c r="GFP2" s="1193"/>
      <c r="GFQ2" s="1193"/>
      <c r="GFR2" s="1193"/>
      <c r="GFS2" s="1194"/>
      <c r="GFT2" s="1192"/>
      <c r="GFU2" s="1193"/>
      <c r="GFV2" s="1193"/>
      <c r="GFW2" s="1193"/>
      <c r="GFX2" s="1193"/>
      <c r="GFY2" s="1193"/>
      <c r="GFZ2" s="1194"/>
      <c r="GGA2" s="1192"/>
      <c r="GGB2" s="1193"/>
      <c r="GGC2" s="1193"/>
      <c r="GGD2" s="1193"/>
      <c r="GGE2" s="1193"/>
      <c r="GGF2" s="1193"/>
      <c r="GGG2" s="1194"/>
      <c r="GGH2" s="1192"/>
      <c r="GGI2" s="1193"/>
      <c r="GGJ2" s="1193"/>
      <c r="GGK2" s="1193"/>
      <c r="GGL2" s="1193"/>
      <c r="GGM2" s="1193"/>
      <c r="GGN2" s="1194"/>
      <c r="GGO2" s="1192"/>
      <c r="GGP2" s="1193"/>
      <c r="GGQ2" s="1193"/>
      <c r="GGR2" s="1193"/>
      <c r="GGS2" s="1193"/>
      <c r="GGT2" s="1193"/>
      <c r="GGU2" s="1194"/>
      <c r="GGV2" s="1192"/>
      <c r="GGW2" s="1193"/>
      <c r="GGX2" s="1193"/>
      <c r="GGY2" s="1193"/>
      <c r="GGZ2" s="1193"/>
      <c r="GHA2" s="1193"/>
      <c r="GHB2" s="1194"/>
      <c r="GHC2" s="1192"/>
      <c r="GHD2" s="1193"/>
      <c r="GHE2" s="1193"/>
      <c r="GHF2" s="1193"/>
      <c r="GHG2" s="1193"/>
      <c r="GHH2" s="1193"/>
      <c r="GHI2" s="1194"/>
      <c r="GHJ2" s="1192"/>
      <c r="GHK2" s="1193"/>
      <c r="GHL2" s="1193"/>
      <c r="GHM2" s="1193"/>
      <c r="GHN2" s="1193"/>
      <c r="GHO2" s="1193"/>
      <c r="GHP2" s="1194"/>
      <c r="GHQ2" s="1192"/>
      <c r="GHR2" s="1193"/>
      <c r="GHS2" s="1193"/>
      <c r="GHT2" s="1193"/>
      <c r="GHU2" s="1193"/>
      <c r="GHV2" s="1193"/>
      <c r="GHW2" s="1194"/>
      <c r="GHX2" s="1192"/>
      <c r="GHY2" s="1193"/>
      <c r="GHZ2" s="1193"/>
      <c r="GIA2" s="1193"/>
      <c r="GIB2" s="1193"/>
      <c r="GIC2" s="1193"/>
      <c r="GID2" s="1194"/>
      <c r="GIE2" s="1192"/>
      <c r="GIF2" s="1193"/>
      <c r="GIG2" s="1193"/>
      <c r="GIH2" s="1193"/>
      <c r="GII2" s="1193"/>
      <c r="GIJ2" s="1193"/>
      <c r="GIK2" s="1194"/>
      <c r="GIL2" s="1192"/>
      <c r="GIM2" s="1193"/>
      <c r="GIN2" s="1193"/>
      <c r="GIO2" s="1193"/>
      <c r="GIP2" s="1193"/>
      <c r="GIQ2" s="1193"/>
      <c r="GIR2" s="1194"/>
      <c r="GIS2" s="1192"/>
      <c r="GIT2" s="1193"/>
      <c r="GIU2" s="1193"/>
      <c r="GIV2" s="1193"/>
      <c r="GIW2" s="1193"/>
      <c r="GIX2" s="1193"/>
      <c r="GIY2" s="1194"/>
      <c r="GIZ2" s="1192"/>
      <c r="GJA2" s="1193"/>
      <c r="GJB2" s="1193"/>
      <c r="GJC2" s="1193"/>
      <c r="GJD2" s="1193"/>
      <c r="GJE2" s="1193"/>
      <c r="GJF2" s="1194"/>
      <c r="GJG2" s="1192"/>
      <c r="GJH2" s="1193"/>
      <c r="GJI2" s="1193"/>
      <c r="GJJ2" s="1193"/>
      <c r="GJK2" s="1193"/>
      <c r="GJL2" s="1193"/>
      <c r="GJM2" s="1194"/>
      <c r="GJN2" s="1192"/>
      <c r="GJO2" s="1193"/>
      <c r="GJP2" s="1193"/>
      <c r="GJQ2" s="1193"/>
      <c r="GJR2" s="1193"/>
      <c r="GJS2" s="1193"/>
      <c r="GJT2" s="1194"/>
      <c r="GJU2" s="1192"/>
      <c r="GJV2" s="1193"/>
      <c r="GJW2" s="1193"/>
      <c r="GJX2" s="1193"/>
      <c r="GJY2" s="1193"/>
      <c r="GJZ2" s="1193"/>
      <c r="GKA2" s="1194"/>
      <c r="GKB2" s="1192"/>
      <c r="GKC2" s="1193"/>
      <c r="GKD2" s="1193"/>
      <c r="GKE2" s="1193"/>
      <c r="GKF2" s="1193"/>
      <c r="GKG2" s="1193"/>
      <c r="GKH2" s="1194"/>
      <c r="GKI2" s="1192"/>
      <c r="GKJ2" s="1193"/>
      <c r="GKK2" s="1193"/>
      <c r="GKL2" s="1193"/>
      <c r="GKM2" s="1193"/>
      <c r="GKN2" s="1193"/>
      <c r="GKO2" s="1194"/>
      <c r="GKP2" s="1192"/>
      <c r="GKQ2" s="1193"/>
      <c r="GKR2" s="1193"/>
      <c r="GKS2" s="1193"/>
      <c r="GKT2" s="1193"/>
      <c r="GKU2" s="1193"/>
      <c r="GKV2" s="1194"/>
      <c r="GKW2" s="1192"/>
      <c r="GKX2" s="1193"/>
      <c r="GKY2" s="1193"/>
      <c r="GKZ2" s="1193"/>
      <c r="GLA2" s="1193"/>
      <c r="GLB2" s="1193"/>
      <c r="GLC2" s="1194"/>
      <c r="GLD2" s="1192"/>
      <c r="GLE2" s="1193"/>
      <c r="GLF2" s="1193"/>
      <c r="GLG2" s="1193"/>
      <c r="GLH2" s="1193"/>
      <c r="GLI2" s="1193"/>
      <c r="GLJ2" s="1194"/>
      <c r="GLK2" s="1192"/>
      <c r="GLL2" s="1193"/>
      <c r="GLM2" s="1193"/>
      <c r="GLN2" s="1193"/>
      <c r="GLO2" s="1193"/>
      <c r="GLP2" s="1193"/>
      <c r="GLQ2" s="1194"/>
      <c r="GLR2" s="1192"/>
      <c r="GLS2" s="1193"/>
      <c r="GLT2" s="1193"/>
      <c r="GLU2" s="1193"/>
      <c r="GLV2" s="1193"/>
      <c r="GLW2" s="1193"/>
      <c r="GLX2" s="1194"/>
      <c r="GLY2" s="1192"/>
      <c r="GLZ2" s="1193"/>
      <c r="GMA2" s="1193"/>
      <c r="GMB2" s="1193"/>
      <c r="GMC2" s="1193"/>
      <c r="GMD2" s="1193"/>
      <c r="GME2" s="1194"/>
      <c r="GMF2" s="1192"/>
      <c r="GMG2" s="1193"/>
      <c r="GMH2" s="1193"/>
      <c r="GMI2" s="1193"/>
      <c r="GMJ2" s="1193"/>
      <c r="GMK2" s="1193"/>
      <c r="GML2" s="1194"/>
      <c r="GMM2" s="1192"/>
      <c r="GMN2" s="1193"/>
      <c r="GMO2" s="1193"/>
      <c r="GMP2" s="1193"/>
      <c r="GMQ2" s="1193"/>
      <c r="GMR2" s="1193"/>
      <c r="GMS2" s="1194"/>
      <c r="GMT2" s="1192"/>
      <c r="GMU2" s="1193"/>
      <c r="GMV2" s="1193"/>
      <c r="GMW2" s="1193"/>
      <c r="GMX2" s="1193"/>
      <c r="GMY2" s="1193"/>
      <c r="GMZ2" s="1194"/>
      <c r="GNA2" s="1192"/>
      <c r="GNB2" s="1193"/>
      <c r="GNC2" s="1193"/>
      <c r="GND2" s="1193"/>
      <c r="GNE2" s="1193"/>
      <c r="GNF2" s="1193"/>
      <c r="GNG2" s="1194"/>
      <c r="GNH2" s="1192"/>
      <c r="GNI2" s="1193"/>
      <c r="GNJ2" s="1193"/>
      <c r="GNK2" s="1193"/>
      <c r="GNL2" s="1193"/>
      <c r="GNM2" s="1193"/>
      <c r="GNN2" s="1194"/>
      <c r="GNO2" s="1192"/>
      <c r="GNP2" s="1193"/>
      <c r="GNQ2" s="1193"/>
      <c r="GNR2" s="1193"/>
      <c r="GNS2" s="1193"/>
      <c r="GNT2" s="1193"/>
      <c r="GNU2" s="1194"/>
      <c r="GNV2" s="1192"/>
      <c r="GNW2" s="1193"/>
      <c r="GNX2" s="1193"/>
      <c r="GNY2" s="1193"/>
      <c r="GNZ2" s="1193"/>
      <c r="GOA2" s="1193"/>
      <c r="GOB2" s="1194"/>
      <c r="GOC2" s="1192"/>
      <c r="GOD2" s="1193"/>
      <c r="GOE2" s="1193"/>
      <c r="GOF2" s="1193"/>
      <c r="GOG2" s="1193"/>
      <c r="GOH2" s="1193"/>
      <c r="GOI2" s="1194"/>
      <c r="GOJ2" s="1192"/>
      <c r="GOK2" s="1193"/>
      <c r="GOL2" s="1193"/>
      <c r="GOM2" s="1193"/>
      <c r="GON2" s="1193"/>
      <c r="GOO2" s="1193"/>
      <c r="GOP2" s="1194"/>
      <c r="GOQ2" s="1192"/>
      <c r="GOR2" s="1193"/>
      <c r="GOS2" s="1193"/>
      <c r="GOT2" s="1193"/>
      <c r="GOU2" s="1193"/>
      <c r="GOV2" s="1193"/>
      <c r="GOW2" s="1194"/>
      <c r="GOX2" s="1192"/>
      <c r="GOY2" s="1193"/>
      <c r="GOZ2" s="1193"/>
      <c r="GPA2" s="1193"/>
      <c r="GPB2" s="1193"/>
      <c r="GPC2" s="1193"/>
      <c r="GPD2" s="1194"/>
      <c r="GPE2" s="1192"/>
      <c r="GPF2" s="1193"/>
      <c r="GPG2" s="1193"/>
      <c r="GPH2" s="1193"/>
      <c r="GPI2" s="1193"/>
      <c r="GPJ2" s="1193"/>
      <c r="GPK2" s="1194"/>
      <c r="GPL2" s="1192"/>
      <c r="GPM2" s="1193"/>
      <c r="GPN2" s="1193"/>
      <c r="GPO2" s="1193"/>
      <c r="GPP2" s="1193"/>
      <c r="GPQ2" s="1193"/>
      <c r="GPR2" s="1194"/>
      <c r="GPS2" s="1192"/>
      <c r="GPT2" s="1193"/>
      <c r="GPU2" s="1193"/>
      <c r="GPV2" s="1193"/>
      <c r="GPW2" s="1193"/>
      <c r="GPX2" s="1193"/>
      <c r="GPY2" s="1194"/>
      <c r="GPZ2" s="1192"/>
      <c r="GQA2" s="1193"/>
      <c r="GQB2" s="1193"/>
      <c r="GQC2" s="1193"/>
      <c r="GQD2" s="1193"/>
      <c r="GQE2" s="1193"/>
      <c r="GQF2" s="1194"/>
      <c r="GQG2" s="1192"/>
      <c r="GQH2" s="1193"/>
      <c r="GQI2" s="1193"/>
      <c r="GQJ2" s="1193"/>
      <c r="GQK2" s="1193"/>
      <c r="GQL2" s="1193"/>
      <c r="GQM2" s="1194"/>
      <c r="GQN2" s="1192"/>
      <c r="GQO2" s="1193"/>
      <c r="GQP2" s="1193"/>
      <c r="GQQ2" s="1193"/>
      <c r="GQR2" s="1193"/>
      <c r="GQS2" s="1193"/>
      <c r="GQT2" s="1194"/>
      <c r="GQU2" s="1192"/>
      <c r="GQV2" s="1193"/>
      <c r="GQW2" s="1193"/>
      <c r="GQX2" s="1193"/>
      <c r="GQY2" s="1193"/>
      <c r="GQZ2" s="1193"/>
      <c r="GRA2" s="1194"/>
      <c r="GRB2" s="1192"/>
      <c r="GRC2" s="1193"/>
      <c r="GRD2" s="1193"/>
      <c r="GRE2" s="1193"/>
      <c r="GRF2" s="1193"/>
      <c r="GRG2" s="1193"/>
      <c r="GRH2" s="1194"/>
      <c r="GRI2" s="1192"/>
      <c r="GRJ2" s="1193"/>
      <c r="GRK2" s="1193"/>
      <c r="GRL2" s="1193"/>
      <c r="GRM2" s="1193"/>
      <c r="GRN2" s="1193"/>
      <c r="GRO2" s="1194"/>
      <c r="GRP2" s="1192"/>
      <c r="GRQ2" s="1193"/>
      <c r="GRR2" s="1193"/>
      <c r="GRS2" s="1193"/>
      <c r="GRT2" s="1193"/>
      <c r="GRU2" s="1193"/>
      <c r="GRV2" s="1194"/>
      <c r="GRW2" s="1192"/>
      <c r="GRX2" s="1193"/>
      <c r="GRY2" s="1193"/>
      <c r="GRZ2" s="1193"/>
      <c r="GSA2" s="1193"/>
      <c r="GSB2" s="1193"/>
      <c r="GSC2" s="1194"/>
      <c r="GSD2" s="1192"/>
      <c r="GSE2" s="1193"/>
      <c r="GSF2" s="1193"/>
      <c r="GSG2" s="1193"/>
      <c r="GSH2" s="1193"/>
      <c r="GSI2" s="1193"/>
      <c r="GSJ2" s="1194"/>
      <c r="GSK2" s="1192"/>
      <c r="GSL2" s="1193"/>
      <c r="GSM2" s="1193"/>
      <c r="GSN2" s="1193"/>
      <c r="GSO2" s="1193"/>
      <c r="GSP2" s="1193"/>
      <c r="GSQ2" s="1194"/>
      <c r="GSR2" s="1192"/>
      <c r="GSS2" s="1193"/>
      <c r="GST2" s="1193"/>
      <c r="GSU2" s="1193"/>
      <c r="GSV2" s="1193"/>
      <c r="GSW2" s="1193"/>
      <c r="GSX2" s="1194"/>
      <c r="GSY2" s="1192"/>
      <c r="GSZ2" s="1193"/>
      <c r="GTA2" s="1193"/>
      <c r="GTB2" s="1193"/>
      <c r="GTC2" s="1193"/>
      <c r="GTD2" s="1193"/>
      <c r="GTE2" s="1194"/>
      <c r="GTF2" s="1192"/>
      <c r="GTG2" s="1193"/>
      <c r="GTH2" s="1193"/>
      <c r="GTI2" s="1193"/>
      <c r="GTJ2" s="1193"/>
      <c r="GTK2" s="1193"/>
      <c r="GTL2" s="1194"/>
      <c r="GTM2" s="1192"/>
      <c r="GTN2" s="1193"/>
      <c r="GTO2" s="1193"/>
      <c r="GTP2" s="1193"/>
      <c r="GTQ2" s="1193"/>
      <c r="GTR2" s="1193"/>
      <c r="GTS2" s="1194"/>
      <c r="GTT2" s="1192"/>
      <c r="GTU2" s="1193"/>
      <c r="GTV2" s="1193"/>
      <c r="GTW2" s="1193"/>
      <c r="GTX2" s="1193"/>
      <c r="GTY2" s="1193"/>
      <c r="GTZ2" s="1194"/>
      <c r="GUA2" s="1192"/>
      <c r="GUB2" s="1193"/>
      <c r="GUC2" s="1193"/>
      <c r="GUD2" s="1193"/>
      <c r="GUE2" s="1193"/>
      <c r="GUF2" s="1193"/>
      <c r="GUG2" s="1194"/>
      <c r="GUH2" s="1192"/>
      <c r="GUI2" s="1193"/>
      <c r="GUJ2" s="1193"/>
      <c r="GUK2" s="1193"/>
      <c r="GUL2" s="1193"/>
      <c r="GUM2" s="1193"/>
      <c r="GUN2" s="1194"/>
      <c r="GUO2" s="1192"/>
      <c r="GUP2" s="1193"/>
      <c r="GUQ2" s="1193"/>
      <c r="GUR2" s="1193"/>
      <c r="GUS2" s="1193"/>
      <c r="GUT2" s="1193"/>
      <c r="GUU2" s="1194"/>
      <c r="GUV2" s="1192"/>
      <c r="GUW2" s="1193"/>
      <c r="GUX2" s="1193"/>
      <c r="GUY2" s="1193"/>
      <c r="GUZ2" s="1193"/>
      <c r="GVA2" s="1193"/>
      <c r="GVB2" s="1194"/>
      <c r="GVC2" s="1192"/>
      <c r="GVD2" s="1193"/>
      <c r="GVE2" s="1193"/>
      <c r="GVF2" s="1193"/>
      <c r="GVG2" s="1193"/>
      <c r="GVH2" s="1193"/>
      <c r="GVI2" s="1194"/>
      <c r="GVJ2" s="1192"/>
      <c r="GVK2" s="1193"/>
      <c r="GVL2" s="1193"/>
      <c r="GVM2" s="1193"/>
      <c r="GVN2" s="1193"/>
      <c r="GVO2" s="1193"/>
      <c r="GVP2" s="1194"/>
      <c r="GVQ2" s="1192"/>
      <c r="GVR2" s="1193"/>
      <c r="GVS2" s="1193"/>
      <c r="GVT2" s="1193"/>
      <c r="GVU2" s="1193"/>
      <c r="GVV2" s="1193"/>
      <c r="GVW2" s="1194"/>
      <c r="GVX2" s="1192"/>
      <c r="GVY2" s="1193"/>
      <c r="GVZ2" s="1193"/>
      <c r="GWA2" s="1193"/>
      <c r="GWB2" s="1193"/>
      <c r="GWC2" s="1193"/>
      <c r="GWD2" s="1194"/>
      <c r="GWE2" s="1192"/>
      <c r="GWF2" s="1193"/>
      <c r="GWG2" s="1193"/>
      <c r="GWH2" s="1193"/>
      <c r="GWI2" s="1193"/>
      <c r="GWJ2" s="1193"/>
      <c r="GWK2" s="1194"/>
      <c r="GWL2" s="1192"/>
      <c r="GWM2" s="1193"/>
      <c r="GWN2" s="1193"/>
      <c r="GWO2" s="1193"/>
      <c r="GWP2" s="1193"/>
      <c r="GWQ2" s="1193"/>
      <c r="GWR2" s="1194"/>
      <c r="GWS2" s="1192"/>
      <c r="GWT2" s="1193"/>
      <c r="GWU2" s="1193"/>
      <c r="GWV2" s="1193"/>
      <c r="GWW2" s="1193"/>
      <c r="GWX2" s="1193"/>
      <c r="GWY2" s="1194"/>
      <c r="GWZ2" s="1192"/>
      <c r="GXA2" s="1193"/>
      <c r="GXB2" s="1193"/>
      <c r="GXC2" s="1193"/>
      <c r="GXD2" s="1193"/>
      <c r="GXE2" s="1193"/>
      <c r="GXF2" s="1194"/>
      <c r="GXG2" s="1192"/>
      <c r="GXH2" s="1193"/>
      <c r="GXI2" s="1193"/>
      <c r="GXJ2" s="1193"/>
      <c r="GXK2" s="1193"/>
      <c r="GXL2" s="1193"/>
      <c r="GXM2" s="1194"/>
      <c r="GXN2" s="1192"/>
      <c r="GXO2" s="1193"/>
      <c r="GXP2" s="1193"/>
      <c r="GXQ2" s="1193"/>
      <c r="GXR2" s="1193"/>
      <c r="GXS2" s="1193"/>
      <c r="GXT2" s="1194"/>
      <c r="GXU2" s="1192"/>
      <c r="GXV2" s="1193"/>
      <c r="GXW2" s="1193"/>
      <c r="GXX2" s="1193"/>
      <c r="GXY2" s="1193"/>
      <c r="GXZ2" s="1193"/>
      <c r="GYA2" s="1194"/>
      <c r="GYB2" s="1192"/>
      <c r="GYC2" s="1193"/>
      <c r="GYD2" s="1193"/>
      <c r="GYE2" s="1193"/>
      <c r="GYF2" s="1193"/>
      <c r="GYG2" s="1193"/>
      <c r="GYH2" s="1194"/>
      <c r="GYI2" s="1192"/>
      <c r="GYJ2" s="1193"/>
      <c r="GYK2" s="1193"/>
      <c r="GYL2" s="1193"/>
      <c r="GYM2" s="1193"/>
      <c r="GYN2" s="1193"/>
      <c r="GYO2" s="1194"/>
      <c r="GYP2" s="1192"/>
      <c r="GYQ2" s="1193"/>
      <c r="GYR2" s="1193"/>
      <c r="GYS2" s="1193"/>
      <c r="GYT2" s="1193"/>
      <c r="GYU2" s="1193"/>
      <c r="GYV2" s="1194"/>
      <c r="GYW2" s="1192"/>
      <c r="GYX2" s="1193"/>
      <c r="GYY2" s="1193"/>
      <c r="GYZ2" s="1193"/>
      <c r="GZA2" s="1193"/>
      <c r="GZB2" s="1193"/>
      <c r="GZC2" s="1194"/>
      <c r="GZD2" s="1192"/>
      <c r="GZE2" s="1193"/>
      <c r="GZF2" s="1193"/>
      <c r="GZG2" s="1193"/>
      <c r="GZH2" s="1193"/>
      <c r="GZI2" s="1193"/>
      <c r="GZJ2" s="1194"/>
      <c r="GZK2" s="1192"/>
      <c r="GZL2" s="1193"/>
      <c r="GZM2" s="1193"/>
      <c r="GZN2" s="1193"/>
      <c r="GZO2" s="1193"/>
      <c r="GZP2" s="1193"/>
      <c r="GZQ2" s="1194"/>
      <c r="GZR2" s="1192"/>
      <c r="GZS2" s="1193"/>
      <c r="GZT2" s="1193"/>
      <c r="GZU2" s="1193"/>
      <c r="GZV2" s="1193"/>
      <c r="GZW2" s="1193"/>
      <c r="GZX2" s="1194"/>
      <c r="GZY2" s="1192"/>
      <c r="GZZ2" s="1193"/>
      <c r="HAA2" s="1193"/>
      <c r="HAB2" s="1193"/>
      <c r="HAC2" s="1193"/>
      <c r="HAD2" s="1193"/>
      <c r="HAE2" s="1194"/>
      <c r="HAF2" s="1192"/>
      <c r="HAG2" s="1193"/>
      <c r="HAH2" s="1193"/>
      <c r="HAI2" s="1193"/>
      <c r="HAJ2" s="1193"/>
      <c r="HAK2" s="1193"/>
      <c r="HAL2" s="1194"/>
      <c r="HAM2" s="1192"/>
      <c r="HAN2" s="1193"/>
      <c r="HAO2" s="1193"/>
      <c r="HAP2" s="1193"/>
      <c r="HAQ2" s="1193"/>
      <c r="HAR2" s="1193"/>
      <c r="HAS2" s="1194"/>
      <c r="HAT2" s="1192"/>
      <c r="HAU2" s="1193"/>
      <c r="HAV2" s="1193"/>
      <c r="HAW2" s="1193"/>
      <c r="HAX2" s="1193"/>
      <c r="HAY2" s="1193"/>
      <c r="HAZ2" s="1194"/>
      <c r="HBA2" s="1192"/>
      <c r="HBB2" s="1193"/>
      <c r="HBC2" s="1193"/>
      <c r="HBD2" s="1193"/>
      <c r="HBE2" s="1193"/>
      <c r="HBF2" s="1193"/>
      <c r="HBG2" s="1194"/>
      <c r="HBH2" s="1192"/>
      <c r="HBI2" s="1193"/>
      <c r="HBJ2" s="1193"/>
      <c r="HBK2" s="1193"/>
      <c r="HBL2" s="1193"/>
      <c r="HBM2" s="1193"/>
      <c r="HBN2" s="1194"/>
      <c r="HBO2" s="1192"/>
      <c r="HBP2" s="1193"/>
      <c r="HBQ2" s="1193"/>
      <c r="HBR2" s="1193"/>
      <c r="HBS2" s="1193"/>
      <c r="HBT2" s="1193"/>
      <c r="HBU2" s="1194"/>
      <c r="HBV2" s="1192"/>
      <c r="HBW2" s="1193"/>
      <c r="HBX2" s="1193"/>
      <c r="HBY2" s="1193"/>
      <c r="HBZ2" s="1193"/>
      <c r="HCA2" s="1193"/>
      <c r="HCB2" s="1194"/>
      <c r="HCC2" s="1192"/>
      <c r="HCD2" s="1193"/>
      <c r="HCE2" s="1193"/>
      <c r="HCF2" s="1193"/>
      <c r="HCG2" s="1193"/>
      <c r="HCH2" s="1193"/>
      <c r="HCI2" s="1194"/>
      <c r="HCJ2" s="1192"/>
      <c r="HCK2" s="1193"/>
      <c r="HCL2" s="1193"/>
      <c r="HCM2" s="1193"/>
      <c r="HCN2" s="1193"/>
      <c r="HCO2" s="1193"/>
      <c r="HCP2" s="1194"/>
      <c r="HCQ2" s="1192"/>
      <c r="HCR2" s="1193"/>
      <c r="HCS2" s="1193"/>
      <c r="HCT2" s="1193"/>
      <c r="HCU2" s="1193"/>
      <c r="HCV2" s="1193"/>
      <c r="HCW2" s="1194"/>
      <c r="HCX2" s="1192"/>
      <c r="HCY2" s="1193"/>
      <c r="HCZ2" s="1193"/>
      <c r="HDA2" s="1193"/>
      <c r="HDB2" s="1193"/>
      <c r="HDC2" s="1193"/>
      <c r="HDD2" s="1194"/>
      <c r="HDE2" s="1192"/>
      <c r="HDF2" s="1193"/>
      <c r="HDG2" s="1193"/>
      <c r="HDH2" s="1193"/>
      <c r="HDI2" s="1193"/>
      <c r="HDJ2" s="1193"/>
      <c r="HDK2" s="1194"/>
      <c r="HDL2" s="1192"/>
      <c r="HDM2" s="1193"/>
      <c r="HDN2" s="1193"/>
      <c r="HDO2" s="1193"/>
      <c r="HDP2" s="1193"/>
      <c r="HDQ2" s="1193"/>
      <c r="HDR2" s="1194"/>
      <c r="HDS2" s="1192"/>
      <c r="HDT2" s="1193"/>
      <c r="HDU2" s="1193"/>
      <c r="HDV2" s="1193"/>
      <c r="HDW2" s="1193"/>
      <c r="HDX2" s="1193"/>
      <c r="HDY2" s="1194"/>
      <c r="HDZ2" s="1192"/>
      <c r="HEA2" s="1193"/>
      <c r="HEB2" s="1193"/>
      <c r="HEC2" s="1193"/>
      <c r="HED2" s="1193"/>
      <c r="HEE2" s="1193"/>
      <c r="HEF2" s="1194"/>
      <c r="HEG2" s="1192"/>
      <c r="HEH2" s="1193"/>
      <c r="HEI2" s="1193"/>
      <c r="HEJ2" s="1193"/>
      <c r="HEK2" s="1193"/>
      <c r="HEL2" s="1193"/>
      <c r="HEM2" s="1194"/>
      <c r="HEN2" s="1192"/>
      <c r="HEO2" s="1193"/>
      <c r="HEP2" s="1193"/>
      <c r="HEQ2" s="1193"/>
      <c r="HER2" s="1193"/>
      <c r="HES2" s="1193"/>
      <c r="HET2" s="1194"/>
      <c r="HEU2" s="1192"/>
      <c r="HEV2" s="1193"/>
      <c r="HEW2" s="1193"/>
      <c r="HEX2" s="1193"/>
      <c r="HEY2" s="1193"/>
      <c r="HEZ2" s="1193"/>
      <c r="HFA2" s="1194"/>
      <c r="HFB2" s="1192"/>
      <c r="HFC2" s="1193"/>
      <c r="HFD2" s="1193"/>
      <c r="HFE2" s="1193"/>
      <c r="HFF2" s="1193"/>
      <c r="HFG2" s="1193"/>
      <c r="HFH2" s="1194"/>
      <c r="HFI2" s="1192"/>
      <c r="HFJ2" s="1193"/>
      <c r="HFK2" s="1193"/>
      <c r="HFL2" s="1193"/>
      <c r="HFM2" s="1193"/>
      <c r="HFN2" s="1193"/>
      <c r="HFO2" s="1194"/>
      <c r="HFP2" s="1192"/>
      <c r="HFQ2" s="1193"/>
      <c r="HFR2" s="1193"/>
      <c r="HFS2" s="1193"/>
      <c r="HFT2" s="1193"/>
      <c r="HFU2" s="1193"/>
      <c r="HFV2" s="1194"/>
      <c r="HFW2" s="1192"/>
      <c r="HFX2" s="1193"/>
      <c r="HFY2" s="1193"/>
      <c r="HFZ2" s="1193"/>
      <c r="HGA2" s="1193"/>
      <c r="HGB2" s="1193"/>
      <c r="HGC2" s="1194"/>
      <c r="HGD2" s="1192"/>
      <c r="HGE2" s="1193"/>
      <c r="HGF2" s="1193"/>
      <c r="HGG2" s="1193"/>
      <c r="HGH2" s="1193"/>
      <c r="HGI2" s="1193"/>
      <c r="HGJ2" s="1194"/>
      <c r="HGK2" s="1192"/>
      <c r="HGL2" s="1193"/>
      <c r="HGM2" s="1193"/>
      <c r="HGN2" s="1193"/>
      <c r="HGO2" s="1193"/>
      <c r="HGP2" s="1193"/>
      <c r="HGQ2" s="1194"/>
      <c r="HGR2" s="1192"/>
      <c r="HGS2" s="1193"/>
      <c r="HGT2" s="1193"/>
      <c r="HGU2" s="1193"/>
      <c r="HGV2" s="1193"/>
      <c r="HGW2" s="1193"/>
      <c r="HGX2" s="1194"/>
      <c r="HGY2" s="1192"/>
      <c r="HGZ2" s="1193"/>
      <c r="HHA2" s="1193"/>
      <c r="HHB2" s="1193"/>
      <c r="HHC2" s="1193"/>
      <c r="HHD2" s="1193"/>
      <c r="HHE2" s="1194"/>
      <c r="HHF2" s="1192"/>
      <c r="HHG2" s="1193"/>
      <c r="HHH2" s="1193"/>
      <c r="HHI2" s="1193"/>
      <c r="HHJ2" s="1193"/>
      <c r="HHK2" s="1193"/>
      <c r="HHL2" s="1194"/>
      <c r="HHM2" s="1192"/>
      <c r="HHN2" s="1193"/>
      <c r="HHO2" s="1193"/>
      <c r="HHP2" s="1193"/>
      <c r="HHQ2" s="1193"/>
      <c r="HHR2" s="1193"/>
      <c r="HHS2" s="1194"/>
      <c r="HHT2" s="1192"/>
      <c r="HHU2" s="1193"/>
      <c r="HHV2" s="1193"/>
      <c r="HHW2" s="1193"/>
      <c r="HHX2" s="1193"/>
      <c r="HHY2" s="1193"/>
      <c r="HHZ2" s="1194"/>
      <c r="HIA2" s="1192"/>
      <c r="HIB2" s="1193"/>
      <c r="HIC2" s="1193"/>
      <c r="HID2" s="1193"/>
      <c r="HIE2" s="1193"/>
      <c r="HIF2" s="1193"/>
      <c r="HIG2" s="1194"/>
      <c r="HIH2" s="1192"/>
      <c r="HII2" s="1193"/>
      <c r="HIJ2" s="1193"/>
      <c r="HIK2" s="1193"/>
      <c r="HIL2" s="1193"/>
      <c r="HIM2" s="1193"/>
      <c r="HIN2" s="1194"/>
      <c r="HIO2" s="1192"/>
      <c r="HIP2" s="1193"/>
      <c r="HIQ2" s="1193"/>
      <c r="HIR2" s="1193"/>
      <c r="HIS2" s="1193"/>
      <c r="HIT2" s="1193"/>
      <c r="HIU2" s="1194"/>
      <c r="HIV2" s="1192"/>
      <c r="HIW2" s="1193"/>
      <c r="HIX2" s="1193"/>
      <c r="HIY2" s="1193"/>
      <c r="HIZ2" s="1193"/>
      <c r="HJA2" s="1193"/>
      <c r="HJB2" s="1194"/>
      <c r="HJC2" s="1192"/>
      <c r="HJD2" s="1193"/>
      <c r="HJE2" s="1193"/>
      <c r="HJF2" s="1193"/>
      <c r="HJG2" s="1193"/>
      <c r="HJH2" s="1193"/>
      <c r="HJI2" s="1194"/>
      <c r="HJJ2" s="1192"/>
      <c r="HJK2" s="1193"/>
      <c r="HJL2" s="1193"/>
      <c r="HJM2" s="1193"/>
      <c r="HJN2" s="1193"/>
      <c r="HJO2" s="1193"/>
      <c r="HJP2" s="1194"/>
      <c r="HJQ2" s="1192"/>
      <c r="HJR2" s="1193"/>
      <c r="HJS2" s="1193"/>
      <c r="HJT2" s="1193"/>
      <c r="HJU2" s="1193"/>
      <c r="HJV2" s="1193"/>
      <c r="HJW2" s="1194"/>
      <c r="HJX2" s="1192"/>
      <c r="HJY2" s="1193"/>
      <c r="HJZ2" s="1193"/>
      <c r="HKA2" s="1193"/>
      <c r="HKB2" s="1193"/>
      <c r="HKC2" s="1193"/>
      <c r="HKD2" s="1194"/>
      <c r="HKE2" s="1192"/>
      <c r="HKF2" s="1193"/>
      <c r="HKG2" s="1193"/>
      <c r="HKH2" s="1193"/>
      <c r="HKI2" s="1193"/>
      <c r="HKJ2" s="1193"/>
      <c r="HKK2" s="1194"/>
      <c r="HKL2" s="1192"/>
      <c r="HKM2" s="1193"/>
      <c r="HKN2" s="1193"/>
      <c r="HKO2" s="1193"/>
      <c r="HKP2" s="1193"/>
      <c r="HKQ2" s="1193"/>
      <c r="HKR2" s="1194"/>
      <c r="HKS2" s="1192"/>
      <c r="HKT2" s="1193"/>
      <c r="HKU2" s="1193"/>
      <c r="HKV2" s="1193"/>
      <c r="HKW2" s="1193"/>
      <c r="HKX2" s="1193"/>
      <c r="HKY2" s="1194"/>
      <c r="HKZ2" s="1192"/>
      <c r="HLA2" s="1193"/>
      <c r="HLB2" s="1193"/>
      <c r="HLC2" s="1193"/>
      <c r="HLD2" s="1193"/>
      <c r="HLE2" s="1193"/>
      <c r="HLF2" s="1194"/>
      <c r="HLG2" s="1192"/>
      <c r="HLH2" s="1193"/>
      <c r="HLI2" s="1193"/>
      <c r="HLJ2" s="1193"/>
      <c r="HLK2" s="1193"/>
      <c r="HLL2" s="1193"/>
      <c r="HLM2" s="1194"/>
      <c r="HLN2" s="1192"/>
      <c r="HLO2" s="1193"/>
      <c r="HLP2" s="1193"/>
      <c r="HLQ2" s="1193"/>
      <c r="HLR2" s="1193"/>
      <c r="HLS2" s="1193"/>
      <c r="HLT2" s="1194"/>
      <c r="HLU2" s="1192"/>
      <c r="HLV2" s="1193"/>
      <c r="HLW2" s="1193"/>
      <c r="HLX2" s="1193"/>
      <c r="HLY2" s="1193"/>
      <c r="HLZ2" s="1193"/>
      <c r="HMA2" s="1194"/>
      <c r="HMB2" s="1192"/>
      <c r="HMC2" s="1193"/>
      <c r="HMD2" s="1193"/>
      <c r="HME2" s="1193"/>
      <c r="HMF2" s="1193"/>
      <c r="HMG2" s="1193"/>
      <c r="HMH2" s="1194"/>
      <c r="HMI2" s="1192"/>
      <c r="HMJ2" s="1193"/>
      <c r="HMK2" s="1193"/>
      <c r="HML2" s="1193"/>
      <c r="HMM2" s="1193"/>
      <c r="HMN2" s="1193"/>
      <c r="HMO2" s="1194"/>
      <c r="HMP2" s="1192"/>
      <c r="HMQ2" s="1193"/>
      <c r="HMR2" s="1193"/>
      <c r="HMS2" s="1193"/>
      <c r="HMT2" s="1193"/>
      <c r="HMU2" s="1193"/>
      <c r="HMV2" s="1194"/>
      <c r="HMW2" s="1192"/>
      <c r="HMX2" s="1193"/>
      <c r="HMY2" s="1193"/>
      <c r="HMZ2" s="1193"/>
      <c r="HNA2" s="1193"/>
      <c r="HNB2" s="1193"/>
      <c r="HNC2" s="1194"/>
      <c r="HND2" s="1192"/>
      <c r="HNE2" s="1193"/>
      <c r="HNF2" s="1193"/>
      <c r="HNG2" s="1193"/>
      <c r="HNH2" s="1193"/>
      <c r="HNI2" s="1193"/>
      <c r="HNJ2" s="1194"/>
      <c r="HNK2" s="1192"/>
      <c r="HNL2" s="1193"/>
      <c r="HNM2" s="1193"/>
      <c r="HNN2" s="1193"/>
      <c r="HNO2" s="1193"/>
      <c r="HNP2" s="1193"/>
      <c r="HNQ2" s="1194"/>
      <c r="HNR2" s="1192"/>
      <c r="HNS2" s="1193"/>
      <c r="HNT2" s="1193"/>
      <c r="HNU2" s="1193"/>
      <c r="HNV2" s="1193"/>
      <c r="HNW2" s="1193"/>
      <c r="HNX2" s="1194"/>
      <c r="HNY2" s="1192"/>
      <c r="HNZ2" s="1193"/>
      <c r="HOA2" s="1193"/>
      <c r="HOB2" s="1193"/>
      <c r="HOC2" s="1193"/>
      <c r="HOD2" s="1193"/>
      <c r="HOE2" s="1194"/>
      <c r="HOF2" s="1192"/>
      <c r="HOG2" s="1193"/>
      <c r="HOH2" s="1193"/>
      <c r="HOI2" s="1193"/>
      <c r="HOJ2" s="1193"/>
      <c r="HOK2" s="1193"/>
      <c r="HOL2" s="1194"/>
      <c r="HOM2" s="1192"/>
      <c r="HON2" s="1193"/>
      <c r="HOO2" s="1193"/>
      <c r="HOP2" s="1193"/>
      <c r="HOQ2" s="1193"/>
      <c r="HOR2" s="1193"/>
      <c r="HOS2" s="1194"/>
      <c r="HOT2" s="1192"/>
      <c r="HOU2" s="1193"/>
      <c r="HOV2" s="1193"/>
      <c r="HOW2" s="1193"/>
      <c r="HOX2" s="1193"/>
      <c r="HOY2" s="1193"/>
      <c r="HOZ2" s="1194"/>
      <c r="HPA2" s="1192"/>
      <c r="HPB2" s="1193"/>
      <c r="HPC2" s="1193"/>
      <c r="HPD2" s="1193"/>
      <c r="HPE2" s="1193"/>
      <c r="HPF2" s="1193"/>
      <c r="HPG2" s="1194"/>
      <c r="HPH2" s="1192"/>
      <c r="HPI2" s="1193"/>
      <c r="HPJ2" s="1193"/>
      <c r="HPK2" s="1193"/>
      <c r="HPL2" s="1193"/>
      <c r="HPM2" s="1193"/>
      <c r="HPN2" s="1194"/>
      <c r="HPO2" s="1192"/>
      <c r="HPP2" s="1193"/>
      <c r="HPQ2" s="1193"/>
      <c r="HPR2" s="1193"/>
      <c r="HPS2" s="1193"/>
      <c r="HPT2" s="1193"/>
      <c r="HPU2" s="1194"/>
      <c r="HPV2" s="1192"/>
      <c r="HPW2" s="1193"/>
      <c r="HPX2" s="1193"/>
      <c r="HPY2" s="1193"/>
      <c r="HPZ2" s="1193"/>
      <c r="HQA2" s="1193"/>
      <c r="HQB2" s="1194"/>
      <c r="HQC2" s="1192"/>
      <c r="HQD2" s="1193"/>
      <c r="HQE2" s="1193"/>
      <c r="HQF2" s="1193"/>
      <c r="HQG2" s="1193"/>
      <c r="HQH2" s="1193"/>
      <c r="HQI2" s="1194"/>
      <c r="HQJ2" s="1192"/>
      <c r="HQK2" s="1193"/>
      <c r="HQL2" s="1193"/>
      <c r="HQM2" s="1193"/>
      <c r="HQN2" s="1193"/>
      <c r="HQO2" s="1193"/>
      <c r="HQP2" s="1194"/>
      <c r="HQQ2" s="1192"/>
      <c r="HQR2" s="1193"/>
      <c r="HQS2" s="1193"/>
      <c r="HQT2" s="1193"/>
      <c r="HQU2" s="1193"/>
      <c r="HQV2" s="1193"/>
      <c r="HQW2" s="1194"/>
      <c r="HQX2" s="1192"/>
      <c r="HQY2" s="1193"/>
      <c r="HQZ2" s="1193"/>
      <c r="HRA2" s="1193"/>
      <c r="HRB2" s="1193"/>
      <c r="HRC2" s="1193"/>
      <c r="HRD2" s="1194"/>
      <c r="HRE2" s="1192"/>
      <c r="HRF2" s="1193"/>
      <c r="HRG2" s="1193"/>
      <c r="HRH2" s="1193"/>
      <c r="HRI2" s="1193"/>
      <c r="HRJ2" s="1193"/>
      <c r="HRK2" s="1194"/>
      <c r="HRL2" s="1192"/>
      <c r="HRM2" s="1193"/>
      <c r="HRN2" s="1193"/>
      <c r="HRO2" s="1193"/>
      <c r="HRP2" s="1193"/>
      <c r="HRQ2" s="1193"/>
      <c r="HRR2" s="1194"/>
      <c r="HRS2" s="1192"/>
      <c r="HRT2" s="1193"/>
      <c r="HRU2" s="1193"/>
      <c r="HRV2" s="1193"/>
      <c r="HRW2" s="1193"/>
      <c r="HRX2" s="1193"/>
      <c r="HRY2" s="1194"/>
      <c r="HRZ2" s="1192"/>
      <c r="HSA2" s="1193"/>
      <c r="HSB2" s="1193"/>
      <c r="HSC2" s="1193"/>
      <c r="HSD2" s="1193"/>
      <c r="HSE2" s="1193"/>
      <c r="HSF2" s="1194"/>
      <c r="HSG2" s="1192"/>
      <c r="HSH2" s="1193"/>
      <c r="HSI2" s="1193"/>
      <c r="HSJ2" s="1193"/>
      <c r="HSK2" s="1193"/>
      <c r="HSL2" s="1193"/>
      <c r="HSM2" s="1194"/>
      <c r="HSN2" s="1192"/>
      <c r="HSO2" s="1193"/>
      <c r="HSP2" s="1193"/>
      <c r="HSQ2" s="1193"/>
      <c r="HSR2" s="1193"/>
      <c r="HSS2" s="1193"/>
      <c r="HST2" s="1194"/>
      <c r="HSU2" s="1192"/>
      <c r="HSV2" s="1193"/>
      <c r="HSW2" s="1193"/>
      <c r="HSX2" s="1193"/>
      <c r="HSY2" s="1193"/>
      <c r="HSZ2" s="1193"/>
      <c r="HTA2" s="1194"/>
      <c r="HTB2" s="1192"/>
      <c r="HTC2" s="1193"/>
      <c r="HTD2" s="1193"/>
      <c r="HTE2" s="1193"/>
      <c r="HTF2" s="1193"/>
      <c r="HTG2" s="1193"/>
      <c r="HTH2" s="1194"/>
      <c r="HTI2" s="1192"/>
      <c r="HTJ2" s="1193"/>
      <c r="HTK2" s="1193"/>
      <c r="HTL2" s="1193"/>
      <c r="HTM2" s="1193"/>
      <c r="HTN2" s="1193"/>
      <c r="HTO2" s="1194"/>
      <c r="HTP2" s="1192"/>
      <c r="HTQ2" s="1193"/>
      <c r="HTR2" s="1193"/>
      <c r="HTS2" s="1193"/>
      <c r="HTT2" s="1193"/>
      <c r="HTU2" s="1193"/>
      <c r="HTV2" s="1194"/>
      <c r="HTW2" s="1192"/>
      <c r="HTX2" s="1193"/>
      <c r="HTY2" s="1193"/>
      <c r="HTZ2" s="1193"/>
      <c r="HUA2" s="1193"/>
      <c r="HUB2" s="1193"/>
      <c r="HUC2" s="1194"/>
      <c r="HUD2" s="1192"/>
      <c r="HUE2" s="1193"/>
      <c r="HUF2" s="1193"/>
      <c r="HUG2" s="1193"/>
      <c r="HUH2" s="1193"/>
      <c r="HUI2" s="1193"/>
      <c r="HUJ2" s="1194"/>
      <c r="HUK2" s="1192"/>
      <c r="HUL2" s="1193"/>
      <c r="HUM2" s="1193"/>
      <c r="HUN2" s="1193"/>
      <c r="HUO2" s="1193"/>
      <c r="HUP2" s="1193"/>
      <c r="HUQ2" s="1194"/>
      <c r="HUR2" s="1192"/>
      <c r="HUS2" s="1193"/>
      <c r="HUT2" s="1193"/>
      <c r="HUU2" s="1193"/>
      <c r="HUV2" s="1193"/>
      <c r="HUW2" s="1193"/>
      <c r="HUX2" s="1194"/>
      <c r="HUY2" s="1192"/>
      <c r="HUZ2" s="1193"/>
      <c r="HVA2" s="1193"/>
      <c r="HVB2" s="1193"/>
      <c r="HVC2" s="1193"/>
      <c r="HVD2" s="1193"/>
      <c r="HVE2" s="1194"/>
      <c r="HVF2" s="1192"/>
      <c r="HVG2" s="1193"/>
      <c r="HVH2" s="1193"/>
      <c r="HVI2" s="1193"/>
      <c r="HVJ2" s="1193"/>
      <c r="HVK2" s="1193"/>
      <c r="HVL2" s="1194"/>
      <c r="HVM2" s="1192"/>
      <c r="HVN2" s="1193"/>
      <c r="HVO2" s="1193"/>
      <c r="HVP2" s="1193"/>
      <c r="HVQ2" s="1193"/>
      <c r="HVR2" s="1193"/>
      <c r="HVS2" s="1194"/>
      <c r="HVT2" s="1192"/>
      <c r="HVU2" s="1193"/>
      <c r="HVV2" s="1193"/>
      <c r="HVW2" s="1193"/>
      <c r="HVX2" s="1193"/>
      <c r="HVY2" s="1193"/>
      <c r="HVZ2" s="1194"/>
      <c r="HWA2" s="1192"/>
      <c r="HWB2" s="1193"/>
      <c r="HWC2" s="1193"/>
      <c r="HWD2" s="1193"/>
      <c r="HWE2" s="1193"/>
      <c r="HWF2" s="1193"/>
      <c r="HWG2" s="1194"/>
      <c r="HWH2" s="1192"/>
      <c r="HWI2" s="1193"/>
      <c r="HWJ2" s="1193"/>
      <c r="HWK2" s="1193"/>
      <c r="HWL2" s="1193"/>
      <c r="HWM2" s="1193"/>
      <c r="HWN2" s="1194"/>
      <c r="HWO2" s="1192"/>
      <c r="HWP2" s="1193"/>
      <c r="HWQ2" s="1193"/>
      <c r="HWR2" s="1193"/>
      <c r="HWS2" s="1193"/>
      <c r="HWT2" s="1193"/>
      <c r="HWU2" s="1194"/>
      <c r="HWV2" s="1192"/>
      <c r="HWW2" s="1193"/>
      <c r="HWX2" s="1193"/>
      <c r="HWY2" s="1193"/>
      <c r="HWZ2" s="1193"/>
      <c r="HXA2" s="1193"/>
      <c r="HXB2" s="1194"/>
      <c r="HXC2" s="1192"/>
      <c r="HXD2" s="1193"/>
      <c r="HXE2" s="1193"/>
      <c r="HXF2" s="1193"/>
      <c r="HXG2" s="1193"/>
      <c r="HXH2" s="1193"/>
      <c r="HXI2" s="1194"/>
      <c r="HXJ2" s="1192"/>
      <c r="HXK2" s="1193"/>
      <c r="HXL2" s="1193"/>
      <c r="HXM2" s="1193"/>
      <c r="HXN2" s="1193"/>
      <c r="HXO2" s="1193"/>
      <c r="HXP2" s="1194"/>
      <c r="HXQ2" s="1192"/>
      <c r="HXR2" s="1193"/>
      <c r="HXS2" s="1193"/>
      <c r="HXT2" s="1193"/>
      <c r="HXU2" s="1193"/>
      <c r="HXV2" s="1193"/>
      <c r="HXW2" s="1194"/>
      <c r="HXX2" s="1192"/>
      <c r="HXY2" s="1193"/>
      <c r="HXZ2" s="1193"/>
      <c r="HYA2" s="1193"/>
      <c r="HYB2" s="1193"/>
      <c r="HYC2" s="1193"/>
      <c r="HYD2" s="1194"/>
      <c r="HYE2" s="1192"/>
      <c r="HYF2" s="1193"/>
      <c r="HYG2" s="1193"/>
      <c r="HYH2" s="1193"/>
      <c r="HYI2" s="1193"/>
      <c r="HYJ2" s="1193"/>
      <c r="HYK2" s="1194"/>
      <c r="HYL2" s="1192"/>
      <c r="HYM2" s="1193"/>
      <c r="HYN2" s="1193"/>
      <c r="HYO2" s="1193"/>
      <c r="HYP2" s="1193"/>
      <c r="HYQ2" s="1193"/>
      <c r="HYR2" s="1194"/>
      <c r="HYS2" s="1192"/>
      <c r="HYT2" s="1193"/>
      <c r="HYU2" s="1193"/>
      <c r="HYV2" s="1193"/>
      <c r="HYW2" s="1193"/>
      <c r="HYX2" s="1193"/>
      <c r="HYY2" s="1194"/>
      <c r="HYZ2" s="1192"/>
      <c r="HZA2" s="1193"/>
      <c r="HZB2" s="1193"/>
      <c r="HZC2" s="1193"/>
      <c r="HZD2" s="1193"/>
      <c r="HZE2" s="1193"/>
      <c r="HZF2" s="1194"/>
      <c r="HZG2" s="1192"/>
      <c r="HZH2" s="1193"/>
      <c r="HZI2" s="1193"/>
      <c r="HZJ2" s="1193"/>
      <c r="HZK2" s="1193"/>
      <c r="HZL2" s="1193"/>
      <c r="HZM2" s="1194"/>
      <c r="HZN2" s="1192"/>
      <c r="HZO2" s="1193"/>
      <c r="HZP2" s="1193"/>
      <c r="HZQ2" s="1193"/>
      <c r="HZR2" s="1193"/>
      <c r="HZS2" s="1193"/>
      <c r="HZT2" s="1194"/>
      <c r="HZU2" s="1192"/>
      <c r="HZV2" s="1193"/>
      <c r="HZW2" s="1193"/>
      <c r="HZX2" s="1193"/>
      <c r="HZY2" s="1193"/>
      <c r="HZZ2" s="1193"/>
      <c r="IAA2" s="1194"/>
      <c r="IAB2" s="1192"/>
      <c r="IAC2" s="1193"/>
      <c r="IAD2" s="1193"/>
      <c r="IAE2" s="1193"/>
      <c r="IAF2" s="1193"/>
      <c r="IAG2" s="1193"/>
      <c r="IAH2" s="1194"/>
      <c r="IAI2" s="1192"/>
      <c r="IAJ2" s="1193"/>
      <c r="IAK2" s="1193"/>
      <c r="IAL2" s="1193"/>
      <c r="IAM2" s="1193"/>
      <c r="IAN2" s="1193"/>
      <c r="IAO2" s="1194"/>
      <c r="IAP2" s="1192"/>
      <c r="IAQ2" s="1193"/>
      <c r="IAR2" s="1193"/>
      <c r="IAS2" s="1193"/>
      <c r="IAT2" s="1193"/>
      <c r="IAU2" s="1193"/>
      <c r="IAV2" s="1194"/>
      <c r="IAW2" s="1192"/>
      <c r="IAX2" s="1193"/>
      <c r="IAY2" s="1193"/>
      <c r="IAZ2" s="1193"/>
      <c r="IBA2" s="1193"/>
      <c r="IBB2" s="1193"/>
      <c r="IBC2" s="1194"/>
      <c r="IBD2" s="1192"/>
      <c r="IBE2" s="1193"/>
      <c r="IBF2" s="1193"/>
      <c r="IBG2" s="1193"/>
      <c r="IBH2" s="1193"/>
      <c r="IBI2" s="1193"/>
      <c r="IBJ2" s="1194"/>
      <c r="IBK2" s="1192"/>
      <c r="IBL2" s="1193"/>
      <c r="IBM2" s="1193"/>
      <c r="IBN2" s="1193"/>
      <c r="IBO2" s="1193"/>
      <c r="IBP2" s="1193"/>
      <c r="IBQ2" s="1194"/>
      <c r="IBR2" s="1192"/>
      <c r="IBS2" s="1193"/>
      <c r="IBT2" s="1193"/>
      <c r="IBU2" s="1193"/>
      <c r="IBV2" s="1193"/>
      <c r="IBW2" s="1193"/>
      <c r="IBX2" s="1194"/>
      <c r="IBY2" s="1192"/>
      <c r="IBZ2" s="1193"/>
      <c r="ICA2" s="1193"/>
      <c r="ICB2" s="1193"/>
      <c r="ICC2" s="1193"/>
      <c r="ICD2" s="1193"/>
      <c r="ICE2" s="1194"/>
      <c r="ICF2" s="1192"/>
      <c r="ICG2" s="1193"/>
      <c r="ICH2" s="1193"/>
      <c r="ICI2" s="1193"/>
      <c r="ICJ2" s="1193"/>
      <c r="ICK2" s="1193"/>
      <c r="ICL2" s="1194"/>
      <c r="ICM2" s="1192"/>
      <c r="ICN2" s="1193"/>
      <c r="ICO2" s="1193"/>
      <c r="ICP2" s="1193"/>
      <c r="ICQ2" s="1193"/>
      <c r="ICR2" s="1193"/>
      <c r="ICS2" s="1194"/>
      <c r="ICT2" s="1192"/>
      <c r="ICU2" s="1193"/>
      <c r="ICV2" s="1193"/>
      <c r="ICW2" s="1193"/>
      <c r="ICX2" s="1193"/>
      <c r="ICY2" s="1193"/>
      <c r="ICZ2" s="1194"/>
      <c r="IDA2" s="1192"/>
      <c r="IDB2" s="1193"/>
      <c r="IDC2" s="1193"/>
      <c r="IDD2" s="1193"/>
      <c r="IDE2" s="1193"/>
      <c r="IDF2" s="1193"/>
      <c r="IDG2" s="1194"/>
      <c r="IDH2" s="1192"/>
      <c r="IDI2" s="1193"/>
      <c r="IDJ2" s="1193"/>
      <c r="IDK2" s="1193"/>
      <c r="IDL2" s="1193"/>
      <c r="IDM2" s="1193"/>
      <c r="IDN2" s="1194"/>
      <c r="IDO2" s="1192"/>
      <c r="IDP2" s="1193"/>
      <c r="IDQ2" s="1193"/>
      <c r="IDR2" s="1193"/>
      <c r="IDS2" s="1193"/>
      <c r="IDT2" s="1193"/>
      <c r="IDU2" s="1194"/>
      <c r="IDV2" s="1192"/>
      <c r="IDW2" s="1193"/>
      <c r="IDX2" s="1193"/>
      <c r="IDY2" s="1193"/>
      <c r="IDZ2" s="1193"/>
      <c r="IEA2" s="1193"/>
      <c r="IEB2" s="1194"/>
      <c r="IEC2" s="1192"/>
      <c r="IED2" s="1193"/>
      <c r="IEE2" s="1193"/>
      <c r="IEF2" s="1193"/>
      <c r="IEG2" s="1193"/>
      <c r="IEH2" s="1193"/>
      <c r="IEI2" s="1194"/>
      <c r="IEJ2" s="1192"/>
      <c r="IEK2" s="1193"/>
      <c r="IEL2" s="1193"/>
      <c r="IEM2" s="1193"/>
      <c r="IEN2" s="1193"/>
      <c r="IEO2" s="1193"/>
      <c r="IEP2" s="1194"/>
      <c r="IEQ2" s="1192"/>
      <c r="IER2" s="1193"/>
      <c r="IES2" s="1193"/>
      <c r="IET2" s="1193"/>
      <c r="IEU2" s="1193"/>
      <c r="IEV2" s="1193"/>
      <c r="IEW2" s="1194"/>
      <c r="IEX2" s="1192"/>
      <c r="IEY2" s="1193"/>
      <c r="IEZ2" s="1193"/>
      <c r="IFA2" s="1193"/>
      <c r="IFB2" s="1193"/>
      <c r="IFC2" s="1193"/>
      <c r="IFD2" s="1194"/>
      <c r="IFE2" s="1192"/>
      <c r="IFF2" s="1193"/>
      <c r="IFG2" s="1193"/>
      <c r="IFH2" s="1193"/>
      <c r="IFI2" s="1193"/>
      <c r="IFJ2" s="1193"/>
      <c r="IFK2" s="1194"/>
      <c r="IFL2" s="1192"/>
      <c r="IFM2" s="1193"/>
      <c r="IFN2" s="1193"/>
      <c r="IFO2" s="1193"/>
      <c r="IFP2" s="1193"/>
      <c r="IFQ2" s="1193"/>
      <c r="IFR2" s="1194"/>
      <c r="IFS2" s="1192"/>
      <c r="IFT2" s="1193"/>
      <c r="IFU2" s="1193"/>
      <c r="IFV2" s="1193"/>
      <c r="IFW2" s="1193"/>
      <c r="IFX2" s="1193"/>
      <c r="IFY2" s="1194"/>
      <c r="IFZ2" s="1192"/>
      <c r="IGA2" s="1193"/>
      <c r="IGB2" s="1193"/>
      <c r="IGC2" s="1193"/>
      <c r="IGD2" s="1193"/>
      <c r="IGE2" s="1193"/>
      <c r="IGF2" s="1194"/>
      <c r="IGG2" s="1192"/>
      <c r="IGH2" s="1193"/>
      <c r="IGI2" s="1193"/>
      <c r="IGJ2" s="1193"/>
      <c r="IGK2" s="1193"/>
      <c r="IGL2" s="1193"/>
      <c r="IGM2" s="1194"/>
      <c r="IGN2" s="1192"/>
      <c r="IGO2" s="1193"/>
      <c r="IGP2" s="1193"/>
      <c r="IGQ2" s="1193"/>
      <c r="IGR2" s="1193"/>
      <c r="IGS2" s="1193"/>
      <c r="IGT2" s="1194"/>
      <c r="IGU2" s="1192"/>
      <c r="IGV2" s="1193"/>
      <c r="IGW2" s="1193"/>
      <c r="IGX2" s="1193"/>
      <c r="IGY2" s="1193"/>
      <c r="IGZ2" s="1193"/>
      <c r="IHA2" s="1194"/>
      <c r="IHB2" s="1192"/>
      <c r="IHC2" s="1193"/>
      <c r="IHD2" s="1193"/>
      <c r="IHE2" s="1193"/>
      <c r="IHF2" s="1193"/>
      <c r="IHG2" s="1193"/>
      <c r="IHH2" s="1194"/>
      <c r="IHI2" s="1192"/>
      <c r="IHJ2" s="1193"/>
      <c r="IHK2" s="1193"/>
      <c r="IHL2" s="1193"/>
      <c r="IHM2" s="1193"/>
      <c r="IHN2" s="1193"/>
      <c r="IHO2" s="1194"/>
      <c r="IHP2" s="1192"/>
      <c r="IHQ2" s="1193"/>
      <c r="IHR2" s="1193"/>
      <c r="IHS2" s="1193"/>
      <c r="IHT2" s="1193"/>
      <c r="IHU2" s="1193"/>
      <c r="IHV2" s="1194"/>
      <c r="IHW2" s="1192"/>
      <c r="IHX2" s="1193"/>
      <c r="IHY2" s="1193"/>
      <c r="IHZ2" s="1193"/>
      <c r="IIA2" s="1193"/>
      <c r="IIB2" s="1193"/>
      <c r="IIC2" s="1194"/>
      <c r="IID2" s="1192"/>
      <c r="IIE2" s="1193"/>
      <c r="IIF2" s="1193"/>
      <c r="IIG2" s="1193"/>
      <c r="IIH2" s="1193"/>
      <c r="III2" s="1193"/>
      <c r="IIJ2" s="1194"/>
      <c r="IIK2" s="1192"/>
      <c r="IIL2" s="1193"/>
      <c r="IIM2" s="1193"/>
      <c r="IIN2" s="1193"/>
      <c r="IIO2" s="1193"/>
      <c r="IIP2" s="1193"/>
      <c r="IIQ2" s="1194"/>
      <c r="IIR2" s="1192"/>
      <c r="IIS2" s="1193"/>
      <c r="IIT2" s="1193"/>
      <c r="IIU2" s="1193"/>
      <c r="IIV2" s="1193"/>
      <c r="IIW2" s="1193"/>
      <c r="IIX2" s="1194"/>
      <c r="IIY2" s="1192"/>
      <c r="IIZ2" s="1193"/>
      <c r="IJA2" s="1193"/>
      <c r="IJB2" s="1193"/>
      <c r="IJC2" s="1193"/>
      <c r="IJD2" s="1193"/>
      <c r="IJE2" s="1194"/>
      <c r="IJF2" s="1192"/>
      <c r="IJG2" s="1193"/>
      <c r="IJH2" s="1193"/>
      <c r="IJI2" s="1193"/>
      <c r="IJJ2" s="1193"/>
      <c r="IJK2" s="1193"/>
      <c r="IJL2" s="1194"/>
      <c r="IJM2" s="1192"/>
      <c r="IJN2" s="1193"/>
      <c r="IJO2" s="1193"/>
      <c r="IJP2" s="1193"/>
      <c r="IJQ2" s="1193"/>
      <c r="IJR2" s="1193"/>
      <c r="IJS2" s="1194"/>
      <c r="IJT2" s="1192"/>
      <c r="IJU2" s="1193"/>
      <c r="IJV2" s="1193"/>
      <c r="IJW2" s="1193"/>
      <c r="IJX2" s="1193"/>
      <c r="IJY2" s="1193"/>
      <c r="IJZ2" s="1194"/>
      <c r="IKA2" s="1192"/>
      <c r="IKB2" s="1193"/>
      <c r="IKC2" s="1193"/>
      <c r="IKD2" s="1193"/>
      <c r="IKE2" s="1193"/>
      <c r="IKF2" s="1193"/>
      <c r="IKG2" s="1194"/>
      <c r="IKH2" s="1192"/>
      <c r="IKI2" s="1193"/>
      <c r="IKJ2" s="1193"/>
      <c r="IKK2" s="1193"/>
      <c r="IKL2" s="1193"/>
      <c r="IKM2" s="1193"/>
      <c r="IKN2" s="1194"/>
      <c r="IKO2" s="1192"/>
      <c r="IKP2" s="1193"/>
      <c r="IKQ2" s="1193"/>
      <c r="IKR2" s="1193"/>
      <c r="IKS2" s="1193"/>
      <c r="IKT2" s="1193"/>
      <c r="IKU2" s="1194"/>
      <c r="IKV2" s="1192"/>
      <c r="IKW2" s="1193"/>
      <c r="IKX2" s="1193"/>
      <c r="IKY2" s="1193"/>
      <c r="IKZ2" s="1193"/>
      <c r="ILA2" s="1193"/>
      <c r="ILB2" s="1194"/>
      <c r="ILC2" s="1192"/>
      <c r="ILD2" s="1193"/>
      <c r="ILE2" s="1193"/>
      <c r="ILF2" s="1193"/>
      <c r="ILG2" s="1193"/>
      <c r="ILH2" s="1193"/>
      <c r="ILI2" s="1194"/>
      <c r="ILJ2" s="1192"/>
      <c r="ILK2" s="1193"/>
      <c r="ILL2" s="1193"/>
      <c r="ILM2" s="1193"/>
      <c r="ILN2" s="1193"/>
      <c r="ILO2" s="1193"/>
      <c r="ILP2" s="1194"/>
      <c r="ILQ2" s="1192"/>
      <c r="ILR2" s="1193"/>
      <c r="ILS2" s="1193"/>
      <c r="ILT2" s="1193"/>
      <c r="ILU2" s="1193"/>
      <c r="ILV2" s="1193"/>
      <c r="ILW2" s="1194"/>
      <c r="ILX2" s="1192"/>
      <c r="ILY2" s="1193"/>
      <c r="ILZ2" s="1193"/>
      <c r="IMA2" s="1193"/>
      <c r="IMB2" s="1193"/>
      <c r="IMC2" s="1193"/>
      <c r="IMD2" s="1194"/>
      <c r="IME2" s="1192"/>
      <c r="IMF2" s="1193"/>
      <c r="IMG2" s="1193"/>
      <c r="IMH2" s="1193"/>
      <c r="IMI2" s="1193"/>
      <c r="IMJ2" s="1193"/>
      <c r="IMK2" s="1194"/>
      <c r="IML2" s="1192"/>
      <c r="IMM2" s="1193"/>
      <c r="IMN2" s="1193"/>
      <c r="IMO2" s="1193"/>
      <c r="IMP2" s="1193"/>
      <c r="IMQ2" s="1193"/>
      <c r="IMR2" s="1194"/>
      <c r="IMS2" s="1192"/>
      <c r="IMT2" s="1193"/>
      <c r="IMU2" s="1193"/>
      <c r="IMV2" s="1193"/>
      <c r="IMW2" s="1193"/>
      <c r="IMX2" s="1193"/>
      <c r="IMY2" s="1194"/>
      <c r="IMZ2" s="1192"/>
      <c r="INA2" s="1193"/>
      <c r="INB2" s="1193"/>
      <c r="INC2" s="1193"/>
      <c r="IND2" s="1193"/>
      <c r="INE2" s="1193"/>
      <c r="INF2" s="1194"/>
      <c r="ING2" s="1192"/>
      <c r="INH2" s="1193"/>
      <c r="INI2" s="1193"/>
      <c r="INJ2" s="1193"/>
      <c r="INK2" s="1193"/>
      <c r="INL2" s="1193"/>
      <c r="INM2" s="1194"/>
      <c r="INN2" s="1192"/>
      <c r="INO2" s="1193"/>
      <c r="INP2" s="1193"/>
      <c r="INQ2" s="1193"/>
      <c r="INR2" s="1193"/>
      <c r="INS2" s="1193"/>
      <c r="INT2" s="1194"/>
      <c r="INU2" s="1192"/>
      <c r="INV2" s="1193"/>
      <c r="INW2" s="1193"/>
      <c r="INX2" s="1193"/>
      <c r="INY2" s="1193"/>
      <c r="INZ2" s="1193"/>
      <c r="IOA2" s="1194"/>
      <c r="IOB2" s="1192"/>
      <c r="IOC2" s="1193"/>
      <c r="IOD2" s="1193"/>
      <c r="IOE2" s="1193"/>
      <c r="IOF2" s="1193"/>
      <c r="IOG2" s="1193"/>
      <c r="IOH2" s="1194"/>
      <c r="IOI2" s="1192"/>
      <c r="IOJ2" s="1193"/>
      <c r="IOK2" s="1193"/>
      <c r="IOL2" s="1193"/>
      <c r="IOM2" s="1193"/>
      <c r="ION2" s="1193"/>
      <c r="IOO2" s="1194"/>
      <c r="IOP2" s="1192"/>
      <c r="IOQ2" s="1193"/>
      <c r="IOR2" s="1193"/>
      <c r="IOS2" s="1193"/>
      <c r="IOT2" s="1193"/>
      <c r="IOU2" s="1193"/>
      <c r="IOV2" s="1194"/>
      <c r="IOW2" s="1192"/>
      <c r="IOX2" s="1193"/>
      <c r="IOY2" s="1193"/>
      <c r="IOZ2" s="1193"/>
      <c r="IPA2" s="1193"/>
      <c r="IPB2" s="1193"/>
      <c r="IPC2" s="1194"/>
      <c r="IPD2" s="1192"/>
      <c r="IPE2" s="1193"/>
      <c r="IPF2" s="1193"/>
      <c r="IPG2" s="1193"/>
      <c r="IPH2" s="1193"/>
      <c r="IPI2" s="1193"/>
      <c r="IPJ2" s="1194"/>
      <c r="IPK2" s="1192"/>
      <c r="IPL2" s="1193"/>
      <c r="IPM2" s="1193"/>
      <c r="IPN2" s="1193"/>
      <c r="IPO2" s="1193"/>
      <c r="IPP2" s="1193"/>
      <c r="IPQ2" s="1194"/>
      <c r="IPR2" s="1192"/>
      <c r="IPS2" s="1193"/>
      <c r="IPT2" s="1193"/>
      <c r="IPU2" s="1193"/>
      <c r="IPV2" s="1193"/>
      <c r="IPW2" s="1193"/>
      <c r="IPX2" s="1194"/>
      <c r="IPY2" s="1192"/>
      <c r="IPZ2" s="1193"/>
      <c r="IQA2" s="1193"/>
      <c r="IQB2" s="1193"/>
      <c r="IQC2" s="1193"/>
      <c r="IQD2" s="1193"/>
      <c r="IQE2" s="1194"/>
      <c r="IQF2" s="1192"/>
      <c r="IQG2" s="1193"/>
      <c r="IQH2" s="1193"/>
      <c r="IQI2" s="1193"/>
      <c r="IQJ2" s="1193"/>
      <c r="IQK2" s="1193"/>
      <c r="IQL2" s="1194"/>
      <c r="IQM2" s="1192"/>
      <c r="IQN2" s="1193"/>
      <c r="IQO2" s="1193"/>
      <c r="IQP2" s="1193"/>
      <c r="IQQ2" s="1193"/>
      <c r="IQR2" s="1193"/>
      <c r="IQS2" s="1194"/>
      <c r="IQT2" s="1192"/>
      <c r="IQU2" s="1193"/>
      <c r="IQV2" s="1193"/>
      <c r="IQW2" s="1193"/>
      <c r="IQX2" s="1193"/>
      <c r="IQY2" s="1193"/>
      <c r="IQZ2" s="1194"/>
      <c r="IRA2" s="1192"/>
      <c r="IRB2" s="1193"/>
      <c r="IRC2" s="1193"/>
      <c r="IRD2" s="1193"/>
      <c r="IRE2" s="1193"/>
      <c r="IRF2" s="1193"/>
      <c r="IRG2" s="1194"/>
      <c r="IRH2" s="1192"/>
      <c r="IRI2" s="1193"/>
      <c r="IRJ2" s="1193"/>
      <c r="IRK2" s="1193"/>
      <c r="IRL2" s="1193"/>
      <c r="IRM2" s="1193"/>
      <c r="IRN2" s="1194"/>
      <c r="IRO2" s="1192"/>
      <c r="IRP2" s="1193"/>
      <c r="IRQ2" s="1193"/>
      <c r="IRR2" s="1193"/>
      <c r="IRS2" s="1193"/>
      <c r="IRT2" s="1193"/>
      <c r="IRU2" s="1194"/>
      <c r="IRV2" s="1192"/>
      <c r="IRW2" s="1193"/>
      <c r="IRX2" s="1193"/>
      <c r="IRY2" s="1193"/>
      <c r="IRZ2" s="1193"/>
      <c r="ISA2" s="1193"/>
      <c r="ISB2" s="1194"/>
      <c r="ISC2" s="1192"/>
      <c r="ISD2" s="1193"/>
      <c r="ISE2" s="1193"/>
      <c r="ISF2" s="1193"/>
      <c r="ISG2" s="1193"/>
      <c r="ISH2" s="1193"/>
      <c r="ISI2" s="1194"/>
      <c r="ISJ2" s="1192"/>
      <c r="ISK2" s="1193"/>
      <c r="ISL2" s="1193"/>
      <c r="ISM2" s="1193"/>
      <c r="ISN2" s="1193"/>
      <c r="ISO2" s="1193"/>
      <c r="ISP2" s="1194"/>
      <c r="ISQ2" s="1192"/>
      <c r="ISR2" s="1193"/>
      <c r="ISS2" s="1193"/>
      <c r="IST2" s="1193"/>
      <c r="ISU2" s="1193"/>
      <c r="ISV2" s="1193"/>
      <c r="ISW2" s="1194"/>
      <c r="ISX2" s="1192"/>
      <c r="ISY2" s="1193"/>
      <c r="ISZ2" s="1193"/>
      <c r="ITA2" s="1193"/>
      <c r="ITB2" s="1193"/>
      <c r="ITC2" s="1193"/>
      <c r="ITD2" s="1194"/>
      <c r="ITE2" s="1192"/>
      <c r="ITF2" s="1193"/>
      <c r="ITG2" s="1193"/>
      <c r="ITH2" s="1193"/>
      <c r="ITI2" s="1193"/>
      <c r="ITJ2" s="1193"/>
      <c r="ITK2" s="1194"/>
      <c r="ITL2" s="1192"/>
      <c r="ITM2" s="1193"/>
      <c r="ITN2" s="1193"/>
      <c r="ITO2" s="1193"/>
      <c r="ITP2" s="1193"/>
      <c r="ITQ2" s="1193"/>
      <c r="ITR2" s="1194"/>
      <c r="ITS2" s="1192"/>
      <c r="ITT2" s="1193"/>
      <c r="ITU2" s="1193"/>
      <c r="ITV2" s="1193"/>
      <c r="ITW2" s="1193"/>
      <c r="ITX2" s="1193"/>
      <c r="ITY2" s="1194"/>
      <c r="ITZ2" s="1192"/>
      <c r="IUA2" s="1193"/>
      <c r="IUB2" s="1193"/>
      <c r="IUC2" s="1193"/>
      <c r="IUD2" s="1193"/>
      <c r="IUE2" s="1193"/>
      <c r="IUF2" s="1194"/>
      <c r="IUG2" s="1192"/>
      <c r="IUH2" s="1193"/>
      <c r="IUI2" s="1193"/>
      <c r="IUJ2" s="1193"/>
      <c r="IUK2" s="1193"/>
      <c r="IUL2" s="1193"/>
      <c r="IUM2" s="1194"/>
      <c r="IUN2" s="1192"/>
      <c r="IUO2" s="1193"/>
      <c r="IUP2" s="1193"/>
      <c r="IUQ2" s="1193"/>
      <c r="IUR2" s="1193"/>
      <c r="IUS2" s="1193"/>
      <c r="IUT2" s="1194"/>
      <c r="IUU2" s="1192"/>
      <c r="IUV2" s="1193"/>
      <c r="IUW2" s="1193"/>
      <c r="IUX2" s="1193"/>
      <c r="IUY2" s="1193"/>
      <c r="IUZ2" s="1193"/>
      <c r="IVA2" s="1194"/>
      <c r="IVB2" s="1192"/>
      <c r="IVC2" s="1193"/>
      <c r="IVD2" s="1193"/>
      <c r="IVE2" s="1193"/>
      <c r="IVF2" s="1193"/>
      <c r="IVG2" s="1193"/>
      <c r="IVH2" s="1194"/>
      <c r="IVI2" s="1192"/>
      <c r="IVJ2" s="1193"/>
      <c r="IVK2" s="1193"/>
      <c r="IVL2" s="1193"/>
      <c r="IVM2" s="1193"/>
      <c r="IVN2" s="1193"/>
      <c r="IVO2" s="1194"/>
      <c r="IVP2" s="1192"/>
      <c r="IVQ2" s="1193"/>
      <c r="IVR2" s="1193"/>
      <c r="IVS2" s="1193"/>
      <c r="IVT2" s="1193"/>
      <c r="IVU2" s="1193"/>
      <c r="IVV2" s="1194"/>
      <c r="IVW2" s="1192"/>
      <c r="IVX2" s="1193"/>
      <c r="IVY2" s="1193"/>
      <c r="IVZ2" s="1193"/>
      <c r="IWA2" s="1193"/>
      <c r="IWB2" s="1193"/>
      <c r="IWC2" s="1194"/>
      <c r="IWD2" s="1192"/>
      <c r="IWE2" s="1193"/>
      <c r="IWF2" s="1193"/>
      <c r="IWG2" s="1193"/>
      <c r="IWH2" s="1193"/>
      <c r="IWI2" s="1193"/>
      <c r="IWJ2" s="1194"/>
      <c r="IWK2" s="1192"/>
      <c r="IWL2" s="1193"/>
      <c r="IWM2" s="1193"/>
      <c r="IWN2" s="1193"/>
      <c r="IWO2" s="1193"/>
      <c r="IWP2" s="1193"/>
      <c r="IWQ2" s="1194"/>
      <c r="IWR2" s="1192"/>
      <c r="IWS2" s="1193"/>
      <c r="IWT2" s="1193"/>
      <c r="IWU2" s="1193"/>
      <c r="IWV2" s="1193"/>
      <c r="IWW2" s="1193"/>
      <c r="IWX2" s="1194"/>
      <c r="IWY2" s="1192"/>
      <c r="IWZ2" s="1193"/>
      <c r="IXA2" s="1193"/>
      <c r="IXB2" s="1193"/>
      <c r="IXC2" s="1193"/>
      <c r="IXD2" s="1193"/>
      <c r="IXE2" s="1194"/>
      <c r="IXF2" s="1192"/>
      <c r="IXG2" s="1193"/>
      <c r="IXH2" s="1193"/>
      <c r="IXI2" s="1193"/>
      <c r="IXJ2" s="1193"/>
      <c r="IXK2" s="1193"/>
      <c r="IXL2" s="1194"/>
      <c r="IXM2" s="1192"/>
      <c r="IXN2" s="1193"/>
      <c r="IXO2" s="1193"/>
      <c r="IXP2" s="1193"/>
      <c r="IXQ2" s="1193"/>
      <c r="IXR2" s="1193"/>
      <c r="IXS2" s="1194"/>
      <c r="IXT2" s="1192"/>
      <c r="IXU2" s="1193"/>
      <c r="IXV2" s="1193"/>
      <c r="IXW2" s="1193"/>
      <c r="IXX2" s="1193"/>
      <c r="IXY2" s="1193"/>
      <c r="IXZ2" s="1194"/>
      <c r="IYA2" s="1192"/>
      <c r="IYB2" s="1193"/>
      <c r="IYC2" s="1193"/>
      <c r="IYD2" s="1193"/>
      <c r="IYE2" s="1193"/>
      <c r="IYF2" s="1193"/>
      <c r="IYG2" s="1194"/>
      <c r="IYH2" s="1192"/>
      <c r="IYI2" s="1193"/>
      <c r="IYJ2" s="1193"/>
      <c r="IYK2" s="1193"/>
      <c r="IYL2" s="1193"/>
      <c r="IYM2" s="1193"/>
      <c r="IYN2" s="1194"/>
      <c r="IYO2" s="1192"/>
      <c r="IYP2" s="1193"/>
      <c r="IYQ2" s="1193"/>
      <c r="IYR2" s="1193"/>
      <c r="IYS2" s="1193"/>
      <c r="IYT2" s="1193"/>
      <c r="IYU2" s="1194"/>
      <c r="IYV2" s="1192"/>
      <c r="IYW2" s="1193"/>
      <c r="IYX2" s="1193"/>
      <c r="IYY2" s="1193"/>
      <c r="IYZ2" s="1193"/>
      <c r="IZA2" s="1193"/>
      <c r="IZB2" s="1194"/>
      <c r="IZC2" s="1192"/>
      <c r="IZD2" s="1193"/>
      <c r="IZE2" s="1193"/>
      <c r="IZF2" s="1193"/>
      <c r="IZG2" s="1193"/>
      <c r="IZH2" s="1193"/>
      <c r="IZI2" s="1194"/>
      <c r="IZJ2" s="1192"/>
      <c r="IZK2" s="1193"/>
      <c r="IZL2" s="1193"/>
      <c r="IZM2" s="1193"/>
      <c r="IZN2" s="1193"/>
      <c r="IZO2" s="1193"/>
      <c r="IZP2" s="1194"/>
      <c r="IZQ2" s="1192"/>
      <c r="IZR2" s="1193"/>
      <c r="IZS2" s="1193"/>
      <c r="IZT2" s="1193"/>
      <c r="IZU2" s="1193"/>
      <c r="IZV2" s="1193"/>
      <c r="IZW2" s="1194"/>
      <c r="IZX2" s="1192"/>
      <c r="IZY2" s="1193"/>
      <c r="IZZ2" s="1193"/>
      <c r="JAA2" s="1193"/>
      <c r="JAB2" s="1193"/>
      <c r="JAC2" s="1193"/>
      <c r="JAD2" s="1194"/>
      <c r="JAE2" s="1192"/>
      <c r="JAF2" s="1193"/>
      <c r="JAG2" s="1193"/>
      <c r="JAH2" s="1193"/>
      <c r="JAI2" s="1193"/>
      <c r="JAJ2" s="1193"/>
      <c r="JAK2" s="1194"/>
      <c r="JAL2" s="1192"/>
      <c r="JAM2" s="1193"/>
      <c r="JAN2" s="1193"/>
      <c r="JAO2" s="1193"/>
      <c r="JAP2" s="1193"/>
      <c r="JAQ2" s="1193"/>
      <c r="JAR2" s="1194"/>
      <c r="JAS2" s="1192"/>
      <c r="JAT2" s="1193"/>
      <c r="JAU2" s="1193"/>
      <c r="JAV2" s="1193"/>
      <c r="JAW2" s="1193"/>
      <c r="JAX2" s="1193"/>
      <c r="JAY2" s="1194"/>
      <c r="JAZ2" s="1192"/>
      <c r="JBA2" s="1193"/>
      <c r="JBB2" s="1193"/>
      <c r="JBC2" s="1193"/>
      <c r="JBD2" s="1193"/>
      <c r="JBE2" s="1193"/>
      <c r="JBF2" s="1194"/>
      <c r="JBG2" s="1192"/>
      <c r="JBH2" s="1193"/>
      <c r="JBI2" s="1193"/>
      <c r="JBJ2" s="1193"/>
      <c r="JBK2" s="1193"/>
      <c r="JBL2" s="1193"/>
      <c r="JBM2" s="1194"/>
      <c r="JBN2" s="1192"/>
      <c r="JBO2" s="1193"/>
      <c r="JBP2" s="1193"/>
      <c r="JBQ2" s="1193"/>
      <c r="JBR2" s="1193"/>
      <c r="JBS2" s="1193"/>
      <c r="JBT2" s="1194"/>
      <c r="JBU2" s="1192"/>
      <c r="JBV2" s="1193"/>
      <c r="JBW2" s="1193"/>
      <c r="JBX2" s="1193"/>
      <c r="JBY2" s="1193"/>
      <c r="JBZ2" s="1193"/>
      <c r="JCA2" s="1194"/>
      <c r="JCB2" s="1192"/>
      <c r="JCC2" s="1193"/>
      <c r="JCD2" s="1193"/>
      <c r="JCE2" s="1193"/>
      <c r="JCF2" s="1193"/>
      <c r="JCG2" s="1193"/>
      <c r="JCH2" s="1194"/>
      <c r="JCI2" s="1192"/>
      <c r="JCJ2" s="1193"/>
      <c r="JCK2" s="1193"/>
      <c r="JCL2" s="1193"/>
      <c r="JCM2" s="1193"/>
      <c r="JCN2" s="1193"/>
      <c r="JCO2" s="1194"/>
      <c r="JCP2" s="1192"/>
      <c r="JCQ2" s="1193"/>
      <c r="JCR2" s="1193"/>
      <c r="JCS2" s="1193"/>
      <c r="JCT2" s="1193"/>
      <c r="JCU2" s="1193"/>
      <c r="JCV2" s="1194"/>
      <c r="JCW2" s="1192"/>
      <c r="JCX2" s="1193"/>
      <c r="JCY2" s="1193"/>
      <c r="JCZ2" s="1193"/>
      <c r="JDA2" s="1193"/>
      <c r="JDB2" s="1193"/>
      <c r="JDC2" s="1194"/>
      <c r="JDD2" s="1192"/>
      <c r="JDE2" s="1193"/>
      <c r="JDF2" s="1193"/>
      <c r="JDG2" s="1193"/>
      <c r="JDH2" s="1193"/>
      <c r="JDI2" s="1193"/>
      <c r="JDJ2" s="1194"/>
      <c r="JDK2" s="1192"/>
      <c r="JDL2" s="1193"/>
      <c r="JDM2" s="1193"/>
      <c r="JDN2" s="1193"/>
      <c r="JDO2" s="1193"/>
      <c r="JDP2" s="1193"/>
      <c r="JDQ2" s="1194"/>
      <c r="JDR2" s="1192"/>
      <c r="JDS2" s="1193"/>
      <c r="JDT2" s="1193"/>
      <c r="JDU2" s="1193"/>
      <c r="JDV2" s="1193"/>
      <c r="JDW2" s="1193"/>
      <c r="JDX2" s="1194"/>
      <c r="JDY2" s="1192"/>
      <c r="JDZ2" s="1193"/>
      <c r="JEA2" s="1193"/>
      <c r="JEB2" s="1193"/>
      <c r="JEC2" s="1193"/>
      <c r="JED2" s="1193"/>
      <c r="JEE2" s="1194"/>
      <c r="JEF2" s="1192"/>
      <c r="JEG2" s="1193"/>
      <c r="JEH2" s="1193"/>
      <c r="JEI2" s="1193"/>
      <c r="JEJ2" s="1193"/>
      <c r="JEK2" s="1193"/>
      <c r="JEL2" s="1194"/>
      <c r="JEM2" s="1192"/>
      <c r="JEN2" s="1193"/>
      <c r="JEO2" s="1193"/>
      <c r="JEP2" s="1193"/>
      <c r="JEQ2" s="1193"/>
      <c r="JER2" s="1193"/>
      <c r="JES2" s="1194"/>
      <c r="JET2" s="1192"/>
      <c r="JEU2" s="1193"/>
      <c r="JEV2" s="1193"/>
      <c r="JEW2" s="1193"/>
      <c r="JEX2" s="1193"/>
      <c r="JEY2" s="1193"/>
      <c r="JEZ2" s="1194"/>
      <c r="JFA2" s="1192"/>
      <c r="JFB2" s="1193"/>
      <c r="JFC2" s="1193"/>
      <c r="JFD2" s="1193"/>
      <c r="JFE2" s="1193"/>
      <c r="JFF2" s="1193"/>
      <c r="JFG2" s="1194"/>
      <c r="JFH2" s="1192"/>
      <c r="JFI2" s="1193"/>
      <c r="JFJ2" s="1193"/>
      <c r="JFK2" s="1193"/>
      <c r="JFL2" s="1193"/>
      <c r="JFM2" s="1193"/>
      <c r="JFN2" s="1194"/>
      <c r="JFO2" s="1192"/>
      <c r="JFP2" s="1193"/>
      <c r="JFQ2" s="1193"/>
      <c r="JFR2" s="1193"/>
      <c r="JFS2" s="1193"/>
      <c r="JFT2" s="1193"/>
      <c r="JFU2" s="1194"/>
      <c r="JFV2" s="1192"/>
      <c r="JFW2" s="1193"/>
      <c r="JFX2" s="1193"/>
      <c r="JFY2" s="1193"/>
      <c r="JFZ2" s="1193"/>
      <c r="JGA2" s="1193"/>
      <c r="JGB2" s="1194"/>
      <c r="JGC2" s="1192"/>
      <c r="JGD2" s="1193"/>
      <c r="JGE2" s="1193"/>
      <c r="JGF2" s="1193"/>
      <c r="JGG2" s="1193"/>
      <c r="JGH2" s="1193"/>
      <c r="JGI2" s="1194"/>
      <c r="JGJ2" s="1192"/>
      <c r="JGK2" s="1193"/>
      <c r="JGL2" s="1193"/>
      <c r="JGM2" s="1193"/>
      <c r="JGN2" s="1193"/>
      <c r="JGO2" s="1193"/>
      <c r="JGP2" s="1194"/>
      <c r="JGQ2" s="1192"/>
      <c r="JGR2" s="1193"/>
      <c r="JGS2" s="1193"/>
      <c r="JGT2" s="1193"/>
      <c r="JGU2" s="1193"/>
      <c r="JGV2" s="1193"/>
      <c r="JGW2" s="1194"/>
      <c r="JGX2" s="1192"/>
      <c r="JGY2" s="1193"/>
      <c r="JGZ2" s="1193"/>
      <c r="JHA2" s="1193"/>
      <c r="JHB2" s="1193"/>
      <c r="JHC2" s="1193"/>
      <c r="JHD2" s="1194"/>
      <c r="JHE2" s="1192"/>
      <c r="JHF2" s="1193"/>
      <c r="JHG2" s="1193"/>
      <c r="JHH2" s="1193"/>
      <c r="JHI2" s="1193"/>
      <c r="JHJ2" s="1193"/>
      <c r="JHK2" s="1194"/>
      <c r="JHL2" s="1192"/>
      <c r="JHM2" s="1193"/>
      <c r="JHN2" s="1193"/>
      <c r="JHO2" s="1193"/>
      <c r="JHP2" s="1193"/>
      <c r="JHQ2" s="1193"/>
      <c r="JHR2" s="1194"/>
      <c r="JHS2" s="1192"/>
      <c r="JHT2" s="1193"/>
      <c r="JHU2" s="1193"/>
      <c r="JHV2" s="1193"/>
      <c r="JHW2" s="1193"/>
      <c r="JHX2" s="1193"/>
      <c r="JHY2" s="1194"/>
      <c r="JHZ2" s="1192"/>
      <c r="JIA2" s="1193"/>
      <c r="JIB2" s="1193"/>
      <c r="JIC2" s="1193"/>
      <c r="JID2" s="1193"/>
      <c r="JIE2" s="1193"/>
      <c r="JIF2" s="1194"/>
      <c r="JIG2" s="1192"/>
      <c r="JIH2" s="1193"/>
      <c r="JII2" s="1193"/>
      <c r="JIJ2" s="1193"/>
      <c r="JIK2" s="1193"/>
      <c r="JIL2" s="1193"/>
      <c r="JIM2" s="1194"/>
      <c r="JIN2" s="1192"/>
      <c r="JIO2" s="1193"/>
      <c r="JIP2" s="1193"/>
      <c r="JIQ2" s="1193"/>
      <c r="JIR2" s="1193"/>
      <c r="JIS2" s="1193"/>
      <c r="JIT2" s="1194"/>
      <c r="JIU2" s="1192"/>
      <c r="JIV2" s="1193"/>
      <c r="JIW2" s="1193"/>
      <c r="JIX2" s="1193"/>
      <c r="JIY2" s="1193"/>
      <c r="JIZ2" s="1193"/>
      <c r="JJA2" s="1194"/>
      <c r="JJB2" s="1192"/>
      <c r="JJC2" s="1193"/>
      <c r="JJD2" s="1193"/>
      <c r="JJE2" s="1193"/>
      <c r="JJF2" s="1193"/>
      <c r="JJG2" s="1193"/>
      <c r="JJH2" s="1194"/>
      <c r="JJI2" s="1192"/>
      <c r="JJJ2" s="1193"/>
      <c r="JJK2" s="1193"/>
      <c r="JJL2" s="1193"/>
      <c r="JJM2" s="1193"/>
      <c r="JJN2" s="1193"/>
      <c r="JJO2" s="1194"/>
      <c r="JJP2" s="1192"/>
      <c r="JJQ2" s="1193"/>
      <c r="JJR2" s="1193"/>
      <c r="JJS2" s="1193"/>
      <c r="JJT2" s="1193"/>
      <c r="JJU2" s="1193"/>
      <c r="JJV2" s="1194"/>
      <c r="JJW2" s="1192"/>
      <c r="JJX2" s="1193"/>
      <c r="JJY2" s="1193"/>
      <c r="JJZ2" s="1193"/>
      <c r="JKA2" s="1193"/>
      <c r="JKB2" s="1193"/>
      <c r="JKC2" s="1194"/>
      <c r="JKD2" s="1192"/>
      <c r="JKE2" s="1193"/>
      <c r="JKF2" s="1193"/>
      <c r="JKG2" s="1193"/>
      <c r="JKH2" s="1193"/>
      <c r="JKI2" s="1193"/>
      <c r="JKJ2" s="1194"/>
      <c r="JKK2" s="1192"/>
      <c r="JKL2" s="1193"/>
      <c r="JKM2" s="1193"/>
      <c r="JKN2" s="1193"/>
      <c r="JKO2" s="1193"/>
      <c r="JKP2" s="1193"/>
      <c r="JKQ2" s="1194"/>
      <c r="JKR2" s="1192"/>
      <c r="JKS2" s="1193"/>
      <c r="JKT2" s="1193"/>
      <c r="JKU2" s="1193"/>
      <c r="JKV2" s="1193"/>
      <c r="JKW2" s="1193"/>
      <c r="JKX2" s="1194"/>
      <c r="JKY2" s="1192"/>
      <c r="JKZ2" s="1193"/>
      <c r="JLA2" s="1193"/>
      <c r="JLB2" s="1193"/>
      <c r="JLC2" s="1193"/>
      <c r="JLD2" s="1193"/>
      <c r="JLE2" s="1194"/>
      <c r="JLF2" s="1192"/>
      <c r="JLG2" s="1193"/>
      <c r="JLH2" s="1193"/>
      <c r="JLI2" s="1193"/>
      <c r="JLJ2" s="1193"/>
      <c r="JLK2" s="1193"/>
      <c r="JLL2" s="1194"/>
      <c r="JLM2" s="1192"/>
      <c r="JLN2" s="1193"/>
      <c r="JLO2" s="1193"/>
      <c r="JLP2" s="1193"/>
      <c r="JLQ2" s="1193"/>
      <c r="JLR2" s="1193"/>
      <c r="JLS2" s="1194"/>
      <c r="JLT2" s="1192"/>
      <c r="JLU2" s="1193"/>
      <c r="JLV2" s="1193"/>
      <c r="JLW2" s="1193"/>
      <c r="JLX2" s="1193"/>
      <c r="JLY2" s="1193"/>
      <c r="JLZ2" s="1194"/>
      <c r="JMA2" s="1192"/>
      <c r="JMB2" s="1193"/>
      <c r="JMC2" s="1193"/>
      <c r="JMD2" s="1193"/>
      <c r="JME2" s="1193"/>
      <c r="JMF2" s="1193"/>
      <c r="JMG2" s="1194"/>
      <c r="JMH2" s="1192"/>
      <c r="JMI2" s="1193"/>
      <c r="JMJ2" s="1193"/>
      <c r="JMK2" s="1193"/>
      <c r="JML2" s="1193"/>
      <c r="JMM2" s="1193"/>
      <c r="JMN2" s="1194"/>
      <c r="JMO2" s="1192"/>
      <c r="JMP2" s="1193"/>
      <c r="JMQ2" s="1193"/>
      <c r="JMR2" s="1193"/>
      <c r="JMS2" s="1193"/>
      <c r="JMT2" s="1193"/>
      <c r="JMU2" s="1194"/>
      <c r="JMV2" s="1192"/>
      <c r="JMW2" s="1193"/>
      <c r="JMX2" s="1193"/>
      <c r="JMY2" s="1193"/>
      <c r="JMZ2" s="1193"/>
      <c r="JNA2" s="1193"/>
      <c r="JNB2" s="1194"/>
      <c r="JNC2" s="1192"/>
      <c r="JND2" s="1193"/>
      <c r="JNE2" s="1193"/>
      <c r="JNF2" s="1193"/>
      <c r="JNG2" s="1193"/>
      <c r="JNH2" s="1193"/>
      <c r="JNI2" s="1194"/>
      <c r="JNJ2" s="1192"/>
      <c r="JNK2" s="1193"/>
      <c r="JNL2" s="1193"/>
      <c r="JNM2" s="1193"/>
      <c r="JNN2" s="1193"/>
      <c r="JNO2" s="1193"/>
      <c r="JNP2" s="1194"/>
      <c r="JNQ2" s="1192"/>
      <c r="JNR2" s="1193"/>
      <c r="JNS2" s="1193"/>
      <c r="JNT2" s="1193"/>
      <c r="JNU2" s="1193"/>
      <c r="JNV2" s="1193"/>
      <c r="JNW2" s="1194"/>
      <c r="JNX2" s="1192"/>
      <c r="JNY2" s="1193"/>
      <c r="JNZ2" s="1193"/>
      <c r="JOA2" s="1193"/>
      <c r="JOB2" s="1193"/>
      <c r="JOC2" s="1193"/>
      <c r="JOD2" s="1194"/>
      <c r="JOE2" s="1192"/>
      <c r="JOF2" s="1193"/>
      <c r="JOG2" s="1193"/>
      <c r="JOH2" s="1193"/>
      <c r="JOI2" s="1193"/>
      <c r="JOJ2" s="1193"/>
      <c r="JOK2" s="1194"/>
      <c r="JOL2" s="1192"/>
      <c r="JOM2" s="1193"/>
      <c r="JON2" s="1193"/>
      <c r="JOO2" s="1193"/>
      <c r="JOP2" s="1193"/>
      <c r="JOQ2" s="1193"/>
      <c r="JOR2" s="1194"/>
      <c r="JOS2" s="1192"/>
      <c r="JOT2" s="1193"/>
      <c r="JOU2" s="1193"/>
      <c r="JOV2" s="1193"/>
      <c r="JOW2" s="1193"/>
      <c r="JOX2" s="1193"/>
      <c r="JOY2" s="1194"/>
      <c r="JOZ2" s="1192"/>
      <c r="JPA2" s="1193"/>
      <c r="JPB2" s="1193"/>
      <c r="JPC2" s="1193"/>
      <c r="JPD2" s="1193"/>
      <c r="JPE2" s="1193"/>
      <c r="JPF2" s="1194"/>
      <c r="JPG2" s="1192"/>
      <c r="JPH2" s="1193"/>
      <c r="JPI2" s="1193"/>
      <c r="JPJ2" s="1193"/>
      <c r="JPK2" s="1193"/>
      <c r="JPL2" s="1193"/>
      <c r="JPM2" s="1194"/>
      <c r="JPN2" s="1192"/>
      <c r="JPO2" s="1193"/>
      <c r="JPP2" s="1193"/>
      <c r="JPQ2" s="1193"/>
      <c r="JPR2" s="1193"/>
      <c r="JPS2" s="1193"/>
      <c r="JPT2" s="1194"/>
      <c r="JPU2" s="1192"/>
      <c r="JPV2" s="1193"/>
      <c r="JPW2" s="1193"/>
      <c r="JPX2" s="1193"/>
      <c r="JPY2" s="1193"/>
      <c r="JPZ2" s="1193"/>
      <c r="JQA2" s="1194"/>
      <c r="JQB2" s="1192"/>
      <c r="JQC2" s="1193"/>
      <c r="JQD2" s="1193"/>
      <c r="JQE2" s="1193"/>
      <c r="JQF2" s="1193"/>
      <c r="JQG2" s="1193"/>
      <c r="JQH2" s="1194"/>
      <c r="JQI2" s="1192"/>
      <c r="JQJ2" s="1193"/>
      <c r="JQK2" s="1193"/>
      <c r="JQL2" s="1193"/>
      <c r="JQM2" s="1193"/>
      <c r="JQN2" s="1193"/>
      <c r="JQO2" s="1194"/>
      <c r="JQP2" s="1192"/>
      <c r="JQQ2" s="1193"/>
      <c r="JQR2" s="1193"/>
      <c r="JQS2" s="1193"/>
      <c r="JQT2" s="1193"/>
      <c r="JQU2" s="1193"/>
      <c r="JQV2" s="1194"/>
      <c r="JQW2" s="1192"/>
      <c r="JQX2" s="1193"/>
      <c r="JQY2" s="1193"/>
      <c r="JQZ2" s="1193"/>
      <c r="JRA2" s="1193"/>
      <c r="JRB2" s="1193"/>
      <c r="JRC2" s="1194"/>
      <c r="JRD2" s="1192"/>
      <c r="JRE2" s="1193"/>
      <c r="JRF2" s="1193"/>
      <c r="JRG2" s="1193"/>
      <c r="JRH2" s="1193"/>
      <c r="JRI2" s="1193"/>
      <c r="JRJ2" s="1194"/>
      <c r="JRK2" s="1192"/>
      <c r="JRL2" s="1193"/>
      <c r="JRM2" s="1193"/>
      <c r="JRN2" s="1193"/>
      <c r="JRO2" s="1193"/>
      <c r="JRP2" s="1193"/>
      <c r="JRQ2" s="1194"/>
      <c r="JRR2" s="1192"/>
      <c r="JRS2" s="1193"/>
      <c r="JRT2" s="1193"/>
      <c r="JRU2" s="1193"/>
      <c r="JRV2" s="1193"/>
      <c r="JRW2" s="1193"/>
      <c r="JRX2" s="1194"/>
      <c r="JRY2" s="1192"/>
      <c r="JRZ2" s="1193"/>
      <c r="JSA2" s="1193"/>
      <c r="JSB2" s="1193"/>
      <c r="JSC2" s="1193"/>
      <c r="JSD2" s="1193"/>
      <c r="JSE2" s="1194"/>
      <c r="JSF2" s="1192"/>
      <c r="JSG2" s="1193"/>
      <c r="JSH2" s="1193"/>
      <c r="JSI2" s="1193"/>
      <c r="JSJ2" s="1193"/>
      <c r="JSK2" s="1193"/>
      <c r="JSL2" s="1194"/>
      <c r="JSM2" s="1192"/>
      <c r="JSN2" s="1193"/>
      <c r="JSO2" s="1193"/>
      <c r="JSP2" s="1193"/>
      <c r="JSQ2" s="1193"/>
      <c r="JSR2" s="1193"/>
      <c r="JSS2" s="1194"/>
      <c r="JST2" s="1192"/>
      <c r="JSU2" s="1193"/>
      <c r="JSV2" s="1193"/>
      <c r="JSW2" s="1193"/>
      <c r="JSX2" s="1193"/>
      <c r="JSY2" s="1193"/>
      <c r="JSZ2" s="1194"/>
      <c r="JTA2" s="1192"/>
      <c r="JTB2" s="1193"/>
      <c r="JTC2" s="1193"/>
      <c r="JTD2" s="1193"/>
      <c r="JTE2" s="1193"/>
      <c r="JTF2" s="1193"/>
      <c r="JTG2" s="1194"/>
      <c r="JTH2" s="1192"/>
      <c r="JTI2" s="1193"/>
      <c r="JTJ2" s="1193"/>
      <c r="JTK2" s="1193"/>
      <c r="JTL2" s="1193"/>
      <c r="JTM2" s="1193"/>
      <c r="JTN2" s="1194"/>
      <c r="JTO2" s="1192"/>
      <c r="JTP2" s="1193"/>
      <c r="JTQ2" s="1193"/>
      <c r="JTR2" s="1193"/>
      <c r="JTS2" s="1193"/>
      <c r="JTT2" s="1193"/>
      <c r="JTU2" s="1194"/>
      <c r="JTV2" s="1192"/>
      <c r="JTW2" s="1193"/>
      <c r="JTX2" s="1193"/>
      <c r="JTY2" s="1193"/>
      <c r="JTZ2" s="1193"/>
      <c r="JUA2" s="1193"/>
      <c r="JUB2" s="1194"/>
      <c r="JUC2" s="1192"/>
      <c r="JUD2" s="1193"/>
      <c r="JUE2" s="1193"/>
      <c r="JUF2" s="1193"/>
      <c r="JUG2" s="1193"/>
      <c r="JUH2" s="1193"/>
      <c r="JUI2" s="1194"/>
      <c r="JUJ2" s="1192"/>
      <c r="JUK2" s="1193"/>
      <c r="JUL2" s="1193"/>
      <c r="JUM2" s="1193"/>
      <c r="JUN2" s="1193"/>
      <c r="JUO2" s="1193"/>
      <c r="JUP2" s="1194"/>
      <c r="JUQ2" s="1192"/>
      <c r="JUR2" s="1193"/>
      <c r="JUS2" s="1193"/>
      <c r="JUT2" s="1193"/>
      <c r="JUU2" s="1193"/>
      <c r="JUV2" s="1193"/>
      <c r="JUW2" s="1194"/>
      <c r="JUX2" s="1192"/>
      <c r="JUY2" s="1193"/>
      <c r="JUZ2" s="1193"/>
      <c r="JVA2" s="1193"/>
      <c r="JVB2" s="1193"/>
      <c r="JVC2" s="1193"/>
      <c r="JVD2" s="1194"/>
      <c r="JVE2" s="1192"/>
      <c r="JVF2" s="1193"/>
      <c r="JVG2" s="1193"/>
      <c r="JVH2" s="1193"/>
      <c r="JVI2" s="1193"/>
      <c r="JVJ2" s="1193"/>
      <c r="JVK2" s="1194"/>
      <c r="JVL2" s="1192"/>
      <c r="JVM2" s="1193"/>
      <c r="JVN2" s="1193"/>
      <c r="JVO2" s="1193"/>
      <c r="JVP2" s="1193"/>
      <c r="JVQ2" s="1193"/>
      <c r="JVR2" s="1194"/>
      <c r="JVS2" s="1192"/>
      <c r="JVT2" s="1193"/>
      <c r="JVU2" s="1193"/>
      <c r="JVV2" s="1193"/>
      <c r="JVW2" s="1193"/>
      <c r="JVX2" s="1193"/>
      <c r="JVY2" s="1194"/>
      <c r="JVZ2" s="1192"/>
      <c r="JWA2" s="1193"/>
      <c r="JWB2" s="1193"/>
      <c r="JWC2" s="1193"/>
      <c r="JWD2" s="1193"/>
      <c r="JWE2" s="1193"/>
      <c r="JWF2" s="1194"/>
      <c r="JWG2" s="1192"/>
      <c r="JWH2" s="1193"/>
      <c r="JWI2" s="1193"/>
      <c r="JWJ2" s="1193"/>
      <c r="JWK2" s="1193"/>
      <c r="JWL2" s="1193"/>
      <c r="JWM2" s="1194"/>
      <c r="JWN2" s="1192"/>
      <c r="JWO2" s="1193"/>
      <c r="JWP2" s="1193"/>
      <c r="JWQ2" s="1193"/>
      <c r="JWR2" s="1193"/>
      <c r="JWS2" s="1193"/>
      <c r="JWT2" s="1194"/>
      <c r="JWU2" s="1192"/>
      <c r="JWV2" s="1193"/>
      <c r="JWW2" s="1193"/>
      <c r="JWX2" s="1193"/>
      <c r="JWY2" s="1193"/>
      <c r="JWZ2" s="1193"/>
      <c r="JXA2" s="1194"/>
      <c r="JXB2" s="1192"/>
      <c r="JXC2" s="1193"/>
      <c r="JXD2" s="1193"/>
      <c r="JXE2" s="1193"/>
      <c r="JXF2" s="1193"/>
      <c r="JXG2" s="1193"/>
      <c r="JXH2" s="1194"/>
      <c r="JXI2" s="1192"/>
      <c r="JXJ2" s="1193"/>
      <c r="JXK2" s="1193"/>
      <c r="JXL2" s="1193"/>
      <c r="JXM2" s="1193"/>
      <c r="JXN2" s="1193"/>
      <c r="JXO2" s="1194"/>
      <c r="JXP2" s="1192"/>
      <c r="JXQ2" s="1193"/>
      <c r="JXR2" s="1193"/>
      <c r="JXS2" s="1193"/>
      <c r="JXT2" s="1193"/>
      <c r="JXU2" s="1193"/>
      <c r="JXV2" s="1194"/>
      <c r="JXW2" s="1192"/>
      <c r="JXX2" s="1193"/>
      <c r="JXY2" s="1193"/>
      <c r="JXZ2" s="1193"/>
      <c r="JYA2" s="1193"/>
      <c r="JYB2" s="1193"/>
      <c r="JYC2" s="1194"/>
      <c r="JYD2" s="1192"/>
      <c r="JYE2" s="1193"/>
      <c r="JYF2" s="1193"/>
      <c r="JYG2" s="1193"/>
      <c r="JYH2" s="1193"/>
      <c r="JYI2" s="1193"/>
      <c r="JYJ2" s="1194"/>
      <c r="JYK2" s="1192"/>
      <c r="JYL2" s="1193"/>
      <c r="JYM2" s="1193"/>
      <c r="JYN2" s="1193"/>
      <c r="JYO2" s="1193"/>
      <c r="JYP2" s="1193"/>
      <c r="JYQ2" s="1194"/>
      <c r="JYR2" s="1192"/>
      <c r="JYS2" s="1193"/>
      <c r="JYT2" s="1193"/>
      <c r="JYU2" s="1193"/>
      <c r="JYV2" s="1193"/>
      <c r="JYW2" s="1193"/>
      <c r="JYX2" s="1194"/>
      <c r="JYY2" s="1192"/>
      <c r="JYZ2" s="1193"/>
      <c r="JZA2" s="1193"/>
      <c r="JZB2" s="1193"/>
      <c r="JZC2" s="1193"/>
      <c r="JZD2" s="1193"/>
      <c r="JZE2" s="1194"/>
      <c r="JZF2" s="1192"/>
      <c r="JZG2" s="1193"/>
      <c r="JZH2" s="1193"/>
      <c r="JZI2" s="1193"/>
      <c r="JZJ2" s="1193"/>
      <c r="JZK2" s="1193"/>
      <c r="JZL2" s="1194"/>
      <c r="JZM2" s="1192"/>
      <c r="JZN2" s="1193"/>
      <c r="JZO2" s="1193"/>
      <c r="JZP2" s="1193"/>
      <c r="JZQ2" s="1193"/>
      <c r="JZR2" s="1193"/>
      <c r="JZS2" s="1194"/>
      <c r="JZT2" s="1192"/>
      <c r="JZU2" s="1193"/>
      <c r="JZV2" s="1193"/>
      <c r="JZW2" s="1193"/>
      <c r="JZX2" s="1193"/>
      <c r="JZY2" s="1193"/>
      <c r="JZZ2" s="1194"/>
      <c r="KAA2" s="1192"/>
      <c r="KAB2" s="1193"/>
      <c r="KAC2" s="1193"/>
      <c r="KAD2" s="1193"/>
      <c r="KAE2" s="1193"/>
      <c r="KAF2" s="1193"/>
      <c r="KAG2" s="1194"/>
      <c r="KAH2" s="1192"/>
      <c r="KAI2" s="1193"/>
      <c r="KAJ2" s="1193"/>
      <c r="KAK2" s="1193"/>
      <c r="KAL2" s="1193"/>
      <c r="KAM2" s="1193"/>
      <c r="KAN2" s="1194"/>
      <c r="KAO2" s="1192"/>
      <c r="KAP2" s="1193"/>
      <c r="KAQ2" s="1193"/>
      <c r="KAR2" s="1193"/>
      <c r="KAS2" s="1193"/>
      <c r="KAT2" s="1193"/>
      <c r="KAU2" s="1194"/>
      <c r="KAV2" s="1192"/>
      <c r="KAW2" s="1193"/>
      <c r="KAX2" s="1193"/>
      <c r="KAY2" s="1193"/>
      <c r="KAZ2" s="1193"/>
      <c r="KBA2" s="1193"/>
      <c r="KBB2" s="1194"/>
      <c r="KBC2" s="1192"/>
      <c r="KBD2" s="1193"/>
      <c r="KBE2" s="1193"/>
      <c r="KBF2" s="1193"/>
      <c r="KBG2" s="1193"/>
      <c r="KBH2" s="1193"/>
      <c r="KBI2" s="1194"/>
      <c r="KBJ2" s="1192"/>
      <c r="KBK2" s="1193"/>
      <c r="KBL2" s="1193"/>
      <c r="KBM2" s="1193"/>
      <c r="KBN2" s="1193"/>
      <c r="KBO2" s="1193"/>
      <c r="KBP2" s="1194"/>
      <c r="KBQ2" s="1192"/>
      <c r="KBR2" s="1193"/>
      <c r="KBS2" s="1193"/>
      <c r="KBT2" s="1193"/>
      <c r="KBU2" s="1193"/>
      <c r="KBV2" s="1193"/>
      <c r="KBW2" s="1194"/>
      <c r="KBX2" s="1192"/>
      <c r="KBY2" s="1193"/>
      <c r="KBZ2" s="1193"/>
      <c r="KCA2" s="1193"/>
      <c r="KCB2" s="1193"/>
      <c r="KCC2" s="1193"/>
      <c r="KCD2" s="1194"/>
      <c r="KCE2" s="1192"/>
      <c r="KCF2" s="1193"/>
      <c r="KCG2" s="1193"/>
      <c r="KCH2" s="1193"/>
      <c r="KCI2" s="1193"/>
      <c r="KCJ2" s="1193"/>
      <c r="KCK2" s="1194"/>
      <c r="KCL2" s="1192"/>
      <c r="KCM2" s="1193"/>
      <c r="KCN2" s="1193"/>
      <c r="KCO2" s="1193"/>
      <c r="KCP2" s="1193"/>
      <c r="KCQ2" s="1193"/>
      <c r="KCR2" s="1194"/>
      <c r="KCS2" s="1192"/>
      <c r="KCT2" s="1193"/>
      <c r="KCU2" s="1193"/>
      <c r="KCV2" s="1193"/>
      <c r="KCW2" s="1193"/>
      <c r="KCX2" s="1193"/>
      <c r="KCY2" s="1194"/>
      <c r="KCZ2" s="1192"/>
      <c r="KDA2" s="1193"/>
      <c r="KDB2" s="1193"/>
      <c r="KDC2" s="1193"/>
      <c r="KDD2" s="1193"/>
      <c r="KDE2" s="1193"/>
      <c r="KDF2" s="1194"/>
      <c r="KDG2" s="1192"/>
      <c r="KDH2" s="1193"/>
      <c r="KDI2" s="1193"/>
      <c r="KDJ2" s="1193"/>
      <c r="KDK2" s="1193"/>
      <c r="KDL2" s="1193"/>
      <c r="KDM2" s="1194"/>
      <c r="KDN2" s="1192"/>
      <c r="KDO2" s="1193"/>
      <c r="KDP2" s="1193"/>
      <c r="KDQ2" s="1193"/>
      <c r="KDR2" s="1193"/>
      <c r="KDS2" s="1193"/>
      <c r="KDT2" s="1194"/>
      <c r="KDU2" s="1192"/>
      <c r="KDV2" s="1193"/>
      <c r="KDW2" s="1193"/>
      <c r="KDX2" s="1193"/>
      <c r="KDY2" s="1193"/>
      <c r="KDZ2" s="1193"/>
      <c r="KEA2" s="1194"/>
      <c r="KEB2" s="1192"/>
      <c r="KEC2" s="1193"/>
      <c r="KED2" s="1193"/>
      <c r="KEE2" s="1193"/>
      <c r="KEF2" s="1193"/>
      <c r="KEG2" s="1193"/>
      <c r="KEH2" s="1194"/>
      <c r="KEI2" s="1192"/>
      <c r="KEJ2" s="1193"/>
      <c r="KEK2" s="1193"/>
      <c r="KEL2" s="1193"/>
      <c r="KEM2" s="1193"/>
      <c r="KEN2" s="1193"/>
      <c r="KEO2" s="1194"/>
      <c r="KEP2" s="1192"/>
      <c r="KEQ2" s="1193"/>
      <c r="KER2" s="1193"/>
      <c r="KES2" s="1193"/>
      <c r="KET2" s="1193"/>
      <c r="KEU2" s="1193"/>
      <c r="KEV2" s="1194"/>
      <c r="KEW2" s="1192"/>
      <c r="KEX2" s="1193"/>
      <c r="KEY2" s="1193"/>
      <c r="KEZ2" s="1193"/>
      <c r="KFA2" s="1193"/>
      <c r="KFB2" s="1193"/>
      <c r="KFC2" s="1194"/>
      <c r="KFD2" s="1192"/>
      <c r="KFE2" s="1193"/>
      <c r="KFF2" s="1193"/>
      <c r="KFG2" s="1193"/>
      <c r="KFH2" s="1193"/>
      <c r="KFI2" s="1193"/>
      <c r="KFJ2" s="1194"/>
      <c r="KFK2" s="1192"/>
      <c r="KFL2" s="1193"/>
      <c r="KFM2" s="1193"/>
      <c r="KFN2" s="1193"/>
      <c r="KFO2" s="1193"/>
      <c r="KFP2" s="1193"/>
      <c r="KFQ2" s="1194"/>
      <c r="KFR2" s="1192"/>
      <c r="KFS2" s="1193"/>
      <c r="KFT2" s="1193"/>
      <c r="KFU2" s="1193"/>
      <c r="KFV2" s="1193"/>
      <c r="KFW2" s="1193"/>
      <c r="KFX2" s="1194"/>
      <c r="KFY2" s="1192"/>
      <c r="KFZ2" s="1193"/>
      <c r="KGA2" s="1193"/>
      <c r="KGB2" s="1193"/>
      <c r="KGC2" s="1193"/>
      <c r="KGD2" s="1193"/>
      <c r="KGE2" s="1194"/>
      <c r="KGF2" s="1192"/>
      <c r="KGG2" s="1193"/>
      <c r="KGH2" s="1193"/>
      <c r="KGI2" s="1193"/>
      <c r="KGJ2" s="1193"/>
      <c r="KGK2" s="1193"/>
      <c r="KGL2" s="1194"/>
      <c r="KGM2" s="1192"/>
      <c r="KGN2" s="1193"/>
      <c r="KGO2" s="1193"/>
      <c r="KGP2" s="1193"/>
      <c r="KGQ2" s="1193"/>
      <c r="KGR2" s="1193"/>
      <c r="KGS2" s="1194"/>
      <c r="KGT2" s="1192"/>
      <c r="KGU2" s="1193"/>
      <c r="KGV2" s="1193"/>
      <c r="KGW2" s="1193"/>
      <c r="KGX2" s="1193"/>
      <c r="KGY2" s="1193"/>
      <c r="KGZ2" s="1194"/>
      <c r="KHA2" s="1192"/>
      <c r="KHB2" s="1193"/>
      <c r="KHC2" s="1193"/>
      <c r="KHD2" s="1193"/>
      <c r="KHE2" s="1193"/>
      <c r="KHF2" s="1193"/>
      <c r="KHG2" s="1194"/>
      <c r="KHH2" s="1192"/>
      <c r="KHI2" s="1193"/>
      <c r="KHJ2" s="1193"/>
      <c r="KHK2" s="1193"/>
      <c r="KHL2" s="1193"/>
      <c r="KHM2" s="1193"/>
      <c r="KHN2" s="1194"/>
      <c r="KHO2" s="1192"/>
      <c r="KHP2" s="1193"/>
      <c r="KHQ2" s="1193"/>
      <c r="KHR2" s="1193"/>
      <c r="KHS2" s="1193"/>
      <c r="KHT2" s="1193"/>
      <c r="KHU2" s="1194"/>
      <c r="KHV2" s="1192"/>
      <c r="KHW2" s="1193"/>
      <c r="KHX2" s="1193"/>
      <c r="KHY2" s="1193"/>
      <c r="KHZ2" s="1193"/>
      <c r="KIA2" s="1193"/>
      <c r="KIB2" s="1194"/>
      <c r="KIC2" s="1192"/>
      <c r="KID2" s="1193"/>
      <c r="KIE2" s="1193"/>
      <c r="KIF2" s="1193"/>
      <c r="KIG2" s="1193"/>
      <c r="KIH2" s="1193"/>
      <c r="KII2" s="1194"/>
      <c r="KIJ2" s="1192"/>
      <c r="KIK2" s="1193"/>
      <c r="KIL2" s="1193"/>
      <c r="KIM2" s="1193"/>
      <c r="KIN2" s="1193"/>
      <c r="KIO2" s="1193"/>
      <c r="KIP2" s="1194"/>
      <c r="KIQ2" s="1192"/>
      <c r="KIR2" s="1193"/>
      <c r="KIS2" s="1193"/>
      <c r="KIT2" s="1193"/>
      <c r="KIU2" s="1193"/>
      <c r="KIV2" s="1193"/>
      <c r="KIW2" s="1194"/>
      <c r="KIX2" s="1192"/>
      <c r="KIY2" s="1193"/>
      <c r="KIZ2" s="1193"/>
      <c r="KJA2" s="1193"/>
      <c r="KJB2" s="1193"/>
      <c r="KJC2" s="1193"/>
      <c r="KJD2" s="1194"/>
      <c r="KJE2" s="1192"/>
      <c r="KJF2" s="1193"/>
      <c r="KJG2" s="1193"/>
      <c r="KJH2" s="1193"/>
      <c r="KJI2" s="1193"/>
      <c r="KJJ2" s="1193"/>
      <c r="KJK2" s="1194"/>
      <c r="KJL2" s="1192"/>
      <c r="KJM2" s="1193"/>
      <c r="KJN2" s="1193"/>
      <c r="KJO2" s="1193"/>
      <c r="KJP2" s="1193"/>
      <c r="KJQ2" s="1193"/>
      <c r="KJR2" s="1194"/>
      <c r="KJS2" s="1192"/>
      <c r="KJT2" s="1193"/>
      <c r="KJU2" s="1193"/>
      <c r="KJV2" s="1193"/>
      <c r="KJW2" s="1193"/>
      <c r="KJX2" s="1193"/>
      <c r="KJY2" s="1194"/>
      <c r="KJZ2" s="1192"/>
      <c r="KKA2" s="1193"/>
      <c r="KKB2" s="1193"/>
      <c r="KKC2" s="1193"/>
      <c r="KKD2" s="1193"/>
      <c r="KKE2" s="1193"/>
      <c r="KKF2" s="1194"/>
      <c r="KKG2" s="1192"/>
      <c r="KKH2" s="1193"/>
      <c r="KKI2" s="1193"/>
      <c r="KKJ2" s="1193"/>
      <c r="KKK2" s="1193"/>
      <c r="KKL2" s="1193"/>
      <c r="KKM2" s="1194"/>
      <c r="KKN2" s="1192"/>
      <c r="KKO2" s="1193"/>
      <c r="KKP2" s="1193"/>
      <c r="KKQ2" s="1193"/>
      <c r="KKR2" s="1193"/>
      <c r="KKS2" s="1193"/>
      <c r="KKT2" s="1194"/>
      <c r="KKU2" s="1192"/>
      <c r="KKV2" s="1193"/>
      <c r="KKW2" s="1193"/>
      <c r="KKX2" s="1193"/>
      <c r="KKY2" s="1193"/>
      <c r="KKZ2" s="1193"/>
      <c r="KLA2" s="1194"/>
      <c r="KLB2" s="1192"/>
      <c r="KLC2" s="1193"/>
      <c r="KLD2" s="1193"/>
      <c r="KLE2" s="1193"/>
      <c r="KLF2" s="1193"/>
      <c r="KLG2" s="1193"/>
      <c r="KLH2" s="1194"/>
      <c r="KLI2" s="1192"/>
      <c r="KLJ2" s="1193"/>
      <c r="KLK2" s="1193"/>
      <c r="KLL2" s="1193"/>
      <c r="KLM2" s="1193"/>
      <c r="KLN2" s="1193"/>
      <c r="KLO2" s="1194"/>
      <c r="KLP2" s="1192"/>
      <c r="KLQ2" s="1193"/>
      <c r="KLR2" s="1193"/>
      <c r="KLS2" s="1193"/>
      <c r="KLT2" s="1193"/>
      <c r="KLU2" s="1193"/>
      <c r="KLV2" s="1194"/>
      <c r="KLW2" s="1192"/>
      <c r="KLX2" s="1193"/>
      <c r="KLY2" s="1193"/>
      <c r="KLZ2" s="1193"/>
      <c r="KMA2" s="1193"/>
      <c r="KMB2" s="1193"/>
      <c r="KMC2" s="1194"/>
      <c r="KMD2" s="1192"/>
      <c r="KME2" s="1193"/>
      <c r="KMF2" s="1193"/>
      <c r="KMG2" s="1193"/>
      <c r="KMH2" s="1193"/>
      <c r="KMI2" s="1193"/>
      <c r="KMJ2" s="1194"/>
      <c r="KMK2" s="1192"/>
      <c r="KML2" s="1193"/>
      <c r="KMM2" s="1193"/>
      <c r="KMN2" s="1193"/>
      <c r="KMO2" s="1193"/>
      <c r="KMP2" s="1193"/>
      <c r="KMQ2" s="1194"/>
      <c r="KMR2" s="1192"/>
      <c r="KMS2" s="1193"/>
      <c r="KMT2" s="1193"/>
      <c r="KMU2" s="1193"/>
      <c r="KMV2" s="1193"/>
      <c r="KMW2" s="1193"/>
      <c r="KMX2" s="1194"/>
      <c r="KMY2" s="1192"/>
      <c r="KMZ2" s="1193"/>
      <c r="KNA2" s="1193"/>
      <c r="KNB2" s="1193"/>
      <c r="KNC2" s="1193"/>
      <c r="KND2" s="1193"/>
      <c r="KNE2" s="1194"/>
      <c r="KNF2" s="1192"/>
      <c r="KNG2" s="1193"/>
      <c r="KNH2" s="1193"/>
      <c r="KNI2" s="1193"/>
      <c r="KNJ2" s="1193"/>
      <c r="KNK2" s="1193"/>
      <c r="KNL2" s="1194"/>
      <c r="KNM2" s="1192"/>
      <c r="KNN2" s="1193"/>
      <c r="KNO2" s="1193"/>
      <c r="KNP2" s="1193"/>
      <c r="KNQ2" s="1193"/>
      <c r="KNR2" s="1193"/>
      <c r="KNS2" s="1194"/>
      <c r="KNT2" s="1192"/>
      <c r="KNU2" s="1193"/>
      <c r="KNV2" s="1193"/>
      <c r="KNW2" s="1193"/>
      <c r="KNX2" s="1193"/>
      <c r="KNY2" s="1193"/>
      <c r="KNZ2" s="1194"/>
      <c r="KOA2" s="1192"/>
      <c r="KOB2" s="1193"/>
      <c r="KOC2" s="1193"/>
      <c r="KOD2" s="1193"/>
      <c r="KOE2" s="1193"/>
      <c r="KOF2" s="1193"/>
      <c r="KOG2" s="1194"/>
      <c r="KOH2" s="1192"/>
      <c r="KOI2" s="1193"/>
      <c r="KOJ2" s="1193"/>
      <c r="KOK2" s="1193"/>
      <c r="KOL2" s="1193"/>
      <c r="KOM2" s="1193"/>
      <c r="KON2" s="1194"/>
      <c r="KOO2" s="1192"/>
      <c r="KOP2" s="1193"/>
      <c r="KOQ2" s="1193"/>
      <c r="KOR2" s="1193"/>
      <c r="KOS2" s="1193"/>
      <c r="KOT2" s="1193"/>
      <c r="KOU2" s="1194"/>
      <c r="KOV2" s="1192"/>
      <c r="KOW2" s="1193"/>
      <c r="KOX2" s="1193"/>
      <c r="KOY2" s="1193"/>
      <c r="KOZ2" s="1193"/>
      <c r="KPA2" s="1193"/>
      <c r="KPB2" s="1194"/>
      <c r="KPC2" s="1192"/>
      <c r="KPD2" s="1193"/>
      <c r="KPE2" s="1193"/>
      <c r="KPF2" s="1193"/>
      <c r="KPG2" s="1193"/>
      <c r="KPH2" s="1193"/>
      <c r="KPI2" s="1194"/>
      <c r="KPJ2" s="1192"/>
      <c r="KPK2" s="1193"/>
      <c r="KPL2" s="1193"/>
      <c r="KPM2" s="1193"/>
      <c r="KPN2" s="1193"/>
      <c r="KPO2" s="1193"/>
      <c r="KPP2" s="1194"/>
      <c r="KPQ2" s="1192"/>
      <c r="KPR2" s="1193"/>
      <c r="KPS2" s="1193"/>
      <c r="KPT2" s="1193"/>
      <c r="KPU2" s="1193"/>
      <c r="KPV2" s="1193"/>
      <c r="KPW2" s="1194"/>
      <c r="KPX2" s="1192"/>
      <c r="KPY2" s="1193"/>
      <c r="KPZ2" s="1193"/>
      <c r="KQA2" s="1193"/>
      <c r="KQB2" s="1193"/>
      <c r="KQC2" s="1193"/>
      <c r="KQD2" s="1194"/>
      <c r="KQE2" s="1192"/>
      <c r="KQF2" s="1193"/>
      <c r="KQG2" s="1193"/>
      <c r="KQH2" s="1193"/>
      <c r="KQI2" s="1193"/>
      <c r="KQJ2" s="1193"/>
      <c r="KQK2" s="1194"/>
      <c r="KQL2" s="1192"/>
      <c r="KQM2" s="1193"/>
      <c r="KQN2" s="1193"/>
      <c r="KQO2" s="1193"/>
      <c r="KQP2" s="1193"/>
      <c r="KQQ2" s="1193"/>
      <c r="KQR2" s="1194"/>
      <c r="KQS2" s="1192"/>
      <c r="KQT2" s="1193"/>
      <c r="KQU2" s="1193"/>
      <c r="KQV2" s="1193"/>
      <c r="KQW2" s="1193"/>
      <c r="KQX2" s="1193"/>
      <c r="KQY2" s="1194"/>
      <c r="KQZ2" s="1192"/>
      <c r="KRA2" s="1193"/>
      <c r="KRB2" s="1193"/>
      <c r="KRC2" s="1193"/>
      <c r="KRD2" s="1193"/>
      <c r="KRE2" s="1193"/>
      <c r="KRF2" s="1194"/>
      <c r="KRG2" s="1192"/>
      <c r="KRH2" s="1193"/>
      <c r="KRI2" s="1193"/>
      <c r="KRJ2" s="1193"/>
      <c r="KRK2" s="1193"/>
      <c r="KRL2" s="1193"/>
      <c r="KRM2" s="1194"/>
      <c r="KRN2" s="1192"/>
      <c r="KRO2" s="1193"/>
      <c r="KRP2" s="1193"/>
      <c r="KRQ2" s="1193"/>
      <c r="KRR2" s="1193"/>
      <c r="KRS2" s="1193"/>
      <c r="KRT2" s="1194"/>
      <c r="KRU2" s="1192"/>
      <c r="KRV2" s="1193"/>
      <c r="KRW2" s="1193"/>
      <c r="KRX2" s="1193"/>
      <c r="KRY2" s="1193"/>
      <c r="KRZ2" s="1193"/>
      <c r="KSA2" s="1194"/>
      <c r="KSB2" s="1192"/>
      <c r="KSC2" s="1193"/>
      <c r="KSD2" s="1193"/>
      <c r="KSE2" s="1193"/>
      <c r="KSF2" s="1193"/>
      <c r="KSG2" s="1193"/>
      <c r="KSH2" s="1194"/>
      <c r="KSI2" s="1192"/>
      <c r="KSJ2" s="1193"/>
      <c r="KSK2" s="1193"/>
      <c r="KSL2" s="1193"/>
      <c r="KSM2" s="1193"/>
      <c r="KSN2" s="1193"/>
      <c r="KSO2" s="1194"/>
      <c r="KSP2" s="1192"/>
      <c r="KSQ2" s="1193"/>
      <c r="KSR2" s="1193"/>
      <c r="KSS2" s="1193"/>
      <c r="KST2" s="1193"/>
      <c r="KSU2" s="1193"/>
      <c r="KSV2" s="1194"/>
      <c r="KSW2" s="1192"/>
      <c r="KSX2" s="1193"/>
      <c r="KSY2" s="1193"/>
      <c r="KSZ2" s="1193"/>
      <c r="KTA2" s="1193"/>
      <c r="KTB2" s="1193"/>
      <c r="KTC2" s="1194"/>
      <c r="KTD2" s="1192"/>
      <c r="KTE2" s="1193"/>
      <c r="KTF2" s="1193"/>
      <c r="KTG2" s="1193"/>
      <c r="KTH2" s="1193"/>
      <c r="KTI2" s="1193"/>
      <c r="KTJ2" s="1194"/>
      <c r="KTK2" s="1192"/>
      <c r="KTL2" s="1193"/>
      <c r="KTM2" s="1193"/>
      <c r="KTN2" s="1193"/>
      <c r="KTO2" s="1193"/>
      <c r="KTP2" s="1193"/>
      <c r="KTQ2" s="1194"/>
      <c r="KTR2" s="1192"/>
      <c r="KTS2" s="1193"/>
      <c r="KTT2" s="1193"/>
      <c r="KTU2" s="1193"/>
      <c r="KTV2" s="1193"/>
      <c r="KTW2" s="1193"/>
      <c r="KTX2" s="1194"/>
      <c r="KTY2" s="1192"/>
      <c r="KTZ2" s="1193"/>
      <c r="KUA2" s="1193"/>
      <c r="KUB2" s="1193"/>
      <c r="KUC2" s="1193"/>
      <c r="KUD2" s="1193"/>
      <c r="KUE2" s="1194"/>
      <c r="KUF2" s="1192"/>
      <c r="KUG2" s="1193"/>
      <c r="KUH2" s="1193"/>
      <c r="KUI2" s="1193"/>
      <c r="KUJ2" s="1193"/>
      <c r="KUK2" s="1193"/>
      <c r="KUL2" s="1194"/>
      <c r="KUM2" s="1192"/>
      <c r="KUN2" s="1193"/>
      <c r="KUO2" s="1193"/>
      <c r="KUP2" s="1193"/>
      <c r="KUQ2" s="1193"/>
      <c r="KUR2" s="1193"/>
      <c r="KUS2" s="1194"/>
      <c r="KUT2" s="1192"/>
      <c r="KUU2" s="1193"/>
      <c r="KUV2" s="1193"/>
      <c r="KUW2" s="1193"/>
      <c r="KUX2" s="1193"/>
      <c r="KUY2" s="1193"/>
      <c r="KUZ2" s="1194"/>
      <c r="KVA2" s="1192"/>
      <c r="KVB2" s="1193"/>
      <c r="KVC2" s="1193"/>
      <c r="KVD2" s="1193"/>
      <c r="KVE2" s="1193"/>
      <c r="KVF2" s="1193"/>
      <c r="KVG2" s="1194"/>
      <c r="KVH2" s="1192"/>
      <c r="KVI2" s="1193"/>
      <c r="KVJ2" s="1193"/>
      <c r="KVK2" s="1193"/>
      <c r="KVL2" s="1193"/>
      <c r="KVM2" s="1193"/>
      <c r="KVN2" s="1194"/>
      <c r="KVO2" s="1192"/>
      <c r="KVP2" s="1193"/>
      <c r="KVQ2" s="1193"/>
      <c r="KVR2" s="1193"/>
      <c r="KVS2" s="1193"/>
      <c r="KVT2" s="1193"/>
      <c r="KVU2" s="1194"/>
      <c r="KVV2" s="1192"/>
      <c r="KVW2" s="1193"/>
      <c r="KVX2" s="1193"/>
      <c r="KVY2" s="1193"/>
      <c r="KVZ2" s="1193"/>
      <c r="KWA2" s="1193"/>
      <c r="KWB2" s="1194"/>
      <c r="KWC2" s="1192"/>
      <c r="KWD2" s="1193"/>
      <c r="KWE2" s="1193"/>
      <c r="KWF2" s="1193"/>
      <c r="KWG2" s="1193"/>
      <c r="KWH2" s="1193"/>
      <c r="KWI2" s="1194"/>
      <c r="KWJ2" s="1192"/>
      <c r="KWK2" s="1193"/>
      <c r="KWL2" s="1193"/>
      <c r="KWM2" s="1193"/>
      <c r="KWN2" s="1193"/>
      <c r="KWO2" s="1193"/>
      <c r="KWP2" s="1194"/>
      <c r="KWQ2" s="1192"/>
      <c r="KWR2" s="1193"/>
      <c r="KWS2" s="1193"/>
      <c r="KWT2" s="1193"/>
      <c r="KWU2" s="1193"/>
      <c r="KWV2" s="1193"/>
      <c r="KWW2" s="1194"/>
      <c r="KWX2" s="1192"/>
      <c r="KWY2" s="1193"/>
      <c r="KWZ2" s="1193"/>
      <c r="KXA2" s="1193"/>
      <c r="KXB2" s="1193"/>
      <c r="KXC2" s="1193"/>
      <c r="KXD2" s="1194"/>
      <c r="KXE2" s="1192"/>
      <c r="KXF2" s="1193"/>
      <c r="KXG2" s="1193"/>
      <c r="KXH2" s="1193"/>
      <c r="KXI2" s="1193"/>
      <c r="KXJ2" s="1193"/>
      <c r="KXK2" s="1194"/>
      <c r="KXL2" s="1192"/>
      <c r="KXM2" s="1193"/>
      <c r="KXN2" s="1193"/>
      <c r="KXO2" s="1193"/>
      <c r="KXP2" s="1193"/>
      <c r="KXQ2" s="1193"/>
      <c r="KXR2" s="1194"/>
      <c r="KXS2" s="1192"/>
      <c r="KXT2" s="1193"/>
      <c r="KXU2" s="1193"/>
      <c r="KXV2" s="1193"/>
      <c r="KXW2" s="1193"/>
      <c r="KXX2" s="1193"/>
      <c r="KXY2" s="1194"/>
      <c r="KXZ2" s="1192"/>
      <c r="KYA2" s="1193"/>
      <c r="KYB2" s="1193"/>
      <c r="KYC2" s="1193"/>
      <c r="KYD2" s="1193"/>
      <c r="KYE2" s="1193"/>
      <c r="KYF2" s="1194"/>
      <c r="KYG2" s="1192"/>
      <c r="KYH2" s="1193"/>
      <c r="KYI2" s="1193"/>
      <c r="KYJ2" s="1193"/>
      <c r="KYK2" s="1193"/>
      <c r="KYL2" s="1193"/>
      <c r="KYM2" s="1194"/>
      <c r="KYN2" s="1192"/>
      <c r="KYO2" s="1193"/>
      <c r="KYP2" s="1193"/>
      <c r="KYQ2" s="1193"/>
      <c r="KYR2" s="1193"/>
      <c r="KYS2" s="1193"/>
      <c r="KYT2" s="1194"/>
      <c r="KYU2" s="1192"/>
      <c r="KYV2" s="1193"/>
      <c r="KYW2" s="1193"/>
      <c r="KYX2" s="1193"/>
      <c r="KYY2" s="1193"/>
      <c r="KYZ2" s="1193"/>
      <c r="KZA2" s="1194"/>
      <c r="KZB2" s="1192"/>
      <c r="KZC2" s="1193"/>
      <c r="KZD2" s="1193"/>
      <c r="KZE2" s="1193"/>
      <c r="KZF2" s="1193"/>
      <c r="KZG2" s="1193"/>
      <c r="KZH2" s="1194"/>
      <c r="KZI2" s="1192"/>
      <c r="KZJ2" s="1193"/>
      <c r="KZK2" s="1193"/>
      <c r="KZL2" s="1193"/>
      <c r="KZM2" s="1193"/>
      <c r="KZN2" s="1193"/>
      <c r="KZO2" s="1194"/>
      <c r="KZP2" s="1192"/>
      <c r="KZQ2" s="1193"/>
      <c r="KZR2" s="1193"/>
      <c r="KZS2" s="1193"/>
      <c r="KZT2" s="1193"/>
      <c r="KZU2" s="1193"/>
      <c r="KZV2" s="1194"/>
      <c r="KZW2" s="1192"/>
      <c r="KZX2" s="1193"/>
      <c r="KZY2" s="1193"/>
      <c r="KZZ2" s="1193"/>
      <c r="LAA2" s="1193"/>
      <c r="LAB2" s="1193"/>
      <c r="LAC2" s="1194"/>
      <c r="LAD2" s="1192"/>
      <c r="LAE2" s="1193"/>
      <c r="LAF2" s="1193"/>
      <c r="LAG2" s="1193"/>
      <c r="LAH2" s="1193"/>
      <c r="LAI2" s="1193"/>
      <c r="LAJ2" s="1194"/>
      <c r="LAK2" s="1192"/>
      <c r="LAL2" s="1193"/>
      <c r="LAM2" s="1193"/>
      <c r="LAN2" s="1193"/>
      <c r="LAO2" s="1193"/>
      <c r="LAP2" s="1193"/>
      <c r="LAQ2" s="1194"/>
      <c r="LAR2" s="1192"/>
      <c r="LAS2" s="1193"/>
      <c r="LAT2" s="1193"/>
      <c r="LAU2" s="1193"/>
      <c r="LAV2" s="1193"/>
      <c r="LAW2" s="1193"/>
      <c r="LAX2" s="1194"/>
      <c r="LAY2" s="1192"/>
      <c r="LAZ2" s="1193"/>
      <c r="LBA2" s="1193"/>
      <c r="LBB2" s="1193"/>
      <c r="LBC2" s="1193"/>
      <c r="LBD2" s="1193"/>
      <c r="LBE2" s="1194"/>
      <c r="LBF2" s="1192"/>
      <c r="LBG2" s="1193"/>
      <c r="LBH2" s="1193"/>
      <c r="LBI2" s="1193"/>
      <c r="LBJ2" s="1193"/>
      <c r="LBK2" s="1193"/>
      <c r="LBL2" s="1194"/>
      <c r="LBM2" s="1192"/>
      <c r="LBN2" s="1193"/>
      <c r="LBO2" s="1193"/>
      <c r="LBP2" s="1193"/>
      <c r="LBQ2" s="1193"/>
      <c r="LBR2" s="1193"/>
      <c r="LBS2" s="1194"/>
      <c r="LBT2" s="1192"/>
      <c r="LBU2" s="1193"/>
      <c r="LBV2" s="1193"/>
      <c r="LBW2" s="1193"/>
      <c r="LBX2" s="1193"/>
      <c r="LBY2" s="1193"/>
      <c r="LBZ2" s="1194"/>
      <c r="LCA2" s="1192"/>
      <c r="LCB2" s="1193"/>
      <c r="LCC2" s="1193"/>
      <c r="LCD2" s="1193"/>
      <c r="LCE2" s="1193"/>
      <c r="LCF2" s="1193"/>
      <c r="LCG2" s="1194"/>
      <c r="LCH2" s="1192"/>
      <c r="LCI2" s="1193"/>
      <c r="LCJ2" s="1193"/>
      <c r="LCK2" s="1193"/>
      <c r="LCL2" s="1193"/>
      <c r="LCM2" s="1193"/>
      <c r="LCN2" s="1194"/>
      <c r="LCO2" s="1192"/>
      <c r="LCP2" s="1193"/>
      <c r="LCQ2" s="1193"/>
      <c r="LCR2" s="1193"/>
      <c r="LCS2" s="1193"/>
      <c r="LCT2" s="1193"/>
      <c r="LCU2" s="1194"/>
      <c r="LCV2" s="1192"/>
      <c r="LCW2" s="1193"/>
      <c r="LCX2" s="1193"/>
      <c r="LCY2" s="1193"/>
      <c r="LCZ2" s="1193"/>
      <c r="LDA2" s="1193"/>
      <c r="LDB2" s="1194"/>
      <c r="LDC2" s="1192"/>
      <c r="LDD2" s="1193"/>
      <c r="LDE2" s="1193"/>
      <c r="LDF2" s="1193"/>
      <c r="LDG2" s="1193"/>
      <c r="LDH2" s="1193"/>
      <c r="LDI2" s="1194"/>
      <c r="LDJ2" s="1192"/>
      <c r="LDK2" s="1193"/>
      <c r="LDL2" s="1193"/>
      <c r="LDM2" s="1193"/>
      <c r="LDN2" s="1193"/>
      <c r="LDO2" s="1193"/>
      <c r="LDP2" s="1194"/>
      <c r="LDQ2" s="1192"/>
      <c r="LDR2" s="1193"/>
      <c r="LDS2" s="1193"/>
      <c r="LDT2" s="1193"/>
      <c r="LDU2" s="1193"/>
      <c r="LDV2" s="1193"/>
      <c r="LDW2" s="1194"/>
      <c r="LDX2" s="1192"/>
      <c r="LDY2" s="1193"/>
      <c r="LDZ2" s="1193"/>
      <c r="LEA2" s="1193"/>
      <c r="LEB2" s="1193"/>
      <c r="LEC2" s="1193"/>
      <c r="LED2" s="1194"/>
      <c r="LEE2" s="1192"/>
      <c r="LEF2" s="1193"/>
      <c r="LEG2" s="1193"/>
      <c r="LEH2" s="1193"/>
      <c r="LEI2" s="1193"/>
      <c r="LEJ2" s="1193"/>
      <c r="LEK2" s="1194"/>
      <c r="LEL2" s="1192"/>
      <c r="LEM2" s="1193"/>
      <c r="LEN2" s="1193"/>
      <c r="LEO2" s="1193"/>
      <c r="LEP2" s="1193"/>
      <c r="LEQ2" s="1193"/>
      <c r="LER2" s="1194"/>
      <c r="LES2" s="1192"/>
      <c r="LET2" s="1193"/>
      <c r="LEU2" s="1193"/>
      <c r="LEV2" s="1193"/>
      <c r="LEW2" s="1193"/>
      <c r="LEX2" s="1193"/>
      <c r="LEY2" s="1194"/>
      <c r="LEZ2" s="1192"/>
      <c r="LFA2" s="1193"/>
      <c r="LFB2" s="1193"/>
      <c r="LFC2" s="1193"/>
      <c r="LFD2" s="1193"/>
      <c r="LFE2" s="1193"/>
      <c r="LFF2" s="1194"/>
      <c r="LFG2" s="1192"/>
      <c r="LFH2" s="1193"/>
      <c r="LFI2" s="1193"/>
      <c r="LFJ2" s="1193"/>
      <c r="LFK2" s="1193"/>
      <c r="LFL2" s="1193"/>
      <c r="LFM2" s="1194"/>
      <c r="LFN2" s="1192"/>
      <c r="LFO2" s="1193"/>
      <c r="LFP2" s="1193"/>
      <c r="LFQ2" s="1193"/>
      <c r="LFR2" s="1193"/>
      <c r="LFS2" s="1193"/>
      <c r="LFT2" s="1194"/>
      <c r="LFU2" s="1192"/>
      <c r="LFV2" s="1193"/>
      <c r="LFW2" s="1193"/>
      <c r="LFX2" s="1193"/>
      <c r="LFY2" s="1193"/>
      <c r="LFZ2" s="1193"/>
      <c r="LGA2" s="1194"/>
      <c r="LGB2" s="1192"/>
      <c r="LGC2" s="1193"/>
      <c r="LGD2" s="1193"/>
      <c r="LGE2" s="1193"/>
      <c r="LGF2" s="1193"/>
      <c r="LGG2" s="1193"/>
      <c r="LGH2" s="1194"/>
      <c r="LGI2" s="1192"/>
      <c r="LGJ2" s="1193"/>
      <c r="LGK2" s="1193"/>
      <c r="LGL2" s="1193"/>
      <c r="LGM2" s="1193"/>
      <c r="LGN2" s="1193"/>
      <c r="LGO2" s="1194"/>
      <c r="LGP2" s="1192"/>
      <c r="LGQ2" s="1193"/>
      <c r="LGR2" s="1193"/>
      <c r="LGS2" s="1193"/>
      <c r="LGT2" s="1193"/>
      <c r="LGU2" s="1193"/>
      <c r="LGV2" s="1194"/>
      <c r="LGW2" s="1192"/>
      <c r="LGX2" s="1193"/>
      <c r="LGY2" s="1193"/>
      <c r="LGZ2" s="1193"/>
      <c r="LHA2" s="1193"/>
      <c r="LHB2" s="1193"/>
      <c r="LHC2" s="1194"/>
      <c r="LHD2" s="1192"/>
      <c r="LHE2" s="1193"/>
      <c r="LHF2" s="1193"/>
      <c r="LHG2" s="1193"/>
      <c r="LHH2" s="1193"/>
      <c r="LHI2" s="1193"/>
      <c r="LHJ2" s="1194"/>
      <c r="LHK2" s="1192"/>
      <c r="LHL2" s="1193"/>
      <c r="LHM2" s="1193"/>
      <c r="LHN2" s="1193"/>
      <c r="LHO2" s="1193"/>
      <c r="LHP2" s="1193"/>
      <c r="LHQ2" s="1194"/>
      <c r="LHR2" s="1192"/>
      <c r="LHS2" s="1193"/>
      <c r="LHT2" s="1193"/>
      <c r="LHU2" s="1193"/>
      <c r="LHV2" s="1193"/>
      <c r="LHW2" s="1193"/>
      <c r="LHX2" s="1194"/>
      <c r="LHY2" s="1192"/>
      <c r="LHZ2" s="1193"/>
      <c r="LIA2" s="1193"/>
      <c r="LIB2" s="1193"/>
      <c r="LIC2" s="1193"/>
      <c r="LID2" s="1193"/>
      <c r="LIE2" s="1194"/>
      <c r="LIF2" s="1192"/>
      <c r="LIG2" s="1193"/>
      <c r="LIH2" s="1193"/>
      <c r="LII2" s="1193"/>
      <c r="LIJ2" s="1193"/>
      <c r="LIK2" s="1193"/>
      <c r="LIL2" s="1194"/>
      <c r="LIM2" s="1192"/>
      <c r="LIN2" s="1193"/>
      <c r="LIO2" s="1193"/>
      <c r="LIP2" s="1193"/>
      <c r="LIQ2" s="1193"/>
      <c r="LIR2" s="1193"/>
      <c r="LIS2" s="1194"/>
      <c r="LIT2" s="1192"/>
      <c r="LIU2" s="1193"/>
      <c r="LIV2" s="1193"/>
      <c r="LIW2" s="1193"/>
      <c r="LIX2" s="1193"/>
      <c r="LIY2" s="1193"/>
      <c r="LIZ2" s="1194"/>
      <c r="LJA2" s="1192"/>
      <c r="LJB2" s="1193"/>
      <c r="LJC2" s="1193"/>
      <c r="LJD2" s="1193"/>
      <c r="LJE2" s="1193"/>
      <c r="LJF2" s="1193"/>
      <c r="LJG2" s="1194"/>
      <c r="LJH2" s="1192"/>
      <c r="LJI2" s="1193"/>
      <c r="LJJ2" s="1193"/>
      <c r="LJK2" s="1193"/>
      <c r="LJL2" s="1193"/>
      <c r="LJM2" s="1193"/>
      <c r="LJN2" s="1194"/>
      <c r="LJO2" s="1192"/>
      <c r="LJP2" s="1193"/>
      <c r="LJQ2" s="1193"/>
      <c r="LJR2" s="1193"/>
      <c r="LJS2" s="1193"/>
      <c r="LJT2" s="1193"/>
      <c r="LJU2" s="1194"/>
      <c r="LJV2" s="1192"/>
      <c r="LJW2" s="1193"/>
      <c r="LJX2" s="1193"/>
      <c r="LJY2" s="1193"/>
      <c r="LJZ2" s="1193"/>
      <c r="LKA2" s="1193"/>
      <c r="LKB2" s="1194"/>
      <c r="LKC2" s="1192"/>
      <c r="LKD2" s="1193"/>
      <c r="LKE2" s="1193"/>
      <c r="LKF2" s="1193"/>
      <c r="LKG2" s="1193"/>
      <c r="LKH2" s="1193"/>
      <c r="LKI2" s="1194"/>
      <c r="LKJ2" s="1192"/>
      <c r="LKK2" s="1193"/>
      <c r="LKL2" s="1193"/>
      <c r="LKM2" s="1193"/>
      <c r="LKN2" s="1193"/>
      <c r="LKO2" s="1193"/>
      <c r="LKP2" s="1194"/>
      <c r="LKQ2" s="1192"/>
      <c r="LKR2" s="1193"/>
      <c r="LKS2" s="1193"/>
      <c r="LKT2" s="1193"/>
      <c r="LKU2" s="1193"/>
      <c r="LKV2" s="1193"/>
      <c r="LKW2" s="1194"/>
      <c r="LKX2" s="1192"/>
      <c r="LKY2" s="1193"/>
      <c r="LKZ2" s="1193"/>
      <c r="LLA2" s="1193"/>
      <c r="LLB2" s="1193"/>
      <c r="LLC2" s="1193"/>
      <c r="LLD2" s="1194"/>
      <c r="LLE2" s="1192"/>
      <c r="LLF2" s="1193"/>
      <c r="LLG2" s="1193"/>
      <c r="LLH2" s="1193"/>
      <c r="LLI2" s="1193"/>
      <c r="LLJ2" s="1193"/>
      <c r="LLK2" s="1194"/>
      <c r="LLL2" s="1192"/>
      <c r="LLM2" s="1193"/>
      <c r="LLN2" s="1193"/>
      <c r="LLO2" s="1193"/>
      <c r="LLP2" s="1193"/>
      <c r="LLQ2" s="1193"/>
      <c r="LLR2" s="1194"/>
      <c r="LLS2" s="1192"/>
      <c r="LLT2" s="1193"/>
      <c r="LLU2" s="1193"/>
      <c r="LLV2" s="1193"/>
      <c r="LLW2" s="1193"/>
      <c r="LLX2" s="1193"/>
      <c r="LLY2" s="1194"/>
      <c r="LLZ2" s="1192"/>
      <c r="LMA2" s="1193"/>
      <c r="LMB2" s="1193"/>
      <c r="LMC2" s="1193"/>
      <c r="LMD2" s="1193"/>
      <c r="LME2" s="1193"/>
      <c r="LMF2" s="1194"/>
      <c r="LMG2" s="1192"/>
      <c r="LMH2" s="1193"/>
      <c r="LMI2" s="1193"/>
      <c r="LMJ2" s="1193"/>
      <c r="LMK2" s="1193"/>
      <c r="LML2" s="1193"/>
      <c r="LMM2" s="1194"/>
      <c r="LMN2" s="1192"/>
      <c r="LMO2" s="1193"/>
      <c r="LMP2" s="1193"/>
      <c r="LMQ2" s="1193"/>
      <c r="LMR2" s="1193"/>
      <c r="LMS2" s="1193"/>
      <c r="LMT2" s="1194"/>
      <c r="LMU2" s="1192"/>
      <c r="LMV2" s="1193"/>
      <c r="LMW2" s="1193"/>
      <c r="LMX2" s="1193"/>
      <c r="LMY2" s="1193"/>
      <c r="LMZ2" s="1193"/>
      <c r="LNA2" s="1194"/>
      <c r="LNB2" s="1192"/>
      <c r="LNC2" s="1193"/>
      <c r="LND2" s="1193"/>
      <c r="LNE2" s="1193"/>
      <c r="LNF2" s="1193"/>
      <c r="LNG2" s="1193"/>
      <c r="LNH2" s="1194"/>
      <c r="LNI2" s="1192"/>
      <c r="LNJ2" s="1193"/>
      <c r="LNK2" s="1193"/>
      <c r="LNL2" s="1193"/>
      <c r="LNM2" s="1193"/>
      <c r="LNN2" s="1193"/>
      <c r="LNO2" s="1194"/>
      <c r="LNP2" s="1192"/>
      <c r="LNQ2" s="1193"/>
      <c r="LNR2" s="1193"/>
      <c r="LNS2" s="1193"/>
      <c r="LNT2" s="1193"/>
      <c r="LNU2" s="1193"/>
      <c r="LNV2" s="1194"/>
      <c r="LNW2" s="1192"/>
      <c r="LNX2" s="1193"/>
      <c r="LNY2" s="1193"/>
      <c r="LNZ2" s="1193"/>
      <c r="LOA2" s="1193"/>
      <c r="LOB2" s="1193"/>
      <c r="LOC2" s="1194"/>
      <c r="LOD2" s="1192"/>
      <c r="LOE2" s="1193"/>
      <c r="LOF2" s="1193"/>
      <c r="LOG2" s="1193"/>
      <c r="LOH2" s="1193"/>
      <c r="LOI2" s="1193"/>
      <c r="LOJ2" s="1194"/>
      <c r="LOK2" s="1192"/>
      <c r="LOL2" s="1193"/>
      <c r="LOM2" s="1193"/>
      <c r="LON2" s="1193"/>
      <c r="LOO2" s="1193"/>
      <c r="LOP2" s="1193"/>
      <c r="LOQ2" s="1194"/>
      <c r="LOR2" s="1192"/>
      <c r="LOS2" s="1193"/>
      <c r="LOT2" s="1193"/>
      <c r="LOU2" s="1193"/>
      <c r="LOV2" s="1193"/>
      <c r="LOW2" s="1193"/>
      <c r="LOX2" s="1194"/>
      <c r="LOY2" s="1192"/>
      <c r="LOZ2" s="1193"/>
      <c r="LPA2" s="1193"/>
      <c r="LPB2" s="1193"/>
      <c r="LPC2" s="1193"/>
      <c r="LPD2" s="1193"/>
      <c r="LPE2" s="1194"/>
      <c r="LPF2" s="1192"/>
      <c r="LPG2" s="1193"/>
      <c r="LPH2" s="1193"/>
      <c r="LPI2" s="1193"/>
      <c r="LPJ2" s="1193"/>
      <c r="LPK2" s="1193"/>
      <c r="LPL2" s="1194"/>
      <c r="LPM2" s="1192"/>
      <c r="LPN2" s="1193"/>
      <c r="LPO2" s="1193"/>
      <c r="LPP2" s="1193"/>
      <c r="LPQ2" s="1193"/>
      <c r="LPR2" s="1193"/>
      <c r="LPS2" s="1194"/>
      <c r="LPT2" s="1192"/>
      <c r="LPU2" s="1193"/>
      <c r="LPV2" s="1193"/>
      <c r="LPW2" s="1193"/>
      <c r="LPX2" s="1193"/>
      <c r="LPY2" s="1193"/>
      <c r="LPZ2" s="1194"/>
      <c r="LQA2" s="1192"/>
      <c r="LQB2" s="1193"/>
      <c r="LQC2" s="1193"/>
      <c r="LQD2" s="1193"/>
      <c r="LQE2" s="1193"/>
      <c r="LQF2" s="1193"/>
      <c r="LQG2" s="1194"/>
      <c r="LQH2" s="1192"/>
      <c r="LQI2" s="1193"/>
      <c r="LQJ2" s="1193"/>
      <c r="LQK2" s="1193"/>
      <c r="LQL2" s="1193"/>
      <c r="LQM2" s="1193"/>
      <c r="LQN2" s="1194"/>
      <c r="LQO2" s="1192"/>
      <c r="LQP2" s="1193"/>
      <c r="LQQ2" s="1193"/>
      <c r="LQR2" s="1193"/>
      <c r="LQS2" s="1193"/>
      <c r="LQT2" s="1193"/>
      <c r="LQU2" s="1194"/>
      <c r="LQV2" s="1192"/>
      <c r="LQW2" s="1193"/>
      <c r="LQX2" s="1193"/>
      <c r="LQY2" s="1193"/>
      <c r="LQZ2" s="1193"/>
      <c r="LRA2" s="1193"/>
      <c r="LRB2" s="1194"/>
      <c r="LRC2" s="1192"/>
      <c r="LRD2" s="1193"/>
      <c r="LRE2" s="1193"/>
      <c r="LRF2" s="1193"/>
      <c r="LRG2" s="1193"/>
      <c r="LRH2" s="1193"/>
      <c r="LRI2" s="1194"/>
      <c r="LRJ2" s="1192"/>
      <c r="LRK2" s="1193"/>
      <c r="LRL2" s="1193"/>
      <c r="LRM2" s="1193"/>
      <c r="LRN2" s="1193"/>
      <c r="LRO2" s="1193"/>
      <c r="LRP2" s="1194"/>
      <c r="LRQ2" s="1192"/>
      <c r="LRR2" s="1193"/>
      <c r="LRS2" s="1193"/>
      <c r="LRT2" s="1193"/>
      <c r="LRU2" s="1193"/>
      <c r="LRV2" s="1193"/>
      <c r="LRW2" s="1194"/>
      <c r="LRX2" s="1192"/>
      <c r="LRY2" s="1193"/>
      <c r="LRZ2" s="1193"/>
      <c r="LSA2" s="1193"/>
      <c r="LSB2" s="1193"/>
      <c r="LSC2" s="1193"/>
      <c r="LSD2" s="1194"/>
      <c r="LSE2" s="1192"/>
      <c r="LSF2" s="1193"/>
      <c r="LSG2" s="1193"/>
      <c r="LSH2" s="1193"/>
      <c r="LSI2" s="1193"/>
      <c r="LSJ2" s="1193"/>
      <c r="LSK2" s="1194"/>
      <c r="LSL2" s="1192"/>
      <c r="LSM2" s="1193"/>
      <c r="LSN2" s="1193"/>
      <c r="LSO2" s="1193"/>
      <c r="LSP2" s="1193"/>
      <c r="LSQ2" s="1193"/>
      <c r="LSR2" s="1194"/>
      <c r="LSS2" s="1192"/>
      <c r="LST2" s="1193"/>
      <c r="LSU2" s="1193"/>
      <c r="LSV2" s="1193"/>
      <c r="LSW2" s="1193"/>
      <c r="LSX2" s="1193"/>
      <c r="LSY2" s="1194"/>
      <c r="LSZ2" s="1192"/>
      <c r="LTA2" s="1193"/>
      <c r="LTB2" s="1193"/>
      <c r="LTC2" s="1193"/>
      <c r="LTD2" s="1193"/>
      <c r="LTE2" s="1193"/>
      <c r="LTF2" s="1194"/>
      <c r="LTG2" s="1192"/>
      <c r="LTH2" s="1193"/>
      <c r="LTI2" s="1193"/>
      <c r="LTJ2" s="1193"/>
      <c r="LTK2" s="1193"/>
      <c r="LTL2" s="1193"/>
      <c r="LTM2" s="1194"/>
      <c r="LTN2" s="1192"/>
      <c r="LTO2" s="1193"/>
      <c r="LTP2" s="1193"/>
      <c r="LTQ2" s="1193"/>
      <c r="LTR2" s="1193"/>
      <c r="LTS2" s="1193"/>
      <c r="LTT2" s="1194"/>
      <c r="LTU2" s="1192"/>
      <c r="LTV2" s="1193"/>
      <c r="LTW2" s="1193"/>
      <c r="LTX2" s="1193"/>
      <c r="LTY2" s="1193"/>
      <c r="LTZ2" s="1193"/>
      <c r="LUA2" s="1194"/>
      <c r="LUB2" s="1192"/>
      <c r="LUC2" s="1193"/>
      <c r="LUD2" s="1193"/>
      <c r="LUE2" s="1193"/>
      <c r="LUF2" s="1193"/>
      <c r="LUG2" s="1193"/>
      <c r="LUH2" s="1194"/>
      <c r="LUI2" s="1192"/>
      <c r="LUJ2" s="1193"/>
      <c r="LUK2" s="1193"/>
      <c r="LUL2" s="1193"/>
      <c r="LUM2" s="1193"/>
      <c r="LUN2" s="1193"/>
      <c r="LUO2" s="1194"/>
      <c r="LUP2" s="1192"/>
      <c r="LUQ2" s="1193"/>
      <c r="LUR2" s="1193"/>
      <c r="LUS2" s="1193"/>
      <c r="LUT2" s="1193"/>
      <c r="LUU2" s="1193"/>
      <c r="LUV2" s="1194"/>
      <c r="LUW2" s="1192"/>
      <c r="LUX2" s="1193"/>
      <c r="LUY2" s="1193"/>
      <c r="LUZ2" s="1193"/>
      <c r="LVA2" s="1193"/>
      <c r="LVB2" s="1193"/>
      <c r="LVC2" s="1194"/>
      <c r="LVD2" s="1192"/>
      <c r="LVE2" s="1193"/>
      <c r="LVF2" s="1193"/>
      <c r="LVG2" s="1193"/>
      <c r="LVH2" s="1193"/>
      <c r="LVI2" s="1193"/>
      <c r="LVJ2" s="1194"/>
      <c r="LVK2" s="1192"/>
      <c r="LVL2" s="1193"/>
      <c r="LVM2" s="1193"/>
      <c r="LVN2" s="1193"/>
      <c r="LVO2" s="1193"/>
      <c r="LVP2" s="1193"/>
      <c r="LVQ2" s="1194"/>
      <c r="LVR2" s="1192"/>
      <c r="LVS2" s="1193"/>
      <c r="LVT2" s="1193"/>
      <c r="LVU2" s="1193"/>
      <c r="LVV2" s="1193"/>
      <c r="LVW2" s="1193"/>
      <c r="LVX2" s="1194"/>
      <c r="LVY2" s="1192"/>
      <c r="LVZ2" s="1193"/>
      <c r="LWA2" s="1193"/>
      <c r="LWB2" s="1193"/>
      <c r="LWC2" s="1193"/>
      <c r="LWD2" s="1193"/>
      <c r="LWE2" s="1194"/>
      <c r="LWF2" s="1192"/>
      <c r="LWG2" s="1193"/>
      <c r="LWH2" s="1193"/>
      <c r="LWI2" s="1193"/>
      <c r="LWJ2" s="1193"/>
      <c r="LWK2" s="1193"/>
      <c r="LWL2" s="1194"/>
      <c r="LWM2" s="1192"/>
      <c r="LWN2" s="1193"/>
      <c r="LWO2" s="1193"/>
      <c r="LWP2" s="1193"/>
      <c r="LWQ2" s="1193"/>
      <c r="LWR2" s="1193"/>
      <c r="LWS2" s="1194"/>
      <c r="LWT2" s="1192"/>
      <c r="LWU2" s="1193"/>
      <c r="LWV2" s="1193"/>
      <c r="LWW2" s="1193"/>
      <c r="LWX2" s="1193"/>
      <c r="LWY2" s="1193"/>
      <c r="LWZ2" s="1194"/>
      <c r="LXA2" s="1192"/>
      <c r="LXB2" s="1193"/>
      <c r="LXC2" s="1193"/>
      <c r="LXD2" s="1193"/>
      <c r="LXE2" s="1193"/>
      <c r="LXF2" s="1193"/>
      <c r="LXG2" s="1194"/>
      <c r="LXH2" s="1192"/>
      <c r="LXI2" s="1193"/>
      <c r="LXJ2" s="1193"/>
      <c r="LXK2" s="1193"/>
      <c r="LXL2" s="1193"/>
      <c r="LXM2" s="1193"/>
      <c r="LXN2" s="1194"/>
      <c r="LXO2" s="1192"/>
      <c r="LXP2" s="1193"/>
      <c r="LXQ2" s="1193"/>
      <c r="LXR2" s="1193"/>
      <c r="LXS2" s="1193"/>
      <c r="LXT2" s="1193"/>
      <c r="LXU2" s="1194"/>
      <c r="LXV2" s="1192"/>
      <c r="LXW2" s="1193"/>
      <c r="LXX2" s="1193"/>
      <c r="LXY2" s="1193"/>
      <c r="LXZ2" s="1193"/>
      <c r="LYA2" s="1193"/>
      <c r="LYB2" s="1194"/>
      <c r="LYC2" s="1192"/>
      <c r="LYD2" s="1193"/>
      <c r="LYE2" s="1193"/>
      <c r="LYF2" s="1193"/>
      <c r="LYG2" s="1193"/>
      <c r="LYH2" s="1193"/>
      <c r="LYI2" s="1194"/>
      <c r="LYJ2" s="1192"/>
      <c r="LYK2" s="1193"/>
      <c r="LYL2" s="1193"/>
      <c r="LYM2" s="1193"/>
      <c r="LYN2" s="1193"/>
      <c r="LYO2" s="1193"/>
      <c r="LYP2" s="1194"/>
      <c r="LYQ2" s="1192"/>
      <c r="LYR2" s="1193"/>
      <c r="LYS2" s="1193"/>
      <c r="LYT2" s="1193"/>
      <c r="LYU2" s="1193"/>
      <c r="LYV2" s="1193"/>
      <c r="LYW2" s="1194"/>
      <c r="LYX2" s="1192"/>
      <c r="LYY2" s="1193"/>
      <c r="LYZ2" s="1193"/>
      <c r="LZA2" s="1193"/>
      <c r="LZB2" s="1193"/>
      <c r="LZC2" s="1193"/>
      <c r="LZD2" s="1194"/>
      <c r="LZE2" s="1192"/>
      <c r="LZF2" s="1193"/>
      <c r="LZG2" s="1193"/>
      <c r="LZH2" s="1193"/>
      <c r="LZI2" s="1193"/>
      <c r="LZJ2" s="1193"/>
      <c r="LZK2" s="1194"/>
      <c r="LZL2" s="1192"/>
      <c r="LZM2" s="1193"/>
      <c r="LZN2" s="1193"/>
      <c r="LZO2" s="1193"/>
      <c r="LZP2" s="1193"/>
      <c r="LZQ2" s="1193"/>
      <c r="LZR2" s="1194"/>
      <c r="LZS2" s="1192"/>
      <c r="LZT2" s="1193"/>
      <c r="LZU2" s="1193"/>
      <c r="LZV2" s="1193"/>
      <c r="LZW2" s="1193"/>
      <c r="LZX2" s="1193"/>
      <c r="LZY2" s="1194"/>
      <c r="LZZ2" s="1192"/>
      <c r="MAA2" s="1193"/>
      <c r="MAB2" s="1193"/>
      <c r="MAC2" s="1193"/>
      <c r="MAD2" s="1193"/>
      <c r="MAE2" s="1193"/>
      <c r="MAF2" s="1194"/>
      <c r="MAG2" s="1192"/>
      <c r="MAH2" s="1193"/>
      <c r="MAI2" s="1193"/>
      <c r="MAJ2" s="1193"/>
      <c r="MAK2" s="1193"/>
      <c r="MAL2" s="1193"/>
      <c r="MAM2" s="1194"/>
      <c r="MAN2" s="1192"/>
      <c r="MAO2" s="1193"/>
      <c r="MAP2" s="1193"/>
      <c r="MAQ2" s="1193"/>
      <c r="MAR2" s="1193"/>
      <c r="MAS2" s="1193"/>
      <c r="MAT2" s="1194"/>
      <c r="MAU2" s="1192"/>
      <c r="MAV2" s="1193"/>
      <c r="MAW2" s="1193"/>
      <c r="MAX2" s="1193"/>
      <c r="MAY2" s="1193"/>
      <c r="MAZ2" s="1193"/>
      <c r="MBA2" s="1194"/>
      <c r="MBB2" s="1192"/>
      <c r="MBC2" s="1193"/>
      <c r="MBD2" s="1193"/>
      <c r="MBE2" s="1193"/>
      <c r="MBF2" s="1193"/>
      <c r="MBG2" s="1193"/>
      <c r="MBH2" s="1194"/>
      <c r="MBI2" s="1192"/>
      <c r="MBJ2" s="1193"/>
      <c r="MBK2" s="1193"/>
      <c r="MBL2" s="1193"/>
      <c r="MBM2" s="1193"/>
      <c r="MBN2" s="1193"/>
      <c r="MBO2" s="1194"/>
      <c r="MBP2" s="1192"/>
      <c r="MBQ2" s="1193"/>
      <c r="MBR2" s="1193"/>
      <c r="MBS2" s="1193"/>
      <c r="MBT2" s="1193"/>
      <c r="MBU2" s="1193"/>
      <c r="MBV2" s="1194"/>
      <c r="MBW2" s="1192"/>
      <c r="MBX2" s="1193"/>
      <c r="MBY2" s="1193"/>
      <c r="MBZ2" s="1193"/>
      <c r="MCA2" s="1193"/>
      <c r="MCB2" s="1193"/>
      <c r="MCC2" s="1194"/>
      <c r="MCD2" s="1192"/>
      <c r="MCE2" s="1193"/>
      <c r="MCF2" s="1193"/>
      <c r="MCG2" s="1193"/>
      <c r="MCH2" s="1193"/>
      <c r="MCI2" s="1193"/>
      <c r="MCJ2" s="1194"/>
      <c r="MCK2" s="1192"/>
      <c r="MCL2" s="1193"/>
      <c r="MCM2" s="1193"/>
      <c r="MCN2" s="1193"/>
      <c r="MCO2" s="1193"/>
      <c r="MCP2" s="1193"/>
      <c r="MCQ2" s="1194"/>
      <c r="MCR2" s="1192"/>
      <c r="MCS2" s="1193"/>
      <c r="MCT2" s="1193"/>
      <c r="MCU2" s="1193"/>
      <c r="MCV2" s="1193"/>
      <c r="MCW2" s="1193"/>
      <c r="MCX2" s="1194"/>
      <c r="MCY2" s="1192"/>
      <c r="MCZ2" s="1193"/>
      <c r="MDA2" s="1193"/>
      <c r="MDB2" s="1193"/>
      <c r="MDC2" s="1193"/>
      <c r="MDD2" s="1193"/>
      <c r="MDE2" s="1194"/>
      <c r="MDF2" s="1192"/>
      <c r="MDG2" s="1193"/>
      <c r="MDH2" s="1193"/>
      <c r="MDI2" s="1193"/>
      <c r="MDJ2" s="1193"/>
      <c r="MDK2" s="1193"/>
      <c r="MDL2" s="1194"/>
      <c r="MDM2" s="1192"/>
      <c r="MDN2" s="1193"/>
      <c r="MDO2" s="1193"/>
      <c r="MDP2" s="1193"/>
      <c r="MDQ2" s="1193"/>
      <c r="MDR2" s="1193"/>
      <c r="MDS2" s="1194"/>
      <c r="MDT2" s="1192"/>
      <c r="MDU2" s="1193"/>
      <c r="MDV2" s="1193"/>
      <c r="MDW2" s="1193"/>
      <c r="MDX2" s="1193"/>
      <c r="MDY2" s="1193"/>
      <c r="MDZ2" s="1194"/>
      <c r="MEA2" s="1192"/>
      <c r="MEB2" s="1193"/>
      <c r="MEC2" s="1193"/>
      <c r="MED2" s="1193"/>
      <c r="MEE2" s="1193"/>
      <c r="MEF2" s="1193"/>
      <c r="MEG2" s="1194"/>
      <c r="MEH2" s="1192"/>
      <c r="MEI2" s="1193"/>
      <c r="MEJ2" s="1193"/>
      <c r="MEK2" s="1193"/>
      <c r="MEL2" s="1193"/>
      <c r="MEM2" s="1193"/>
      <c r="MEN2" s="1194"/>
      <c r="MEO2" s="1192"/>
      <c r="MEP2" s="1193"/>
      <c r="MEQ2" s="1193"/>
      <c r="MER2" s="1193"/>
      <c r="MES2" s="1193"/>
      <c r="MET2" s="1193"/>
      <c r="MEU2" s="1194"/>
      <c r="MEV2" s="1192"/>
      <c r="MEW2" s="1193"/>
      <c r="MEX2" s="1193"/>
      <c r="MEY2" s="1193"/>
      <c r="MEZ2" s="1193"/>
      <c r="MFA2" s="1193"/>
      <c r="MFB2" s="1194"/>
      <c r="MFC2" s="1192"/>
      <c r="MFD2" s="1193"/>
      <c r="MFE2" s="1193"/>
      <c r="MFF2" s="1193"/>
      <c r="MFG2" s="1193"/>
      <c r="MFH2" s="1193"/>
      <c r="MFI2" s="1194"/>
      <c r="MFJ2" s="1192"/>
      <c r="MFK2" s="1193"/>
      <c r="MFL2" s="1193"/>
      <c r="MFM2" s="1193"/>
      <c r="MFN2" s="1193"/>
      <c r="MFO2" s="1193"/>
      <c r="MFP2" s="1194"/>
      <c r="MFQ2" s="1192"/>
      <c r="MFR2" s="1193"/>
      <c r="MFS2" s="1193"/>
      <c r="MFT2" s="1193"/>
      <c r="MFU2" s="1193"/>
      <c r="MFV2" s="1193"/>
      <c r="MFW2" s="1194"/>
      <c r="MFX2" s="1192"/>
      <c r="MFY2" s="1193"/>
      <c r="MFZ2" s="1193"/>
      <c r="MGA2" s="1193"/>
      <c r="MGB2" s="1193"/>
      <c r="MGC2" s="1193"/>
      <c r="MGD2" s="1194"/>
      <c r="MGE2" s="1192"/>
      <c r="MGF2" s="1193"/>
      <c r="MGG2" s="1193"/>
      <c r="MGH2" s="1193"/>
      <c r="MGI2" s="1193"/>
      <c r="MGJ2" s="1193"/>
      <c r="MGK2" s="1194"/>
      <c r="MGL2" s="1192"/>
      <c r="MGM2" s="1193"/>
      <c r="MGN2" s="1193"/>
      <c r="MGO2" s="1193"/>
      <c r="MGP2" s="1193"/>
      <c r="MGQ2" s="1193"/>
      <c r="MGR2" s="1194"/>
      <c r="MGS2" s="1192"/>
      <c r="MGT2" s="1193"/>
      <c r="MGU2" s="1193"/>
      <c r="MGV2" s="1193"/>
      <c r="MGW2" s="1193"/>
      <c r="MGX2" s="1193"/>
      <c r="MGY2" s="1194"/>
      <c r="MGZ2" s="1192"/>
      <c r="MHA2" s="1193"/>
      <c r="MHB2" s="1193"/>
      <c r="MHC2" s="1193"/>
      <c r="MHD2" s="1193"/>
      <c r="MHE2" s="1193"/>
      <c r="MHF2" s="1194"/>
      <c r="MHG2" s="1192"/>
      <c r="MHH2" s="1193"/>
      <c r="MHI2" s="1193"/>
      <c r="MHJ2" s="1193"/>
      <c r="MHK2" s="1193"/>
      <c r="MHL2" s="1193"/>
      <c r="MHM2" s="1194"/>
      <c r="MHN2" s="1192"/>
      <c r="MHO2" s="1193"/>
      <c r="MHP2" s="1193"/>
      <c r="MHQ2" s="1193"/>
      <c r="MHR2" s="1193"/>
      <c r="MHS2" s="1193"/>
      <c r="MHT2" s="1194"/>
      <c r="MHU2" s="1192"/>
      <c r="MHV2" s="1193"/>
      <c r="MHW2" s="1193"/>
      <c r="MHX2" s="1193"/>
      <c r="MHY2" s="1193"/>
      <c r="MHZ2" s="1193"/>
      <c r="MIA2" s="1194"/>
      <c r="MIB2" s="1192"/>
      <c r="MIC2" s="1193"/>
      <c r="MID2" s="1193"/>
      <c r="MIE2" s="1193"/>
      <c r="MIF2" s="1193"/>
      <c r="MIG2" s="1193"/>
      <c r="MIH2" s="1194"/>
      <c r="MII2" s="1192"/>
      <c r="MIJ2" s="1193"/>
      <c r="MIK2" s="1193"/>
      <c r="MIL2" s="1193"/>
      <c r="MIM2" s="1193"/>
      <c r="MIN2" s="1193"/>
      <c r="MIO2" s="1194"/>
      <c r="MIP2" s="1192"/>
      <c r="MIQ2" s="1193"/>
      <c r="MIR2" s="1193"/>
      <c r="MIS2" s="1193"/>
      <c r="MIT2" s="1193"/>
      <c r="MIU2" s="1193"/>
      <c r="MIV2" s="1194"/>
      <c r="MIW2" s="1192"/>
      <c r="MIX2" s="1193"/>
      <c r="MIY2" s="1193"/>
      <c r="MIZ2" s="1193"/>
      <c r="MJA2" s="1193"/>
      <c r="MJB2" s="1193"/>
      <c r="MJC2" s="1194"/>
      <c r="MJD2" s="1192"/>
      <c r="MJE2" s="1193"/>
      <c r="MJF2" s="1193"/>
      <c r="MJG2" s="1193"/>
      <c r="MJH2" s="1193"/>
      <c r="MJI2" s="1193"/>
      <c r="MJJ2" s="1194"/>
      <c r="MJK2" s="1192"/>
      <c r="MJL2" s="1193"/>
      <c r="MJM2" s="1193"/>
      <c r="MJN2" s="1193"/>
      <c r="MJO2" s="1193"/>
      <c r="MJP2" s="1193"/>
      <c r="MJQ2" s="1194"/>
      <c r="MJR2" s="1192"/>
      <c r="MJS2" s="1193"/>
      <c r="MJT2" s="1193"/>
      <c r="MJU2" s="1193"/>
      <c r="MJV2" s="1193"/>
      <c r="MJW2" s="1193"/>
      <c r="MJX2" s="1194"/>
      <c r="MJY2" s="1192"/>
      <c r="MJZ2" s="1193"/>
      <c r="MKA2" s="1193"/>
      <c r="MKB2" s="1193"/>
      <c r="MKC2" s="1193"/>
      <c r="MKD2" s="1193"/>
      <c r="MKE2" s="1194"/>
      <c r="MKF2" s="1192"/>
      <c r="MKG2" s="1193"/>
      <c r="MKH2" s="1193"/>
      <c r="MKI2" s="1193"/>
      <c r="MKJ2" s="1193"/>
      <c r="MKK2" s="1193"/>
      <c r="MKL2" s="1194"/>
      <c r="MKM2" s="1192"/>
      <c r="MKN2" s="1193"/>
      <c r="MKO2" s="1193"/>
      <c r="MKP2" s="1193"/>
      <c r="MKQ2" s="1193"/>
      <c r="MKR2" s="1193"/>
      <c r="MKS2" s="1194"/>
      <c r="MKT2" s="1192"/>
      <c r="MKU2" s="1193"/>
      <c r="MKV2" s="1193"/>
      <c r="MKW2" s="1193"/>
      <c r="MKX2" s="1193"/>
      <c r="MKY2" s="1193"/>
      <c r="MKZ2" s="1194"/>
      <c r="MLA2" s="1192"/>
      <c r="MLB2" s="1193"/>
      <c r="MLC2" s="1193"/>
      <c r="MLD2" s="1193"/>
      <c r="MLE2" s="1193"/>
      <c r="MLF2" s="1193"/>
      <c r="MLG2" s="1194"/>
      <c r="MLH2" s="1192"/>
      <c r="MLI2" s="1193"/>
      <c r="MLJ2" s="1193"/>
      <c r="MLK2" s="1193"/>
      <c r="MLL2" s="1193"/>
      <c r="MLM2" s="1193"/>
      <c r="MLN2" s="1194"/>
      <c r="MLO2" s="1192"/>
      <c r="MLP2" s="1193"/>
      <c r="MLQ2" s="1193"/>
      <c r="MLR2" s="1193"/>
      <c r="MLS2" s="1193"/>
      <c r="MLT2" s="1193"/>
      <c r="MLU2" s="1194"/>
      <c r="MLV2" s="1192"/>
      <c r="MLW2" s="1193"/>
      <c r="MLX2" s="1193"/>
      <c r="MLY2" s="1193"/>
      <c r="MLZ2" s="1193"/>
      <c r="MMA2" s="1193"/>
      <c r="MMB2" s="1194"/>
      <c r="MMC2" s="1192"/>
      <c r="MMD2" s="1193"/>
      <c r="MME2" s="1193"/>
      <c r="MMF2" s="1193"/>
      <c r="MMG2" s="1193"/>
      <c r="MMH2" s="1193"/>
      <c r="MMI2" s="1194"/>
      <c r="MMJ2" s="1192"/>
      <c r="MMK2" s="1193"/>
      <c r="MML2" s="1193"/>
      <c r="MMM2" s="1193"/>
      <c r="MMN2" s="1193"/>
      <c r="MMO2" s="1193"/>
      <c r="MMP2" s="1194"/>
      <c r="MMQ2" s="1192"/>
      <c r="MMR2" s="1193"/>
      <c r="MMS2" s="1193"/>
      <c r="MMT2" s="1193"/>
      <c r="MMU2" s="1193"/>
      <c r="MMV2" s="1193"/>
      <c r="MMW2" s="1194"/>
      <c r="MMX2" s="1192"/>
      <c r="MMY2" s="1193"/>
      <c r="MMZ2" s="1193"/>
      <c r="MNA2" s="1193"/>
      <c r="MNB2" s="1193"/>
      <c r="MNC2" s="1193"/>
      <c r="MND2" s="1194"/>
      <c r="MNE2" s="1192"/>
      <c r="MNF2" s="1193"/>
      <c r="MNG2" s="1193"/>
      <c r="MNH2" s="1193"/>
      <c r="MNI2" s="1193"/>
      <c r="MNJ2" s="1193"/>
      <c r="MNK2" s="1194"/>
      <c r="MNL2" s="1192"/>
      <c r="MNM2" s="1193"/>
      <c r="MNN2" s="1193"/>
      <c r="MNO2" s="1193"/>
      <c r="MNP2" s="1193"/>
      <c r="MNQ2" s="1193"/>
      <c r="MNR2" s="1194"/>
      <c r="MNS2" s="1192"/>
      <c r="MNT2" s="1193"/>
      <c r="MNU2" s="1193"/>
      <c r="MNV2" s="1193"/>
      <c r="MNW2" s="1193"/>
      <c r="MNX2" s="1193"/>
      <c r="MNY2" s="1194"/>
      <c r="MNZ2" s="1192"/>
      <c r="MOA2" s="1193"/>
      <c r="MOB2" s="1193"/>
      <c r="MOC2" s="1193"/>
      <c r="MOD2" s="1193"/>
      <c r="MOE2" s="1193"/>
      <c r="MOF2" s="1194"/>
      <c r="MOG2" s="1192"/>
      <c r="MOH2" s="1193"/>
      <c r="MOI2" s="1193"/>
      <c r="MOJ2" s="1193"/>
      <c r="MOK2" s="1193"/>
      <c r="MOL2" s="1193"/>
      <c r="MOM2" s="1194"/>
      <c r="MON2" s="1192"/>
      <c r="MOO2" s="1193"/>
      <c r="MOP2" s="1193"/>
      <c r="MOQ2" s="1193"/>
      <c r="MOR2" s="1193"/>
      <c r="MOS2" s="1193"/>
      <c r="MOT2" s="1194"/>
      <c r="MOU2" s="1192"/>
      <c r="MOV2" s="1193"/>
      <c r="MOW2" s="1193"/>
      <c r="MOX2" s="1193"/>
      <c r="MOY2" s="1193"/>
      <c r="MOZ2" s="1193"/>
      <c r="MPA2" s="1194"/>
      <c r="MPB2" s="1192"/>
      <c r="MPC2" s="1193"/>
      <c r="MPD2" s="1193"/>
      <c r="MPE2" s="1193"/>
      <c r="MPF2" s="1193"/>
      <c r="MPG2" s="1193"/>
      <c r="MPH2" s="1194"/>
      <c r="MPI2" s="1192"/>
      <c r="MPJ2" s="1193"/>
      <c r="MPK2" s="1193"/>
      <c r="MPL2" s="1193"/>
      <c r="MPM2" s="1193"/>
      <c r="MPN2" s="1193"/>
      <c r="MPO2" s="1194"/>
      <c r="MPP2" s="1192"/>
      <c r="MPQ2" s="1193"/>
      <c r="MPR2" s="1193"/>
      <c r="MPS2" s="1193"/>
      <c r="MPT2" s="1193"/>
      <c r="MPU2" s="1193"/>
      <c r="MPV2" s="1194"/>
      <c r="MPW2" s="1192"/>
      <c r="MPX2" s="1193"/>
      <c r="MPY2" s="1193"/>
      <c r="MPZ2" s="1193"/>
      <c r="MQA2" s="1193"/>
      <c r="MQB2" s="1193"/>
      <c r="MQC2" s="1194"/>
      <c r="MQD2" s="1192"/>
      <c r="MQE2" s="1193"/>
      <c r="MQF2" s="1193"/>
      <c r="MQG2" s="1193"/>
      <c r="MQH2" s="1193"/>
      <c r="MQI2" s="1193"/>
      <c r="MQJ2" s="1194"/>
      <c r="MQK2" s="1192"/>
      <c r="MQL2" s="1193"/>
      <c r="MQM2" s="1193"/>
      <c r="MQN2" s="1193"/>
      <c r="MQO2" s="1193"/>
      <c r="MQP2" s="1193"/>
      <c r="MQQ2" s="1194"/>
      <c r="MQR2" s="1192"/>
      <c r="MQS2" s="1193"/>
      <c r="MQT2" s="1193"/>
      <c r="MQU2" s="1193"/>
      <c r="MQV2" s="1193"/>
      <c r="MQW2" s="1193"/>
      <c r="MQX2" s="1194"/>
      <c r="MQY2" s="1192"/>
      <c r="MQZ2" s="1193"/>
      <c r="MRA2" s="1193"/>
      <c r="MRB2" s="1193"/>
      <c r="MRC2" s="1193"/>
      <c r="MRD2" s="1193"/>
      <c r="MRE2" s="1194"/>
      <c r="MRF2" s="1192"/>
      <c r="MRG2" s="1193"/>
      <c r="MRH2" s="1193"/>
      <c r="MRI2" s="1193"/>
      <c r="MRJ2" s="1193"/>
      <c r="MRK2" s="1193"/>
      <c r="MRL2" s="1194"/>
      <c r="MRM2" s="1192"/>
      <c r="MRN2" s="1193"/>
      <c r="MRO2" s="1193"/>
      <c r="MRP2" s="1193"/>
      <c r="MRQ2" s="1193"/>
      <c r="MRR2" s="1193"/>
      <c r="MRS2" s="1194"/>
      <c r="MRT2" s="1192"/>
      <c r="MRU2" s="1193"/>
      <c r="MRV2" s="1193"/>
      <c r="MRW2" s="1193"/>
      <c r="MRX2" s="1193"/>
      <c r="MRY2" s="1193"/>
      <c r="MRZ2" s="1194"/>
      <c r="MSA2" s="1192"/>
      <c r="MSB2" s="1193"/>
      <c r="MSC2" s="1193"/>
      <c r="MSD2" s="1193"/>
      <c r="MSE2" s="1193"/>
      <c r="MSF2" s="1193"/>
      <c r="MSG2" s="1194"/>
      <c r="MSH2" s="1192"/>
      <c r="MSI2" s="1193"/>
      <c r="MSJ2" s="1193"/>
      <c r="MSK2" s="1193"/>
      <c r="MSL2" s="1193"/>
      <c r="MSM2" s="1193"/>
      <c r="MSN2" s="1194"/>
      <c r="MSO2" s="1192"/>
      <c r="MSP2" s="1193"/>
      <c r="MSQ2" s="1193"/>
      <c r="MSR2" s="1193"/>
      <c r="MSS2" s="1193"/>
      <c r="MST2" s="1193"/>
      <c r="MSU2" s="1194"/>
      <c r="MSV2" s="1192"/>
      <c r="MSW2" s="1193"/>
      <c r="MSX2" s="1193"/>
      <c r="MSY2" s="1193"/>
      <c r="MSZ2" s="1193"/>
      <c r="MTA2" s="1193"/>
      <c r="MTB2" s="1194"/>
      <c r="MTC2" s="1192"/>
      <c r="MTD2" s="1193"/>
      <c r="MTE2" s="1193"/>
      <c r="MTF2" s="1193"/>
      <c r="MTG2" s="1193"/>
      <c r="MTH2" s="1193"/>
      <c r="MTI2" s="1194"/>
      <c r="MTJ2" s="1192"/>
      <c r="MTK2" s="1193"/>
      <c r="MTL2" s="1193"/>
      <c r="MTM2" s="1193"/>
      <c r="MTN2" s="1193"/>
      <c r="MTO2" s="1193"/>
      <c r="MTP2" s="1194"/>
      <c r="MTQ2" s="1192"/>
      <c r="MTR2" s="1193"/>
      <c r="MTS2" s="1193"/>
      <c r="MTT2" s="1193"/>
      <c r="MTU2" s="1193"/>
      <c r="MTV2" s="1193"/>
      <c r="MTW2" s="1194"/>
      <c r="MTX2" s="1192"/>
      <c r="MTY2" s="1193"/>
      <c r="MTZ2" s="1193"/>
      <c r="MUA2" s="1193"/>
      <c r="MUB2" s="1193"/>
      <c r="MUC2" s="1193"/>
      <c r="MUD2" s="1194"/>
      <c r="MUE2" s="1192"/>
      <c r="MUF2" s="1193"/>
      <c r="MUG2" s="1193"/>
      <c r="MUH2" s="1193"/>
      <c r="MUI2" s="1193"/>
      <c r="MUJ2" s="1193"/>
      <c r="MUK2" s="1194"/>
      <c r="MUL2" s="1192"/>
      <c r="MUM2" s="1193"/>
      <c r="MUN2" s="1193"/>
      <c r="MUO2" s="1193"/>
      <c r="MUP2" s="1193"/>
      <c r="MUQ2" s="1193"/>
      <c r="MUR2" s="1194"/>
      <c r="MUS2" s="1192"/>
      <c r="MUT2" s="1193"/>
      <c r="MUU2" s="1193"/>
      <c r="MUV2" s="1193"/>
      <c r="MUW2" s="1193"/>
      <c r="MUX2" s="1193"/>
      <c r="MUY2" s="1194"/>
      <c r="MUZ2" s="1192"/>
      <c r="MVA2" s="1193"/>
      <c r="MVB2" s="1193"/>
      <c r="MVC2" s="1193"/>
      <c r="MVD2" s="1193"/>
      <c r="MVE2" s="1193"/>
      <c r="MVF2" s="1194"/>
      <c r="MVG2" s="1192"/>
      <c r="MVH2" s="1193"/>
      <c r="MVI2" s="1193"/>
      <c r="MVJ2" s="1193"/>
      <c r="MVK2" s="1193"/>
      <c r="MVL2" s="1193"/>
      <c r="MVM2" s="1194"/>
      <c r="MVN2" s="1192"/>
      <c r="MVO2" s="1193"/>
      <c r="MVP2" s="1193"/>
      <c r="MVQ2" s="1193"/>
      <c r="MVR2" s="1193"/>
      <c r="MVS2" s="1193"/>
      <c r="MVT2" s="1194"/>
      <c r="MVU2" s="1192"/>
      <c r="MVV2" s="1193"/>
      <c r="MVW2" s="1193"/>
      <c r="MVX2" s="1193"/>
      <c r="MVY2" s="1193"/>
      <c r="MVZ2" s="1193"/>
      <c r="MWA2" s="1194"/>
      <c r="MWB2" s="1192"/>
      <c r="MWC2" s="1193"/>
      <c r="MWD2" s="1193"/>
      <c r="MWE2" s="1193"/>
      <c r="MWF2" s="1193"/>
      <c r="MWG2" s="1193"/>
      <c r="MWH2" s="1194"/>
      <c r="MWI2" s="1192"/>
      <c r="MWJ2" s="1193"/>
      <c r="MWK2" s="1193"/>
      <c r="MWL2" s="1193"/>
      <c r="MWM2" s="1193"/>
      <c r="MWN2" s="1193"/>
      <c r="MWO2" s="1194"/>
      <c r="MWP2" s="1192"/>
      <c r="MWQ2" s="1193"/>
      <c r="MWR2" s="1193"/>
      <c r="MWS2" s="1193"/>
      <c r="MWT2" s="1193"/>
      <c r="MWU2" s="1193"/>
      <c r="MWV2" s="1194"/>
      <c r="MWW2" s="1192"/>
      <c r="MWX2" s="1193"/>
      <c r="MWY2" s="1193"/>
      <c r="MWZ2" s="1193"/>
      <c r="MXA2" s="1193"/>
      <c r="MXB2" s="1193"/>
      <c r="MXC2" s="1194"/>
      <c r="MXD2" s="1192"/>
      <c r="MXE2" s="1193"/>
      <c r="MXF2" s="1193"/>
      <c r="MXG2" s="1193"/>
      <c r="MXH2" s="1193"/>
      <c r="MXI2" s="1193"/>
      <c r="MXJ2" s="1194"/>
      <c r="MXK2" s="1192"/>
      <c r="MXL2" s="1193"/>
      <c r="MXM2" s="1193"/>
      <c r="MXN2" s="1193"/>
      <c r="MXO2" s="1193"/>
      <c r="MXP2" s="1193"/>
      <c r="MXQ2" s="1194"/>
      <c r="MXR2" s="1192"/>
      <c r="MXS2" s="1193"/>
      <c r="MXT2" s="1193"/>
      <c r="MXU2" s="1193"/>
      <c r="MXV2" s="1193"/>
      <c r="MXW2" s="1193"/>
      <c r="MXX2" s="1194"/>
      <c r="MXY2" s="1192"/>
      <c r="MXZ2" s="1193"/>
      <c r="MYA2" s="1193"/>
      <c r="MYB2" s="1193"/>
      <c r="MYC2" s="1193"/>
      <c r="MYD2" s="1193"/>
      <c r="MYE2" s="1194"/>
      <c r="MYF2" s="1192"/>
      <c r="MYG2" s="1193"/>
      <c r="MYH2" s="1193"/>
      <c r="MYI2" s="1193"/>
      <c r="MYJ2" s="1193"/>
      <c r="MYK2" s="1193"/>
      <c r="MYL2" s="1194"/>
      <c r="MYM2" s="1192"/>
      <c r="MYN2" s="1193"/>
      <c r="MYO2" s="1193"/>
      <c r="MYP2" s="1193"/>
      <c r="MYQ2" s="1193"/>
      <c r="MYR2" s="1193"/>
      <c r="MYS2" s="1194"/>
      <c r="MYT2" s="1192"/>
      <c r="MYU2" s="1193"/>
      <c r="MYV2" s="1193"/>
      <c r="MYW2" s="1193"/>
      <c r="MYX2" s="1193"/>
      <c r="MYY2" s="1193"/>
      <c r="MYZ2" s="1194"/>
      <c r="MZA2" s="1192"/>
      <c r="MZB2" s="1193"/>
      <c r="MZC2" s="1193"/>
      <c r="MZD2" s="1193"/>
      <c r="MZE2" s="1193"/>
      <c r="MZF2" s="1193"/>
      <c r="MZG2" s="1194"/>
      <c r="MZH2" s="1192"/>
      <c r="MZI2" s="1193"/>
      <c r="MZJ2" s="1193"/>
      <c r="MZK2" s="1193"/>
      <c r="MZL2" s="1193"/>
      <c r="MZM2" s="1193"/>
      <c r="MZN2" s="1194"/>
      <c r="MZO2" s="1192"/>
      <c r="MZP2" s="1193"/>
      <c r="MZQ2" s="1193"/>
      <c r="MZR2" s="1193"/>
      <c r="MZS2" s="1193"/>
      <c r="MZT2" s="1193"/>
      <c r="MZU2" s="1194"/>
      <c r="MZV2" s="1192"/>
      <c r="MZW2" s="1193"/>
      <c r="MZX2" s="1193"/>
      <c r="MZY2" s="1193"/>
      <c r="MZZ2" s="1193"/>
      <c r="NAA2" s="1193"/>
      <c r="NAB2" s="1194"/>
      <c r="NAC2" s="1192"/>
      <c r="NAD2" s="1193"/>
      <c r="NAE2" s="1193"/>
      <c r="NAF2" s="1193"/>
      <c r="NAG2" s="1193"/>
      <c r="NAH2" s="1193"/>
      <c r="NAI2" s="1194"/>
      <c r="NAJ2" s="1192"/>
      <c r="NAK2" s="1193"/>
      <c r="NAL2" s="1193"/>
      <c r="NAM2" s="1193"/>
      <c r="NAN2" s="1193"/>
      <c r="NAO2" s="1193"/>
      <c r="NAP2" s="1194"/>
      <c r="NAQ2" s="1192"/>
      <c r="NAR2" s="1193"/>
      <c r="NAS2" s="1193"/>
      <c r="NAT2" s="1193"/>
      <c r="NAU2" s="1193"/>
      <c r="NAV2" s="1193"/>
      <c r="NAW2" s="1194"/>
      <c r="NAX2" s="1192"/>
      <c r="NAY2" s="1193"/>
      <c r="NAZ2" s="1193"/>
      <c r="NBA2" s="1193"/>
      <c r="NBB2" s="1193"/>
      <c r="NBC2" s="1193"/>
      <c r="NBD2" s="1194"/>
      <c r="NBE2" s="1192"/>
      <c r="NBF2" s="1193"/>
      <c r="NBG2" s="1193"/>
      <c r="NBH2" s="1193"/>
      <c r="NBI2" s="1193"/>
      <c r="NBJ2" s="1193"/>
      <c r="NBK2" s="1194"/>
      <c r="NBL2" s="1192"/>
      <c r="NBM2" s="1193"/>
      <c r="NBN2" s="1193"/>
      <c r="NBO2" s="1193"/>
      <c r="NBP2" s="1193"/>
      <c r="NBQ2" s="1193"/>
      <c r="NBR2" s="1194"/>
      <c r="NBS2" s="1192"/>
      <c r="NBT2" s="1193"/>
      <c r="NBU2" s="1193"/>
      <c r="NBV2" s="1193"/>
      <c r="NBW2" s="1193"/>
      <c r="NBX2" s="1193"/>
      <c r="NBY2" s="1194"/>
      <c r="NBZ2" s="1192"/>
      <c r="NCA2" s="1193"/>
      <c r="NCB2" s="1193"/>
      <c r="NCC2" s="1193"/>
      <c r="NCD2" s="1193"/>
      <c r="NCE2" s="1193"/>
      <c r="NCF2" s="1194"/>
      <c r="NCG2" s="1192"/>
      <c r="NCH2" s="1193"/>
      <c r="NCI2" s="1193"/>
      <c r="NCJ2" s="1193"/>
      <c r="NCK2" s="1193"/>
      <c r="NCL2" s="1193"/>
      <c r="NCM2" s="1194"/>
      <c r="NCN2" s="1192"/>
      <c r="NCO2" s="1193"/>
      <c r="NCP2" s="1193"/>
      <c r="NCQ2" s="1193"/>
      <c r="NCR2" s="1193"/>
      <c r="NCS2" s="1193"/>
      <c r="NCT2" s="1194"/>
      <c r="NCU2" s="1192"/>
      <c r="NCV2" s="1193"/>
      <c r="NCW2" s="1193"/>
      <c r="NCX2" s="1193"/>
      <c r="NCY2" s="1193"/>
      <c r="NCZ2" s="1193"/>
      <c r="NDA2" s="1194"/>
      <c r="NDB2" s="1192"/>
      <c r="NDC2" s="1193"/>
      <c r="NDD2" s="1193"/>
      <c r="NDE2" s="1193"/>
      <c r="NDF2" s="1193"/>
      <c r="NDG2" s="1193"/>
      <c r="NDH2" s="1194"/>
      <c r="NDI2" s="1192"/>
      <c r="NDJ2" s="1193"/>
      <c r="NDK2" s="1193"/>
      <c r="NDL2" s="1193"/>
      <c r="NDM2" s="1193"/>
      <c r="NDN2" s="1193"/>
      <c r="NDO2" s="1194"/>
      <c r="NDP2" s="1192"/>
      <c r="NDQ2" s="1193"/>
      <c r="NDR2" s="1193"/>
      <c r="NDS2" s="1193"/>
      <c r="NDT2" s="1193"/>
      <c r="NDU2" s="1193"/>
      <c r="NDV2" s="1194"/>
      <c r="NDW2" s="1192"/>
      <c r="NDX2" s="1193"/>
      <c r="NDY2" s="1193"/>
      <c r="NDZ2" s="1193"/>
      <c r="NEA2" s="1193"/>
      <c r="NEB2" s="1193"/>
      <c r="NEC2" s="1194"/>
      <c r="NED2" s="1192"/>
      <c r="NEE2" s="1193"/>
      <c r="NEF2" s="1193"/>
      <c r="NEG2" s="1193"/>
      <c r="NEH2" s="1193"/>
      <c r="NEI2" s="1193"/>
      <c r="NEJ2" s="1194"/>
      <c r="NEK2" s="1192"/>
      <c r="NEL2" s="1193"/>
      <c r="NEM2" s="1193"/>
      <c r="NEN2" s="1193"/>
      <c r="NEO2" s="1193"/>
      <c r="NEP2" s="1193"/>
      <c r="NEQ2" s="1194"/>
      <c r="NER2" s="1192"/>
      <c r="NES2" s="1193"/>
      <c r="NET2" s="1193"/>
      <c r="NEU2" s="1193"/>
      <c r="NEV2" s="1193"/>
      <c r="NEW2" s="1193"/>
      <c r="NEX2" s="1194"/>
      <c r="NEY2" s="1192"/>
      <c r="NEZ2" s="1193"/>
      <c r="NFA2" s="1193"/>
      <c r="NFB2" s="1193"/>
      <c r="NFC2" s="1193"/>
      <c r="NFD2" s="1193"/>
      <c r="NFE2" s="1194"/>
      <c r="NFF2" s="1192"/>
      <c r="NFG2" s="1193"/>
      <c r="NFH2" s="1193"/>
      <c r="NFI2" s="1193"/>
      <c r="NFJ2" s="1193"/>
      <c r="NFK2" s="1193"/>
      <c r="NFL2" s="1194"/>
      <c r="NFM2" s="1192"/>
      <c r="NFN2" s="1193"/>
      <c r="NFO2" s="1193"/>
      <c r="NFP2" s="1193"/>
      <c r="NFQ2" s="1193"/>
      <c r="NFR2" s="1193"/>
      <c r="NFS2" s="1194"/>
      <c r="NFT2" s="1192"/>
      <c r="NFU2" s="1193"/>
      <c r="NFV2" s="1193"/>
      <c r="NFW2" s="1193"/>
      <c r="NFX2" s="1193"/>
      <c r="NFY2" s="1193"/>
      <c r="NFZ2" s="1194"/>
      <c r="NGA2" s="1192"/>
      <c r="NGB2" s="1193"/>
      <c r="NGC2" s="1193"/>
      <c r="NGD2" s="1193"/>
      <c r="NGE2" s="1193"/>
      <c r="NGF2" s="1193"/>
      <c r="NGG2" s="1194"/>
      <c r="NGH2" s="1192"/>
      <c r="NGI2" s="1193"/>
      <c r="NGJ2" s="1193"/>
      <c r="NGK2" s="1193"/>
      <c r="NGL2" s="1193"/>
      <c r="NGM2" s="1193"/>
      <c r="NGN2" s="1194"/>
      <c r="NGO2" s="1192"/>
      <c r="NGP2" s="1193"/>
      <c r="NGQ2" s="1193"/>
      <c r="NGR2" s="1193"/>
      <c r="NGS2" s="1193"/>
      <c r="NGT2" s="1193"/>
      <c r="NGU2" s="1194"/>
      <c r="NGV2" s="1192"/>
      <c r="NGW2" s="1193"/>
      <c r="NGX2" s="1193"/>
      <c r="NGY2" s="1193"/>
      <c r="NGZ2" s="1193"/>
      <c r="NHA2" s="1193"/>
      <c r="NHB2" s="1194"/>
      <c r="NHC2" s="1192"/>
      <c r="NHD2" s="1193"/>
      <c r="NHE2" s="1193"/>
      <c r="NHF2" s="1193"/>
      <c r="NHG2" s="1193"/>
      <c r="NHH2" s="1193"/>
      <c r="NHI2" s="1194"/>
      <c r="NHJ2" s="1192"/>
      <c r="NHK2" s="1193"/>
      <c r="NHL2" s="1193"/>
      <c r="NHM2" s="1193"/>
      <c r="NHN2" s="1193"/>
      <c r="NHO2" s="1193"/>
      <c r="NHP2" s="1194"/>
      <c r="NHQ2" s="1192"/>
      <c r="NHR2" s="1193"/>
      <c r="NHS2" s="1193"/>
      <c r="NHT2" s="1193"/>
      <c r="NHU2" s="1193"/>
      <c r="NHV2" s="1193"/>
      <c r="NHW2" s="1194"/>
      <c r="NHX2" s="1192"/>
      <c r="NHY2" s="1193"/>
      <c r="NHZ2" s="1193"/>
      <c r="NIA2" s="1193"/>
      <c r="NIB2" s="1193"/>
      <c r="NIC2" s="1193"/>
      <c r="NID2" s="1194"/>
      <c r="NIE2" s="1192"/>
      <c r="NIF2" s="1193"/>
      <c r="NIG2" s="1193"/>
      <c r="NIH2" s="1193"/>
      <c r="NII2" s="1193"/>
      <c r="NIJ2" s="1193"/>
      <c r="NIK2" s="1194"/>
      <c r="NIL2" s="1192"/>
      <c r="NIM2" s="1193"/>
      <c r="NIN2" s="1193"/>
      <c r="NIO2" s="1193"/>
      <c r="NIP2" s="1193"/>
      <c r="NIQ2" s="1193"/>
      <c r="NIR2" s="1194"/>
      <c r="NIS2" s="1192"/>
      <c r="NIT2" s="1193"/>
      <c r="NIU2" s="1193"/>
      <c r="NIV2" s="1193"/>
      <c r="NIW2" s="1193"/>
      <c r="NIX2" s="1193"/>
      <c r="NIY2" s="1194"/>
      <c r="NIZ2" s="1192"/>
      <c r="NJA2" s="1193"/>
      <c r="NJB2" s="1193"/>
      <c r="NJC2" s="1193"/>
      <c r="NJD2" s="1193"/>
      <c r="NJE2" s="1193"/>
      <c r="NJF2" s="1194"/>
      <c r="NJG2" s="1192"/>
      <c r="NJH2" s="1193"/>
      <c r="NJI2" s="1193"/>
      <c r="NJJ2" s="1193"/>
      <c r="NJK2" s="1193"/>
      <c r="NJL2" s="1193"/>
      <c r="NJM2" s="1194"/>
      <c r="NJN2" s="1192"/>
      <c r="NJO2" s="1193"/>
      <c r="NJP2" s="1193"/>
      <c r="NJQ2" s="1193"/>
      <c r="NJR2" s="1193"/>
      <c r="NJS2" s="1193"/>
      <c r="NJT2" s="1194"/>
      <c r="NJU2" s="1192"/>
      <c r="NJV2" s="1193"/>
      <c r="NJW2" s="1193"/>
      <c r="NJX2" s="1193"/>
      <c r="NJY2" s="1193"/>
      <c r="NJZ2" s="1193"/>
      <c r="NKA2" s="1194"/>
      <c r="NKB2" s="1192"/>
      <c r="NKC2" s="1193"/>
      <c r="NKD2" s="1193"/>
      <c r="NKE2" s="1193"/>
      <c r="NKF2" s="1193"/>
      <c r="NKG2" s="1193"/>
      <c r="NKH2" s="1194"/>
      <c r="NKI2" s="1192"/>
      <c r="NKJ2" s="1193"/>
      <c r="NKK2" s="1193"/>
      <c r="NKL2" s="1193"/>
      <c r="NKM2" s="1193"/>
      <c r="NKN2" s="1193"/>
      <c r="NKO2" s="1194"/>
      <c r="NKP2" s="1192"/>
      <c r="NKQ2" s="1193"/>
      <c r="NKR2" s="1193"/>
      <c r="NKS2" s="1193"/>
      <c r="NKT2" s="1193"/>
      <c r="NKU2" s="1193"/>
      <c r="NKV2" s="1194"/>
      <c r="NKW2" s="1192"/>
      <c r="NKX2" s="1193"/>
      <c r="NKY2" s="1193"/>
      <c r="NKZ2" s="1193"/>
      <c r="NLA2" s="1193"/>
      <c r="NLB2" s="1193"/>
      <c r="NLC2" s="1194"/>
      <c r="NLD2" s="1192"/>
      <c r="NLE2" s="1193"/>
      <c r="NLF2" s="1193"/>
      <c r="NLG2" s="1193"/>
      <c r="NLH2" s="1193"/>
      <c r="NLI2" s="1193"/>
      <c r="NLJ2" s="1194"/>
      <c r="NLK2" s="1192"/>
      <c r="NLL2" s="1193"/>
      <c r="NLM2" s="1193"/>
      <c r="NLN2" s="1193"/>
      <c r="NLO2" s="1193"/>
      <c r="NLP2" s="1193"/>
      <c r="NLQ2" s="1194"/>
      <c r="NLR2" s="1192"/>
      <c r="NLS2" s="1193"/>
      <c r="NLT2" s="1193"/>
      <c r="NLU2" s="1193"/>
      <c r="NLV2" s="1193"/>
      <c r="NLW2" s="1193"/>
      <c r="NLX2" s="1194"/>
      <c r="NLY2" s="1192"/>
      <c r="NLZ2" s="1193"/>
      <c r="NMA2" s="1193"/>
      <c r="NMB2" s="1193"/>
      <c r="NMC2" s="1193"/>
      <c r="NMD2" s="1193"/>
      <c r="NME2" s="1194"/>
      <c r="NMF2" s="1192"/>
      <c r="NMG2" s="1193"/>
      <c r="NMH2" s="1193"/>
      <c r="NMI2" s="1193"/>
      <c r="NMJ2" s="1193"/>
      <c r="NMK2" s="1193"/>
      <c r="NML2" s="1194"/>
      <c r="NMM2" s="1192"/>
      <c r="NMN2" s="1193"/>
      <c r="NMO2" s="1193"/>
      <c r="NMP2" s="1193"/>
      <c r="NMQ2" s="1193"/>
      <c r="NMR2" s="1193"/>
      <c r="NMS2" s="1194"/>
      <c r="NMT2" s="1192"/>
      <c r="NMU2" s="1193"/>
      <c r="NMV2" s="1193"/>
      <c r="NMW2" s="1193"/>
      <c r="NMX2" s="1193"/>
      <c r="NMY2" s="1193"/>
      <c r="NMZ2" s="1194"/>
      <c r="NNA2" s="1192"/>
      <c r="NNB2" s="1193"/>
      <c r="NNC2" s="1193"/>
      <c r="NND2" s="1193"/>
      <c r="NNE2" s="1193"/>
      <c r="NNF2" s="1193"/>
      <c r="NNG2" s="1194"/>
      <c r="NNH2" s="1192"/>
      <c r="NNI2" s="1193"/>
      <c r="NNJ2" s="1193"/>
      <c r="NNK2" s="1193"/>
      <c r="NNL2" s="1193"/>
      <c r="NNM2" s="1193"/>
      <c r="NNN2" s="1194"/>
      <c r="NNO2" s="1192"/>
      <c r="NNP2" s="1193"/>
      <c r="NNQ2" s="1193"/>
      <c r="NNR2" s="1193"/>
      <c r="NNS2" s="1193"/>
      <c r="NNT2" s="1193"/>
      <c r="NNU2" s="1194"/>
      <c r="NNV2" s="1192"/>
      <c r="NNW2" s="1193"/>
      <c r="NNX2" s="1193"/>
      <c r="NNY2" s="1193"/>
      <c r="NNZ2" s="1193"/>
      <c r="NOA2" s="1193"/>
      <c r="NOB2" s="1194"/>
      <c r="NOC2" s="1192"/>
      <c r="NOD2" s="1193"/>
      <c r="NOE2" s="1193"/>
      <c r="NOF2" s="1193"/>
      <c r="NOG2" s="1193"/>
      <c r="NOH2" s="1193"/>
      <c r="NOI2" s="1194"/>
      <c r="NOJ2" s="1192"/>
      <c r="NOK2" s="1193"/>
      <c r="NOL2" s="1193"/>
      <c r="NOM2" s="1193"/>
      <c r="NON2" s="1193"/>
      <c r="NOO2" s="1193"/>
      <c r="NOP2" s="1194"/>
      <c r="NOQ2" s="1192"/>
      <c r="NOR2" s="1193"/>
      <c r="NOS2" s="1193"/>
      <c r="NOT2" s="1193"/>
      <c r="NOU2" s="1193"/>
      <c r="NOV2" s="1193"/>
      <c r="NOW2" s="1194"/>
      <c r="NOX2" s="1192"/>
      <c r="NOY2" s="1193"/>
      <c r="NOZ2" s="1193"/>
      <c r="NPA2" s="1193"/>
      <c r="NPB2" s="1193"/>
      <c r="NPC2" s="1193"/>
      <c r="NPD2" s="1194"/>
      <c r="NPE2" s="1192"/>
      <c r="NPF2" s="1193"/>
      <c r="NPG2" s="1193"/>
      <c r="NPH2" s="1193"/>
      <c r="NPI2" s="1193"/>
      <c r="NPJ2" s="1193"/>
      <c r="NPK2" s="1194"/>
      <c r="NPL2" s="1192"/>
      <c r="NPM2" s="1193"/>
      <c r="NPN2" s="1193"/>
      <c r="NPO2" s="1193"/>
      <c r="NPP2" s="1193"/>
      <c r="NPQ2" s="1193"/>
      <c r="NPR2" s="1194"/>
      <c r="NPS2" s="1192"/>
      <c r="NPT2" s="1193"/>
      <c r="NPU2" s="1193"/>
      <c r="NPV2" s="1193"/>
      <c r="NPW2" s="1193"/>
      <c r="NPX2" s="1193"/>
      <c r="NPY2" s="1194"/>
      <c r="NPZ2" s="1192"/>
      <c r="NQA2" s="1193"/>
      <c r="NQB2" s="1193"/>
      <c r="NQC2" s="1193"/>
      <c r="NQD2" s="1193"/>
      <c r="NQE2" s="1193"/>
      <c r="NQF2" s="1194"/>
      <c r="NQG2" s="1192"/>
      <c r="NQH2" s="1193"/>
      <c r="NQI2" s="1193"/>
      <c r="NQJ2" s="1193"/>
      <c r="NQK2" s="1193"/>
      <c r="NQL2" s="1193"/>
      <c r="NQM2" s="1194"/>
      <c r="NQN2" s="1192"/>
      <c r="NQO2" s="1193"/>
      <c r="NQP2" s="1193"/>
      <c r="NQQ2" s="1193"/>
      <c r="NQR2" s="1193"/>
      <c r="NQS2" s="1193"/>
      <c r="NQT2" s="1194"/>
      <c r="NQU2" s="1192"/>
      <c r="NQV2" s="1193"/>
      <c r="NQW2" s="1193"/>
      <c r="NQX2" s="1193"/>
      <c r="NQY2" s="1193"/>
      <c r="NQZ2" s="1193"/>
      <c r="NRA2" s="1194"/>
      <c r="NRB2" s="1192"/>
      <c r="NRC2" s="1193"/>
      <c r="NRD2" s="1193"/>
      <c r="NRE2" s="1193"/>
      <c r="NRF2" s="1193"/>
      <c r="NRG2" s="1193"/>
      <c r="NRH2" s="1194"/>
      <c r="NRI2" s="1192"/>
      <c r="NRJ2" s="1193"/>
      <c r="NRK2" s="1193"/>
      <c r="NRL2" s="1193"/>
      <c r="NRM2" s="1193"/>
      <c r="NRN2" s="1193"/>
      <c r="NRO2" s="1194"/>
      <c r="NRP2" s="1192"/>
      <c r="NRQ2" s="1193"/>
      <c r="NRR2" s="1193"/>
      <c r="NRS2" s="1193"/>
      <c r="NRT2" s="1193"/>
      <c r="NRU2" s="1193"/>
      <c r="NRV2" s="1194"/>
      <c r="NRW2" s="1192"/>
      <c r="NRX2" s="1193"/>
      <c r="NRY2" s="1193"/>
      <c r="NRZ2" s="1193"/>
      <c r="NSA2" s="1193"/>
      <c r="NSB2" s="1193"/>
      <c r="NSC2" s="1194"/>
      <c r="NSD2" s="1192"/>
      <c r="NSE2" s="1193"/>
      <c r="NSF2" s="1193"/>
      <c r="NSG2" s="1193"/>
      <c r="NSH2" s="1193"/>
      <c r="NSI2" s="1193"/>
      <c r="NSJ2" s="1194"/>
      <c r="NSK2" s="1192"/>
      <c r="NSL2" s="1193"/>
      <c r="NSM2" s="1193"/>
      <c r="NSN2" s="1193"/>
      <c r="NSO2" s="1193"/>
      <c r="NSP2" s="1193"/>
      <c r="NSQ2" s="1194"/>
      <c r="NSR2" s="1192"/>
      <c r="NSS2" s="1193"/>
      <c r="NST2" s="1193"/>
      <c r="NSU2" s="1193"/>
      <c r="NSV2" s="1193"/>
      <c r="NSW2" s="1193"/>
      <c r="NSX2" s="1194"/>
      <c r="NSY2" s="1192"/>
      <c r="NSZ2" s="1193"/>
      <c r="NTA2" s="1193"/>
      <c r="NTB2" s="1193"/>
      <c r="NTC2" s="1193"/>
      <c r="NTD2" s="1193"/>
      <c r="NTE2" s="1194"/>
      <c r="NTF2" s="1192"/>
      <c r="NTG2" s="1193"/>
      <c r="NTH2" s="1193"/>
      <c r="NTI2" s="1193"/>
      <c r="NTJ2" s="1193"/>
      <c r="NTK2" s="1193"/>
      <c r="NTL2" s="1194"/>
      <c r="NTM2" s="1192"/>
      <c r="NTN2" s="1193"/>
      <c r="NTO2" s="1193"/>
      <c r="NTP2" s="1193"/>
      <c r="NTQ2" s="1193"/>
      <c r="NTR2" s="1193"/>
      <c r="NTS2" s="1194"/>
      <c r="NTT2" s="1192"/>
      <c r="NTU2" s="1193"/>
      <c r="NTV2" s="1193"/>
      <c r="NTW2" s="1193"/>
      <c r="NTX2" s="1193"/>
      <c r="NTY2" s="1193"/>
      <c r="NTZ2" s="1194"/>
      <c r="NUA2" s="1192"/>
      <c r="NUB2" s="1193"/>
      <c r="NUC2" s="1193"/>
      <c r="NUD2" s="1193"/>
      <c r="NUE2" s="1193"/>
      <c r="NUF2" s="1193"/>
      <c r="NUG2" s="1194"/>
      <c r="NUH2" s="1192"/>
      <c r="NUI2" s="1193"/>
      <c r="NUJ2" s="1193"/>
      <c r="NUK2" s="1193"/>
      <c r="NUL2" s="1193"/>
      <c r="NUM2" s="1193"/>
      <c r="NUN2" s="1194"/>
      <c r="NUO2" s="1192"/>
      <c r="NUP2" s="1193"/>
      <c r="NUQ2" s="1193"/>
      <c r="NUR2" s="1193"/>
      <c r="NUS2" s="1193"/>
      <c r="NUT2" s="1193"/>
      <c r="NUU2" s="1194"/>
      <c r="NUV2" s="1192"/>
      <c r="NUW2" s="1193"/>
      <c r="NUX2" s="1193"/>
      <c r="NUY2" s="1193"/>
      <c r="NUZ2" s="1193"/>
      <c r="NVA2" s="1193"/>
      <c r="NVB2" s="1194"/>
      <c r="NVC2" s="1192"/>
      <c r="NVD2" s="1193"/>
      <c r="NVE2" s="1193"/>
      <c r="NVF2" s="1193"/>
      <c r="NVG2" s="1193"/>
      <c r="NVH2" s="1193"/>
      <c r="NVI2" s="1194"/>
      <c r="NVJ2" s="1192"/>
      <c r="NVK2" s="1193"/>
      <c r="NVL2" s="1193"/>
      <c r="NVM2" s="1193"/>
      <c r="NVN2" s="1193"/>
      <c r="NVO2" s="1193"/>
      <c r="NVP2" s="1194"/>
      <c r="NVQ2" s="1192"/>
      <c r="NVR2" s="1193"/>
      <c r="NVS2" s="1193"/>
      <c r="NVT2" s="1193"/>
      <c r="NVU2" s="1193"/>
      <c r="NVV2" s="1193"/>
      <c r="NVW2" s="1194"/>
      <c r="NVX2" s="1192"/>
      <c r="NVY2" s="1193"/>
      <c r="NVZ2" s="1193"/>
      <c r="NWA2" s="1193"/>
      <c r="NWB2" s="1193"/>
      <c r="NWC2" s="1193"/>
      <c r="NWD2" s="1194"/>
      <c r="NWE2" s="1192"/>
      <c r="NWF2" s="1193"/>
      <c r="NWG2" s="1193"/>
      <c r="NWH2" s="1193"/>
      <c r="NWI2" s="1193"/>
      <c r="NWJ2" s="1193"/>
      <c r="NWK2" s="1194"/>
      <c r="NWL2" s="1192"/>
      <c r="NWM2" s="1193"/>
      <c r="NWN2" s="1193"/>
      <c r="NWO2" s="1193"/>
      <c r="NWP2" s="1193"/>
      <c r="NWQ2" s="1193"/>
      <c r="NWR2" s="1194"/>
      <c r="NWS2" s="1192"/>
      <c r="NWT2" s="1193"/>
      <c r="NWU2" s="1193"/>
      <c r="NWV2" s="1193"/>
      <c r="NWW2" s="1193"/>
      <c r="NWX2" s="1193"/>
      <c r="NWY2" s="1194"/>
      <c r="NWZ2" s="1192"/>
      <c r="NXA2" s="1193"/>
      <c r="NXB2" s="1193"/>
      <c r="NXC2" s="1193"/>
      <c r="NXD2" s="1193"/>
      <c r="NXE2" s="1193"/>
      <c r="NXF2" s="1194"/>
      <c r="NXG2" s="1192"/>
      <c r="NXH2" s="1193"/>
      <c r="NXI2" s="1193"/>
      <c r="NXJ2" s="1193"/>
      <c r="NXK2" s="1193"/>
      <c r="NXL2" s="1193"/>
      <c r="NXM2" s="1194"/>
      <c r="NXN2" s="1192"/>
      <c r="NXO2" s="1193"/>
      <c r="NXP2" s="1193"/>
      <c r="NXQ2" s="1193"/>
      <c r="NXR2" s="1193"/>
      <c r="NXS2" s="1193"/>
      <c r="NXT2" s="1194"/>
      <c r="NXU2" s="1192"/>
      <c r="NXV2" s="1193"/>
      <c r="NXW2" s="1193"/>
      <c r="NXX2" s="1193"/>
      <c r="NXY2" s="1193"/>
      <c r="NXZ2" s="1193"/>
      <c r="NYA2" s="1194"/>
      <c r="NYB2" s="1192"/>
      <c r="NYC2" s="1193"/>
      <c r="NYD2" s="1193"/>
      <c r="NYE2" s="1193"/>
      <c r="NYF2" s="1193"/>
      <c r="NYG2" s="1193"/>
      <c r="NYH2" s="1194"/>
      <c r="NYI2" s="1192"/>
      <c r="NYJ2" s="1193"/>
      <c r="NYK2" s="1193"/>
      <c r="NYL2" s="1193"/>
      <c r="NYM2" s="1193"/>
      <c r="NYN2" s="1193"/>
      <c r="NYO2" s="1194"/>
      <c r="NYP2" s="1192"/>
      <c r="NYQ2" s="1193"/>
      <c r="NYR2" s="1193"/>
      <c r="NYS2" s="1193"/>
      <c r="NYT2" s="1193"/>
      <c r="NYU2" s="1193"/>
      <c r="NYV2" s="1194"/>
      <c r="NYW2" s="1192"/>
      <c r="NYX2" s="1193"/>
      <c r="NYY2" s="1193"/>
      <c r="NYZ2" s="1193"/>
      <c r="NZA2" s="1193"/>
      <c r="NZB2" s="1193"/>
      <c r="NZC2" s="1194"/>
      <c r="NZD2" s="1192"/>
      <c r="NZE2" s="1193"/>
      <c r="NZF2" s="1193"/>
      <c r="NZG2" s="1193"/>
      <c r="NZH2" s="1193"/>
      <c r="NZI2" s="1193"/>
      <c r="NZJ2" s="1194"/>
      <c r="NZK2" s="1192"/>
      <c r="NZL2" s="1193"/>
      <c r="NZM2" s="1193"/>
      <c r="NZN2" s="1193"/>
      <c r="NZO2" s="1193"/>
      <c r="NZP2" s="1193"/>
      <c r="NZQ2" s="1194"/>
      <c r="NZR2" s="1192"/>
      <c r="NZS2" s="1193"/>
      <c r="NZT2" s="1193"/>
      <c r="NZU2" s="1193"/>
      <c r="NZV2" s="1193"/>
      <c r="NZW2" s="1193"/>
      <c r="NZX2" s="1194"/>
      <c r="NZY2" s="1192"/>
      <c r="NZZ2" s="1193"/>
      <c r="OAA2" s="1193"/>
      <c r="OAB2" s="1193"/>
      <c r="OAC2" s="1193"/>
      <c r="OAD2" s="1193"/>
      <c r="OAE2" s="1194"/>
      <c r="OAF2" s="1192"/>
      <c r="OAG2" s="1193"/>
      <c r="OAH2" s="1193"/>
      <c r="OAI2" s="1193"/>
      <c r="OAJ2" s="1193"/>
      <c r="OAK2" s="1193"/>
      <c r="OAL2" s="1194"/>
      <c r="OAM2" s="1192"/>
      <c r="OAN2" s="1193"/>
      <c r="OAO2" s="1193"/>
      <c r="OAP2" s="1193"/>
      <c r="OAQ2" s="1193"/>
      <c r="OAR2" s="1193"/>
      <c r="OAS2" s="1194"/>
      <c r="OAT2" s="1192"/>
      <c r="OAU2" s="1193"/>
      <c r="OAV2" s="1193"/>
      <c r="OAW2" s="1193"/>
      <c r="OAX2" s="1193"/>
      <c r="OAY2" s="1193"/>
      <c r="OAZ2" s="1194"/>
      <c r="OBA2" s="1192"/>
      <c r="OBB2" s="1193"/>
      <c r="OBC2" s="1193"/>
      <c r="OBD2" s="1193"/>
      <c r="OBE2" s="1193"/>
      <c r="OBF2" s="1193"/>
      <c r="OBG2" s="1194"/>
      <c r="OBH2" s="1192"/>
      <c r="OBI2" s="1193"/>
      <c r="OBJ2" s="1193"/>
      <c r="OBK2" s="1193"/>
      <c r="OBL2" s="1193"/>
      <c r="OBM2" s="1193"/>
      <c r="OBN2" s="1194"/>
      <c r="OBO2" s="1192"/>
      <c r="OBP2" s="1193"/>
      <c r="OBQ2" s="1193"/>
      <c r="OBR2" s="1193"/>
      <c r="OBS2" s="1193"/>
      <c r="OBT2" s="1193"/>
      <c r="OBU2" s="1194"/>
      <c r="OBV2" s="1192"/>
      <c r="OBW2" s="1193"/>
      <c r="OBX2" s="1193"/>
      <c r="OBY2" s="1193"/>
      <c r="OBZ2" s="1193"/>
      <c r="OCA2" s="1193"/>
      <c r="OCB2" s="1194"/>
      <c r="OCC2" s="1192"/>
      <c r="OCD2" s="1193"/>
      <c r="OCE2" s="1193"/>
      <c r="OCF2" s="1193"/>
      <c r="OCG2" s="1193"/>
      <c r="OCH2" s="1193"/>
      <c r="OCI2" s="1194"/>
      <c r="OCJ2" s="1192"/>
      <c r="OCK2" s="1193"/>
      <c r="OCL2" s="1193"/>
      <c r="OCM2" s="1193"/>
      <c r="OCN2" s="1193"/>
      <c r="OCO2" s="1193"/>
      <c r="OCP2" s="1194"/>
      <c r="OCQ2" s="1192"/>
      <c r="OCR2" s="1193"/>
      <c r="OCS2" s="1193"/>
      <c r="OCT2" s="1193"/>
      <c r="OCU2" s="1193"/>
      <c r="OCV2" s="1193"/>
      <c r="OCW2" s="1194"/>
      <c r="OCX2" s="1192"/>
      <c r="OCY2" s="1193"/>
      <c r="OCZ2" s="1193"/>
      <c r="ODA2" s="1193"/>
      <c r="ODB2" s="1193"/>
      <c r="ODC2" s="1193"/>
      <c r="ODD2" s="1194"/>
      <c r="ODE2" s="1192"/>
      <c r="ODF2" s="1193"/>
      <c r="ODG2" s="1193"/>
      <c r="ODH2" s="1193"/>
      <c r="ODI2" s="1193"/>
      <c r="ODJ2" s="1193"/>
      <c r="ODK2" s="1194"/>
      <c r="ODL2" s="1192"/>
      <c r="ODM2" s="1193"/>
      <c r="ODN2" s="1193"/>
      <c r="ODO2" s="1193"/>
      <c r="ODP2" s="1193"/>
      <c r="ODQ2" s="1193"/>
      <c r="ODR2" s="1194"/>
      <c r="ODS2" s="1192"/>
      <c r="ODT2" s="1193"/>
      <c r="ODU2" s="1193"/>
      <c r="ODV2" s="1193"/>
      <c r="ODW2" s="1193"/>
      <c r="ODX2" s="1193"/>
      <c r="ODY2" s="1194"/>
      <c r="ODZ2" s="1192"/>
      <c r="OEA2" s="1193"/>
      <c r="OEB2" s="1193"/>
      <c r="OEC2" s="1193"/>
      <c r="OED2" s="1193"/>
      <c r="OEE2" s="1193"/>
      <c r="OEF2" s="1194"/>
      <c r="OEG2" s="1192"/>
      <c r="OEH2" s="1193"/>
      <c r="OEI2" s="1193"/>
      <c r="OEJ2" s="1193"/>
      <c r="OEK2" s="1193"/>
      <c r="OEL2" s="1193"/>
      <c r="OEM2" s="1194"/>
      <c r="OEN2" s="1192"/>
      <c r="OEO2" s="1193"/>
      <c r="OEP2" s="1193"/>
      <c r="OEQ2" s="1193"/>
      <c r="OER2" s="1193"/>
      <c r="OES2" s="1193"/>
      <c r="OET2" s="1194"/>
      <c r="OEU2" s="1192"/>
      <c r="OEV2" s="1193"/>
      <c r="OEW2" s="1193"/>
      <c r="OEX2" s="1193"/>
      <c r="OEY2" s="1193"/>
      <c r="OEZ2" s="1193"/>
      <c r="OFA2" s="1194"/>
      <c r="OFB2" s="1192"/>
      <c r="OFC2" s="1193"/>
      <c r="OFD2" s="1193"/>
      <c r="OFE2" s="1193"/>
      <c r="OFF2" s="1193"/>
      <c r="OFG2" s="1193"/>
      <c r="OFH2" s="1194"/>
      <c r="OFI2" s="1192"/>
      <c r="OFJ2" s="1193"/>
      <c r="OFK2" s="1193"/>
      <c r="OFL2" s="1193"/>
      <c r="OFM2" s="1193"/>
      <c r="OFN2" s="1193"/>
      <c r="OFO2" s="1194"/>
      <c r="OFP2" s="1192"/>
      <c r="OFQ2" s="1193"/>
      <c r="OFR2" s="1193"/>
      <c r="OFS2" s="1193"/>
      <c r="OFT2" s="1193"/>
      <c r="OFU2" s="1193"/>
      <c r="OFV2" s="1194"/>
      <c r="OFW2" s="1192"/>
      <c r="OFX2" s="1193"/>
      <c r="OFY2" s="1193"/>
      <c r="OFZ2" s="1193"/>
      <c r="OGA2" s="1193"/>
      <c r="OGB2" s="1193"/>
      <c r="OGC2" s="1194"/>
      <c r="OGD2" s="1192"/>
      <c r="OGE2" s="1193"/>
      <c r="OGF2" s="1193"/>
      <c r="OGG2" s="1193"/>
      <c r="OGH2" s="1193"/>
      <c r="OGI2" s="1193"/>
      <c r="OGJ2" s="1194"/>
      <c r="OGK2" s="1192"/>
      <c r="OGL2" s="1193"/>
      <c r="OGM2" s="1193"/>
      <c r="OGN2" s="1193"/>
      <c r="OGO2" s="1193"/>
      <c r="OGP2" s="1193"/>
      <c r="OGQ2" s="1194"/>
      <c r="OGR2" s="1192"/>
      <c r="OGS2" s="1193"/>
      <c r="OGT2" s="1193"/>
      <c r="OGU2" s="1193"/>
      <c r="OGV2" s="1193"/>
      <c r="OGW2" s="1193"/>
      <c r="OGX2" s="1194"/>
      <c r="OGY2" s="1192"/>
      <c r="OGZ2" s="1193"/>
      <c r="OHA2" s="1193"/>
      <c r="OHB2" s="1193"/>
      <c r="OHC2" s="1193"/>
      <c r="OHD2" s="1193"/>
      <c r="OHE2" s="1194"/>
      <c r="OHF2" s="1192"/>
      <c r="OHG2" s="1193"/>
      <c r="OHH2" s="1193"/>
      <c r="OHI2" s="1193"/>
      <c r="OHJ2" s="1193"/>
      <c r="OHK2" s="1193"/>
      <c r="OHL2" s="1194"/>
      <c r="OHM2" s="1192"/>
      <c r="OHN2" s="1193"/>
      <c r="OHO2" s="1193"/>
      <c r="OHP2" s="1193"/>
      <c r="OHQ2" s="1193"/>
      <c r="OHR2" s="1193"/>
      <c r="OHS2" s="1194"/>
      <c r="OHT2" s="1192"/>
      <c r="OHU2" s="1193"/>
      <c r="OHV2" s="1193"/>
      <c r="OHW2" s="1193"/>
      <c r="OHX2" s="1193"/>
      <c r="OHY2" s="1193"/>
      <c r="OHZ2" s="1194"/>
      <c r="OIA2" s="1192"/>
      <c r="OIB2" s="1193"/>
      <c r="OIC2" s="1193"/>
      <c r="OID2" s="1193"/>
      <c r="OIE2" s="1193"/>
      <c r="OIF2" s="1193"/>
      <c r="OIG2" s="1194"/>
      <c r="OIH2" s="1192"/>
      <c r="OII2" s="1193"/>
      <c r="OIJ2" s="1193"/>
      <c r="OIK2" s="1193"/>
      <c r="OIL2" s="1193"/>
      <c r="OIM2" s="1193"/>
      <c r="OIN2" s="1194"/>
      <c r="OIO2" s="1192"/>
      <c r="OIP2" s="1193"/>
      <c r="OIQ2" s="1193"/>
      <c r="OIR2" s="1193"/>
      <c r="OIS2" s="1193"/>
      <c r="OIT2" s="1193"/>
      <c r="OIU2" s="1194"/>
      <c r="OIV2" s="1192"/>
      <c r="OIW2" s="1193"/>
      <c r="OIX2" s="1193"/>
      <c r="OIY2" s="1193"/>
      <c r="OIZ2" s="1193"/>
      <c r="OJA2" s="1193"/>
      <c r="OJB2" s="1194"/>
      <c r="OJC2" s="1192"/>
      <c r="OJD2" s="1193"/>
      <c r="OJE2" s="1193"/>
      <c r="OJF2" s="1193"/>
      <c r="OJG2" s="1193"/>
      <c r="OJH2" s="1193"/>
      <c r="OJI2" s="1194"/>
      <c r="OJJ2" s="1192"/>
      <c r="OJK2" s="1193"/>
      <c r="OJL2" s="1193"/>
      <c r="OJM2" s="1193"/>
      <c r="OJN2" s="1193"/>
      <c r="OJO2" s="1193"/>
      <c r="OJP2" s="1194"/>
      <c r="OJQ2" s="1192"/>
      <c r="OJR2" s="1193"/>
      <c r="OJS2" s="1193"/>
      <c r="OJT2" s="1193"/>
      <c r="OJU2" s="1193"/>
      <c r="OJV2" s="1193"/>
      <c r="OJW2" s="1194"/>
      <c r="OJX2" s="1192"/>
      <c r="OJY2" s="1193"/>
      <c r="OJZ2" s="1193"/>
      <c r="OKA2" s="1193"/>
      <c r="OKB2" s="1193"/>
      <c r="OKC2" s="1193"/>
      <c r="OKD2" s="1194"/>
      <c r="OKE2" s="1192"/>
      <c r="OKF2" s="1193"/>
      <c r="OKG2" s="1193"/>
      <c r="OKH2" s="1193"/>
      <c r="OKI2" s="1193"/>
      <c r="OKJ2" s="1193"/>
      <c r="OKK2" s="1194"/>
      <c r="OKL2" s="1192"/>
      <c r="OKM2" s="1193"/>
      <c r="OKN2" s="1193"/>
      <c r="OKO2" s="1193"/>
      <c r="OKP2" s="1193"/>
      <c r="OKQ2" s="1193"/>
      <c r="OKR2" s="1194"/>
      <c r="OKS2" s="1192"/>
      <c r="OKT2" s="1193"/>
      <c r="OKU2" s="1193"/>
      <c r="OKV2" s="1193"/>
      <c r="OKW2" s="1193"/>
      <c r="OKX2" s="1193"/>
      <c r="OKY2" s="1194"/>
      <c r="OKZ2" s="1192"/>
      <c r="OLA2" s="1193"/>
      <c r="OLB2" s="1193"/>
      <c r="OLC2" s="1193"/>
      <c r="OLD2" s="1193"/>
      <c r="OLE2" s="1193"/>
      <c r="OLF2" s="1194"/>
      <c r="OLG2" s="1192"/>
      <c r="OLH2" s="1193"/>
      <c r="OLI2" s="1193"/>
      <c r="OLJ2" s="1193"/>
      <c r="OLK2" s="1193"/>
      <c r="OLL2" s="1193"/>
      <c r="OLM2" s="1194"/>
      <c r="OLN2" s="1192"/>
      <c r="OLO2" s="1193"/>
      <c r="OLP2" s="1193"/>
      <c r="OLQ2" s="1193"/>
      <c r="OLR2" s="1193"/>
      <c r="OLS2" s="1193"/>
      <c r="OLT2" s="1194"/>
      <c r="OLU2" s="1192"/>
      <c r="OLV2" s="1193"/>
      <c r="OLW2" s="1193"/>
      <c r="OLX2" s="1193"/>
      <c r="OLY2" s="1193"/>
      <c r="OLZ2" s="1193"/>
      <c r="OMA2" s="1194"/>
      <c r="OMB2" s="1192"/>
      <c r="OMC2" s="1193"/>
      <c r="OMD2" s="1193"/>
      <c r="OME2" s="1193"/>
      <c r="OMF2" s="1193"/>
      <c r="OMG2" s="1193"/>
      <c r="OMH2" s="1194"/>
      <c r="OMI2" s="1192"/>
      <c r="OMJ2" s="1193"/>
      <c r="OMK2" s="1193"/>
      <c r="OML2" s="1193"/>
      <c r="OMM2" s="1193"/>
      <c r="OMN2" s="1193"/>
      <c r="OMO2" s="1194"/>
      <c r="OMP2" s="1192"/>
      <c r="OMQ2" s="1193"/>
      <c r="OMR2" s="1193"/>
      <c r="OMS2" s="1193"/>
      <c r="OMT2" s="1193"/>
      <c r="OMU2" s="1193"/>
      <c r="OMV2" s="1194"/>
      <c r="OMW2" s="1192"/>
      <c r="OMX2" s="1193"/>
      <c r="OMY2" s="1193"/>
      <c r="OMZ2" s="1193"/>
      <c r="ONA2" s="1193"/>
      <c r="ONB2" s="1193"/>
      <c r="ONC2" s="1194"/>
      <c r="OND2" s="1192"/>
      <c r="ONE2" s="1193"/>
      <c r="ONF2" s="1193"/>
      <c r="ONG2" s="1193"/>
      <c r="ONH2" s="1193"/>
      <c r="ONI2" s="1193"/>
      <c r="ONJ2" s="1194"/>
      <c r="ONK2" s="1192"/>
      <c r="ONL2" s="1193"/>
      <c r="ONM2" s="1193"/>
      <c r="ONN2" s="1193"/>
      <c r="ONO2" s="1193"/>
      <c r="ONP2" s="1193"/>
      <c r="ONQ2" s="1194"/>
      <c r="ONR2" s="1192"/>
      <c r="ONS2" s="1193"/>
      <c r="ONT2" s="1193"/>
      <c r="ONU2" s="1193"/>
      <c r="ONV2" s="1193"/>
      <c r="ONW2" s="1193"/>
      <c r="ONX2" s="1194"/>
      <c r="ONY2" s="1192"/>
      <c r="ONZ2" s="1193"/>
      <c r="OOA2" s="1193"/>
      <c r="OOB2" s="1193"/>
      <c r="OOC2" s="1193"/>
      <c r="OOD2" s="1193"/>
      <c r="OOE2" s="1194"/>
      <c r="OOF2" s="1192"/>
      <c r="OOG2" s="1193"/>
      <c r="OOH2" s="1193"/>
      <c r="OOI2" s="1193"/>
      <c r="OOJ2" s="1193"/>
      <c r="OOK2" s="1193"/>
      <c r="OOL2" s="1194"/>
      <c r="OOM2" s="1192"/>
      <c r="OON2" s="1193"/>
      <c r="OOO2" s="1193"/>
      <c r="OOP2" s="1193"/>
      <c r="OOQ2" s="1193"/>
      <c r="OOR2" s="1193"/>
      <c r="OOS2" s="1194"/>
      <c r="OOT2" s="1192"/>
      <c r="OOU2" s="1193"/>
      <c r="OOV2" s="1193"/>
      <c r="OOW2" s="1193"/>
      <c r="OOX2" s="1193"/>
      <c r="OOY2" s="1193"/>
      <c r="OOZ2" s="1194"/>
      <c r="OPA2" s="1192"/>
      <c r="OPB2" s="1193"/>
      <c r="OPC2" s="1193"/>
      <c r="OPD2" s="1193"/>
      <c r="OPE2" s="1193"/>
      <c r="OPF2" s="1193"/>
      <c r="OPG2" s="1194"/>
      <c r="OPH2" s="1192"/>
      <c r="OPI2" s="1193"/>
      <c r="OPJ2" s="1193"/>
      <c r="OPK2" s="1193"/>
      <c r="OPL2" s="1193"/>
      <c r="OPM2" s="1193"/>
      <c r="OPN2" s="1194"/>
      <c r="OPO2" s="1192"/>
      <c r="OPP2" s="1193"/>
      <c r="OPQ2" s="1193"/>
      <c r="OPR2" s="1193"/>
      <c r="OPS2" s="1193"/>
      <c r="OPT2" s="1193"/>
      <c r="OPU2" s="1194"/>
      <c r="OPV2" s="1192"/>
      <c r="OPW2" s="1193"/>
      <c r="OPX2" s="1193"/>
      <c r="OPY2" s="1193"/>
      <c r="OPZ2" s="1193"/>
      <c r="OQA2" s="1193"/>
      <c r="OQB2" s="1194"/>
      <c r="OQC2" s="1192"/>
      <c r="OQD2" s="1193"/>
      <c r="OQE2" s="1193"/>
      <c r="OQF2" s="1193"/>
      <c r="OQG2" s="1193"/>
      <c r="OQH2" s="1193"/>
      <c r="OQI2" s="1194"/>
      <c r="OQJ2" s="1192"/>
      <c r="OQK2" s="1193"/>
      <c r="OQL2" s="1193"/>
      <c r="OQM2" s="1193"/>
      <c r="OQN2" s="1193"/>
      <c r="OQO2" s="1193"/>
      <c r="OQP2" s="1194"/>
      <c r="OQQ2" s="1192"/>
      <c r="OQR2" s="1193"/>
      <c r="OQS2" s="1193"/>
      <c r="OQT2" s="1193"/>
      <c r="OQU2" s="1193"/>
      <c r="OQV2" s="1193"/>
      <c r="OQW2" s="1194"/>
      <c r="OQX2" s="1192"/>
      <c r="OQY2" s="1193"/>
      <c r="OQZ2" s="1193"/>
      <c r="ORA2" s="1193"/>
      <c r="ORB2" s="1193"/>
      <c r="ORC2" s="1193"/>
      <c r="ORD2" s="1194"/>
      <c r="ORE2" s="1192"/>
      <c r="ORF2" s="1193"/>
      <c r="ORG2" s="1193"/>
      <c r="ORH2" s="1193"/>
      <c r="ORI2" s="1193"/>
      <c r="ORJ2" s="1193"/>
      <c r="ORK2" s="1194"/>
      <c r="ORL2" s="1192"/>
      <c r="ORM2" s="1193"/>
      <c r="ORN2" s="1193"/>
      <c r="ORO2" s="1193"/>
      <c r="ORP2" s="1193"/>
      <c r="ORQ2" s="1193"/>
      <c r="ORR2" s="1194"/>
      <c r="ORS2" s="1192"/>
      <c r="ORT2" s="1193"/>
      <c r="ORU2" s="1193"/>
      <c r="ORV2" s="1193"/>
      <c r="ORW2" s="1193"/>
      <c r="ORX2" s="1193"/>
      <c r="ORY2" s="1194"/>
      <c r="ORZ2" s="1192"/>
      <c r="OSA2" s="1193"/>
      <c r="OSB2" s="1193"/>
      <c r="OSC2" s="1193"/>
      <c r="OSD2" s="1193"/>
      <c r="OSE2" s="1193"/>
      <c r="OSF2" s="1194"/>
      <c r="OSG2" s="1192"/>
      <c r="OSH2" s="1193"/>
      <c r="OSI2" s="1193"/>
      <c r="OSJ2" s="1193"/>
      <c r="OSK2" s="1193"/>
      <c r="OSL2" s="1193"/>
      <c r="OSM2" s="1194"/>
      <c r="OSN2" s="1192"/>
      <c r="OSO2" s="1193"/>
      <c r="OSP2" s="1193"/>
      <c r="OSQ2" s="1193"/>
      <c r="OSR2" s="1193"/>
      <c r="OSS2" s="1193"/>
      <c r="OST2" s="1194"/>
      <c r="OSU2" s="1192"/>
      <c r="OSV2" s="1193"/>
      <c r="OSW2" s="1193"/>
      <c r="OSX2" s="1193"/>
      <c r="OSY2" s="1193"/>
      <c r="OSZ2" s="1193"/>
      <c r="OTA2" s="1194"/>
      <c r="OTB2" s="1192"/>
      <c r="OTC2" s="1193"/>
      <c r="OTD2" s="1193"/>
      <c r="OTE2" s="1193"/>
      <c r="OTF2" s="1193"/>
      <c r="OTG2" s="1193"/>
      <c r="OTH2" s="1194"/>
      <c r="OTI2" s="1192"/>
      <c r="OTJ2" s="1193"/>
      <c r="OTK2" s="1193"/>
      <c r="OTL2" s="1193"/>
      <c r="OTM2" s="1193"/>
      <c r="OTN2" s="1193"/>
      <c r="OTO2" s="1194"/>
      <c r="OTP2" s="1192"/>
      <c r="OTQ2" s="1193"/>
      <c r="OTR2" s="1193"/>
      <c r="OTS2" s="1193"/>
      <c r="OTT2" s="1193"/>
      <c r="OTU2" s="1193"/>
      <c r="OTV2" s="1194"/>
      <c r="OTW2" s="1192"/>
      <c r="OTX2" s="1193"/>
      <c r="OTY2" s="1193"/>
      <c r="OTZ2" s="1193"/>
      <c r="OUA2" s="1193"/>
      <c r="OUB2" s="1193"/>
      <c r="OUC2" s="1194"/>
      <c r="OUD2" s="1192"/>
      <c r="OUE2" s="1193"/>
      <c r="OUF2" s="1193"/>
      <c r="OUG2" s="1193"/>
      <c r="OUH2" s="1193"/>
      <c r="OUI2" s="1193"/>
      <c r="OUJ2" s="1194"/>
      <c r="OUK2" s="1192"/>
      <c r="OUL2" s="1193"/>
      <c r="OUM2" s="1193"/>
      <c r="OUN2" s="1193"/>
      <c r="OUO2" s="1193"/>
      <c r="OUP2" s="1193"/>
      <c r="OUQ2" s="1194"/>
      <c r="OUR2" s="1192"/>
      <c r="OUS2" s="1193"/>
      <c r="OUT2" s="1193"/>
      <c r="OUU2" s="1193"/>
      <c r="OUV2" s="1193"/>
      <c r="OUW2" s="1193"/>
      <c r="OUX2" s="1194"/>
      <c r="OUY2" s="1192"/>
      <c r="OUZ2" s="1193"/>
      <c r="OVA2" s="1193"/>
      <c r="OVB2" s="1193"/>
      <c r="OVC2" s="1193"/>
      <c r="OVD2" s="1193"/>
      <c r="OVE2" s="1194"/>
      <c r="OVF2" s="1192"/>
      <c r="OVG2" s="1193"/>
      <c r="OVH2" s="1193"/>
      <c r="OVI2" s="1193"/>
      <c r="OVJ2" s="1193"/>
      <c r="OVK2" s="1193"/>
      <c r="OVL2" s="1194"/>
      <c r="OVM2" s="1192"/>
      <c r="OVN2" s="1193"/>
      <c r="OVO2" s="1193"/>
      <c r="OVP2" s="1193"/>
      <c r="OVQ2" s="1193"/>
      <c r="OVR2" s="1193"/>
      <c r="OVS2" s="1194"/>
      <c r="OVT2" s="1192"/>
      <c r="OVU2" s="1193"/>
      <c r="OVV2" s="1193"/>
      <c r="OVW2" s="1193"/>
      <c r="OVX2" s="1193"/>
      <c r="OVY2" s="1193"/>
      <c r="OVZ2" s="1194"/>
      <c r="OWA2" s="1192"/>
      <c r="OWB2" s="1193"/>
      <c r="OWC2" s="1193"/>
      <c r="OWD2" s="1193"/>
      <c r="OWE2" s="1193"/>
      <c r="OWF2" s="1193"/>
      <c r="OWG2" s="1194"/>
      <c r="OWH2" s="1192"/>
      <c r="OWI2" s="1193"/>
      <c r="OWJ2" s="1193"/>
      <c r="OWK2" s="1193"/>
      <c r="OWL2" s="1193"/>
      <c r="OWM2" s="1193"/>
      <c r="OWN2" s="1194"/>
      <c r="OWO2" s="1192"/>
      <c r="OWP2" s="1193"/>
      <c r="OWQ2" s="1193"/>
      <c r="OWR2" s="1193"/>
      <c r="OWS2" s="1193"/>
      <c r="OWT2" s="1193"/>
      <c r="OWU2" s="1194"/>
      <c r="OWV2" s="1192"/>
      <c r="OWW2" s="1193"/>
      <c r="OWX2" s="1193"/>
      <c r="OWY2" s="1193"/>
      <c r="OWZ2" s="1193"/>
      <c r="OXA2" s="1193"/>
      <c r="OXB2" s="1194"/>
      <c r="OXC2" s="1192"/>
      <c r="OXD2" s="1193"/>
      <c r="OXE2" s="1193"/>
      <c r="OXF2" s="1193"/>
      <c r="OXG2" s="1193"/>
      <c r="OXH2" s="1193"/>
      <c r="OXI2" s="1194"/>
      <c r="OXJ2" s="1192"/>
      <c r="OXK2" s="1193"/>
      <c r="OXL2" s="1193"/>
      <c r="OXM2" s="1193"/>
      <c r="OXN2" s="1193"/>
      <c r="OXO2" s="1193"/>
      <c r="OXP2" s="1194"/>
      <c r="OXQ2" s="1192"/>
      <c r="OXR2" s="1193"/>
      <c r="OXS2" s="1193"/>
      <c r="OXT2" s="1193"/>
      <c r="OXU2" s="1193"/>
      <c r="OXV2" s="1193"/>
      <c r="OXW2" s="1194"/>
      <c r="OXX2" s="1192"/>
      <c r="OXY2" s="1193"/>
      <c r="OXZ2" s="1193"/>
      <c r="OYA2" s="1193"/>
      <c r="OYB2" s="1193"/>
      <c r="OYC2" s="1193"/>
      <c r="OYD2" s="1194"/>
      <c r="OYE2" s="1192"/>
      <c r="OYF2" s="1193"/>
      <c r="OYG2" s="1193"/>
      <c r="OYH2" s="1193"/>
      <c r="OYI2" s="1193"/>
      <c r="OYJ2" s="1193"/>
      <c r="OYK2" s="1194"/>
      <c r="OYL2" s="1192"/>
      <c r="OYM2" s="1193"/>
      <c r="OYN2" s="1193"/>
      <c r="OYO2" s="1193"/>
      <c r="OYP2" s="1193"/>
      <c r="OYQ2" s="1193"/>
      <c r="OYR2" s="1194"/>
      <c r="OYS2" s="1192"/>
      <c r="OYT2" s="1193"/>
      <c r="OYU2" s="1193"/>
      <c r="OYV2" s="1193"/>
      <c r="OYW2" s="1193"/>
      <c r="OYX2" s="1193"/>
      <c r="OYY2" s="1194"/>
      <c r="OYZ2" s="1192"/>
      <c r="OZA2" s="1193"/>
      <c r="OZB2" s="1193"/>
      <c r="OZC2" s="1193"/>
      <c r="OZD2" s="1193"/>
      <c r="OZE2" s="1193"/>
      <c r="OZF2" s="1194"/>
      <c r="OZG2" s="1192"/>
      <c r="OZH2" s="1193"/>
      <c r="OZI2" s="1193"/>
      <c r="OZJ2" s="1193"/>
      <c r="OZK2" s="1193"/>
      <c r="OZL2" s="1193"/>
      <c r="OZM2" s="1194"/>
      <c r="OZN2" s="1192"/>
      <c r="OZO2" s="1193"/>
      <c r="OZP2" s="1193"/>
      <c r="OZQ2" s="1193"/>
      <c r="OZR2" s="1193"/>
      <c r="OZS2" s="1193"/>
      <c r="OZT2" s="1194"/>
      <c r="OZU2" s="1192"/>
      <c r="OZV2" s="1193"/>
      <c r="OZW2" s="1193"/>
      <c r="OZX2" s="1193"/>
      <c r="OZY2" s="1193"/>
      <c r="OZZ2" s="1193"/>
      <c r="PAA2" s="1194"/>
      <c r="PAB2" s="1192"/>
      <c r="PAC2" s="1193"/>
      <c r="PAD2" s="1193"/>
      <c r="PAE2" s="1193"/>
      <c r="PAF2" s="1193"/>
      <c r="PAG2" s="1193"/>
      <c r="PAH2" s="1194"/>
      <c r="PAI2" s="1192"/>
      <c r="PAJ2" s="1193"/>
      <c r="PAK2" s="1193"/>
      <c r="PAL2" s="1193"/>
      <c r="PAM2" s="1193"/>
      <c r="PAN2" s="1193"/>
      <c r="PAO2" s="1194"/>
      <c r="PAP2" s="1192"/>
      <c r="PAQ2" s="1193"/>
      <c r="PAR2" s="1193"/>
      <c r="PAS2" s="1193"/>
      <c r="PAT2" s="1193"/>
      <c r="PAU2" s="1193"/>
      <c r="PAV2" s="1194"/>
      <c r="PAW2" s="1192"/>
      <c r="PAX2" s="1193"/>
      <c r="PAY2" s="1193"/>
      <c r="PAZ2" s="1193"/>
      <c r="PBA2" s="1193"/>
      <c r="PBB2" s="1193"/>
      <c r="PBC2" s="1194"/>
      <c r="PBD2" s="1192"/>
      <c r="PBE2" s="1193"/>
      <c r="PBF2" s="1193"/>
      <c r="PBG2" s="1193"/>
      <c r="PBH2" s="1193"/>
      <c r="PBI2" s="1193"/>
      <c r="PBJ2" s="1194"/>
      <c r="PBK2" s="1192"/>
      <c r="PBL2" s="1193"/>
      <c r="PBM2" s="1193"/>
      <c r="PBN2" s="1193"/>
      <c r="PBO2" s="1193"/>
      <c r="PBP2" s="1193"/>
      <c r="PBQ2" s="1194"/>
      <c r="PBR2" s="1192"/>
      <c r="PBS2" s="1193"/>
      <c r="PBT2" s="1193"/>
      <c r="PBU2" s="1193"/>
      <c r="PBV2" s="1193"/>
      <c r="PBW2" s="1193"/>
      <c r="PBX2" s="1194"/>
      <c r="PBY2" s="1192"/>
      <c r="PBZ2" s="1193"/>
      <c r="PCA2" s="1193"/>
      <c r="PCB2" s="1193"/>
      <c r="PCC2" s="1193"/>
      <c r="PCD2" s="1193"/>
      <c r="PCE2" s="1194"/>
      <c r="PCF2" s="1192"/>
      <c r="PCG2" s="1193"/>
      <c r="PCH2" s="1193"/>
      <c r="PCI2" s="1193"/>
      <c r="PCJ2" s="1193"/>
      <c r="PCK2" s="1193"/>
      <c r="PCL2" s="1194"/>
      <c r="PCM2" s="1192"/>
      <c r="PCN2" s="1193"/>
      <c r="PCO2" s="1193"/>
      <c r="PCP2" s="1193"/>
      <c r="PCQ2" s="1193"/>
      <c r="PCR2" s="1193"/>
      <c r="PCS2" s="1194"/>
      <c r="PCT2" s="1192"/>
      <c r="PCU2" s="1193"/>
      <c r="PCV2" s="1193"/>
      <c r="PCW2" s="1193"/>
      <c r="PCX2" s="1193"/>
      <c r="PCY2" s="1193"/>
      <c r="PCZ2" s="1194"/>
      <c r="PDA2" s="1192"/>
      <c r="PDB2" s="1193"/>
      <c r="PDC2" s="1193"/>
      <c r="PDD2" s="1193"/>
      <c r="PDE2" s="1193"/>
      <c r="PDF2" s="1193"/>
      <c r="PDG2" s="1194"/>
      <c r="PDH2" s="1192"/>
      <c r="PDI2" s="1193"/>
      <c r="PDJ2" s="1193"/>
      <c r="PDK2" s="1193"/>
      <c r="PDL2" s="1193"/>
      <c r="PDM2" s="1193"/>
      <c r="PDN2" s="1194"/>
      <c r="PDO2" s="1192"/>
      <c r="PDP2" s="1193"/>
      <c r="PDQ2" s="1193"/>
      <c r="PDR2" s="1193"/>
      <c r="PDS2" s="1193"/>
      <c r="PDT2" s="1193"/>
      <c r="PDU2" s="1194"/>
      <c r="PDV2" s="1192"/>
      <c r="PDW2" s="1193"/>
      <c r="PDX2" s="1193"/>
      <c r="PDY2" s="1193"/>
      <c r="PDZ2" s="1193"/>
      <c r="PEA2" s="1193"/>
      <c r="PEB2" s="1194"/>
      <c r="PEC2" s="1192"/>
      <c r="PED2" s="1193"/>
      <c r="PEE2" s="1193"/>
      <c r="PEF2" s="1193"/>
      <c r="PEG2" s="1193"/>
      <c r="PEH2" s="1193"/>
      <c r="PEI2" s="1194"/>
      <c r="PEJ2" s="1192"/>
      <c r="PEK2" s="1193"/>
      <c r="PEL2" s="1193"/>
      <c r="PEM2" s="1193"/>
      <c r="PEN2" s="1193"/>
      <c r="PEO2" s="1193"/>
      <c r="PEP2" s="1194"/>
      <c r="PEQ2" s="1192"/>
      <c r="PER2" s="1193"/>
      <c r="PES2" s="1193"/>
      <c r="PET2" s="1193"/>
      <c r="PEU2" s="1193"/>
      <c r="PEV2" s="1193"/>
      <c r="PEW2" s="1194"/>
      <c r="PEX2" s="1192"/>
      <c r="PEY2" s="1193"/>
      <c r="PEZ2" s="1193"/>
      <c r="PFA2" s="1193"/>
      <c r="PFB2" s="1193"/>
      <c r="PFC2" s="1193"/>
      <c r="PFD2" s="1194"/>
      <c r="PFE2" s="1192"/>
      <c r="PFF2" s="1193"/>
      <c r="PFG2" s="1193"/>
      <c r="PFH2" s="1193"/>
      <c r="PFI2" s="1193"/>
      <c r="PFJ2" s="1193"/>
      <c r="PFK2" s="1194"/>
      <c r="PFL2" s="1192"/>
      <c r="PFM2" s="1193"/>
      <c r="PFN2" s="1193"/>
      <c r="PFO2" s="1193"/>
      <c r="PFP2" s="1193"/>
      <c r="PFQ2" s="1193"/>
      <c r="PFR2" s="1194"/>
      <c r="PFS2" s="1192"/>
      <c r="PFT2" s="1193"/>
      <c r="PFU2" s="1193"/>
      <c r="PFV2" s="1193"/>
      <c r="PFW2" s="1193"/>
      <c r="PFX2" s="1193"/>
      <c r="PFY2" s="1194"/>
      <c r="PFZ2" s="1192"/>
      <c r="PGA2" s="1193"/>
      <c r="PGB2" s="1193"/>
      <c r="PGC2" s="1193"/>
      <c r="PGD2" s="1193"/>
      <c r="PGE2" s="1193"/>
      <c r="PGF2" s="1194"/>
      <c r="PGG2" s="1192"/>
      <c r="PGH2" s="1193"/>
      <c r="PGI2" s="1193"/>
      <c r="PGJ2" s="1193"/>
      <c r="PGK2" s="1193"/>
      <c r="PGL2" s="1193"/>
      <c r="PGM2" s="1194"/>
      <c r="PGN2" s="1192"/>
      <c r="PGO2" s="1193"/>
      <c r="PGP2" s="1193"/>
      <c r="PGQ2" s="1193"/>
      <c r="PGR2" s="1193"/>
      <c r="PGS2" s="1193"/>
      <c r="PGT2" s="1194"/>
      <c r="PGU2" s="1192"/>
      <c r="PGV2" s="1193"/>
      <c r="PGW2" s="1193"/>
      <c r="PGX2" s="1193"/>
      <c r="PGY2" s="1193"/>
      <c r="PGZ2" s="1193"/>
      <c r="PHA2" s="1194"/>
      <c r="PHB2" s="1192"/>
      <c r="PHC2" s="1193"/>
      <c r="PHD2" s="1193"/>
      <c r="PHE2" s="1193"/>
      <c r="PHF2" s="1193"/>
      <c r="PHG2" s="1193"/>
      <c r="PHH2" s="1194"/>
      <c r="PHI2" s="1192"/>
      <c r="PHJ2" s="1193"/>
      <c r="PHK2" s="1193"/>
      <c r="PHL2" s="1193"/>
      <c r="PHM2" s="1193"/>
      <c r="PHN2" s="1193"/>
      <c r="PHO2" s="1194"/>
      <c r="PHP2" s="1192"/>
      <c r="PHQ2" s="1193"/>
      <c r="PHR2" s="1193"/>
      <c r="PHS2" s="1193"/>
      <c r="PHT2" s="1193"/>
      <c r="PHU2" s="1193"/>
      <c r="PHV2" s="1194"/>
      <c r="PHW2" s="1192"/>
      <c r="PHX2" s="1193"/>
      <c r="PHY2" s="1193"/>
      <c r="PHZ2" s="1193"/>
      <c r="PIA2" s="1193"/>
      <c r="PIB2" s="1193"/>
      <c r="PIC2" s="1194"/>
      <c r="PID2" s="1192"/>
      <c r="PIE2" s="1193"/>
      <c r="PIF2" s="1193"/>
      <c r="PIG2" s="1193"/>
      <c r="PIH2" s="1193"/>
      <c r="PII2" s="1193"/>
      <c r="PIJ2" s="1194"/>
      <c r="PIK2" s="1192"/>
      <c r="PIL2" s="1193"/>
      <c r="PIM2" s="1193"/>
      <c r="PIN2" s="1193"/>
      <c r="PIO2" s="1193"/>
      <c r="PIP2" s="1193"/>
      <c r="PIQ2" s="1194"/>
      <c r="PIR2" s="1192"/>
      <c r="PIS2" s="1193"/>
      <c r="PIT2" s="1193"/>
      <c r="PIU2" s="1193"/>
      <c r="PIV2" s="1193"/>
      <c r="PIW2" s="1193"/>
      <c r="PIX2" s="1194"/>
      <c r="PIY2" s="1192"/>
      <c r="PIZ2" s="1193"/>
      <c r="PJA2" s="1193"/>
      <c r="PJB2" s="1193"/>
      <c r="PJC2" s="1193"/>
      <c r="PJD2" s="1193"/>
      <c r="PJE2" s="1194"/>
      <c r="PJF2" s="1192"/>
      <c r="PJG2" s="1193"/>
      <c r="PJH2" s="1193"/>
      <c r="PJI2" s="1193"/>
      <c r="PJJ2" s="1193"/>
      <c r="PJK2" s="1193"/>
      <c r="PJL2" s="1194"/>
      <c r="PJM2" s="1192"/>
      <c r="PJN2" s="1193"/>
      <c r="PJO2" s="1193"/>
      <c r="PJP2" s="1193"/>
      <c r="PJQ2" s="1193"/>
      <c r="PJR2" s="1193"/>
      <c r="PJS2" s="1194"/>
      <c r="PJT2" s="1192"/>
      <c r="PJU2" s="1193"/>
      <c r="PJV2" s="1193"/>
      <c r="PJW2" s="1193"/>
      <c r="PJX2" s="1193"/>
      <c r="PJY2" s="1193"/>
      <c r="PJZ2" s="1194"/>
      <c r="PKA2" s="1192"/>
      <c r="PKB2" s="1193"/>
      <c r="PKC2" s="1193"/>
      <c r="PKD2" s="1193"/>
      <c r="PKE2" s="1193"/>
      <c r="PKF2" s="1193"/>
      <c r="PKG2" s="1194"/>
      <c r="PKH2" s="1192"/>
      <c r="PKI2" s="1193"/>
      <c r="PKJ2" s="1193"/>
      <c r="PKK2" s="1193"/>
      <c r="PKL2" s="1193"/>
      <c r="PKM2" s="1193"/>
      <c r="PKN2" s="1194"/>
      <c r="PKO2" s="1192"/>
      <c r="PKP2" s="1193"/>
      <c r="PKQ2" s="1193"/>
      <c r="PKR2" s="1193"/>
      <c r="PKS2" s="1193"/>
      <c r="PKT2" s="1193"/>
      <c r="PKU2" s="1194"/>
      <c r="PKV2" s="1192"/>
      <c r="PKW2" s="1193"/>
      <c r="PKX2" s="1193"/>
      <c r="PKY2" s="1193"/>
      <c r="PKZ2" s="1193"/>
      <c r="PLA2" s="1193"/>
      <c r="PLB2" s="1194"/>
      <c r="PLC2" s="1192"/>
      <c r="PLD2" s="1193"/>
      <c r="PLE2" s="1193"/>
      <c r="PLF2" s="1193"/>
      <c r="PLG2" s="1193"/>
      <c r="PLH2" s="1193"/>
      <c r="PLI2" s="1194"/>
      <c r="PLJ2" s="1192"/>
      <c r="PLK2" s="1193"/>
      <c r="PLL2" s="1193"/>
      <c r="PLM2" s="1193"/>
      <c r="PLN2" s="1193"/>
      <c r="PLO2" s="1193"/>
      <c r="PLP2" s="1194"/>
      <c r="PLQ2" s="1192"/>
      <c r="PLR2" s="1193"/>
      <c r="PLS2" s="1193"/>
      <c r="PLT2" s="1193"/>
      <c r="PLU2" s="1193"/>
      <c r="PLV2" s="1193"/>
      <c r="PLW2" s="1194"/>
      <c r="PLX2" s="1192"/>
      <c r="PLY2" s="1193"/>
      <c r="PLZ2" s="1193"/>
      <c r="PMA2" s="1193"/>
      <c r="PMB2" s="1193"/>
      <c r="PMC2" s="1193"/>
      <c r="PMD2" s="1194"/>
      <c r="PME2" s="1192"/>
      <c r="PMF2" s="1193"/>
      <c r="PMG2" s="1193"/>
      <c r="PMH2" s="1193"/>
      <c r="PMI2" s="1193"/>
      <c r="PMJ2" s="1193"/>
      <c r="PMK2" s="1194"/>
      <c r="PML2" s="1192"/>
      <c r="PMM2" s="1193"/>
      <c r="PMN2" s="1193"/>
      <c r="PMO2" s="1193"/>
      <c r="PMP2" s="1193"/>
      <c r="PMQ2" s="1193"/>
      <c r="PMR2" s="1194"/>
      <c r="PMS2" s="1192"/>
      <c r="PMT2" s="1193"/>
      <c r="PMU2" s="1193"/>
      <c r="PMV2" s="1193"/>
      <c r="PMW2" s="1193"/>
      <c r="PMX2" s="1193"/>
      <c r="PMY2" s="1194"/>
      <c r="PMZ2" s="1192"/>
      <c r="PNA2" s="1193"/>
      <c r="PNB2" s="1193"/>
      <c r="PNC2" s="1193"/>
      <c r="PND2" s="1193"/>
      <c r="PNE2" s="1193"/>
      <c r="PNF2" s="1194"/>
      <c r="PNG2" s="1192"/>
      <c r="PNH2" s="1193"/>
      <c r="PNI2" s="1193"/>
      <c r="PNJ2" s="1193"/>
      <c r="PNK2" s="1193"/>
      <c r="PNL2" s="1193"/>
      <c r="PNM2" s="1194"/>
      <c r="PNN2" s="1192"/>
      <c r="PNO2" s="1193"/>
      <c r="PNP2" s="1193"/>
      <c r="PNQ2" s="1193"/>
      <c r="PNR2" s="1193"/>
      <c r="PNS2" s="1193"/>
      <c r="PNT2" s="1194"/>
      <c r="PNU2" s="1192"/>
      <c r="PNV2" s="1193"/>
      <c r="PNW2" s="1193"/>
      <c r="PNX2" s="1193"/>
      <c r="PNY2" s="1193"/>
      <c r="PNZ2" s="1193"/>
      <c r="POA2" s="1194"/>
      <c r="POB2" s="1192"/>
      <c r="POC2" s="1193"/>
      <c r="POD2" s="1193"/>
      <c r="POE2" s="1193"/>
      <c r="POF2" s="1193"/>
      <c r="POG2" s="1193"/>
      <c r="POH2" s="1194"/>
      <c r="POI2" s="1192"/>
      <c r="POJ2" s="1193"/>
      <c r="POK2" s="1193"/>
      <c r="POL2" s="1193"/>
      <c r="POM2" s="1193"/>
      <c r="PON2" s="1193"/>
      <c r="POO2" s="1194"/>
      <c r="POP2" s="1192"/>
      <c r="POQ2" s="1193"/>
      <c r="POR2" s="1193"/>
      <c r="POS2" s="1193"/>
      <c r="POT2" s="1193"/>
      <c r="POU2" s="1193"/>
      <c r="POV2" s="1194"/>
      <c r="POW2" s="1192"/>
      <c r="POX2" s="1193"/>
      <c r="POY2" s="1193"/>
      <c r="POZ2" s="1193"/>
      <c r="PPA2" s="1193"/>
      <c r="PPB2" s="1193"/>
      <c r="PPC2" s="1194"/>
      <c r="PPD2" s="1192"/>
      <c r="PPE2" s="1193"/>
      <c r="PPF2" s="1193"/>
      <c r="PPG2" s="1193"/>
      <c r="PPH2" s="1193"/>
      <c r="PPI2" s="1193"/>
      <c r="PPJ2" s="1194"/>
      <c r="PPK2" s="1192"/>
      <c r="PPL2" s="1193"/>
      <c r="PPM2" s="1193"/>
      <c r="PPN2" s="1193"/>
      <c r="PPO2" s="1193"/>
      <c r="PPP2" s="1193"/>
      <c r="PPQ2" s="1194"/>
      <c r="PPR2" s="1192"/>
      <c r="PPS2" s="1193"/>
      <c r="PPT2" s="1193"/>
      <c r="PPU2" s="1193"/>
      <c r="PPV2" s="1193"/>
      <c r="PPW2" s="1193"/>
      <c r="PPX2" s="1194"/>
      <c r="PPY2" s="1192"/>
      <c r="PPZ2" s="1193"/>
      <c r="PQA2" s="1193"/>
      <c r="PQB2" s="1193"/>
      <c r="PQC2" s="1193"/>
      <c r="PQD2" s="1193"/>
      <c r="PQE2" s="1194"/>
      <c r="PQF2" s="1192"/>
      <c r="PQG2" s="1193"/>
      <c r="PQH2" s="1193"/>
      <c r="PQI2" s="1193"/>
      <c r="PQJ2" s="1193"/>
      <c r="PQK2" s="1193"/>
      <c r="PQL2" s="1194"/>
      <c r="PQM2" s="1192"/>
      <c r="PQN2" s="1193"/>
      <c r="PQO2" s="1193"/>
      <c r="PQP2" s="1193"/>
      <c r="PQQ2" s="1193"/>
      <c r="PQR2" s="1193"/>
      <c r="PQS2" s="1194"/>
      <c r="PQT2" s="1192"/>
      <c r="PQU2" s="1193"/>
      <c r="PQV2" s="1193"/>
      <c r="PQW2" s="1193"/>
      <c r="PQX2" s="1193"/>
      <c r="PQY2" s="1193"/>
      <c r="PQZ2" s="1194"/>
      <c r="PRA2" s="1192"/>
      <c r="PRB2" s="1193"/>
      <c r="PRC2" s="1193"/>
      <c r="PRD2" s="1193"/>
      <c r="PRE2" s="1193"/>
      <c r="PRF2" s="1193"/>
      <c r="PRG2" s="1194"/>
      <c r="PRH2" s="1192"/>
      <c r="PRI2" s="1193"/>
      <c r="PRJ2" s="1193"/>
      <c r="PRK2" s="1193"/>
      <c r="PRL2" s="1193"/>
      <c r="PRM2" s="1193"/>
      <c r="PRN2" s="1194"/>
      <c r="PRO2" s="1192"/>
      <c r="PRP2" s="1193"/>
      <c r="PRQ2" s="1193"/>
      <c r="PRR2" s="1193"/>
      <c r="PRS2" s="1193"/>
      <c r="PRT2" s="1193"/>
      <c r="PRU2" s="1194"/>
      <c r="PRV2" s="1192"/>
      <c r="PRW2" s="1193"/>
      <c r="PRX2" s="1193"/>
      <c r="PRY2" s="1193"/>
      <c r="PRZ2" s="1193"/>
      <c r="PSA2" s="1193"/>
      <c r="PSB2" s="1194"/>
      <c r="PSC2" s="1192"/>
      <c r="PSD2" s="1193"/>
      <c r="PSE2" s="1193"/>
      <c r="PSF2" s="1193"/>
      <c r="PSG2" s="1193"/>
      <c r="PSH2" s="1193"/>
      <c r="PSI2" s="1194"/>
      <c r="PSJ2" s="1192"/>
      <c r="PSK2" s="1193"/>
      <c r="PSL2" s="1193"/>
      <c r="PSM2" s="1193"/>
      <c r="PSN2" s="1193"/>
      <c r="PSO2" s="1193"/>
      <c r="PSP2" s="1194"/>
      <c r="PSQ2" s="1192"/>
      <c r="PSR2" s="1193"/>
      <c r="PSS2" s="1193"/>
      <c r="PST2" s="1193"/>
      <c r="PSU2" s="1193"/>
      <c r="PSV2" s="1193"/>
      <c r="PSW2" s="1194"/>
      <c r="PSX2" s="1192"/>
      <c r="PSY2" s="1193"/>
      <c r="PSZ2" s="1193"/>
      <c r="PTA2" s="1193"/>
      <c r="PTB2" s="1193"/>
      <c r="PTC2" s="1193"/>
      <c r="PTD2" s="1194"/>
      <c r="PTE2" s="1192"/>
      <c r="PTF2" s="1193"/>
      <c r="PTG2" s="1193"/>
      <c r="PTH2" s="1193"/>
      <c r="PTI2" s="1193"/>
      <c r="PTJ2" s="1193"/>
      <c r="PTK2" s="1194"/>
      <c r="PTL2" s="1192"/>
      <c r="PTM2" s="1193"/>
      <c r="PTN2" s="1193"/>
      <c r="PTO2" s="1193"/>
      <c r="PTP2" s="1193"/>
      <c r="PTQ2" s="1193"/>
      <c r="PTR2" s="1194"/>
      <c r="PTS2" s="1192"/>
      <c r="PTT2" s="1193"/>
      <c r="PTU2" s="1193"/>
      <c r="PTV2" s="1193"/>
      <c r="PTW2" s="1193"/>
      <c r="PTX2" s="1193"/>
      <c r="PTY2" s="1194"/>
      <c r="PTZ2" s="1192"/>
      <c r="PUA2" s="1193"/>
      <c r="PUB2" s="1193"/>
      <c r="PUC2" s="1193"/>
      <c r="PUD2" s="1193"/>
      <c r="PUE2" s="1193"/>
      <c r="PUF2" s="1194"/>
      <c r="PUG2" s="1192"/>
      <c r="PUH2" s="1193"/>
      <c r="PUI2" s="1193"/>
      <c r="PUJ2" s="1193"/>
      <c r="PUK2" s="1193"/>
      <c r="PUL2" s="1193"/>
      <c r="PUM2" s="1194"/>
      <c r="PUN2" s="1192"/>
      <c r="PUO2" s="1193"/>
      <c r="PUP2" s="1193"/>
      <c r="PUQ2" s="1193"/>
      <c r="PUR2" s="1193"/>
      <c r="PUS2" s="1193"/>
      <c r="PUT2" s="1194"/>
      <c r="PUU2" s="1192"/>
      <c r="PUV2" s="1193"/>
      <c r="PUW2" s="1193"/>
      <c r="PUX2" s="1193"/>
      <c r="PUY2" s="1193"/>
      <c r="PUZ2" s="1193"/>
      <c r="PVA2" s="1194"/>
      <c r="PVB2" s="1192"/>
      <c r="PVC2" s="1193"/>
      <c r="PVD2" s="1193"/>
      <c r="PVE2" s="1193"/>
      <c r="PVF2" s="1193"/>
      <c r="PVG2" s="1193"/>
      <c r="PVH2" s="1194"/>
      <c r="PVI2" s="1192"/>
      <c r="PVJ2" s="1193"/>
      <c r="PVK2" s="1193"/>
      <c r="PVL2" s="1193"/>
      <c r="PVM2" s="1193"/>
      <c r="PVN2" s="1193"/>
      <c r="PVO2" s="1194"/>
      <c r="PVP2" s="1192"/>
      <c r="PVQ2" s="1193"/>
      <c r="PVR2" s="1193"/>
      <c r="PVS2" s="1193"/>
      <c r="PVT2" s="1193"/>
      <c r="PVU2" s="1193"/>
      <c r="PVV2" s="1194"/>
      <c r="PVW2" s="1192"/>
      <c r="PVX2" s="1193"/>
      <c r="PVY2" s="1193"/>
      <c r="PVZ2" s="1193"/>
      <c r="PWA2" s="1193"/>
      <c r="PWB2" s="1193"/>
      <c r="PWC2" s="1194"/>
      <c r="PWD2" s="1192"/>
      <c r="PWE2" s="1193"/>
      <c r="PWF2" s="1193"/>
      <c r="PWG2" s="1193"/>
      <c r="PWH2" s="1193"/>
      <c r="PWI2" s="1193"/>
      <c r="PWJ2" s="1194"/>
      <c r="PWK2" s="1192"/>
      <c r="PWL2" s="1193"/>
      <c r="PWM2" s="1193"/>
      <c r="PWN2" s="1193"/>
      <c r="PWO2" s="1193"/>
      <c r="PWP2" s="1193"/>
      <c r="PWQ2" s="1194"/>
      <c r="PWR2" s="1192"/>
      <c r="PWS2" s="1193"/>
      <c r="PWT2" s="1193"/>
      <c r="PWU2" s="1193"/>
      <c r="PWV2" s="1193"/>
      <c r="PWW2" s="1193"/>
      <c r="PWX2" s="1194"/>
      <c r="PWY2" s="1192"/>
      <c r="PWZ2" s="1193"/>
      <c r="PXA2" s="1193"/>
      <c r="PXB2" s="1193"/>
      <c r="PXC2" s="1193"/>
      <c r="PXD2" s="1193"/>
      <c r="PXE2" s="1194"/>
      <c r="PXF2" s="1192"/>
      <c r="PXG2" s="1193"/>
      <c r="PXH2" s="1193"/>
      <c r="PXI2" s="1193"/>
      <c r="PXJ2" s="1193"/>
      <c r="PXK2" s="1193"/>
      <c r="PXL2" s="1194"/>
      <c r="PXM2" s="1192"/>
      <c r="PXN2" s="1193"/>
      <c r="PXO2" s="1193"/>
      <c r="PXP2" s="1193"/>
      <c r="PXQ2" s="1193"/>
      <c r="PXR2" s="1193"/>
      <c r="PXS2" s="1194"/>
      <c r="PXT2" s="1192"/>
      <c r="PXU2" s="1193"/>
      <c r="PXV2" s="1193"/>
      <c r="PXW2" s="1193"/>
      <c r="PXX2" s="1193"/>
      <c r="PXY2" s="1193"/>
      <c r="PXZ2" s="1194"/>
      <c r="PYA2" s="1192"/>
      <c r="PYB2" s="1193"/>
      <c r="PYC2" s="1193"/>
      <c r="PYD2" s="1193"/>
      <c r="PYE2" s="1193"/>
      <c r="PYF2" s="1193"/>
      <c r="PYG2" s="1194"/>
      <c r="PYH2" s="1192"/>
      <c r="PYI2" s="1193"/>
      <c r="PYJ2" s="1193"/>
      <c r="PYK2" s="1193"/>
      <c r="PYL2" s="1193"/>
      <c r="PYM2" s="1193"/>
      <c r="PYN2" s="1194"/>
      <c r="PYO2" s="1192"/>
      <c r="PYP2" s="1193"/>
      <c r="PYQ2" s="1193"/>
      <c r="PYR2" s="1193"/>
      <c r="PYS2" s="1193"/>
      <c r="PYT2" s="1193"/>
      <c r="PYU2" s="1194"/>
      <c r="PYV2" s="1192"/>
      <c r="PYW2" s="1193"/>
      <c r="PYX2" s="1193"/>
      <c r="PYY2" s="1193"/>
      <c r="PYZ2" s="1193"/>
      <c r="PZA2" s="1193"/>
      <c r="PZB2" s="1194"/>
      <c r="PZC2" s="1192"/>
      <c r="PZD2" s="1193"/>
      <c r="PZE2" s="1193"/>
      <c r="PZF2" s="1193"/>
      <c r="PZG2" s="1193"/>
      <c r="PZH2" s="1193"/>
      <c r="PZI2" s="1194"/>
      <c r="PZJ2" s="1192"/>
      <c r="PZK2" s="1193"/>
      <c r="PZL2" s="1193"/>
      <c r="PZM2" s="1193"/>
      <c r="PZN2" s="1193"/>
      <c r="PZO2" s="1193"/>
      <c r="PZP2" s="1194"/>
      <c r="PZQ2" s="1192"/>
      <c r="PZR2" s="1193"/>
      <c r="PZS2" s="1193"/>
      <c r="PZT2" s="1193"/>
      <c r="PZU2" s="1193"/>
      <c r="PZV2" s="1193"/>
      <c r="PZW2" s="1194"/>
      <c r="PZX2" s="1192"/>
      <c r="PZY2" s="1193"/>
      <c r="PZZ2" s="1193"/>
      <c r="QAA2" s="1193"/>
      <c r="QAB2" s="1193"/>
      <c r="QAC2" s="1193"/>
      <c r="QAD2" s="1194"/>
      <c r="QAE2" s="1192"/>
      <c r="QAF2" s="1193"/>
      <c r="QAG2" s="1193"/>
      <c r="QAH2" s="1193"/>
      <c r="QAI2" s="1193"/>
      <c r="QAJ2" s="1193"/>
      <c r="QAK2" s="1194"/>
      <c r="QAL2" s="1192"/>
      <c r="QAM2" s="1193"/>
      <c r="QAN2" s="1193"/>
      <c r="QAO2" s="1193"/>
      <c r="QAP2" s="1193"/>
      <c r="QAQ2" s="1193"/>
      <c r="QAR2" s="1194"/>
      <c r="QAS2" s="1192"/>
      <c r="QAT2" s="1193"/>
      <c r="QAU2" s="1193"/>
      <c r="QAV2" s="1193"/>
      <c r="QAW2" s="1193"/>
      <c r="QAX2" s="1193"/>
      <c r="QAY2" s="1194"/>
      <c r="QAZ2" s="1192"/>
      <c r="QBA2" s="1193"/>
      <c r="QBB2" s="1193"/>
      <c r="QBC2" s="1193"/>
      <c r="QBD2" s="1193"/>
      <c r="QBE2" s="1193"/>
      <c r="QBF2" s="1194"/>
      <c r="QBG2" s="1192"/>
      <c r="QBH2" s="1193"/>
      <c r="QBI2" s="1193"/>
      <c r="QBJ2" s="1193"/>
      <c r="QBK2" s="1193"/>
      <c r="QBL2" s="1193"/>
      <c r="QBM2" s="1194"/>
      <c r="QBN2" s="1192"/>
      <c r="QBO2" s="1193"/>
      <c r="QBP2" s="1193"/>
      <c r="QBQ2" s="1193"/>
      <c r="QBR2" s="1193"/>
      <c r="QBS2" s="1193"/>
      <c r="QBT2" s="1194"/>
      <c r="QBU2" s="1192"/>
      <c r="QBV2" s="1193"/>
      <c r="QBW2" s="1193"/>
      <c r="QBX2" s="1193"/>
      <c r="QBY2" s="1193"/>
      <c r="QBZ2" s="1193"/>
      <c r="QCA2" s="1194"/>
      <c r="QCB2" s="1192"/>
      <c r="QCC2" s="1193"/>
      <c r="QCD2" s="1193"/>
      <c r="QCE2" s="1193"/>
      <c r="QCF2" s="1193"/>
      <c r="QCG2" s="1193"/>
      <c r="QCH2" s="1194"/>
      <c r="QCI2" s="1192"/>
      <c r="QCJ2" s="1193"/>
      <c r="QCK2" s="1193"/>
      <c r="QCL2" s="1193"/>
      <c r="QCM2" s="1193"/>
      <c r="QCN2" s="1193"/>
      <c r="QCO2" s="1194"/>
      <c r="QCP2" s="1192"/>
      <c r="QCQ2" s="1193"/>
      <c r="QCR2" s="1193"/>
      <c r="QCS2" s="1193"/>
      <c r="QCT2" s="1193"/>
      <c r="QCU2" s="1193"/>
      <c r="QCV2" s="1194"/>
      <c r="QCW2" s="1192"/>
      <c r="QCX2" s="1193"/>
      <c r="QCY2" s="1193"/>
      <c r="QCZ2" s="1193"/>
      <c r="QDA2" s="1193"/>
      <c r="QDB2" s="1193"/>
      <c r="QDC2" s="1194"/>
      <c r="QDD2" s="1192"/>
      <c r="QDE2" s="1193"/>
      <c r="QDF2" s="1193"/>
      <c r="QDG2" s="1193"/>
      <c r="QDH2" s="1193"/>
      <c r="QDI2" s="1193"/>
      <c r="QDJ2" s="1194"/>
      <c r="QDK2" s="1192"/>
      <c r="QDL2" s="1193"/>
      <c r="QDM2" s="1193"/>
      <c r="QDN2" s="1193"/>
      <c r="QDO2" s="1193"/>
      <c r="QDP2" s="1193"/>
      <c r="QDQ2" s="1194"/>
      <c r="QDR2" s="1192"/>
      <c r="QDS2" s="1193"/>
      <c r="QDT2" s="1193"/>
      <c r="QDU2" s="1193"/>
      <c r="QDV2" s="1193"/>
      <c r="QDW2" s="1193"/>
      <c r="QDX2" s="1194"/>
      <c r="QDY2" s="1192"/>
      <c r="QDZ2" s="1193"/>
      <c r="QEA2" s="1193"/>
      <c r="QEB2" s="1193"/>
      <c r="QEC2" s="1193"/>
      <c r="QED2" s="1193"/>
      <c r="QEE2" s="1194"/>
      <c r="QEF2" s="1192"/>
      <c r="QEG2" s="1193"/>
      <c r="QEH2" s="1193"/>
      <c r="QEI2" s="1193"/>
      <c r="QEJ2" s="1193"/>
      <c r="QEK2" s="1193"/>
      <c r="QEL2" s="1194"/>
      <c r="QEM2" s="1192"/>
      <c r="QEN2" s="1193"/>
      <c r="QEO2" s="1193"/>
      <c r="QEP2" s="1193"/>
      <c r="QEQ2" s="1193"/>
      <c r="QER2" s="1193"/>
      <c r="QES2" s="1194"/>
      <c r="QET2" s="1192"/>
      <c r="QEU2" s="1193"/>
      <c r="QEV2" s="1193"/>
      <c r="QEW2" s="1193"/>
      <c r="QEX2" s="1193"/>
      <c r="QEY2" s="1193"/>
      <c r="QEZ2" s="1194"/>
      <c r="QFA2" s="1192"/>
      <c r="QFB2" s="1193"/>
      <c r="QFC2" s="1193"/>
      <c r="QFD2" s="1193"/>
      <c r="QFE2" s="1193"/>
      <c r="QFF2" s="1193"/>
      <c r="QFG2" s="1194"/>
      <c r="QFH2" s="1192"/>
      <c r="QFI2" s="1193"/>
      <c r="QFJ2" s="1193"/>
      <c r="QFK2" s="1193"/>
      <c r="QFL2" s="1193"/>
      <c r="QFM2" s="1193"/>
      <c r="QFN2" s="1194"/>
      <c r="QFO2" s="1192"/>
      <c r="QFP2" s="1193"/>
      <c r="QFQ2" s="1193"/>
      <c r="QFR2" s="1193"/>
      <c r="QFS2" s="1193"/>
      <c r="QFT2" s="1193"/>
      <c r="QFU2" s="1194"/>
      <c r="QFV2" s="1192"/>
      <c r="QFW2" s="1193"/>
      <c r="QFX2" s="1193"/>
      <c r="QFY2" s="1193"/>
      <c r="QFZ2" s="1193"/>
      <c r="QGA2" s="1193"/>
      <c r="QGB2" s="1194"/>
      <c r="QGC2" s="1192"/>
      <c r="QGD2" s="1193"/>
      <c r="QGE2" s="1193"/>
      <c r="QGF2" s="1193"/>
      <c r="QGG2" s="1193"/>
      <c r="QGH2" s="1193"/>
      <c r="QGI2" s="1194"/>
      <c r="QGJ2" s="1192"/>
      <c r="QGK2" s="1193"/>
      <c r="QGL2" s="1193"/>
      <c r="QGM2" s="1193"/>
      <c r="QGN2" s="1193"/>
      <c r="QGO2" s="1193"/>
      <c r="QGP2" s="1194"/>
      <c r="QGQ2" s="1192"/>
      <c r="QGR2" s="1193"/>
      <c r="QGS2" s="1193"/>
      <c r="QGT2" s="1193"/>
      <c r="QGU2" s="1193"/>
      <c r="QGV2" s="1193"/>
      <c r="QGW2" s="1194"/>
      <c r="QGX2" s="1192"/>
      <c r="QGY2" s="1193"/>
      <c r="QGZ2" s="1193"/>
      <c r="QHA2" s="1193"/>
      <c r="QHB2" s="1193"/>
      <c r="QHC2" s="1193"/>
      <c r="QHD2" s="1194"/>
      <c r="QHE2" s="1192"/>
      <c r="QHF2" s="1193"/>
      <c r="QHG2" s="1193"/>
      <c r="QHH2" s="1193"/>
      <c r="QHI2" s="1193"/>
      <c r="QHJ2" s="1193"/>
      <c r="QHK2" s="1194"/>
      <c r="QHL2" s="1192"/>
      <c r="QHM2" s="1193"/>
      <c r="QHN2" s="1193"/>
      <c r="QHO2" s="1193"/>
      <c r="QHP2" s="1193"/>
      <c r="QHQ2" s="1193"/>
      <c r="QHR2" s="1194"/>
      <c r="QHS2" s="1192"/>
      <c r="QHT2" s="1193"/>
      <c r="QHU2" s="1193"/>
      <c r="QHV2" s="1193"/>
      <c r="QHW2" s="1193"/>
      <c r="QHX2" s="1193"/>
      <c r="QHY2" s="1194"/>
      <c r="QHZ2" s="1192"/>
      <c r="QIA2" s="1193"/>
      <c r="QIB2" s="1193"/>
      <c r="QIC2" s="1193"/>
      <c r="QID2" s="1193"/>
      <c r="QIE2" s="1193"/>
      <c r="QIF2" s="1194"/>
      <c r="QIG2" s="1192"/>
      <c r="QIH2" s="1193"/>
      <c r="QII2" s="1193"/>
      <c r="QIJ2" s="1193"/>
      <c r="QIK2" s="1193"/>
      <c r="QIL2" s="1193"/>
      <c r="QIM2" s="1194"/>
      <c r="QIN2" s="1192"/>
      <c r="QIO2" s="1193"/>
      <c r="QIP2" s="1193"/>
      <c r="QIQ2" s="1193"/>
      <c r="QIR2" s="1193"/>
      <c r="QIS2" s="1193"/>
      <c r="QIT2" s="1194"/>
      <c r="QIU2" s="1192"/>
      <c r="QIV2" s="1193"/>
      <c r="QIW2" s="1193"/>
      <c r="QIX2" s="1193"/>
      <c r="QIY2" s="1193"/>
      <c r="QIZ2" s="1193"/>
      <c r="QJA2" s="1194"/>
      <c r="QJB2" s="1192"/>
      <c r="QJC2" s="1193"/>
      <c r="QJD2" s="1193"/>
      <c r="QJE2" s="1193"/>
      <c r="QJF2" s="1193"/>
      <c r="QJG2" s="1193"/>
      <c r="QJH2" s="1194"/>
      <c r="QJI2" s="1192"/>
      <c r="QJJ2" s="1193"/>
      <c r="QJK2" s="1193"/>
      <c r="QJL2" s="1193"/>
      <c r="QJM2" s="1193"/>
      <c r="QJN2" s="1193"/>
      <c r="QJO2" s="1194"/>
      <c r="QJP2" s="1192"/>
      <c r="QJQ2" s="1193"/>
      <c r="QJR2" s="1193"/>
      <c r="QJS2" s="1193"/>
      <c r="QJT2" s="1193"/>
      <c r="QJU2" s="1193"/>
      <c r="QJV2" s="1194"/>
      <c r="QJW2" s="1192"/>
      <c r="QJX2" s="1193"/>
      <c r="QJY2" s="1193"/>
      <c r="QJZ2" s="1193"/>
      <c r="QKA2" s="1193"/>
      <c r="QKB2" s="1193"/>
      <c r="QKC2" s="1194"/>
      <c r="QKD2" s="1192"/>
      <c r="QKE2" s="1193"/>
      <c r="QKF2" s="1193"/>
      <c r="QKG2" s="1193"/>
      <c r="QKH2" s="1193"/>
      <c r="QKI2" s="1193"/>
      <c r="QKJ2" s="1194"/>
      <c r="QKK2" s="1192"/>
      <c r="QKL2" s="1193"/>
      <c r="QKM2" s="1193"/>
      <c r="QKN2" s="1193"/>
      <c r="QKO2" s="1193"/>
      <c r="QKP2" s="1193"/>
      <c r="QKQ2" s="1194"/>
      <c r="QKR2" s="1192"/>
      <c r="QKS2" s="1193"/>
      <c r="QKT2" s="1193"/>
      <c r="QKU2" s="1193"/>
      <c r="QKV2" s="1193"/>
      <c r="QKW2" s="1193"/>
      <c r="QKX2" s="1194"/>
      <c r="QKY2" s="1192"/>
      <c r="QKZ2" s="1193"/>
      <c r="QLA2" s="1193"/>
      <c r="QLB2" s="1193"/>
      <c r="QLC2" s="1193"/>
      <c r="QLD2" s="1193"/>
      <c r="QLE2" s="1194"/>
      <c r="QLF2" s="1192"/>
      <c r="QLG2" s="1193"/>
      <c r="QLH2" s="1193"/>
      <c r="QLI2" s="1193"/>
      <c r="QLJ2" s="1193"/>
      <c r="QLK2" s="1193"/>
      <c r="QLL2" s="1194"/>
      <c r="QLM2" s="1192"/>
      <c r="QLN2" s="1193"/>
      <c r="QLO2" s="1193"/>
      <c r="QLP2" s="1193"/>
      <c r="QLQ2" s="1193"/>
      <c r="QLR2" s="1193"/>
      <c r="QLS2" s="1194"/>
      <c r="QLT2" s="1192"/>
      <c r="QLU2" s="1193"/>
      <c r="QLV2" s="1193"/>
      <c r="QLW2" s="1193"/>
      <c r="QLX2" s="1193"/>
      <c r="QLY2" s="1193"/>
      <c r="QLZ2" s="1194"/>
      <c r="QMA2" s="1192"/>
      <c r="QMB2" s="1193"/>
      <c r="QMC2" s="1193"/>
      <c r="QMD2" s="1193"/>
      <c r="QME2" s="1193"/>
      <c r="QMF2" s="1193"/>
      <c r="QMG2" s="1194"/>
      <c r="QMH2" s="1192"/>
      <c r="QMI2" s="1193"/>
      <c r="QMJ2" s="1193"/>
      <c r="QMK2" s="1193"/>
      <c r="QML2" s="1193"/>
      <c r="QMM2" s="1193"/>
      <c r="QMN2" s="1194"/>
      <c r="QMO2" s="1192"/>
      <c r="QMP2" s="1193"/>
      <c r="QMQ2" s="1193"/>
      <c r="QMR2" s="1193"/>
      <c r="QMS2" s="1193"/>
      <c r="QMT2" s="1193"/>
      <c r="QMU2" s="1194"/>
      <c r="QMV2" s="1192"/>
      <c r="QMW2" s="1193"/>
      <c r="QMX2" s="1193"/>
      <c r="QMY2" s="1193"/>
      <c r="QMZ2" s="1193"/>
      <c r="QNA2" s="1193"/>
      <c r="QNB2" s="1194"/>
      <c r="QNC2" s="1192"/>
      <c r="QND2" s="1193"/>
      <c r="QNE2" s="1193"/>
      <c r="QNF2" s="1193"/>
      <c r="QNG2" s="1193"/>
      <c r="QNH2" s="1193"/>
      <c r="QNI2" s="1194"/>
      <c r="QNJ2" s="1192"/>
      <c r="QNK2" s="1193"/>
      <c r="QNL2" s="1193"/>
      <c r="QNM2" s="1193"/>
      <c r="QNN2" s="1193"/>
      <c r="QNO2" s="1193"/>
      <c r="QNP2" s="1194"/>
      <c r="QNQ2" s="1192"/>
      <c r="QNR2" s="1193"/>
      <c r="QNS2" s="1193"/>
      <c r="QNT2" s="1193"/>
      <c r="QNU2" s="1193"/>
      <c r="QNV2" s="1193"/>
      <c r="QNW2" s="1194"/>
      <c r="QNX2" s="1192"/>
      <c r="QNY2" s="1193"/>
      <c r="QNZ2" s="1193"/>
      <c r="QOA2" s="1193"/>
      <c r="QOB2" s="1193"/>
      <c r="QOC2" s="1193"/>
      <c r="QOD2" s="1194"/>
      <c r="QOE2" s="1192"/>
      <c r="QOF2" s="1193"/>
      <c r="QOG2" s="1193"/>
      <c r="QOH2" s="1193"/>
      <c r="QOI2" s="1193"/>
      <c r="QOJ2" s="1193"/>
      <c r="QOK2" s="1194"/>
      <c r="QOL2" s="1192"/>
      <c r="QOM2" s="1193"/>
      <c r="QON2" s="1193"/>
      <c r="QOO2" s="1193"/>
      <c r="QOP2" s="1193"/>
      <c r="QOQ2" s="1193"/>
      <c r="QOR2" s="1194"/>
      <c r="QOS2" s="1192"/>
      <c r="QOT2" s="1193"/>
      <c r="QOU2" s="1193"/>
      <c r="QOV2" s="1193"/>
      <c r="QOW2" s="1193"/>
      <c r="QOX2" s="1193"/>
      <c r="QOY2" s="1194"/>
      <c r="QOZ2" s="1192"/>
      <c r="QPA2" s="1193"/>
      <c r="QPB2" s="1193"/>
      <c r="QPC2" s="1193"/>
      <c r="QPD2" s="1193"/>
      <c r="QPE2" s="1193"/>
      <c r="QPF2" s="1194"/>
      <c r="QPG2" s="1192"/>
      <c r="QPH2" s="1193"/>
      <c r="QPI2" s="1193"/>
      <c r="QPJ2" s="1193"/>
      <c r="QPK2" s="1193"/>
      <c r="QPL2" s="1193"/>
      <c r="QPM2" s="1194"/>
      <c r="QPN2" s="1192"/>
      <c r="QPO2" s="1193"/>
      <c r="QPP2" s="1193"/>
      <c r="QPQ2" s="1193"/>
      <c r="QPR2" s="1193"/>
      <c r="QPS2" s="1193"/>
      <c r="QPT2" s="1194"/>
      <c r="QPU2" s="1192"/>
      <c r="QPV2" s="1193"/>
      <c r="QPW2" s="1193"/>
      <c r="QPX2" s="1193"/>
      <c r="QPY2" s="1193"/>
      <c r="QPZ2" s="1193"/>
      <c r="QQA2" s="1194"/>
      <c r="QQB2" s="1192"/>
      <c r="QQC2" s="1193"/>
      <c r="QQD2" s="1193"/>
      <c r="QQE2" s="1193"/>
      <c r="QQF2" s="1193"/>
      <c r="QQG2" s="1193"/>
      <c r="QQH2" s="1194"/>
      <c r="QQI2" s="1192"/>
      <c r="QQJ2" s="1193"/>
      <c r="QQK2" s="1193"/>
      <c r="QQL2" s="1193"/>
      <c r="QQM2" s="1193"/>
      <c r="QQN2" s="1193"/>
      <c r="QQO2" s="1194"/>
      <c r="QQP2" s="1192"/>
      <c r="QQQ2" s="1193"/>
      <c r="QQR2" s="1193"/>
      <c r="QQS2" s="1193"/>
      <c r="QQT2" s="1193"/>
      <c r="QQU2" s="1193"/>
      <c r="QQV2" s="1194"/>
      <c r="QQW2" s="1192"/>
      <c r="QQX2" s="1193"/>
      <c r="QQY2" s="1193"/>
      <c r="QQZ2" s="1193"/>
      <c r="QRA2" s="1193"/>
      <c r="QRB2" s="1193"/>
      <c r="QRC2" s="1194"/>
      <c r="QRD2" s="1192"/>
      <c r="QRE2" s="1193"/>
      <c r="QRF2" s="1193"/>
      <c r="QRG2" s="1193"/>
      <c r="QRH2" s="1193"/>
      <c r="QRI2" s="1193"/>
      <c r="QRJ2" s="1194"/>
      <c r="QRK2" s="1192"/>
      <c r="QRL2" s="1193"/>
      <c r="QRM2" s="1193"/>
      <c r="QRN2" s="1193"/>
      <c r="QRO2" s="1193"/>
      <c r="QRP2" s="1193"/>
      <c r="QRQ2" s="1194"/>
      <c r="QRR2" s="1192"/>
      <c r="QRS2" s="1193"/>
      <c r="QRT2" s="1193"/>
      <c r="QRU2" s="1193"/>
      <c r="QRV2" s="1193"/>
      <c r="QRW2" s="1193"/>
      <c r="QRX2" s="1194"/>
      <c r="QRY2" s="1192"/>
      <c r="QRZ2" s="1193"/>
      <c r="QSA2" s="1193"/>
      <c r="QSB2" s="1193"/>
      <c r="QSC2" s="1193"/>
      <c r="QSD2" s="1193"/>
      <c r="QSE2" s="1194"/>
      <c r="QSF2" s="1192"/>
      <c r="QSG2" s="1193"/>
      <c r="QSH2" s="1193"/>
      <c r="QSI2" s="1193"/>
      <c r="QSJ2" s="1193"/>
      <c r="QSK2" s="1193"/>
      <c r="QSL2" s="1194"/>
      <c r="QSM2" s="1192"/>
      <c r="QSN2" s="1193"/>
      <c r="QSO2" s="1193"/>
      <c r="QSP2" s="1193"/>
      <c r="QSQ2" s="1193"/>
      <c r="QSR2" s="1193"/>
      <c r="QSS2" s="1194"/>
      <c r="QST2" s="1192"/>
      <c r="QSU2" s="1193"/>
      <c r="QSV2" s="1193"/>
      <c r="QSW2" s="1193"/>
      <c r="QSX2" s="1193"/>
      <c r="QSY2" s="1193"/>
      <c r="QSZ2" s="1194"/>
      <c r="QTA2" s="1192"/>
      <c r="QTB2" s="1193"/>
      <c r="QTC2" s="1193"/>
      <c r="QTD2" s="1193"/>
      <c r="QTE2" s="1193"/>
      <c r="QTF2" s="1193"/>
      <c r="QTG2" s="1194"/>
      <c r="QTH2" s="1192"/>
      <c r="QTI2" s="1193"/>
      <c r="QTJ2" s="1193"/>
      <c r="QTK2" s="1193"/>
      <c r="QTL2" s="1193"/>
      <c r="QTM2" s="1193"/>
      <c r="QTN2" s="1194"/>
      <c r="QTO2" s="1192"/>
      <c r="QTP2" s="1193"/>
      <c r="QTQ2" s="1193"/>
      <c r="QTR2" s="1193"/>
      <c r="QTS2" s="1193"/>
      <c r="QTT2" s="1193"/>
      <c r="QTU2" s="1194"/>
      <c r="QTV2" s="1192"/>
      <c r="QTW2" s="1193"/>
      <c r="QTX2" s="1193"/>
      <c r="QTY2" s="1193"/>
      <c r="QTZ2" s="1193"/>
      <c r="QUA2" s="1193"/>
      <c r="QUB2" s="1194"/>
      <c r="QUC2" s="1192"/>
      <c r="QUD2" s="1193"/>
      <c r="QUE2" s="1193"/>
      <c r="QUF2" s="1193"/>
      <c r="QUG2" s="1193"/>
      <c r="QUH2" s="1193"/>
      <c r="QUI2" s="1194"/>
      <c r="QUJ2" s="1192"/>
      <c r="QUK2" s="1193"/>
      <c r="QUL2" s="1193"/>
      <c r="QUM2" s="1193"/>
      <c r="QUN2" s="1193"/>
      <c r="QUO2" s="1193"/>
      <c r="QUP2" s="1194"/>
      <c r="QUQ2" s="1192"/>
      <c r="QUR2" s="1193"/>
      <c r="QUS2" s="1193"/>
      <c r="QUT2" s="1193"/>
      <c r="QUU2" s="1193"/>
      <c r="QUV2" s="1193"/>
      <c r="QUW2" s="1194"/>
      <c r="QUX2" s="1192"/>
      <c r="QUY2" s="1193"/>
      <c r="QUZ2" s="1193"/>
      <c r="QVA2" s="1193"/>
      <c r="QVB2" s="1193"/>
      <c r="QVC2" s="1193"/>
      <c r="QVD2" s="1194"/>
      <c r="QVE2" s="1192"/>
      <c r="QVF2" s="1193"/>
      <c r="QVG2" s="1193"/>
      <c r="QVH2" s="1193"/>
      <c r="QVI2" s="1193"/>
      <c r="QVJ2" s="1193"/>
      <c r="QVK2" s="1194"/>
      <c r="QVL2" s="1192"/>
      <c r="QVM2" s="1193"/>
      <c r="QVN2" s="1193"/>
      <c r="QVO2" s="1193"/>
      <c r="QVP2" s="1193"/>
      <c r="QVQ2" s="1193"/>
      <c r="QVR2" s="1194"/>
      <c r="QVS2" s="1192"/>
      <c r="QVT2" s="1193"/>
      <c r="QVU2" s="1193"/>
      <c r="QVV2" s="1193"/>
      <c r="QVW2" s="1193"/>
      <c r="QVX2" s="1193"/>
      <c r="QVY2" s="1194"/>
      <c r="QVZ2" s="1192"/>
      <c r="QWA2" s="1193"/>
      <c r="QWB2" s="1193"/>
      <c r="QWC2" s="1193"/>
      <c r="QWD2" s="1193"/>
      <c r="QWE2" s="1193"/>
      <c r="QWF2" s="1194"/>
      <c r="QWG2" s="1192"/>
      <c r="QWH2" s="1193"/>
      <c r="QWI2" s="1193"/>
      <c r="QWJ2" s="1193"/>
      <c r="QWK2" s="1193"/>
      <c r="QWL2" s="1193"/>
      <c r="QWM2" s="1194"/>
      <c r="QWN2" s="1192"/>
      <c r="QWO2" s="1193"/>
      <c r="QWP2" s="1193"/>
      <c r="QWQ2" s="1193"/>
      <c r="QWR2" s="1193"/>
      <c r="QWS2" s="1193"/>
      <c r="QWT2" s="1194"/>
      <c r="QWU2" s="1192"/>
      <c r="QWV2" s="1193"/>
      <c r="QWW2" s="1193"/>
      <c r="QWX2" s="1193"/>
      <c r="QWY2" s="1193"/>
      <c r="QWZ2" s="1193"/>
      <c r="QXA2" s="1194"/>
      <c r="QXB2" s="1192"/>
      <c r="QXC2" s="1193"/>
      <c r="QXD2" s="1193"/>
      <c r="QXE2" s="1193"/>
      <c r="QXF2" s="1193"/>
      <c r="QXG2" s="1193"/>
      <c r="QXH2" s="1194"/>
      <c r="QXI2" s="1192"/>
      <c r="QXJ2" s="1193"/>
      <c r="QXK2" s="1193"/>
      <c r="QXL2" s="1193"/>
      <c r="QXM2" s="1193"/>
      <c r="QXN2" s="1193"/>
      <c r="QXO2" s="1194"/>
      <c r="QXP2" s="1192"/>
      <c r="QXQ2" s="1193"/>
      <c r="QXR2" s="1193"/>
      <c r="QXS2" s="1193"/>
      <c r="QXT2" s="1193"/>
      <c r="QXU2" s="1193"/>
      <c r="QXV2" s="1194"/>
      <c r="QXW2" s="1192"/>
      <c r="QXX2" s="1193"/>
      <c r="QXY2" s="1193"/>
      <c r="QXZ2" s="1193"/>
      <c r="QYA2" s="1193"/>
      <c r="QYB2" s="1193"/>
      <c r="QYC2" s="1194"/>
      <c r="QYD2" s="1192"/>
      <c r="QYE2" s="1193"/>
      <c r="QYF2" s="1193"/>
      <c r="QYG2" s="1193"/>
      <c r="QYH2" s="1193"/>
      <c r="QYI2" s="1193"/>
      <c r="QYJ2" s="1194"/>
      <c r="QYK2" s="1192"/>
      <c r="QYL2" s="1193"/>
      <c r="QYM2" s="1193"/>
      <c r="QYN2" s="1193"/>
      <c r="QYO2" s="1193"/>
      <c r="QYP2" s="1193"/>
      <c r="QYQ2" s="1194"/>
      <c r="QYR2" s="1192"/>
      <c r="QYS2" s="1193"/>
      <c r="QYT2" s="1193"/>
      <c r="QYU2" s="1193"/>
      <c r="QYV2" s="1193"/>
      <c r="QYW2" s="1193"/>
      <c r="QYX2" s="1194"/>
      <c r="QYY2" s="1192"/>
      <c r="QYZ2" s="1193"/>
      <c r="QZA2" s="1193"/>
      <c r="QZB2" s="1193"/>
      <c r="QZC2" s="1193"/>
      <c r="QZD2" s="1193"/>
      <c r="QZE2" s="1194"/>
      <c r="QZF2" s="1192"/>
      <c r="QZG2" s="1193"/>
      <c r="QZH2" s="1193"/>
      <c r="QZI2" s="1193"/>
      <c r="QZJ2" s="1193"/>
      <c r="QZK2" s="1193"/>
      <c r="QZL2" s="1194"/>
      <c r="QZM2" s="1192"/>
      <c r="QZN2" s="1193"/>
      <c r="QZO2" s="1193"/>
      <c r="QZP2" s="1193"/>
      <c r="QZQ2" s="1193"/>
      <c r="QZR2" s="1193"/>
      <c r="QZS2" s="1194"/>
      <c r="QZT2" s="1192"/>
      <c r="QZU2" s="1193"/>
      <c r="QZV2" s="1193"/>
      <c r="QZW2" s="1193"/>
      <c r="QZX2" s="1193"/>
      <c r="QZY2" s="1193"/>
      <c r="QZZ2" s="1194"/>
      <c r="RAA2" s="1192"/>
      <c r="RAB2" s="1193"/>
      <c r="RAC2" s="1193"/>
      <c r="RAD2" s="1193"/>
      <c r="RAE2" s="1193"/>
      <c r="RAF2" s="1193"/>
      <c r="RAG2" s="1194"/>
      <c r="RAH2" s="1192"/>
      <c r="RAI2" s="1193"/>
      <c r="RAJ2" s="1193"/>
      <c r="RAK2" s="1193"/>
      <c r="RAL2" s="1193"/>
      <c r="RAM2" s="1193"/>
      <c r="RAN2" s="1194"/>
      <c r="RAO2" s="1192"/>
      <c r="RAP2" s="1193"/>
      <c r="RAQ2" s="1193"/>
      <c r="RAR2" s="1193"/>
      <c r="RAS2" s="1193"/>
      <c r="RAT2" s="1193"/>
      <c r="RAU2" s="1194"/>
      <c r="RAV2" s="1192"/>
      <c r="RAW2" s="1193"/>
      <c r="RAX2" s="1193"/>
      <c r="RAY2" s="1193"/>
      <c r="RAZ2" s="1193"/>
      <c r="RBA2" s="1193"/>
      <c r="RBB2" s="1194"/>
      <c r="RBC2" s="1192"/>
      <c r="RBD2" s="1193"/>
      <c r="RBE2" s="1193"/>
      <c r="RBF2" s="1193"/>
      <c r="RBG2" s="1193"/>
      <c r="RBH2" s="1193"/>
      <c r="RBI2" s="1194"/>
      <c r="RBJ2" s="1192"/>
      <c r="RBK2" s="1193"/>
      <c r="RBL2" s="1193"/>
      <c r="RBM2" s="1193"/>
      <c r="RBN2" s="1193"/>
      <c r="RBO2" s="1193"/>
      <c r="RBP2" s="1194"/>
      <c r="RBQ2" s="1192"/>
      <c r="RBR2" s="1193"/>
      <c r="RBS2" s="1193"/>
      <c r="RBT2" s="1193"/>
      <c r="RBU2" s="1193"/>
      <c r="RBV2" s="1193"/>
      <c r="RBW2" s="1194"/>
      <c r="RBX2" s="1192"/>
      <c r="RBY2" s="1193"/>
      <c r="RBZ2" s="1193"/>
      <c r="RCA2" s="1193"/>
      <c r="RCB2" s="1193"/>
      <c r="RCC2" s="1193"/>
      <c r="RCD2" s="1194"/>
      <c r="RCE2" s="1192"/>
      <c r="RCF2" s="1193"/>
      <c r="RCG2" s="1193"/>
      <c r="RCH2" s="1193"/>
      <c r="RCI2" s="1193"/>
      <c r="RCJ2" s="1193"/>
      <c r="RCK2" s="1194"/>
      <c r="RCL2" s="1192"/>
      <c r="RCM2" s="1193"/>
      <c r="RCN2" s="1193"/>
      <c r="RCO2" s="1193"/>
      <c r="RCP2" s="1193"/>
      <c r="RCQ2" s="1193"/>
      <c r="RCR2" s="1194"/>
      <c r="RCS2" s="1192"/>
      <c r="RCT2" s="1193"/>
      <c r="RCU2" s="1193"/>
      <c r="RCV2" s="1193"/>
      <c r="RCW2" s="1193"/>
      <c r="RCX2" s="1193"/>
      <c r="RCY2" s="1194"/>
      <c r="RCZ2" s="1192"/>
      <c r="RDA2" s="1193"/>
      <c r="RDB2" s="1193"/>
      <c r="RDC2" s="1193"/>
      <c r="RDD2" s="1193"/>
      <c r="RDE2" s="1193"/>
      <c r="RDF2" s="1194"/>
      <c r="RDG2" s="1192"/>
      <c r="RDH2" s="1193"/>
      <c r="RDI2" s="1193"/>
      <c r="RDJ2" s="1193"/>
      <c r="RDK2" s="1193"/>
      <c r="RDL2" s="1193"/>
      <c r="RDM2" s="1194"/>
      <c r="RDN2" s="1192"/>
      <c r="RDO2" s="1193"/>
      <c r="RDP2" s="1193"/>
      <c r="RDQ2" s="1193"/>
      <c r="RDR2" s="1193"/>
      <c r="RDS2" s="1193"/>
      <c r="RDT2" s="1194"/>
      <c r="RDU2" s="1192"/>
      <c r="RDV2" s="1193"/>
      <c r="RDW2" s="1193"/>
      <c r="RDX2" s="1193"/>
      <c r="RDY2" s="1193"/>
      <c r="RDZ2" s="1193"/>
      <c r="REA2" s="1194"/>
      <c r="REB2" s="1192"/>
      <c r="REC2" s="1193"/>
      <c r="RED2" s="1193"/>
      <c r="REE2" s="1193"/>
      <c r="REF2" s="1193"/>
      <c r="REG2" s="1193"/>
      <c r="REH2" s="1194"/>
      <c r="REI2" s="1192"/>
      <c r="REJ2" s="1193"/>
      <c r="REK2" s="1193"/>
      <c r="REL2" s="1193"/>
      <c r="REM2" s="1193"/>
      <c r="REN2" s="1193"/>
      <c r="REO2" s="1194"/>
      <c r="REP2" s="1192"/>
      <c r="REQ2" s="1193"/>
      <c r="RER2" s="1193"/>
      <c r="RES2" s="1193"/>
      <c r="RET2" s="1193"/>
      <c r="REU2" s="1193"/>
      <c r="REV2" s="1194"/>
      <c r="REW2" s="1192"/>
      <c r="REX2" s="1193"/>
      <c r="REY2" s="1193"/>
      <c r="REZ2" s="1193"/>
      <c r="RFA2" s="1193"/>
      <c r="RFB2" s="1193"/>
      <c r="RFC2" s="1194"/>
      <c r="RFD2" s="1192"/>
      <c r="RFE2" s="1193"/>
      <c r="RFF2" s="1193"/>
      <c r="RFG2" s="1193"/>
      <c r="RFH2" s="1193"/>
      <c r="RFI2" s="1193"/>
      <c r="RFJ2" s="1194"/>
      <c r="RFK2" s="1192"/>
      <c r="RFL2" s="1193"/>
      <c r="RFM2" s="1193"/>
      <c r="RFN2" s="1193"/>
      <c r="RFO2" s="1193"/>
      <c r="RFP2" s="1193"/>
      <c r="RFQ2" s="1194"/>
      <c r="RFR2" s="1192"/>
      <c r="RFS2" s="1193"/>
      <c r="RFT2" s="1193"/>
      <c r="RFU2" s="1193"/>
      <c r="RFV2" s="1193"/>
      <c r="RFW2" s="1193"/>
      <c r="RFX2" s="1194"/>
      <c r="RFY2" s="1192"/>
      <c r="RFZ2" s="1193"/>
      <c r="RGA2" s="1193"/>
      <c r="RGB2" s="1193"/>
      <c r="RGC2" s="1193"/>
      <c r="RGD2" s="1193"/>
      <c r="RGE2" s="1194"/>
      <c r="RGF2" s="1192"/>
      <c r="RGG2" s="1193"/>
      <c r="RGH2" s="1193"/>
      <c r="RGI2" s="1193"/>
      <c r="RGJ2" s="1193"/>
      <c r="RGK2" s="1193"/>
      <c r="RGL2" s="1194"/>
      <c r="RGM2" s="1192"/>
      <c r="RGN2" s="1193"/>
      <c r="RGO2" s="1193"/>
      <c r="RGP2" s="1193"/>
      <c r="RGQ2" s="1193"/>
      <c r="RGR2" s="1193"/>
      <c r="RGS2" s="1194"/>
      <c r="RGT2" s="1192"/>
      <c r="RGU2" s="1193"/>
      <c r="RGV2" s="1193"/>
      <c r="RGW2" s="1193"/>
      <c r="RGX2" s="1193"/>
      <c r="RGY2" s="1193"/>
      <c r="RGZ2" s="1194"/>
      <c r="RHA2" s="1192"/>
      <c r="RHB2" s="1193"/>
      <c r="RHC2" s="1193"/>
      <c r="RHD2" s="1193"/>
      <c r="RHE2" s="1193"/>
      <c r="RHF2" s="1193"/>
      <c r="RHG2" s="1194"/>
      <c r="RHH2" s="1192"/>
      <c r="RHI2" s="1193"/>
      <c r="RHJ2" s="1193"/>
      <c r="RHK2" s="1193"/>
      <c r="RHL2" s="1193"/>
      <c r="RHM2" s="1193"/>
      <c r="RHN2" s="1194"/>
      <c r="RHO2" s="1192"/>
      <c r="RHP2" s="1193"/>
      <c r="RHQ2" s="1193"/>
      <c r="RHR2" s="1193"/>
      <c r="RHS2" s="1193"/>
      <c r="RHT2" s="1193"/>
      <c r="RHU2" s="1194"/>
      <c r="RHV2" s="1192"/>
      <c r="RHW2" s="1193"/>
      <c r="RHX2" s="1193"/>
      <c r="RHY2" s="1193"/>
      <c r="RHZ2" s="1193"/>
      <c r="RIA2" s="1193"/>
      <c r="RIB2" s="1194"/>
      <c r="RIC2" s="1192"/>
      <c r="RID2" s="1193"/>
      <c r="RIE2" s="1193"/>
      <c r="RIF2" s="1193"/>
      <c r="RIG2" s="1193"/>
      <c r="RIH2" s="1193"/>
      <c r="RII2" s="1194"/>
      <c r="RIJ2" s="1192"/>
      <c r="RIK2" s="1193"/>
      <c r="RIL2" s="1193"/>
      <c r="RIM2" s="1193"/>
      <c r="RIN2" s="1193"/>
      <c r="RIO2" s="1193"/>
      <c r="RIP2" s="1194"/>
      <c r="RIQ2" s="1192"/>
      <c r="RIR2" s="1193"/>
      <c r="RIS2" s="1193"/>
      <c r="RIT2" s="1193"/>
      <c r="RIU2" s="1193"/>
      <c r="RIV2" s="1193"/>
      <c r="RIW2" s="1194"/>
      <c r="RIX2" s="1192"/>
      <c r="RIY2" s="1193"/>
      <c r="RIZ2" s="1193"/>
      <c r="RJA2" s="1193"/>
      <c r="RJB2" s="1193"/>
      <c r="RJC2" s="1193"/>
      <c r="RJD2" s="1194"/>
      <c r="RJE2" s="1192"/>
      <c r="RJF2" s="1193"/>
      <c r="RJG2" s="1193"/>
      <c r="RJH2" s="1193"/>
      <c r="RJI2" s="1193"/>
      <c r="RJJ2" s="1193"/>
      <c r="RJK2" s="1194"/>
      <c r="RJL2" s="1192"/>
      <c r="RJM2" s="1193"/>
      <c r="RJN2" s="1193"/>
      <c r="RJO2" s="1193"/>
      <c r="RJP2" s="1193"/>
      <c r="RJQ2" s="1193"/>
      <c r="RJR2" s="1194"/>
      <c r="RJS2" s="1192"/>
      <c r="RJT2" s="1193"/>
      <c r="RJU2" s="1193"/>
      <c r="RJV2" s="1193"/>
      <c r="RJW2" s="1193"/>
      <c r="RJX2" s="1193"/>
      <c r="RJY2" s="1194"/>
      <c r="RJZ2" s="1192"/>
      <c r="RKA2" s="1193"/>
      <c r="RKB2" s="1193"/>
      <c r="RKC2" s="1193"/>
      <c r="RKD2" s="1193"/>
      <c r="RKE2" s="1193"/>
      <c r="RKF2" s="1194"/>
      <c r="RKG2" s="1192"/>
      <c r="RKH2" s="1193"/>
      <c r="RKI2" s="1193"/>
      <c r="RKJ2" s="1193"/>
      <c r="RKK2" s="1193"/>
      <c r="RKL2" s="1193"/>
      <c r="RKM2" s="1194"/>
      <c r="RKN2" s="1192"/>
      <c r="RKO2" s="1193"/>
      <c r="RKP2" s="1193"/>
      <c r="RKQ2" s="1193"/>
      <c r="RKR2" s="1193"/>
      <c r="RKS2" s="1193"/>
      <c r="RKT2" s="1194"/>
      <c r="RKU2" s="1192"/>
      <c r="RKV2" s="1193"/>
      <c r="RKW2" s="1193"/>
      <c r="RKX2" s="1193"/>
      <c r="RKY2" s="1193"/>
      <c r="RKZ2" s="1193"/>
      <c r="RLA2" s="1194"/>
      <c r="RLB2" s="1192"/>
      <c r="RLC2" s="1193"/>
      <c r="RLD2" s="1193"/>
      <c r="RLE2" s="1193"/>
      <c r="RLF2" s="1193"/>
      <c r="RLG2" s="1193"/>
      <c r="RLH2" s="1194"/>
      <c r="RLI2" s="1192"/>
      <c r="RLJ2" s="1193"/>
      <c r="RLK2" s="1193"/>
      <c r="RLL2" s="1193"/>
      <c r="RLM2" s="1193"/>
      <c r="RLN2" s="1193"/>
      <c r="RLO2" s="1194"/>
      <c r="RLP2" s="1192"/>
      <c r="RLQ2" s="1193"/>
      <c r="RLR2" s="1193"/>
      <c r="RLS2" s="1193"/>
      <c r="RLT2" s="1193"/>
      <c r="RLU2" s="1193"/>
      <c r="RLV2" s="1194"/>
      <c r="RLW2" s="1192"/>
      <c r="RLX2" s="1193"/>
      <c r="RLY2" s="1193"/>
      <c r="RLZ2" s="1193"/>
      <c r="RMA2" s="1193"/>
      <c r="RMB2" s="1193"/>
      <c r="RMC2" s="1194"/>
      <c r="RMD2" s="1192"/>
      <c r="RME2" s="1193"/>
      <c r="RMF2" s="1193"/>
      <c r="RMG2" s="1193"/>
      <c r="RMH2" s="1193"/>
      <c r="RMI2" s="1193"/>
      <c r="RMJ2" s="1194"/>
      <c r="RMK2" s="1192"/>
      <c r="RML2" s="1193"/>
      <c r="RMM2" s="1193"/>
      <c r="RMN2" s="1193"/>
      <c r="RMO2" s="1193"/>
      <c r="RMP2" s="1193"/>
      <c r="RMQ2" s="1194"/>
      <c r="RMR2" s="1192"/>
      <c r="RMS2" s="1193"/>
      <c r="RMT2" s="1193"/>
      <c r="RMU2" s="1193"/>
      <c r="RMV2" s="1193"/>
      <c r="RMW2" s="1193"/>
      <c r="RMX2" s="1194"/>
      <c r="RMY2" s="1192"/>
      <c r="RMZ2" s="1193"/>
      <c r="RNA2" s="1193"/>
      <c r="RNB2" s="1193"/>
      <c r="RNC2" s="1193"/>
      <c r="RND2" s="1193"/>
      <c r="RNE2" s="1194"/>
      <c r="RNF2" s="1192"/>
      <c r="RNG2" s="1193"/>
      <c r="RNH2" s="1193"/>
      <c r="RNI2" s="1193"/>
      <c r="RNJ2" s="1193"/>
      <c r="RNK2" s="1193"/>
      <c r="RNL2" s="1194"/>
      <c r="RNM2" s="1192"/>
      <c r="RNN2" s="1193"/>
      <c r="RNO2" s="1193"/>
      <c r="RNP2" s="1193"/>
      <c r="RNQ2" s="1193"/>
      <c r="RNR2" s="1193"/>
      <c r="RNS2" s="1194"/>
      <c r="RNT2" s="1192"/>
      <c r="RNU2" s="1193"/>
      <c r="RNV2" s="1193"/>
      <c r="RNW2" s="1193"/>
      <c r="RNX2" s="1193"/>
      <c r="RNY2" s="1193"/>
      <c r="RNZ2" s="1194"/>
      <c r="ROA2" s="1192"/>
      <c r="ROB2" s="1193"/>
      <c r="ROC2" s="1193"/>
      <c r="ROD2" s="1193"/>
      <c r="ROE2" s="1193"/>
      <c r="ROF2" s="1193"/>
      <c r="ROG2" s="1194"/>
      <c r="ROH2" s="1192"/>
      <c r="ROI2" s="1193"/>
      <c r="ROJ2" s="1193"/>
      <c r="ROK2" s="1193"/>
      <c r="ROL2" s="1193"/>
      <c r="ROM2" s="1193"/>
      <c r="RON2" s="1194"/>
      <c r="ROO2" s="1192"/>
      <c r="ROP2" s="1193"/>
      <c r="ROQ2" s="1193"/>
      <c r="ROR2" s="1193"/>
      <c r="ROS2" s="1193"/>
      <c r="ROT2" s="1193"/>
      <c r="ROU2" s="1194"/>
      <c r="ROV2" s="1192"/>
      <c r="ROW2" s="1193"/>
      <c r="ROX2" s="1193"/>
      <c r="ROY2" s="1193"/>
      <c r="ROZ2" s="1193"/>
      <c r="RPA2" s="1193"/>
      <c r="RPB2" s="1194"/>
      <c r="RPC2" s="1192"/>
      <c r="RPD2" s="1193"/>
      <c r="RPE2" s="1193"/>
      <c r="RPF2" s="1193"/>
      <c r="RPG2" s="1193"/>
      <c r="RPH2" s="1193"/>
      <c r="RPI2" s="1194"/>
      <c r="RPJ2" s="1192"/>
      <c r="RPK2" s="1193"/>
      <c r="RPL2" s="1193"/>
      <c r="RPM2" s="1193"/>
      <c r="RPN2" s="1193"/>
      <c r="RPO2" s="1193"/>
      <c r="RPP2" s="1194"/>
      <c r="RPQ2" s="1192"/>
      <c r="RPR2" s="1193"/>
      <c r="RPS2" s="1193"/>
      <c r="RPT2" s="1193"/>
      <c r="RPU2" s="1193"/>
      <c r="RPV2" s="1193"/>
      <c r="RPW2" s="1194"/>
      <c r="RPX2" s="1192"/>
      <c r="RPY2" s="1193"/>
      <c r="RPZ2" s="1193"/>
      <c r="RQA2" s="1193"/>
      <c r="RQB2" s="1193"/>
      <c r="RQC2" s="1193"/>
      <c r="RQD2" s="1194"/>
      <c r="RQE2" s="1192"/>
      <c r="RQF2" s="1193"/>
      <c r="RQG2" s="1193"/>
      <c r="RQH2" s="1193"/>
      <c r="RQI2" s="1193"/>
      <c r="RQJ2" s="1193"/>
      <c r="RQK2" s="1194"/>
      <c r="RQL2" s="1192"/>
      <c r="RQM2" s="1193"/>
      <c r="RQN2" s="1193"/>
      <c r="RQO2" s="1193"/>
      <c r="RQP2" s="1193"/>
      <c r="RQQ2" s="1193"/>
      <c r="RQR2" s="1194"/>
      <c r="RQS2" s="1192"/>
      <c r="RQT2" s="1193"/>
      <c r="RQU2" s="1193"/>
      <c r="RQV2" s="1193"/>
      <c r="RQW2" s="1193"/>
      <c r="RQX2" s="1193"/>
      <c r="RQY2" s="1194"/>
      <c r="RQZ2" s="1192"/>
      <c r="RRA2" s="1193"/>
      <c r="RRB2" s="1193"/>
      <c r="RRC2" s="1193"/>
      <c r="RRD2" s="1193"/>
      <c r="RRE2" s="1193"/>
      <c r="RRF2" s="1194"/>
      <c r="RRG2" s="1192"/>
      <c r="RRH2" s="1193"/>
      <c r="RRI2" s="1193"/>
      <c r="RRJ2" s="1193"/>
      <c r="RRK2" s="1193"/>
      <c r="RRL2" s="1193"/>
      <c r="RRM2" s="1194"/>
      <c r="RRN2" s="1192"/>
      <c r="RRO2" s="1193"/>
      <c r="RRP2" s="1193"/>
      <c r="RRQ2" s="1193"/>
      <c r="RRR2" s="1193"/>
      <c r="RRS2" s="1193"/>
      <c r="RRT2" s="1194"/>
      <c r="RRU2" s="1192"/>
      <c r="RRV2" s="1193"/>
      <c r="RRW2" s="1193"/>
      <c r="RRX2" s="1193"/>
      <c r="RRY2" s="1193"/>
      <c r="RRZ2" s="1193"/>
      <c r="RSA2" s="1194"/>
      <c r="RSB2" s="1192"/>
      <c r="RSC2" s="1193"/>
      <c r="RSD2" s="1193"/>
      <c r="RSE2" s="1193"/>
      <c r="RSF2" s="1193"/>
      <c r="RSG2" s="1193"/>
      <c r="RSH2" s="1194"/>
      <c r="RSI2" s="1192"/>
      <c r="RSJ2" s="1193"/>
      <c r="RSK2" s="1193"/>
      <c r="RSL2" s="1193"/>
      <c r="RSM2" s="1193"/>
      <c r="RSN2" s="1193"/>
      <c r="RSO2" s="1194"/>
      <c r="RSP2" s="1192"/>
      <c r="RSQ2" s="1193"/>
      <c r="RSR2" s="1193"/>
      <c r="RSS2" s="1193"/>
      <c r="RST2" s="1193"/>
      <c r="RSU2" s="1193"/>
      <c r="RSV2" s="1194"/>
      <c r="RSW2" s="1192"/>
      <c r="RSX2" s="1193"/>
      <c r="RSY2" s="1193"/>
      <c r="RSZ2" s="1193"/>
      <c r="RTA2" s="1193"/>
      <c r="RTB2" s="1193"/>
      <c r="RTC2" s="1194"/>
      <c r="RTD2" s="1192"/>
      <c r="RTE2" s="1193"/>
      <c r="RTF2" s="1193"/>
      <c r="RTG2" s="1193"/>
      <c r="RTH2" s="1193"/>
      <c r="RTI2" s="1193"/>
      <c r="RTJ2" s="1194"/>
      <c r="RTK2" s="1192"/>
      <c r="RTL2" s="1193"/>
      <c r="RTM2" s="1193"/>
      <c r="RTN2" s="1193"/>
      <c r="RTO2" s="1193"/>
      <c r="RTP2" s="1193"/>
      <c r="RTQ2" s="1194"/>
      <c r="RTR2" s="1192"/>
      <c r="RTS2" s="1193"/>
      <c r="RTT2" s="1193"/>
      <c r="RTU2" s="1193"/>
      <c r="RTV2" s="1193"/>
      <c r="RTW2" s="1193"/>
      <c r="RTX2" s="1194"/>
      <c r="RTY2" s="1192"/>
      <c r="RTZ2" s="1193"/>
      <c r="RUA2" s="1193"/>
      <c r="RUB2" s="1193"/>
      <c r="RUC2" s="1193"/>
      <c r="RUD2" s="1193"/>
      <c r="RUE2" s="1194"/>
      <c r="RUF2" s="1192"/>
      <c r="RUG2" s="1193"/>
      <c r="RUH2" s="1193"/>
      <c r="RUI2" s="1193"/>
      <c r="RUJ2" s="1193"/>
      <c r="RUK2" s="1193"/>
      <c r="RUL2" s="1194"/>
      <c r="RUM2" s="1192"/>
      <c r="RUN2" s="1193"/>
      <c r="RUO2" s="1193"/>
      <c r="RUP2" s="1193"/>
      <c r="RUQ2" s="1193"/>
      <c r="RUR2" s="1193"/>
      <c r="RUS2" s="1194"/>
      <c r="RUT2" s="1192"/>
      <c r="RUU2" s="1193"/>
      <c r="RUV2" s="1193"/>
      <c r="RUW2" s="1193"/>
      <c r="RUX2" s="1193"/>
      <c r="RUY2" s="1193"/>
      <c r="RUZ2" s="1194"/>
      <c r="RVA2" s="1192"/>
      <c r="RVB2" s="1193"/>
      <c r="RVC2" s="1193"/>
      <c r="RVD2" s="1193"/>
      <c r="RVE2" s="1193"/>
      <c r="RVF2" s="1193"/>
      <c r="RVG2" s="1194"/>
      <c r="RVH2" s="1192"/>
      <c r="RVI2" s="1193"/>
      <c r="RVJ2" s="1193"/>
      <c r="RVK2" s="1193"/>
      <c r="RVL2" s="1193"/>
      <c r="RVM2" s="1193"/>
      <c r="RVN2" s="1194"/>
      <c r="RVO2" s="1192"/>
      <c r="RVP2" s="1193"/>
      <c r="RVQ2" s="1193"/>
      <c r="RVR2" s="1193"/>
      <c r="RVS2" s="1193"/>
      <c r="RVT2" s="1193"/>
      <c r="RVU2" s="1194"/>
      <c r="RVV2" s="1192"/>
      <c r="RVW2" s="1193"/>
      <c r="RVX2" s="1193"/>
      <c r="RVY2" s="1193"/>
      <c r="RVZ2" s="1193"/>
      <c r="RWA2" s="1193"/>
      <c r="RWB2" s="1194"/>
      <c r="RWC2" s="1192"/>
      <c r="RWD2" s="1193"/>
      <c r="RWE2" s="1193"/>
      <c r="RWF2" s="1193"/>
      <c r="RWG2" s="1193"/>
      <c r="RWH2" s="1193"/>
      <c r="RWI2" s="1194"/>
      <c r="RWJ2" s="1192"/>
      <c r="RWK2" s="1193"/>
      <c r="RWL2" s="1193"/>
      <c r="RWM2" s="1193"/>
      <c r="RWN2" s="1193"/>
      <c r="RWO2" s="1193"/>
      <c r="RWP2" s="1194"/>
      <c r="RWQ2" s="1192"/>
      <c r="RWR2" s="1193"/>
      <c r="RWS2" s="1193"/>
      <c r="RWT2" s="1193"/>
      <c r="RWU2" s="1193"/>
      <c r="RWV2" s="1193"/>
      <c r="RWW2" s="1194"/>
      <c r="RWX2" s="1192"/>
      <c r="RWY2" s="1193"/>
      <c r="RWZ2" s="1193"/>
      <c r="RXA2" s="1193"/>
      <c r="RXB2" s="1193"/>
      <c r="RXC2" s="1193"/>
      <c r="RXD2" s="1194"/>
      <c r="RXE2" s="1192"/>
      <c r="RXF2" s="1193"/>
      <c r="RXG2" s="1193"/>
      <c r="RXH2" s="1193"/>
      <c r="RXI2" s="1193"/>
      <c r="RXJ2" s="1193"/>
      <c r="RXK2" s="1194"/>
      <c r="RXL2" s="1192"/>
      <c r="RXM2" s="1193"/>
      <c r="RXN2" s="1193"/>
      <c r="RXO2" s="1193"/>
      <c r="RXP2" s="1193"/>
      <c r="RXQ2" s="1193"/>
      <c r="RXR2" s="1194"/>
      <c r="RXS2" s="1192"/>
      <c r="RXT2" s="1193"/>
      <c r="RXU2" s="1193"/>
      <c r="RXV2" s="1193"/>
      <c r="RXW2" s="1193"/>
      <c r="RXX2" s="1193"/>
      <c r="RXY2" s="1194"/>
      <c r="RXZ2" s="1192"/>
      <c r="RYA2" s="1193"/>
      <c r="RYB2" s="1193"/>
      <c r="RYC2" s="1193"/>
      <c r="RYD2" s="1193"/>
      <c r="RYE2" s="1193"/>
      <c r="RYF2" s="1194"/>
      <c r="RYG2" s="1192"/>
      <c r="RYH2" s="1193"/>
      <c r="RYI2" s="1193"/>
      <c r="RYJ2" s="1193"/>
      <c r="RYK2" s="1193"/>
      <c r="RYL2" s="1193"/>
      <c r="RYM2" s="1194"/>
      <c r="RYN2" s="1192"/>
      <c r="RYO2" s="1193"/>
      <c r="RYP2" s="1193"/>
      <c r="RYQ2" s="1193"/>
      <c r="RYR2" s="1193"/>
      <c r="RYS2" s="1193"/>
      <c r="RYT2" s="1194"/>
      <c r="RYU2" s="1192"/>
      <c r="RYV2" s="1193"/>
      <c r="RYW2" s="1193"/>
      <c r="RYX2" s="1193"/>
      <c r="RYY2" s="1193"/>
      <c r="RYZ2" s="1193"/>
      <c r="RZA2" s="1194"/>
      <c r="RZB2" s="1192"/>
      <c r="RZC2" s="1193"/>
      <c r="RZD2" s="1193"/>
      <c r="RZE2" s="1193"/>
      <c r="RZF2" s="1193"/>
      <c r="RZG2" s="1193"/>
      <c r="RZH2" s="1194"/>
      <c r="RZI2" s="1192"/>
      <c r="RZJ2" s="1193"/>
      <c r="RZK2" s="1193"/>
      <c r="RZL2" s="1193"/>
      <c r="RZM2" s="1193"/>
      <c r="RZN2" s="1193"/>
      <c r="RZO2" s="1194"/>
      <c r="RZP2" s="1192"/>
      <c r="RZQ2" s="1193"/>
      <c r="RZR2" s="1193"/>
      <c r="RZS2" s="1193"/>
      <c r="RZT2" s="1193"/>
      <c r="RZU2" s="1193"/>
      <c r="RZV2" s="1194"/>
      <c r="RZW2" s="1192"/>
      <c r="RZX2" s="1193"/>
      <c r="RZY2" s="1193"/>
      <c r="RZZ2" s="1193"/>
      <c r="SAA2" s="1193"/>
      <c r="SAB2" s="1193"/>
      <c r="SAC2" s="1194"/>
      <c r="SAD2" s="1192"/>
      <c r="SAE2" s="1193"/>
      <c r="SAF2" s="1193"/>
      <c r="SAG2" s="1193"/>
      <c r="SAH2" s="1193"/>
      <c r="SAI2" s="1193"/>
      <c r="SAJ2" s="1194"/>
      <c r="SAK2" s="1192"/>
      <c r="SAL2" s="1193"/>
      <c r="SAM2" s="1193"/>
      <c r="SAN2" s="1193"/>
      <c r="SAO2" s="1193"/>
      <c r="SAP2" s="1193"/>
      <c r="SAQ2" s="1194"/>
      <c r="SAR2" s="1192"/>
      <c r="SAS2" s="1193"/>
      <c r="SAT2" s="1193"/>
      <c r="SAU2" s="1193"/>
      <c r="SAV2" s="1193"/>
      <c r="SAW2" s="1193"/>
      <c r="SAX2" s="1194"/>
      <c r="SAY2" s="1192"/>
      <c r="SAZ2" s="1193"/>
      <c r="SBA2" s="1193"/>
      <c r="SBB2" s="1193"/>
      <c r="SBC2" s="1193"/>
      <c r="SBD2" s="1193"/>
      <c r="SBE2" s="1194"/>
      <c r="SBF2" s="1192"/>
      <c r="SBG2" s="1193"/>
      <c r="SBH2" s="1193"/>
      <c r="SBI2" s="1193"/>
      <c r="SBJ2" s="1193"/>
      <c r="SBK2" s="1193"/>
      <c r="SBL2" s="1194"/>
      <c r="SBM2" s="1192"/>
      <c r="SBN2" s="1193"/>
      <c r="SBO2" s="1193"/>
      <c r="SBP2" s="1193"/>
      <c r="SBQ2" s="1193"/>
      <c r="SBR2" s="1193"/>
      <c r="SBS2" s="1194"/>
      <c r="SBT2" s="1192"/>
      <c r="SBU2" s="1193"/>
      <c r="SBV2" s="1193"/>
      <c r="SBW2" s="1193"/>
      <c r="SBX2" s="1193"/>
      <c r="SBY2" s="1193"/>
      <c r="SBZ2" s="1194"/>
      <c r="SCA2" s="1192"/>
      <c r="SCB2" s="1193"/>
      <c r="SCC2" s="1193"/>
      <c r="SCD2" s="1193"/>
      <c r="SCE2" s="1193"/>
      <c r="SCF2" s="1193"/>
      <c r="SCG2" s="1194"/>
      <c r="SCH2" s="1192"/>
      <c r="SCI2" s="1193"/>
      <c r="SCJ2" s="1193"/>
      <c r="SCK2" s="1193"/>
      <c r="SCL2" s="1193"/>
      <c r="SCM2" s="1193"/>
      <c r="SCN2" s="1194"/>
      <c r="SCO2" s="1192"/>
      <c r="SCP2" s="1193"/>
      <c r="SCQ2" s="1193"/>
      <c r="SCR2" s="1193"/>
      <c r="SCS2" s="1193"/>
      <c r="SCT2" s="1193"/>
      <c r="SCU2" s="1194"/>
      <c r="SCV2" s="1192"/>
      <c r="SCW2" s="1193"/>
      <c r="SCX2" s="1193"/>
      <c r="SCY2" s="1193"/>
      <c r="SCZ2" s="1193"/>
      <c r="SDA2" s="1193"/>
      <c r="SDB2" s="1194"/>
      <c r="SDC2" s="1192"/>
      <c r="SDD2" s="1193"/>
      <c r="SDE2" s="1193"/>
      <c r="SDF2" s="1193"/>
      <c r="SDG2" s="1193"/>
      <c r="SDH2" s="1193"/>
      <c r="SDI2" s="1194"/>
      <c r="SDJ2" s="1192"/>
      <c r="SDK2" s="1193"/>
      <c r="SDL2" s="1193"/>
      <c r="SDM2" s="1193"/>
      <c r="SDN2" s="1193"/>
      <c r="SDO2" s="1193"/>
      <c r="SDP2" s="1194"/>
      <c r="SDQ2" s="1192"/>
      <c r="SDR2" s="1193"/>
      <c r="SDS2" s="1193"/>
      <c r="SDT2" s="1193"/>
      <c r="SDU2" s="1193"/>
      <c r="SDV2" s="1193"/>
      <c r="SDW2" s="1194"/>
      <c r="SDX2" s="1192"/>
      <c r="SDY2" s="1193"/>
      <c r="SDZ2" s="1193"/>
      <c r="SEA2" s="1193"/>
      <c r="SEB2" s="1193"/>
      <c r="SEC2" s="1193"/>
      <c r="SED2" s="1194"/>
      <c r="SEE2" s="1192"/>
      <c r="SEF2" s="1193"/>
      <c r="SEG2" s="1193"/>
      <c r="SEH2" s="1193"/>
      <c r="SEI2" s="1193"/>
      <c r="SEJ2" s="1193"/>
      <c r="SEK2" s="1194"/>
      <c r="SEL2" s="1192"/>
      <c r="SEM2" s="1193"/>
      <c r="SEN2" s="1193"/>
      <c r="SEO2" s="1193"/>
      <c r="SEP2" s="1193"/>
      <c r="SEQ2" s="1193"/>
      <c r="SER2" s="1194"/>
      <c r="SES2" s="1192"/>
      <c r="SET2" s="1193"/>
      <c r="SEU2" s="1193"/>
      <c r="SEV2" s="1193"/>
      <c r="SEW2" s="1193"/>
      <c r="SEX2" s="1193"/>
      <c r="SEY2" s="1194"/>
      <c r="SEZ2" s="1192"/>
      <c r="SFA2" s="1193"/>
      <c r="SFB2" s="1193"/>
      <c r="SFC2" s="1193"/>
      <c r="SFD2" s="1193"/>
      <c r="SFE2" s="1193"/>
      <c r="SFF2" s="1194"/>
      <c r="SFG2" s="1192"/>
      <c r="SFH2" s="1193"/>
      <c r="SFI2" s="1193"/>
      <c r="SFJ2" s="1193"/>
      <c r="SFK2" s="1193"/>
      <c r="SFL2" s="1193"/>
      <c r="SFM2" s="1194"/>
      <c r="SFN2" s="1192"/>
      <c r="SFO2" s="1193"/>
      <c r="SFP2" s="1193"/>
      <c r="SFQ2" s="1193"/>
      <c r="SFR2" s="1193"/>
      <c r="SFS2" s="1193"/>
      <c r="SFT2" s="1194"/>
      <c r="SFU2" s="1192"/>
      <c r="SFV2" s="1193"/>
      <c r="SFW2" s="1193"/>
      <c r="SFX2" s="1193"/>
      <c r="SFY2" s="1193"/>
      <c r="SFZ2" s="1193"/>
      <c r="SGA2" s="1194"/>
      <c r="SGB2" s="1192"/>
      <c r="SGC2" s="1193"/>
      <c r="SGD2" s="1193"/>
      <c r="SGE2" s="1193"/>
      <c r="SGF2" s="1193"/>
      <c r="SGG2" s="1193"/>
      <c r="SGH2" s="1194"/>
      <c r="SGI2" s="1192"/>
      <c r="SGJ2" s="1193"/>
      <c r="SGK2" s="1193"/>
      <c r="SGL2" s="1193"/>
      <c r="SGM2" s="1193"/>
      <c r="SGN2" s="1193"/>
      <c r="SGO2" s="1194"/>
      <c r="SGP2" s="1192"/>
      <c r="SGQ2" s="1193"/>
      <c r="SGR2" s="1193"/>
      <c r="SGS2" s="1193"/>
      <c r="SGT2" s="1193"/>
      <c r="SGU2" s="1193"/>
      <c r="SGV2" s="1194"/>
      <c r="SGW2" s="1192"/>
      <c r="SGX2" s="1193"/>
      <c r="SGY2" s="1193"/>
      <c r="SGZ2" s="1193"/>
      <c r="SHA2" s="1193"/>
      <c r="SHB2" s="1193"/>
      <c r="SHC2" s="1194"/>
      <c r="SHD2" s="1192"/>
      <c r="SHE2" s="1193"/>
      <c r="SHF2" s="1193"/>
      <c r="SHG2" s="1193"/>
      <c r="SHH2" s="1193"/>
      <c r="SHI2" s="1193"/>
      <c r="SHJ2" s="1194"/>
      <c r="SHK2" s="1192"/>
      <c r="SHL2" s="1193"/>
      <c r="SHM2" s="1193"/>
      <c r="SHN2" s="1193"/>
      <c r="SHO2" s="1193"/>
      <c r="SHP2" s="1193"/>
      <c r="SHQ2" s="1194"/>
      <c r="SHR2" s="1192"/>
      <c r="SHS2" s="1193"/>
      <c r="SHT2" s="1193"/>
      <c r="SHU2" s="1193"/>
      <c r="SHV2" s="1193"/>
      <c r="SHW2" s="1193"/>
      <c r="SHX2" s="1194"/>
      <c r="SHY2" s="1192"/>
      <c r="SHZ2" s="1193"/>
      <c r="SIA2" s="1193"/>
      <c r="SIB2" s="1193"/>
      <c r="SIC2" s="1193"/>
      <c r="SID2" s="1193"/>
      <c r="SIE2" s="1194"/>
      <c r="SIF2" s="1192"/>
      <c r="SIG2" s="1193"/>
      <c r="SIH2" s="1193"/>
      <c r="SII2" s="1193"/>
      <c r="SIJ2" s="1193"/>
      <c r="SIK2" s="1193"/>
      <c r="SIL2" s="1194"/>
      <c r="SIM2" s="1192"/>
      <c r="SIN2" s="1193"/>
      <c r="SIO2" s="1193"/>
      <c r="SIP2" s="1193"/>
      <c r="SIQ2" s="1193"/>
      <c r="SIR2" s="1193"/>
      <c r="SIS2" s="1194"/>
      <c r="SIT2" s="1192"/>
      <c r="SIU2" s="1193"/>
      <c r="SIV2" s="1193"/>
      <c r="SIW2" s="1193"/>
      <c r="SIX2" s="1193"/>
      <c r="SIY2" s="1193"/>
      <c r="SIZ2" s="1194"/>
      <c r="SJA2" s="1192"/>
      <c r="SJB2" s="1193"/>
      <c r="SJC2" s="1193"/>
      <c r="SJD2" s="1193"/>
      <c r="SJE2" s="1193"/>
      <c r="SJF2" s="1193"/>
      <c r="SJG2" s="1194"/>
      <c r="SJH2" s="1192"/>
      <c r="SJI2" s="1193"/>
      <c r="SJJ2" s="1193"/>
      <c r="SJK2" s="1193"/>
      <c r="SJL2" s="1193"/>
      <c r="SJM2" s="1193"/>
      <c r="SJN2" s="1194"/>
      <c r="SJO2" s="1192"/>
      <c r="SJP2" s="1193"/>
      <c r="SJQ2" s="1193"/>
      <c r="SJR2" s="1193"/>
      <c r="SJS2" s="1193"/>
      <c r="SJT2" s="1193"/>
      <c r="SJU2" s="1194"/>
      <c r="SJV2" s="1192"/>
      <c r="SJW2" s="1193"/>
      <c r="SJX2" s="1193"/>
      <c r="SJY2" s="1193"/>
      <c r="SJZ2" s="1193"/>
      <c r="SKA2" s="1193"/>
      <c r="SKB2" s="1194"/>
      <c r="SKC2" s="1192"/>
      <c r="SKD2" s="1193"/>
      <c r="SKE2" s="1193"/>
      <c r="SKF2" s="1193"/>
      <c r="SKG2" s="1193"/>
      <c r="SKH2" s="1193"/>
      <c r="SKI2" s="1194"/>
      <c r="SKJ2" s="1192"/>
      <c r="SKK2" s="1193"/>
      <c r="SKL2" s="1193"/>
      <c r="SKM2" s="1193"/>
      <c r="SKN2" s="1193"/>
      <c r="SKO2" s="1193"/>
      <c r="SKP2" s="1194"/>
      <c r="SKQ2" s="1192"/>
      <c r="SKR2" s="1193"/>
      <c r="SKS2" s="1193"/>
      <c r="SKT2" s="1193"/>
      <c r="SKU2" s="1193"/>
      <c r="SKV2" s="1193"/>
      <c r="SKW2" s="1194"/>
      <c r="SKX2" s="1192"/>
      <c r="SKY2" s="1193"/>
      <c r="SKZ2" s="1193"/>
      <c r="SLA2" s="1193"/>
      <c r="SLB2" s="1193"/>
      <c r="SLC2" s="1193"/>
      <c r="SLD2" s="1194"/>
      <c r="SLE2" s="1192"/>
      <c r="SLF2" s="1193"/>
      <c r="SLG2" s="1193"/>
      <c r="SLH2" s="1193"/>
      <c r="SLI2" s="1193"/>
      <c r="SLJ2" s="1193"/>
      <c r="SLK2" s="1194"/>
      <c r="SLL2" s="1192"/>
      <c r="SLM2" s="1193"/>
      <c r="SLN2" s="1193"/>
      <c r="SLO2" s="1193"/>
      <c r="SLP2" s="1193"/>
      <c r="SLQ2" s="1193"/>
      <c r="SLR2" s="1194"/>
      <c r="SLS2" s="1192"/>
      <c r="SLT2" s="1193"/>
      <c r="SLU2" s="1193"/>
      <c r="SLV2" s="1193"/>
      <c r="SLW2" s="1193"/>
      <c r="SLX2" s="1193"/>
      <c r="SLY2" s="1194"/>
      <c r="SLZ2" s="1192"/>
      <c r="SMA2" s="1193"/>
      <c r="SMB2" s="1193"/>
      <c r="SMC2" s="1193"/>
      <c r="SMD2" s="1193"/>
      <c r="SME2" s="1193"/>
      <c r="SMF2" s="1194"/>
      <c r="SMG2" s="1192"/>
      <c r="SMH2" s="1193"/>
      <c r="SMI2" s="1193"/>
      <c r="SMJ2" s="1193"/>
      <c r="SMK2" s="1193"/>
      <c r="SML2" s="1193"/>
      <c r="SMM2" s="1194"/>
      <c r="SMN2" s="1192"/>
      <c r="SMO2" s="1193"/>
      <c r="SMP2" s="1193"/>
      <c r="SMQ2" s="1193"/>
      <c r="SMR2" s="1193"/>
      <c r="SMS2" s="1193"/>
      <c r="SMT2" s="1194"/>
      <c r="SMU2" s="1192"/>
      <c r="SMV2" s="1193"/>
      <c r="SMW2" s="1193"/>
      <c r="SMX2" s="1193"/>
      <c r="SMY2" s="1193"/>
      <c r="SMZ2" s="1193"/>
      <c r="SNA2" s="1194"/>
      <c r="SNB2" s="1192"/>
      <c r="SNC2" s="1193"/>
      <c r="SND2" s="1193"/>
      <c r="SNE2" s="1193"/>
      <c r="SNF2" s="1193"/>
      <c r="SNG2" s="1193"/>
      <c r="SNH2" s="1194"/>
      <c r="SNI2" s="1192"/>
      <c r="SNJ2" s="1193"/>
      <c r="SNK2" s="1193"/>
      <c r="SNL2" s="1193"/>
      <c r="SNM2" s="1193"/>
      <c r="SNN2" s="1193"/>
      <c r="SNO2" s="1194"/>
      <c r="SNP2" s="1192"/>
      <c r="SNQ2" s="1193"/>
      <c r="SNR2" s="1193"/>
      <c r="SNS2" s="1193"/>
      <c r="SNT2" s="1193"/>
      <c r="SNU2" s="1193"/>
      <c r="SNV2" s="1194"/>
      <c r="SNW2" s="1192"/>
      <c r="SNX2" s="1193"/>
      <c r="SNY2" s="1193"/>
      <c r="SNZ2" s="1193"/>
      <c r="SOA2" s="1193"/>
      <c r="SOB2" s="1193"/>
      <c r="SOC2" s="1194"/>
      <c r="SOD2" s="1192"/>
      <c r="SOE2" s="1193"/>
      <c r="SOF2" s="1193"/>
      <c r="SOG2" s="1193"/>
      <c r="SOH2" s="1193"/>
      <c r="SOI2" s="1193"/>
      <c r="SOJ2" s="1194"/>
      <c r="SOK2" s="1192"/>
      <c r="SOL2" s="1193"/>
      <c r="SOM2" s="1193"/>
      <c r="SON2" s="1193"/>
      <c r="SOO2" s="1193"/>
      <c r="SOP2" s="1193"/>
      <c r="SOQ2" s="1194"/>
      <c r="SOR2" s="1192"/>
      <c r="SOS2" s="1193"/>
      <c r="SOT2" s="1193"/>
      <c r="SOU2" s="1193"/>
      <c r="SOV2" s="1193"/>
      <c r="SOW2" s="1193"/>
      <c r="SOX2" s="1194"/>
      <c r="SOY2" s="1192"/>
      <c r="SOZ2" s="1193"/>
      <c r="SPA2" s="1193"/>
      <c r="SPB2" s="1193"/>
      <c r="SPC2" s="1193"/>
      <c r="SPD2" s="1193"/>
      <c r="SPE2" s="1194"/>
      <c r="SPF2" s="1192"/>
      <c r="SPG2" s="1193"/>
      <c r="SPH2" s="1193"/>
      <c r="SPI2" s="1193"/>
      <c r="SPJ2" s="1193"/>
      <c r="SPK2" s="1193"/>
      <c r="SPL2" s="1194"/>
      <c r="SPM2" s="1192"/>
      <c r="SPN2" s="1193"/>
      <c r="SPO2" s="1193"/>
      <c r="SPP2" s="1193"/>
      <c r="SPQ2" s="1193"/>
      <c r="SPR2" s="1193"/>
      <c r="SPS2" s="1194"/>
      <c r="SPT2" s="1192"/>
      <c r="SPU2" s="1193"/>
      <c r="SPV2" s="1193"/>
      <c r="SPW2" s="1193"/>
      <c r="SPX2" s="1193"/>
      <c r="SPY2" s="1193"/>
      <c r="SPZ2" s="1194"/>
      <c r="SQA2" s="1192"/>
      <c r="SQB2" s="1193"/>
      <c r="SQC2" s="1193"/>
      <c r="SQD2" s="1193"/>
      <c r="SQE2" s="1193"/>
      <c r="SQF2" s="1193"/>
      <c r="SQG2" s="1194"/>
      <c r="SQH2" s="1192"/>
      <c r="SQI2" s="1193"/>
      <c r="SQJ2" s="1193"/>
      <c r="SQK2" s="1193"/>
      <c r="SQL2" s="1193"/>
      <c r="SQM2" s="1193"/>
      <c r="SQN2" s="1194"/>
      <c r="SQO2" s="1192"/>
      <c r="SQP2" s="1193"/>
      <c r="SQQ2" s="1193"/>
      <c r="SQR2" s="1193"/>
      <c r="SQS2" s="1193"/>
      <c r="SQT2" s="1193"/>
      <c r="SQU2" s="1194"/>
      <c r="SQV2" s="1192"/>
      <c r="SQW2" s="1193"/>
      <c r="SQX2" s="1193"/>
      <c r="SQY2" s="1193"/>
      <c r="SQZ2" s="1193"/>
      <c r="SRA2" s="1193"/>
      <c r="SRB2" s="1194"/>
      <c r="SRC2" s="1192"/>
      <c r="SRD2" s="1193"/>
      <c r="SRE2" s="1193"/>
      <c r="SRF2" s="1193"/>
      <c r="SRG2" s="1193"/>
      <c r="SRH2" s="1193"/>
      <c r="SRI2" s="1194"/>
      <c r="SRJ2" s="1192"/>
      <c r="SRK2" s="1193"/>
      <c r="SRL2" s="1193"/>
      <c r="SRM2" s="1193"/>
      <c r="SRN2" s="1193"/>
      <c r="SRO2" s="1193"/>
      <c r="SRP2" s="1194"/>
      <c r="SRQ2" s="1192"/>
      <c r="SRR2" s="1193"/>
      <c r="SRS2" s="1193"/>
      <c r="SRT2" s="1193"/>
      <c r="SRU2" s="1193"/>
      <c r="SRV2" s="1193"/>
      <c r="SRW2" s="1194"/>
      <c r="SRX2" s="1192"/>
      <c r="SRY2" s="1193"/>
      <c r="SRZ2" s="1193"/>
      <c r="SSA2" s="1193"/>
      <c r="SSB2" s="1193"/>
      <c r="SSC2" s="1193"/>
      <c r="SSD2" s="1194"/>
      <c r="SSE2" s="1192"/>
      <c r="SSF2" s="1193"/>
      <c r="SSG2" s="1193"/>
      <c r="SSH2" s="1193"/>
      <c r="SSI2" s="1193"/>
      <c r="SSJ2" s="1193"/>
      <c r="SSK2" s="1194"/>
      <c r="SSL2" s="1192"/>
      <c r="SSM2" s="1193"/>
      <c r="SSN2" s="1193"/>
      <c r="SSO2" s="1193"/>
      <c r="SSP2" s="1193"/>
      <c r="SSQ2" s="1193"/>
      <c r="SSR2" s="1194"/>
      <c r="SSS2" s="1192"/>
      <c r="SST2" s="1193"/>
      <c r="SSU2" s="1193"/>
      <c r="SSV2" s="1193"/>
      <c r="SSW2" s="1193"/>
      <c r="SSX2" s="1193"/>
      <c r="SSY2" s="1194"/>
      <c r="SSZ2" s="1192"/>
      <c r="STA2" s="1193"/>
      <c r="STB2" s="1193"/>
      <c r="STC2" s="1193"/>
      <c r="STD2" s="1193"/>
      <c r="STE2" s="1193"/>
      <c r="STF2" s="1194"/>
      <c r="STG2" s="1192"/>
      <c r="STH2" s="1193"/>
      <c r="STI2" s="1193"/>
      <c r="STJ2" s="1193"/>
      <c r="STK2" s="1193"/>
      <c r="STL2" s="1193"/>
      <c r="STM2" s="1194"/>
      <c r="STN2" s="1192"/>
      <c r="STO2" s="1193"/>
      <c r="STP2" s="1193"/>
      <c r="STQ2" s="1193"/>
      <c r="STR2" s="1193"/>
      <c r="STS2" s="1193"/>
      <c r="STT2" s="1194"/>
      <c r="STU2" s="1192"/>
      <c r="STV2" s="1193"/>
      <c r="STW2" s="1193"/>
      <c r="STX2" s="1193"/>
      <c r="STY2" s="1193"/>
      <c r="STZ2" s="1193"/>
      <c r="SUA2" s="1194"/>
      <c r="SUB2" s="1192"/>
      <c r="SUC2" s="1193"/>
      <c r="SUD2" s="1193"/>
      <c r="SUE2" s="1193"/>
      <c r="SUF2" s="1193"/>
      <c r="SUG2" s="1193"/>
      <c r="SUH2" s="1194"/>
      <c r="SUI2" s="1192"/>
      <c r="SUJ2" s="1193"/>
      <c r="SUK2" s="1193"/>
      <c r="SUL2" s="1193"/>
      <c r="SUM2" s="1193"/>
      <c r="SUN2" s="1193"/>
      <c r="SUO2" s="1194"/>
      <c r="SUP2" s="1192"/>
      <c r="SUQ2" s="1193"/>
      <c r="SUR2" s="1193"/>
      <c r="SUS2" s="1193"/>
      <c r="SUT2" s="1193"/>
      <c r="SUU2" s="1193"/>
      <c r="SUV2" s="1194"/>
      <c r="SUW2" s="1192"/>
      <c r="SUX2" s="1193"/>
      <c r="SUY2" s="1193"/>
      <c r="SUZ2" s="1193"/>
      <c r="SVA2" s="1193"/>
      <c r="SVB2" s="1193"/>
      <c r="SVC2" s="1194"/>
      <c r="SVD2" s="1192"/>
      <c r="SVE2" s="1193"/>
      <c r="SVF2" s="1193"/>
      <c r="SVG2" s="1193"/>
      <c r="SVH2" s="1193"/>
      <c r="SVI2" s="1193"/>
      <c r="SVJ2" s="1194"/>
      <c r="SVK2" s="1192"/>
      <c r="SVL2" s="1193"/>
      <c r="SVM2" s="1193"/>
      <c r="SVN2" s="1193"/>
      <c r="SVO2" s="1193"/>
      <c r="SVP2" s="1193"/>
      <c r="SVQ2" s="1194"/>
      <c r="SVR2" s="1192"/>
      <c r="SVS2" s="1193"/>
      <c r="SVT2" s="1193"/>
      <c r="SVU2" s="1193"/>
      <c r="SVV2" s="1193"/>
      <c r="SVW2" s="1193"/>
      <c r="SVX2" s="1194"/>
      <c r="SVY2" s="1192"/>
      <c r="SVZ2" s="1193"/>
      <c r="SWA2" s="1193"/>
      <c r="SWB2" s="1193"/>
      <c r="SWC2" s="1193"/>
      <c r="SWD2" s="1193"/>
      <c r="SWE2" s="1194"/>
      <c r="SWF2" s="1192"/>
      <c r="SWG2" s="1193"/>
      <c r="SWH2" s="1193"/>
      <c r="SWI2" s="1193"/>
      <c r="SWJ2" s="1193"/>
      <c r="SWK2" s="1193"/>
      <c r="SWL2" s="1194"/>
      <c r="SWM2" s="1192"/>
      <c r="SWN2" s="1193"/>
      <c r="SWO2" s="1193"/>
      <c r="SWP2" s="1193"/>
      <c r="SWQ2" s="1193"/>
      <c r="SWR2" s="1193"/>
      <c r="SWS2" s="1194"/>
      <c r="SWT2" s="1192"/>
      <c r="SWU2" s="1193"/>
      <c r="SWV2" s="1193"/>
      <c r="SWW2" s="1193"/>
      <c r="SWX2" s="1193"/>
      <c r="SWY2" s="1193"/>
      <c r="SWZ2" s="1194"/>
      <c r="SXA2" s="1192"/>
      <c r="SXB2" s="1193"/>
      <c r="SXC2" s="1193"/>
      <c r="SXD2" s="1193"/>
      <c r="SXE2" s="1193"/>
      <c r="SXF2" s="1193"/>
      <c r="SXG2" s="1194"/>
      <c r="SXH2" s="1192"/>
      <c r="SXI2" s="1193"/>
      <c r="SXJ2" s="1193"/>
      <c r="SXK2" s="1193"/>
      <c r="SXL2" s="1193"/>
      <c r="SXM2" s="1193"/>
      <c r="SXN2" s="1194"/>
      <c r="SXO2" s="1192"/>
      <c r="SXP2" s="1193"/>
      <c r="SXQ2" s="1193"/>
      <c r="SXR2" s="1193"/>
      <c r="SXS2" s="1193"/>
      <c r="SXT2" s="1193"/>
      <c r="SXU2" s="1194"/>
      <c r="SXV2" s="1192"/>
      <c r="SXW2" s="1193"/>
      <c r="SXX2" s="1193"/>
      <c r="SXY2" s="1193"/>
      <c r="SXZ2" s="1193"/>
      <c r="SYA2" s="1193"/>
      <c r="SYB2" s="1194"/>
      <c r="SYC2" s="1192"/>
      <c r="SYD2" s="1193"/>
      <c r="SYE2" s="1193"/>
      <c r="SYF2" s="1193"/>
      <c r="SYG2" s="1193"/>
      <c r="SYH2" s="1193"/>
      <c r="SYI2" s="1194"/>
      <c r="SYJ2" s="1192"/>
      <c r="SYK2" s="1193"/>
      <c r="SYL2" s="1193"/>
      <c r="SYM2" s="1193"/>
      <c r="SYN2" s="1193"/>
      <c r="SYO2" s="1193"/>
      <c r="SYP2" s="1194"/>
      <c r="SYQ2" s="1192"/>
      <c r="SYR2" s="1193"/>
      <c r="SYS2" s="1193"/>
      <c r="SYT2" s="1193"/>
      <c r="SYU2" s="1193"/>
      <c r="SYV2" s="1193"/>
      <c r="SYW2" s="1194"/>
      <c r="SYX2" s="1192"/>
      <c r="SYY2" s="1193"/>
      <c r="SYZ2" s="1193"/>
      <c r="SZA2" s="1193"/>
      <c r="SZB2" s="1193"/>
      <c r="SZC2" s="1193"/>
      <c r="SZD2" s="1194"/>
      <c r="SZE2" s="1192"/>
      <c r="SZF2" s="1193"/>
      <c r="SZG2" s="1193"/>
      <c r="SZH2" s="1193"/>
      <c r="SZI2" s="1193"/>
      <c r="SZJ2" s="1193"/>
      <c r="SZK2" s="1194"/>
      <c r="SZL2" s="1192"/>
      <c r="SZM2" s="1193"/>
      <c r="SZN2" s="1193"/>
      <c r="SZO2" s="1193"/>
      <c r="SZP2" s="1193"/>
      <c r="SZQ2" s="1193"/>
      <c r="SZR2" s="1194"/>
      <c r="SZS2" s="1192"/>
      <c r="SZT2" s="1193"/>
      <c r="SZU2" s="1193"/>
      <c r="SZV2" s="1193"/>
      <c r="SZW2" s="1193"/>
      <c r="SZX2" s="1193"/>
      <c r="SZY2" s="1194"/>
      <c r="SZZ2" s="1192"/>
      <c r="TAA2" s="1193"/>
      <c r="TAB2" s="1193"/>
      <c r="TAC2" s="1193"/>
      <c r="TAD2" s="1193"/>
      <c r="TAE2" s="1193"/>
      <c r="TAF2" s="1194"/>
      <c r="TAG2" s="1192"/>
      <c r="TAH2" s="1193"/>
      <c r="TAI2" s="1193"/>
      <c r="TAJ2" s="1193"/>
      <c r="TAK2" s="1193"/>
      <c r="TAL2" s="1193"/>
      <c r="TAM2" s="1194"/>
      <c r="TAN2" s="1192"/>
      <c r="TAO2" s="1193"/>
      <c r="TAP2" s="1193"/>
      <c r="TAQ2" s="1193"/>
      <c r="TAR2" s="1193"/>
      <c r="TAS2" s="1193"/>
      <c r="TAT2" s="1194"/>
      <c r="TAU2" s="1192"/>
      <c r="TAV2" s="1193"/>
      <c r="TAW2" s="1193"/>
      <c r="TAX2" s="1193"/>
      <c r="TAY2" s="1193"/>
      <c r="TAZ2" s="1193"/>
      <c r="TBA2" s="1194"/>
      <c r="TBB2" s="1192"/>
      <c r="TBC2" s="1193"/>
      <c r="TBD2" s="1193"/>
      <c r="TBE2" s="1193"/>
      <c r="TBF2" s="1193"/>
      <c r="TBG2" s="1193"/>
      <c r="TBH2" s="1194"/>
      <c r="TBI2" s="1192"/>
      <c r="TBJ2" s="1193"/>
      <c r="TBK2" s="1193"/>
      <c r="TBL2" s="1193"/>
      <c r="TBM2" s="1193"/>
      <c r="TBN2" s="1193"/>
      <c r="TBO2" s="1194"/>
      <c r="TBP2" s="1192"/>
      <c r="TBQ2" s="1193"/>
      <c r="TBR2" s="1193"/>
      <c r="TBS2" s="1193"/>
      <c r="TBT2" s="1193"/>
      <c r="TBU2" s="1193"/>
      <c r="TBV2" s="1194"/>
      <c r="TBW2" s="1192"/>
      <c r="TBX2" s="1193"/>
      <c r="TBY2" s="1193"/>
      <c r="TBZ2" s="1193"/>
      <c r="TCA2" s="1193"/>
      <c r="TCB2" s="1193"/>
      <c r="TCC2" s="1194"/>
      <c r="TCD2" s="1192"/>
      <c r="TCE2" s="1193"/>
      <c r="TCF2" s="1193"/>
      <c r="TCG2" s="1193"/>
      <c r="TCH2" s="1193"/>
      <c r="TCI2" s="1193"/>
      <c r="TCJ2" s="1194"/>
      <c r="TCK2" s="1192"/>
      <c r="TCL2" s="1193"/>
      <c r="TCM2" s="1193"/>
      <c r="TCN2" s="1193"/>
      <c r="TCO2" s="1193"/>
      <c r="TCP2" s="1193"/>
      <c r="TCQ2" s="1194"/>
      <c r="TCR2" s="1192"/>
      <c r="TCS2" s="1193"/>
      <c r="TCT2" s="1193"/>
      <c r="TCU2" s="1193"/>
      <c r="TCV2" s="1193"/>
      <c r="TCW2" s="1193"/>
      <c r="TCX2" s="1194"/>
      <c r="TCY2" s="1192"/>
      <c r="TCZ2" s="1193"/>
      <c r="TDA2" s="1193"/>
      <c r="TDB2" s="1193"/>
      <c r="TDC2" s="1193"/>
      <c r="TDD2" s="1193"/>
      <c r="TDE2" s="1194"/>
      <c r="TDF2" s="1192"/>
      <c r="TDG2" s="1193"/>
      <c r="TDH2" s="1193"/>
      <c r="TDI2" s="1193"/>
      <c r="TDJ2" s="1193"/>
      <c r="TDK2" s="1193"/>
      <c r="TDL2" s="1194"/>
      <c r="TDM2" s="1192"/>
      <c r="TDN2" s="1193"/>
      <c r="TDO2" s="1193"/>
      <c r="TDP2" s="1193"/>
      <c r="TDQ2" s="1193"/>
      <c r="TDR2" s="1193"/>
      <c r="TDS2" s="1194"/>
      <c r="TDT2" s="1192"/>
      <c r="TDU2" s="1193"/>
      <c r="TDV2" s="1193"/>
      <c r="TDW2" s="1193"/>
      <c r="TDX2" s="1193"/>
      <c r="TDY2" s="1193"/>
      <c r="TDZ2" s="1194"/>
      <c r="TEA2" s="1192"/>
      <c r="TEB2" s="1193"/>
      <c r="TEC2" s="1193"/>
      <c r="TED2" s="1193"/>
      <c r="TEE2" s="1193"/>
      <c r="TEF2" s="1193"/>
      <c r="TEG2" s="1194"/>
      <c r="TEH2" s="1192"/>
      <c r="TEI2" s="1193"/>
      <c r="TEJ2" s="1193"/>
      <c r="TEK2" s="1193"/>
      <c r="TEL2" s="1193"/>
      <c r="TEM2" s="1193"/>
      <c r="TEN2" s="1194"/>
      <c r="TEO2" s="1192"/>
      <c r="TEP2" s="1193"/>
      <c r="TEQ2" s="1193"/>
      <c r="TER2" s="1193"/>
      <c r="TES2" s="1193"/>
      <c r="TET2" s="1193"/>
      <c r="TEU2" s="1194"/>
      <c r="TEV2" s="1192"/>
      <c r="TEW2" s="1193"/>
      <c r="TEX2" s="1193"/>
      <c r="TEY2" s="1193"/>
      <c r="TEZ2" s="1193"/>
      <c r="TFA2" s="1193"/>
      <c r="TFB2" s="1194"/>
      <c r="TFC2" s="1192"/>
      <c r="TFD2" s="1193"/>
      <c r="TFE2" s="1193"/>
      <c r="TFF2" s="1193"/>
      <c r="TFG2" s="1193"/>
      <c r="TFH2" s="1193"/>
      <c r="TFI2" s="1194"/>
      <c r="TFJ2" s="1192"/>
      <c r="TFK2" s="1193"/>
      <c r="TFL2" s="1193"/>
      <c r="TFM2" s="1193"/>
      <c r="TFN2" s="1193"/>
      <c r="TFO2" s="1193"/>
      <c r="TFP2" s="1194"/>
      <c r="TFQ2" s="1192"/>
      <c r="TFR2" s="1193"/>
      <c r="TFS2" s="1193"/>
      <c r="TFT2" s="1193"/>
      <c r="TFU2" s="1193"/>
      <c r="TFV2" s="1193"/>
      <c r="TFW2" s="1194"/>
      <c r="TFX2" s="1192"/>
      <c r="TFY2" s="1193"/>
      <c r="TFZ2" s="1193"/>
      <c r="TGA2" s="1193"/>
      <c r="TGB2" s="1193"/>
      <c r="TGC2" s="1193"/>
      <c r="TGD2" s="1194"/>
      <c r="TGE2" s="1192"/>
      <c r="TGF2" s="1193"/>
      <c r="TGG2" s="1193"/>
      <c r="TGH2" s="1193"/>
      <c r="TGI2" s="1193"/>
      <c r="TGJ2" s="1193"/>
      <c r="TGK2" s="1194"/>
      <c r="TGL2" s="1192"/>
      <c r="TGM2" s="1193"/>
      <c r="TGN2" s="1193"/>
      <c r="TGO2" s="1193"/>
      <c r="TGP2" s="1193"/>
      <c r="TGQ2" s="1193"/>
      <c r="TGR2" s="1194"/>
      <c r="TGS2" s="1192"/>
      <c r="TGT2" s="1193"/>
      <c r="TGU2" s="1193"/>
      <c r="TGV2" s="1193"/>
      <c r="TGW2" s="1193"/>
      <c r="TGX2" s="1193"/>
      <c r="TGY2" s="1194"/>
      <c r="TGZ2" s="1192"/>
      <c r="THA2" s="1193"/>
      <c r="THB2" s="1193"/>
      <c r="THC2" s="1193"/>
      <c r="THD2" s="1193"/>
      <c r="THE2" s="1193"/>
      <c r="THF2" s="1194"/>
      <c r="THG2" s="1192"/>
      <c r="THH2" s="1193"/>
      <c r="THI2" s="1193"/>
      <c r="THJ2" s="1193"/>
      <c r="THK2" s="1193"/>
      <c r="THL2" s="1193"/>
      <c r="THM2" s="1194"/>
      <c r="THN2" s="1192"/>
      <c r="THO2" s="1193"/>
      <c r="THP2" s="1193"/>
      <c r="THQ2" s="1193"/>
      <c r="THR2" s="1193"/>
      <c r="THS2" s="1193"/>
      <c r="THT2" s="1194"/>
      <c r="THU2" s="1192"/>
      <c r="THV2" s="1193"/>
      <c r="THW2" s="1193"/>
      <c r="THX2" s="1193"/>
      <c r="THY2" s="1193"/>
      <c r="THZ2" s="1193"/>
      <c r="TIA2" s="1194"/>
      <c r="TIB2" s="1192"/>
      <c r="TIC2" s="1193"/>
      <c r="TID2" s="1193"/>
      <c r="TIE2" s="1193"/>
      <c r="TIF2" s="1193"/>
      <c r="TIG2" s="1193"/>
      <c r="TIH2" s="1194"/>
      <c r="TII2" s="1192"/>
      <c r="TIJ2" s="1193"/>
      <c r="TIK2" s="1193"/>
      <c r="TIL2" s="1193"/>
      <c r="TIM2" s="1193"/>
      <c r="TIN2" s="1193"/>
      <c r="TIO2" s="1194"/>
      <c r="TIP2" s="1192"/>
      <c r="TIQ2" s="1193"/>
      <c r="TIR2" s="1193"/>
      <c r="TIS2" s="1193"/>
      <c r="TIT2" s="1193"/>
      <c r="TIU2" s="1193"/>
      <c r="TIV2" s="1194"/>
      <c r="TIW2" s="1192"/>
      <c r="TIX2" s="1193"/>
      <c r="TIY2" s="1193"/>
      <c r="TIZ2" s="1193"/>
      <c r="TJA2" s="1193"/>
      <c r="TJB2" s="1193"/>
      <c r="TJC2" s="1194"/>
      <c r="TJD2" s="1192"/>
      <c r="TJE2" s="1193"/>
      <c r="TJF2" s="1193"/>
      <c r="TJG2" s="1193"/>
      <c r="TJH2" s="1193"/>
      <c r="TJI2" s="1193"/>
      <c r="TJJ2" s="1194"/>
      <c r="TJK2" s="1192"/>
      <c r="TJL2" s="1193"/>
      <c r="TJM2" s="1193"/>
      <c r="TJN2" s="1193"/>
      <c r="TJO2" s="1193"/>
      <c r="TJP2" s="1193"/>
      <c r="TJQ2" s="1194"/>
      <c r="TJR2" s="1192"/>
      <c r="TJS2" s="1193"/>
      <c r="TJT2" s="1193"/>
      <c r="TJU2" s="1193"/>
      <c r="TJV2" s="1193"/>
      <c r="TJW2" s="1193"/>
      <c r="TJX2" s="1194"/>
      <c r="TJY2" s="1192"/>
      <c r="TJZ2" s="1193"/>
      <c r="TKA2" s="1193"/>
      <c r="TKB2" s="1193"/>
      <c r="TKC2" s="1193"/>
      <c r="TKD2" s="1193"/>
      <c r="TKE2" s="1194"/>
      <c r="TKF2" s="1192"/>
      <c r="TKG2" s="1193"/>
      <c r="TKH2" s="1193"/>
      <c r="TKI2" s="1193"/>
      <c r="TKJ2" s="1193"/>
      <c r="TKK2" s="1193"/>
      <c r="TKL2" s="1194"/>
      <c r="TKM2" s="1192"/>
      <c r="TKN2" s="1193"/>
      <c r="TKO2" s="1193"/>
      <c r="TKP2" s="1193"/>
      <c r="TKQ2" s="1193"/>
      <c r="TKR2" s="1193"/>
      <c r="TKS2" s="1194"/>
      <c r="TKT2" s="1192"/>
      <c r="TKU2" s="1193"/>
      <c r="TKV2" s="1193"/>
      <c r="TKW2" s="1193"/>
      <c r="TKX2" s="1193"/>
      <c r="TKY2" s="1193"/>
      <c r="TKZ2" s="1194"/>
      <c r="TLA2" s="1192"/>
      <c r="TLB2" s="1193"/>
      <c r="TLC2" s="1193"/>
      <c r="TLD2" s="1193"/>
      <c r="TLE2" s="1193"/>
      <c r="TLF2" s="1193"/>
      <c r="TLG2" s="1194"/>
      <c r="TLH2" s="1192"/>
      <c r="TLI2" s="1193"/>
      <c r="TLJ2" s="1193"/>
      <c r="TLK2" s="1193"/>
      <c r="TLL2" s="1193"/>
      <c r="TLM2" s="1193"/>
      <c r="TLN2" s="1194"/>
      <c r="TLO2" s="1192"/>
      <c r="TLP2" s="1193"/>
      <c r="TLQ2" s="1193"/>
      <c r="TLR2" s="1193"/>
      <c r="TLS2" s="1193"/>
      <c r="TLT2" s="1193"/>
      <c r="TLU2" s="1194"/>
      <c r="TLV2" s="1192"/>
      <c r="TLW2" s="1193"/>
      <c r="TLX2" s="1193"/>
      <c r="TLY2" s="1193"/>
      <c r="TLZ2" s="1193"/>
      <c r="TMA2" s="1193"/>
      <c r="TMB2" s="1194"/>
      <c r="TMC2" s="1192"/>
      <c r="TMD2" s="1193"/>
      <c r="TME2" s="1193"/>
      <c r="TMF2" s="1193"/>
      <c r="TMG2" s="1193"/>
      <c r="TMH2" s="1193"/>
      <c r="TMI2" s="1194"/>
      <c r="TMJ2" s="1192"/>
      <c r="TMK2" s="1193"/>
      <c r="TML2" s="1193"/>
      <c r="TMM2" s="1193"/>
      <c r="TMN2" s="1193"/>
      <c r="TMO2" s="1193"/>
      <c r="TMP2" s="1194"/>
      <c r="TMQ2" s="1192"/>
      <c r="TMR2" s="1193"/>
      <c r="TMS2" s="1193"/>
      <c r="TMT2" s="1193"/>
      <c r="TMU2" s="1193"/>
      <c r="TMV2" s="1193"/>
      <c r="TMW2" s="1194"/>
      <c r="TMX2" s="1192"/>
      <c r="TMY2" s="1193"/>
      <c r="TMZ2" s="1193"/>
      <c r="TNA2" s="1193"/>
      <c r="TNB2" s="1193"/>
      <c r="TNC2" s="1193"/>
      <c r="TND2" s="1194"/>
      <c r="TNE2" s="1192"/>
      <c r="TNF2" s="1193"/>
      <c r="TNG2" s="1193"/>
      <c r="TNH2" s="1193"/>
      <c r="TNI2" s="1193"/>
      <c r="TNJ2" s="1193"/>
      <c r="TNK2" s="1194"/>
      <c r="TNL2" s="1192"/>
      <c r="TNM2" s="1193"/>
      <c r="TNN2" s="1193"/>
      <c r="TNO2" s="1193"/>
      <c r="TNP2" s="1193"/>
      <c r="TNQ2" s="1193"/>
      <c r="TNR2" s="1194"/>
      <c r="TNS2" s="1192"/>
      <c r="TNT2" s="1193"/>
      <c r="TNU2" s="1193"/>
      <c r="TNV2" s="1193"/>
      <c r="TNW2" s="1193"/>
      <c r="TNX2" s="1193"/>
      <c r="TNY2" s="1194"/>
      <c r="TNZ2" s="1192"/>
      <c r="TOA2" s="1193"/>
      <c r="TOB2" s="1193"/>
      <c r="TOC2" s="1193"/>
      <c r="TOD2" s="1193"/>
      <c r="TOE2" s="1193"/>
      <c r="TOF2" s="1194"/>
      <c r="TOG2" s="1192"/>
      <c r="TOH2" s="1193"/>
      <c r="TOI2" s="1193"/>
      <c r="TOJ2" s="1193"/>
      <c r="TOK2" s="1193"/>
      <c r="TOL2" s="1193"/>
      <c r="TOM2" s="1194"/>
      <c r="TON2" s="1192"/>
      <c r="TOO2" s="1193"/>
      <c r="TOP2" s="1193"/>
      <c r="TOQ2" s="1193"/>
      <c r="TOR2" s="1193"/>
      <c r="TOS2" s="1193"/>
      <c r="TOT2" s="1194"/>
      <c r="TOU2" s="1192"/>
      <c r="TOV2" s="1193"/>
      <c r="TOW2" s="1193"/>
      <c r="TOX2" s="1193"/>
      <c r="TOY2" s="1193"/>
      <c r="TOZ2" s="1193"/>
      <c r="TPA2" s="1194"/>
      <c r="TPB2" s="1192"/>
      <c r="TPC2" s="1193"/>
      <c r="TPD2" s="1193"/>
      <c r="TPE2" s="1193"/>
      <c r="TPF2" s="1193"/>
      <c r="TPG2" s="1193"/>
      <c r="TPH2" s="1194"/>
      <c r="TPI2" s="1192"/>
      <c r="TPJ2" s="1193"/>
      <c r="TPK2" s="1193"/>
      <c r="TPL2" s="1193"/>
      <c r="TPM2" s="1193"/>
      <c r="TPN2" s="1193"/>
      <c r="TPO2" s="1194"/>
      <c r="TPP2" s="1192"/>
      <c r="TPQ2" s="1193"/>
      <c r="TPR2" s="1193"/>
      <c r="TPS2" s="1193"/>
      <c r="TPT2" s="1193"/>
      <c r="TPU2" s="1193"/>
      <c r="TPV2" s="1194"/>
      <c r="TPW2" s="1192"/>
      <c r="TPX2" s="1193"/>
      <c r="TPY2" s="1193"/>
      <c r="TPZ2" s="1193"/>
      <c r="TQA2" s="1193"/>
      <c r="TQB2" s="1193"/>
      <c r="TQC2" s="1194"/>
      <c r="TQD2" s="1192"/>
      <c r="TQE2" s="1193"/>
      <c r="TQF2" s="1193"/>
      <c r="TQG2" s="1193"/>
      <c r="TQH2" s="1193"/>
      <c r="TQI2" s="1193"/>
      <c r="TQJ2" s="1194"/>
      <c r="TQK2" s="1192"/>
      <c r="TQL2" s="1193"/>
      <c r="TQM2" s="1193"/>
      <c r="TQN2" s="1193"/>
      <c r="TQO2" s="1193"/>
      <c r="TQP2" s="1193"/>
      <c r="TQQ2" s="1194"/>
      <c r="TQR2" s="1192"/>
      <c r="TQS2" s="1193"/>
      <c r="TQT2" s="1193"/>
      <c r="TQU2" s="1193"/>
      <c r="TQV2" s="1193"/>
      <c r="TQW2" s="1193"/>
      <c r="TQX2" s="1194"/>
      <c r="TQY2" s="1192"/>
      <c r="TQZ2" s="1193"/>
      <c r="TRA2" s="1193"/>
      <c r="TRB2" s="1193"/>
      <c r="TRC2" s="1193"/>
      <c r="TRD2" s="1193"/>
      <c r="TRE2" s="1194"/>
      <c r="TRF2" s="1192"/>
      <c r="TRG2" s="1193"/>
      <c r="TRH2" s="1193"/>
      <c r="TRI2" s="1193"/>
      <c r="TRJ2" s="1193"/>
      <c r="TRK2" s="1193"/>
      <c r="TRL2" s="1194"/>
      <c r="TRM2" s="1192"/>
      <c r="TRN2" s="1193"/>
      <c r="TRO2" s="1193"/>
      <c r="TRP2" s="1193"/>
      <c r="TRQ2" s="1193"/>
      <c r="TRR2" s="1193"/>
      <c r="TRS2" s="1194"/>
      <c r="TRT2" s="1192"/>
      <c r="TRU2" s="1193"/>
      <c r="TRV2" s="1193"/>
      <c r="TRW2" s="1193"/>
      <c r="TRX2" s="1193"/>
      <c r="TRY2" s="1193"/>
      <c r="TRZ2" s="1194"/>
      <c r="TSA2" s="1192"/>
      <c r="TSB2" s="1193"/>
      <c r="TSC2" s="1193"/>
      <c r="TSD2" s="1193"/>
      <c r="TSE2" s="1193"/>
      <c r="TSF2" s="1193"/>
      <c r="TSG2" s="1194"/>
      <c r="TSH2" s="1192"/>
      <c r="TSI2" s="1193"/>
      <c r="TSJ2" s="1193"/>
      <c r="TSK2" s="1193"/>
      <c r="TSL2" s="1193"/>
      <c r="TSM2" s="1193"/>
      <c r="TSN2" s="1194"/>
      <c r="TSO2" s="1192"/>
      <c r="TSP2" s="1193"/>
      <c r="TSQ2" s="1193"/>
      <c r="TSR2" s="1193"/>
      <c r="TSS2" s="1193"/>
      <c r="TST2" s="1193"/>
      <c r="TSU2" s="1194"/>
      <c r="TSV2" s="1192"/>
      <c r="TSW2" s="1193"/>
      <c r="TSX2" s="1193"/>
      <c r="TSY2" s="1193"/>
      <c r="TSZ2" s="1193"/>
      <c r="TTA2" s="1193"/>
      <c r="TTB2" s="1194"/>
      <c r="TTC2" s="1192"/>
      <c r="TTD2" s="1193"/>
      <c r="TTE2" s="1193"/>
      <c r="TTF2" s="1193"/>
      <c r="TTG2" s="1193"/>
      <c r="TTH2" s="1193"/>
      <c r="TTI2" s="1194"/>
      <c r="TTJ2" s="1192"/>
      <c r="TTK2" s="1193"/>
      <c r="TTL2" s="1193"/>
      <c r="TTM2" s="1193"/>
      <c r="TTN2" s="1193"/>
      <c r="TTO2" s="1193"/>
      <c r="TTP2" s="1194"/>
      <c r="TTQ2" s="1192"/>
      <c r="TTR2" s="1193"/>
      <c r="TTS2" s="1193"/>
      <c r="TTT2" s="1193"/>
      <c r="TTU2" s="1193"/>
      <c r="TTV2" s="1193"/>
      <c r="TTW2" s="1194"/>
      <c r="TTX2" s="1192"/>
      <c r="TTY2" s="1193"/>
      <c r="TTZ2" s="1193"/>
      <c r="TUA2" s="1193"/>
      <c r="TUB2" s="1193"/>
      <c r="TUC2" s="1193"/>
      <c r="TUD2" s="1194"/>
      <c r="TUE2" s="1192"/>
      <c r="TUF2" s="1193"/>
      <c r="TUG2" s="1193"/>
      <c r="TUH2" s="1193"/>
      <c r="TUI2" s="1193"/>
      <c r="TUJ2" s="1193"/>
      <c r="TUK2" s="1194"/>
      <c r="TUL2" s="1192"/>
      <c r="TUM2" s="1193"/>
      <c r="TUN2" s="1193"/>
      <c r="TUO2" s="1193"/>
      <c r="TUP2" s="1193"/>
      <c r="TUQ2" s="1193"/>
      <c r="TUR2" s="1194"/>
      <c r="TUS2" s="1192"/>
      <c r="TUT2" s="1193"/>
      <c r="TUU2" s="1193"/>
      <c r="TUV2" s="1193"/>
      <c r="TUW2" s="1193"/>
      <c r="TUX2" s="1193"/>
      <c r="TUY2" s="1194"/>
      <c r="TUZ2" s="1192"/>
      <c r="TVA2" s="1193"/>
      <c r="TVB2" s="1193"/>
      <c r="TVC2" s="1193"/>
      <c r="TVD2" s="1193"/>
      <c r="TVE2" s="1193"/>
      <c r="TVF2" s="1194"/>
      <c r="TVG2" s="1192"/>
      <c r="TVH2" s="1193"/>
      <c r="TVI2" s="1193"/>
      <c r="TVJ2" s="1193"/>
      <c r="TVK2" s="1193"/>
      <c r="TVL2" s="1193"/>
      <c r="TVM2" s="1194"/>
      <c r="TVN2" s="1192"/>
      <c r="TVO2" s="1193"/>
      <c r="TVP2" s="1193"/>
      <c r="TVQ2" s="1193"/>
      <c r="TVR2" s="1193"/>
      <c r="TVS2" s="1193"/>
      <c r="TVT2" s="1194"/>
      <c r="TVU2" s="1192"/>
      <c r="TVV2" s="1193"/>
      <c r="TVW2" s="1193"/>
      <c r="TVX2" s="1193"/>
      <c r="TVY2" s="1193"/>
      <c r="TVZ2" s="1193"/>
      <c r="TWA2" s="1194"/>
      <c r="TWB2" s="1192"/>
      <c r="TWC2" s="1193"/>
      <c r="TWD2" s="1193"/>
      <c r="TWE2" s="1193"/>
      <c r="TWF2" s="1193"/>
      <c r="TWG2" s="1193"/>
      <c r="TWH2" s="1194"/>
      <c r="TWI2" s="1192"/>
      <c r="TWJ2" s="1193"/>
      <c r="TWK2" s="1193"/>
      <c r="TWL2" s="1193"/>
      <c r="TWM2" s="1193"/>
      <c r="TWN2" s="1193"/>
      <c r="TWO2" s="1194"/>
      <c r="TWP2" s="1192"/>
      <c r="TWQ2" s="1193"/>
      <c r="TWR2" s="1193"/>
      <c r="TWS2" s="1193"/>
      <c r="TWT2" s="1193"/>
      <c r="TWU2" s="1193"/>
      <c r="TWV2" s="1194"/>
      <c r="TWW2" s="1192"/>
      <c r="TWX2" s="1193"/>
      <c r="TWY2" s="1193"/>
      <c r="TWZ2" s="1193"/>
      <c r="TXA2" s="1193"/>
      <c r="TXB2" s="1193"/>
      <c r="TXC2" s="1194"/>
      <c r="TXD2" s="1192"/>
      <c r="TXE2" s="1193"/>
      <c r="TXF2" s="1193"/>
      <c r="TXG2" s="1193"/>
      <c r="TXH2" s="1193"/>
      <c r="TXI2" s="1193"/>
      <c r="TXJ2" s="1194"/>
      <c r="TXK2" s="1192"/>
      <c r="TXL2" s="1193"/>
      <c r="TXM2" s="1193"/>
      <c r="TXN2" s="1193"/>
      <c r="TXO2" s="1193"/>
      <c r="TXP2" s="1193"/>
      <c r="TXQ2" s="1194"/>
      <c r="TXR2" s="1192"/>
      <c r="TXS2" s="1193"/>
      <c r="TXT2" s="1193"/>
      <c r="TXU2" s="1193"/>
      <c r="TXV2" s="1193"/>
      <c r="TXW2" s="1193"/>
      <c r="TXX2" s="1194"/>
      <c r="TXY2" s="1192"/>
      <c r="TXZ2" s="1193"/>
      <c r="TYA2" s="1193"/>
      <c r="TYB2" s="1193"/>
      <c r="TYC2" s="1193"/>
      <c r="TYD2" s="1193"/>
      <c r="TYE2" s="1194"/>
      <c r="TYF2" s="1192"/>
      <c r="TYG2" s="1193"/>
      <c r="TYH2" s="1193"/>
      <c r="TYI2" s="1193"/>
      <c r="TYJ2" s="1193"/>
      <c r="TYK2" s="1193"/>
      <c r="TYL2" s="1194"/>
      <c r="TYM2" s="1192"/>
      <c r="TYN2" s="1193"/>
      <c r="TYO2" s="1193"/>
      <c r="TYP2" s="1193"/>
      <c r="TYQ2" s="1193"/>
      <c r="TYR2" s="1193"/>
      <c r="TYS2" s="1194"/>
      <c r="TYT2" s="1192"/>
      <c r="TYU2" s="1193"/>
      <c r="TYV2" s="1193"/>
      <c r="TYW2" s="1193"/>
      <c r="TYX2" s="1193"/>
      <c r="TYY2" s="1193"/>
      <c r="TYZ2" s="1194"/>
      <c r="TZA2" s="1192"/>
      <c r="TZB2" s="1193"/>
      <c r="TZC2" s="1193"/>
      <c r="TZD2" s="1193"/>
      <c r="TZE2" s="1193"/>
      <c r="TZF2" s="1193"/>
      <c r="TZG2" s="1194"/>
      <c r="TZH2" s="1192"/>
      <c r="TZI2" s="1193"/>
      <c r="TZJ2" s="1193"/>
      <c r="TZK2" s="1193"/>
      <c r="TZL2" s="1193"/>
      <c r="TZM2" s="1193"/>
      <c r="TZN2" s="1194"/>
      <c r="TZO2" s="1192"/>
      <c r="TZP2" s="1193"/>
      <c r="TZQ2" s="1193"/>
      <c r="TZR2" s="1193"/>
      <c r="TZS2" s="1193"/>
      <c r="TZT2" s="1193"/>
      <c r="TZU2" s="1194"/>
      <c r="TZV2" s="1192"/>
      <c r="TZW2" s="1193"/>
      <c r="TZX2" s="1193"/>
      <c r="TZY2" s="1193"/>
      <c r="TZZ2" s="1193"/>
      <c r="UAA2" s="1193"/>
      <c r="UAB2" s="1194"/>
      <c r="UAC2" s="1192"/>
      <c r="UAD2" s="1193"/>
      <c r="UAE2" s="1193"/>
      <c r="UAF2" s="1193"/>
      <c r="UAG2" s="1193"/>
      <c r="UAH2" s="1193"/>
      <c r="UAI2" s="1194"/>
      <c r="UAJ2" s="1192"/>
      <c r="UAK2" s="1193"/>
      <c r="UAL2" s="1193"/>
      <c r="UAM2" s="1193"/>
      <c r="UAN2" s="1193"/>
      <c r="UAO2" s="1193"/>
      <c r="UAP2" s="1194"/>
      <c r="UAQ2" s="1192"/>
      <c r="UAR2" s="1193"/>
      <c r="UAS2" s="1193"/>
      <c r="UAT2" s="1193"/>
      <c r="UAU2" s="1193"/>
      <c r="UAV2" s="1193"/>
      <c r="UAW2" s="1194"/>
      <c r="UAX2" s="1192"/>
      <c r="UAY2" s="1193"/>
      <c r="UAZ2" s="1193"/>
      <c r="UBA2" s="1193"/>
      <c r="UBB2" s="1193"/>
      <c r="UBC2" s="1193"/>
      <c r="UBD2" s="1194"/>
      <c r="UBE2" s="1192"/>
      <c r="UBF2" s="1193"/>
      <c r="UBG2" s="1193"/>
      <c r="UBH2" s="1193"/>
      <c r="UBI2" s="1193"/>
      <c r="UBJ2" s="1193"/>
      <c r="UBK2" s="1194"/>
      <c r="UBL2" s="1192"/>
      <c r="UBM2" s="1193"/>
      <c r="UBN2" s="1193"/>
      <c r="UBO2" s="1193"/>
      <c r="UBP2" s="1193"/>
      <c r="UBQ2" s="1193"/>
      <c r="UBR2" s="1194"/>
      <c r="UBS2" s="1192"/>
      <c r="UBT2" s="1193"/>
      <c r="UBU2" s="1193"/>
      <c r="UBV2" s="1193"/>
      <c r="UBW2" s="1193"/>
      <c r="UBX2" s="1193"/>
      <c r="UBY2" s="1194"/>
      <c r="UBZ2" s="1192"/>
      <c r="UCA2" s="1193"/>
      <c r="UCB2" s="1193"/>
      <c r="UCC2" s="1193"/>
      <c r="UCD2" s="1193"/>
      <c r="UCE2" s="1193"/>
      <c r="UCF2" s="1194"/>
      <c r="UCG2" s="1192"/>
      <c r="UCH2" s="1193"/>
      <c r="UCI2" s="1193"/>
      <c r="UCJ2" s="1193"/>
      <c r="UCK2" s="1193"/>
      <c r="UCL2" s="1193"/>
      <c r="UCM2" s="1194"/>
      <c r="UCN2" s="1192"/>
      <c r="UCO2" s="1193"/>
      <c r="UCP2" s="1193"/>
      <c r="UCQ2" s="1193"/>
      <c r="UCR2" s="1193"/>
      <c r="UCS2" s="1193"/>
      <c r="UCT2" s="1194"/>
      <c r="UCU2" s="1192"/>
      <c r="UCV2" s="1193"/>
      <c r="UCW2" s="1193"/>
      <c r="UCX2" s="1193"/>
      <c r="UCY2" s="1193"/>
      <c r="UCZ2" s="1193"/>
      <c r="UDA2" s="1194"/>
      <c r="UDB2" s="1192"/>
      <c r="UDC2" s="1193"/>
      <c r="UDD2" s="1193"/>
      <c r="UDE2" s="1193"/>
      <c r="UDF2" s="1193"/>
      <c r="UDG2" s="1193"/>
      <c r="UDH2" s="1194"/>
      <c r="UDI2" s="1192"/>
      <c r="UDJ2" s="1193"/>
      <c r="UDK2" s="1193"/>
      <c r="UDL2" s="1193"/>
      <c r="UDM2" s="1193"/>
      <c r="UDN2" s="1193"/>
      <c r="UDO2" s="1194"/>
      <c r="UDP2" s="1192"/>
      <c r="UDQ2" s="1193"/>
      <c r="UDR2" s="1193"/>
      <c r="UDS2" s="1193"/>
      <c r="UDT2" s="1193"/>
      <c r="UDU2" s="1193"/>
      <c r="UDV2" s="1194"/>
      <c r="UDW2" s="1192"/>
      <c r="UDX2" s="1193"/>
      <c r="UDY2" s="1193"/>
      <c r="UDZ2" s="1193"/>
      <c r="UEA2" s="1193"/>
      <c r="UEB2" s="1193"/>
      <c r="UEC2" s="1194"/>
      <c r="UED2" s="1192"/>
      <c r="UEE2" s="1193"/>
      <c r="UEF2" s="1193"/>
      <c r="UEG2" s="1193"/>
      <c r="UEH2" s="1193"/>
      <c r="UEI2" s="1193"/>
      <c r="UEJ2" s="1194"/>
      <c r="UEK2" s="1192"/>
      <c r="UEL2" s="1193"/>
      <c r="UEM2" s="1193"/>
      <c r="UEN2" s="1193"/>
      <c r="UEO2" s="1193"/>
      <c r="UEP2" s="1193"/>
      <c r="UEQ2" s="1194"/>
      <c r="UER2" s="1192"/>
      <c r="UES2" s="1193"/>
      <c r="UET2" s="1193"/>
      <c r="UEU2" s="1193"/>
      <c r="UEV2" s="1193"/>
      <c r="UEW2" s="1193"/>
      <c r="UEX2" s="1194"/>
      <c r="UEY2" s="1192"/>
      <c r="UEZ2" s="1193"/>
      <c r="UFA2" s="1193"/>
      <c r="UFB2" s="1193"/>
      <c r="UFC2" s="1193"/>
      <c r="UFD2" s="1193"/>
      <c r="UFE2" s="1194"/>
      <c r="UFF2" s="1192"/>
      <c r="UFG2" s="1193"/>
      <c r="UFH2" s="1193"/>
      <c r="UFI2" s="1193"/>
      <c r="UFJ2" s="1193"/>
      <c r="UFK2" s="1193"/>
      <c r="UFL2" s="1194"/>
      <c r="UFM2" s="1192"/>
      <c r="UFN2" s="1193"/>
      <c r="UFO2" s="1193"/>
      <c r="UFP2" s="1193"/>
      <c r="UFQ2" s="1193"/>
      <c r="UFR2" s="1193"/>
      <c r="UFS2" s="1194"/>
      <c r="UFT2" s="1192"/>
      <c r="UFU2" s="1193"/>
      <c r="UFV2" s="1193"/>
      <c r="UFW2" s="1193"/>
      <c r="UFX2" s="1193"/>
      <c r="UFY2" s="1193"/>
      <c r="UFZ2" s="1194"/>
      <c r="UGA2" s="1192"/>
      <c r="UGB2" s="1193"/>
      <c r="UGC2" s="1193"/>
      <c r="UGD2" s="1193"/>
      <c r="UGE2" s="1193"/>
      <c r="UGF2" s="1193"/>
      <c r="UGG2" s="1194"/>
      <c r="UGH2" s="1192"/>
      <c r="UGI2" s="1193"/>
      <c r="UGJ2" s="1193"/>
      <c r="UGK2" s="1193"/>
      <c r="UGL2" s="1193"/>
      <c r="UGM2" s="1193"/>
      <c r="UGN2" s="1194"/>
      <c r="UGO2" s="1192"/>
      <c r="UGP2" s="1193"/>
      <c r="UGQ2" s="1193"/>
      <c r="UGR2" s="1193"/>
      <c r="UGS2" s="1193"/>
      <c r="UGT2" s="1193"/>
      <c r="UGU2" s="1194"/>
      <c r="UGV2" s="1192"/>
      <c r="UGW2" s="1193"/>
      <c r="UGX2" s="1193"/>
      <c r="UGY2" s="1193"/>
      <c r="UGZ2" s="1193"/>
      <c r="UHA2" s="1193"/>
      <c r="UHB2" s="1194"/>
      <c r="UHC2" s="1192"/>
      <c r="UHD2" s="1193"/>
      <c r="UHE2" s="1193"/>
      <c r="UHF2" s="1193"/>
      <c r="UHG2" s="1193"/>
      <c r="UHH2" s="1193"/>
      <c r="UHI2" s="1194"/>
      <c r="UHJ2" s="1192"/>
      <c r="UHK2" s="1193"/>
      <c r="UHL2" s="1193"/>
      <c r="UHM2" s="1193"/>
      <c r="UHN2" s="1193"/>
      <c r="UHO2" s="1193"/>
      <c r="UHP2" s="1194"/>
      <c r="UHQ2" s="1192"/>
      <c r="UHR2" s="1193"/>
      <c r="UHS2" s="1193"/>
      <c r="UHT2" s="1193"/>
      <c r="UHU2" s="1193"/>
      <c r="UHV2" s="1193"/>
      <c r="UHW2" s="1194"/>
      <c r="UHX2" s="1192"/>
      <c r="UHY2" s="1193"/>
      <c r="UHZ2" s="1193"/>
      <c r="UIA2" s="1193"/>
      <c r="UIB2" s="1193"/>
      <c r="UIC2" s="1193"/>
      <c r="UID2" s="1194"/>
      <c r="UIE2" s="1192"/>
      <c r="UIF2" s="1193"/>
      <c r="UIG2" s="1193"/>
      <c r="UIH2" s="1193"/>
      <c r="UII2" s="1193"/>
      <c r="UIJ2" s="1193"/>
      <c r="UIK2" s="1194"/>
      <c r="UIL2" s="1192"/>
      <c r="UIM2" s="1193"/>
      <c r="UIN2" s="1193"/>
      <c r="UIO2" s="1193"/>
      <c r="UIP2" s="1193"/>
      <c r="UIQ2" s="1193"/>
      <c r="UIR2" s="1194"/>
      <c r="UIS2" s="1192"/>
      <c r="UIT2" s="1193"/>
      <c r="UIU2" s="1193"/>
      <c r="UIV2" s="1193"/>
      <c r="UIW2" s="1193"/>
      <c r="UIX2" s="1193"/>
      <c r="UIY2" s="1194"/>
      <c r="UIZ2" s="1192"/>
      <c r="UJA2" s="1193"/>
      <c r="UJB2" s="1193"/>
      <c r="UJC2" s="1193"/>
      <c r="UJD2" s="1193"/>
      <c r="UJE2" s="1193"/>
      <c r="UJF2" s="1194"/>
      <c r="UJG2" s="1192"/>
      <c r="UJH2" s="1193"/>
      <c r="UJI2" s="1193"/>
      <c r="UJJ2" s="1193"/>
      <c r="UJK2" s="1193"/>
      <c r="UJL2" s="1193"/>
      <c r="UJM2" s="1194"/>
      <c r="UJN2" s="1192"/>
      <c r="UJO2" s="1193"/>
      <c r="UJP2" s="1193"/>
      <c r="UJQ2" s="1193"/>
      <c r="UJR2" s="1193"/>
      <c r="UJS2" s="1193"/>
      <c r="UJT2" s="1194"/>
      <c r="UJU2" s="1192"/>
      <c r="UJV2" s="1193"/>
      <c r="UJW2" s="1193"/>
      <c r="UJX2" s="1193"/>
      <c r="UJY2" s="1193"/>
      <c r="UJZ2" s="1193"/>
      <c r="UKA2" s="1194"/>
      <c r="UKB2" s="1192"/>
      <c r="UKC2" s="1193"/>
      <c r="UKD2" s="1193"/>
      <c r="UKE2" s="1193"/>
      <c r="UKF2" s="1193"/>
      <c r="UKG2" s="1193"/>
      <c r="UKH2" s="1194"/>
      <c r="UKI2" s="1192"/>
      <c r="UKJ2" s="1193"/>
      <c r="UKK2" s="1193"/>
      <c r="UKL2" s="1193"/>
      <c r="UKM2" s="1193"/>
      <c r="UKN2" s="1193"/>
      <c r="UKO2" s="1194"/>
      <c r="UKP2" s="1192"/>
      <c r="UKQ2" s="1193"/>
      <c r="UKR2" s="1193"/>
      <c r="UKS2" s="1193"/>
      <c r="UKT2" s="1193"/>
      <c r="UKU2" s="1193"/>
      <c r="UKV2" s="1194"/>
      <c r="UKW2" s="1192"/>
      <c r="UKX2" s="1193"/>
      <c r="UKY2" s="1193"/>
      <c r="UKZ2" s="1193"/>
      <c r="ULA2" s="1193"/>
      <c r="ULB2" s="1193"/>
      <c r="ULC2" s="1194"/>
      <c r="ULD2" s="1192"/>
      <c r="ULE2" s="1193"/>
      <c r="ULF2" s="1193"/>
      <c r="ULG2" s="1193"/>
      <c r="ULH2" s="1193"/>
      <c r="ULI2" s="1193"/>
      <c r="ULJ2" s="1194"/>
      <c r="ULK2" s="1192"/>
      <c r="ULL2" s="1193"/>
      <c r="ULM2" s="1193"/>
      <c r="ULN2" s="1193"/>
      <c r="ULO2" s="1193"/>
      <c r="ULP2" s="1193"/>
      <c r="ULQ2" s="1194"/>
      <c r="ULR2" s="1192"/>
      <c r="ULS2" s="1193"/>
      <c r="ULT2" s="1193"/>
      <c r="ULU2" s="1193"/>
      <c r="ULV2" s="1193"/>
      <c r="ULW2" s="1193"/>
      <c r="ULX2" s="1194"/>
      <c r="ULY2" s="1192"/>
      <c r="ULZ2" s="1193"/>
      <c r="UMA2" s="1193"/>
      <c r="UMB2" s="1193"/>
      <c r="UMC2" s="1193"/>
      <c r="UMD2" s="1193"/>
      <c r="UME2" s="1194"/>
      <c r="UMF2" s="1192"/>
      <c r="UMG2" s="1193"/>
      <c r="UMH2" s="1193"/>
      <c r="UMI2" s="1193"/>
      <c r="UMJ2" s="1193"/>
      <c r="UMK2" s="1193"/>
      <c r="UML2" s="1194"/>
      <c r="UMM2" s="1192"/>
      <c r="UMN2" s="1193"/>
      <c r="UMO2" s="1193"/>
      <c r="UMP2" s="1193"/>
      <c r="UMQ2" s="1193"/>
      <c r="UMR2" s="1193"/>
      <c r="UMS2" s="1194"/>
      <c r="UMT2" s="1192"/>
      <c r="UMU2" s="1193"/>
      <c r="UMV2" s="1193"/>
      <c r="UMW2" s="1193"/>
      <c r="UMX2" s="1193"/>
      <c r="UMY2" s="1193"/>
      <c r="UMZ2" s="1194"/>
      <c r="UNA2" s="1192"/>
      <c r="UNB2" s="1193"/>
      <c r="UNC2" s="1193"/>
      <c r="UND2" s="1193"/>
      <c r="UNE2" s="1193"/>
      <c r="UNF2" s="1193"/>
      <c r="UNG2" s="1194"/>
      <c r="UNH2" s="1192"/>
      <c r="UNI2" s="1193"/>
      <c r="UNJ2" s="1193"/>
      <c r="UNK2" s="1193"/>
      <c r="UNL2" s="1193"/>
      <c r="UNM2" s="1193"/>
      <c r="UNN2" s="1194"/>
      <c r="UNO2" s="1192"/>
      <c r="UNP2" s="1193"/>
      <c r="UNQ2" s="1193"/>
      <c r="UNR2" s="1193"/>
      <c r="UNS2" s="1193"/>
      <c r="UNT2" s="1193"/>
      <c r="UNU2" s="1194"/>
      <c r="UNV2" s="1192"/>
      <c r="UNW2" s="1193"/>
      <c r="UNX2" s="1193"/>
      <c r="UNY2" s="1193"/>
      <c r="UNZ2" s="1193"/>
      <c r="UOA2" s="1193"/>
      <c r="UOB2" s="1194"/>
      <c r="UOC2" s="1192"/>
      <c r="UOD2" s="1193"/>
      <c r="UOE2" s="1193"/>
      <c r="UOF2" s="1193"/>
      <c r="UOG2" s="1193"/>
      <c r="UOH2" s="1193"/>
      <c r="UOI2" s="1194"/>
      <c r="UOJ2" s="1192"/>
      <c r="UOK2" s="1193"/>
      <c r="UOL2" s="1193"/>
      <c r="UOM2" s="1193"/>
      <c r="UON2" s="1193"/>
      <c r="UOO2" s="1193"/>
      <c r="UOP2" s="1194"/>
      <c r="UOQ2" s="1192"/>
      <c r="UOR2" s="1193"/>
      <c r="UOS2" s="1193"/>
      <c r="UOT2" s="1193"/>
      <c r="UOU2" s="1193"/>
      <c r="UOV2" s="1193"/>
      <c r="UOW2" s="1194"/>
      <c r="UOX2" s="1192"/>
      <c r="UOY2" s="1193"/>
      <c r="UOZ2" s="1193"/>
      <c r="UPA2" s="1193"/>
      <c r="UPB2" s="1193"/>
      <c r="UPC2" s="1193"/>
      <c r="UPD2" s="1194"/>
      <c r="UPE2" s="1192"/>
      <c r="UPF2" s="1193"/>
      <c r="UPG2" s="1193"/>
      <c r="UPH2" s="1193"/>
      <c r="UPI2" s="1193"/>
      <c r="UPJ2" s="1193"/>
      <c r="UPK2" s="1194"/>
      <c r="UPL2" s="1192"/>
      <c r="UPM2" s="1193"/>
      <c r="UPN2" s="1193"/>
      <c r="UPO2" s="1193"/>
      <c r="UPP2" s="1193"/>
      <c r="UPQ2" s="1193"/>
      <c r="UPR2" s="1194"/>
      <c r="UPS2" s="1192"/>
      <c r="UPT2" s="1193"/>
      <c r="UPU2" s="1193"/>
      <c r="UPV2" s="1193"/>
      <c r="UPW2" s="1193"/>
      <c r="UPX2" s="1193"/>
      <c r="UPY2" s="1194"/>
      <c r="UPZ2" s="1192"/>
      <c r="UQA2" s="1193"/>
      <c r="UQB2" s="1193"/>
      <c r="UQC2" s="1193"/>
      <c r="UQD2" s="1193"/>
      <c r="UQE2" s="1193"/>
      <c r="UQF2" s="1194"/>
      <c r="UQG2" s="1192"/>
      <c r="UQH2" s="1193"/>
      <c r="UQI2" s="1193"/>
      <c r="UQJ2" s="1193"/>
      <c r="UQK2" s="1193"/>
      <c r="UQL2" s="1193"/>
      <c r="UQM2" s="1194"/>
      <c r="UQN2" s="1192"/>
      <c r="UQO2" s="1193"/>
      <c r="UQP2" s="1193"/>
      <c r="UQQ2" s="1193"/>
      <c r="UQR2" s="1193"/>
      <c r="UQS2" s="1193"/>
      <c r="UQT2" s="1194"/>
      <c r="UQU2" s="1192"/>
      <c r="UQV2" s="1193"/>
      <c r="UQW2" s="1193"/>
      <c r="UQX2" s="1193"/>
      <c r="UQY2" s="1193"/>
      <c r="UQZ2" s="1193"/>
      <c r="URA2" s="1194"/>
      <c r="URB2" s="1192"/>
      <c r="URC2" s="1193"/>
      <c r="URD2" s="1193"/>
      <c r="URE2" s="1193"/>
      <c r="URF2" s="1193"/>
      <c r="URG2" s="1193"/>
      <c r="URH2" s="1194"/>
      <c r="URI2" s="1192"/>
      <c r="URJ2" s="1193"/>
      <c r="URK2" s="1193"/>
      <c r="URL2" s="1193"/>
      <c r="URM2" s="1193"/>
      <c r="URN2" s="1193"/>
      <c r="URO2" s="1194"/>
      <c r="URP2" s="1192"/>
      <c r="URQ2" s="1193"/>
      <c r="URR2" s="1193"/>
      <c r="URS2" s="1193"/>
      <c r="URT2" s="1193"/>
      <c r="URU2" s="1193"/>
      <c r="URV2" s="1194"/>
      <c r="URW2" s="1192"/>
      <c r="URX2" s="1193"/>
      <c r="URY2" s="1193"/>
      <c r="URZ2" s="1193"/>
      <c r="USA2" s="1193"/>
      <c r="USB2" s="1193"/>
      <c r="USC2" s="1194"/>
      <c r="USD2" s="1192"/>
      <c r="USE2" s="1193"/>
      <c r="USF2" s="1193"/>
      <c r="USG2" s="1193"/>
      <c r="USH2" s="1193"/>
      <c r="USI2" s="1193"/>
      <c r="USJ2" s="1194"/>
      <c r="USK2" s="1192"/>
      <c r="USL2" s="1193"/>
      <c r="USM2" s="1193"/>
      <c r="USN2" s="1193"/>
      <c r="USO2" s="1193"/>
      <c r="USP2" s="1193"/>
      <c r="USQ2" s="1194"/>
      <c r="USR2" s="1192"/>
      <c r="USS2" s="1193"/>
      <c r="UST2" s="1193"/>
      <c r="USU2" s="1193"/>
      <c r="USV2" s="1193"/>
      <c r="USW2" s="1193"/>
      <c r="USX2" s="1194"/>
      <c r="USY2" s="1192"/>
      <c r="USZ2" s="1193"/>
      <c r="UTA2" s="1193"/>
      <c r="UTB2" s="1193"/>
      <c r="UTC2" s="1193"/>
      <c r="UTD2" s="1193"/>
      <c r="UTE2" s="1194"/>
      <c r="UTF2" s="1192"/>
      <c r="UTG2" s="1193"/>
      <c r="UTH2" s="1193"/>
      <c r="UTI2" s="1193"/>
      <c r="UTJ2" s="1193"/>
      <c r="UTK2" s="1193"/>
      <c r="UTL2" s="1194"/>
      <c r="UTM2" s="1192"/>
      <c r="UTN2" s="1193"/>
      <c r="UTO2" s="1193"/>
      <c r="UTP2" s="1193"/>
      <c r="UTQ2" s="1193"/>
      <c r="UTR2" s="1193"/>
      <c r="UTS2" s="1194"/>
      <c r="UTT2" s="1192"/>
      <c r="UTU2" s="1193"/>
      <c r="UTV2" s="1193"/>
      <c r="UTW2" s="1193"/>
      <c r="UTX2" s="1193"/>
      <c r="UTY2" s="1193"/>
      <c r="UTZ2" s="1194"/>
      <c r="UUA2" s="1192"/>
      <c r="UUB2" s="1193"/>
      <c r="UUC2" s="1193"/>
      <c r="UUD2" s="1193"/>
      <c r="UUE2" s="1193"/>
      <c r="UUF2" s="1193"/>
      <c r="UUG2" s="1194"/>
      <c r="UUH2" s="1192"/>
      <c r="UUI2" s="1193"/>
      <c r="UUJ2" s="1193"/>
      <c r="UUK2" s="1193"/>
      <c r="UUL2" s="1193"/>
      <c r="UUM2" s="1193"/>
      <c r="UUN2" s="1194"/>
      <c r="UUO2" s="1192"/>
      <c r="UUP2" s="1193"/>
      <c r="UUQ2" s="1193"/>
      <c r="UUR2" s="1193"/>
      <c r="UUS2" s="1193"/>
      <c r="UUT2" s="1193"/>
      <c r="UUU2" s="1194"/>
      <c r="UUV2" s="1192"/>
      <c r="UUW2" s="1193"/>
      <c r="UUX2" s="1193"/>
      <c r="UUY2" s="1193"/>
      <c r="UUZ2" s="1193"/>
      <c r="UVA2" s="1193"/>
      <c r="UVB2" s="1194"/>
      <c r="UVC2" s="1192"/>
      <c r="UVD2" s="1193"/>
      <c r="UVE2" s="1193"/>
      <c r="UVF2" s="1193"/>
      <c r="UVG2" s="1193"/>
      <c r="UVH2" s="1193"/>
      <c r="UVI2" s="1194"/>
      <c r="UVJ2" s="1192"/>
      <c r="UVK2" s="1193"/>
      <c r="UVL2" s="1193"/>
      <c r="UVM2" s="1193"/>
      <c r="UVN2" s="1193"/>
      <c r="UVO2" s="1193"/>
      <c r="UVP2" s="1194"/>
      <c r="UVQ2" s="1192"/>
      <c r="UVR2" s="1193"/>
      <c r="UVS2" s="1193"/>
      <c r="UVT2" s="1193"/>
      <c r="UVU2" s="1193"/>
      <c r="UVV2" s="1193"/>
      <c r="UVW2" s="1194"/>
      <c r="UVX2" s="1192"/>
      <c r="UVY2" s="1193"/>
      <c r="UVZ2" s="1193"/>
      <c r="UWA2" s="1193"/>
      <c r="UWB2" s="1193"/>
      <c r="UWC2" s="1193"/>
      <c r="UWD2" s="1194"/>
      <c r="UWE2" s="1192"/>
      <c r="UWF2" s="1193"/>
      <c r="UWG2" s="1193"/>
      <c r="UWH2" s="1193"/>
      <c r="UWI2" s="1193"/>
      <c r="UWJ2" s="1193"/>
      <c r="UWK2" s="1194"/>
      <c r="UWL2" s="1192"/>
      <c r="UWM2" s="1193"/>
      <c r="UWN2" s="1193"/>
      <c r="UWO2" s="1193"/>
      <c r="UWP2" s="1193"/>
      <c r="UWQ2" s="1193"/>
      <c r="UWR2" s="1194"/>
      <c r="UWS2" s="1192"/>
      <c r="UWT2" s="1193"/>
      <c r="UWU2" s="1193"/>
      <c r="UWV2" s="1193"/>
      <c r="UWW2" s="1193"/>
      <c r="UWX2" s="1193"/>
      <c r="UWY2" s="1194"/>
      <c r="UWZ2" s="1192"/>
      <c r="UXA2" s="1193"/>
      <c r="UXB2" s="1193"/>
      <c r="UXC2" s="1193"/>
      <c r="UXD2" s="1193"/>
      <c r="UXE2" s="1193"/>
      <c r="UXF2" s="1194"/>
      <c r="UXG2" s="1192"/>
      <c r="UXH2" s="1193"/>
      <c r="UXI2" s="1193"/>
      <c r="UXJ2" s="1193"/>
      <c r="UXK2" s="1193"/>
      <c r="UXL2" s="1193"/>
      <c r="UXM2" s="1194"/>
      <c r="UXN2" s="1192"/>
      <c r="UXO2" s="1193"/>
      <c r="UXP2" s="1193"/>
      <c r="UXQ2" s="1193"/>
      <c r="UXR2" s="1193"/>
      <c r="UXS2" s="1193"/>
      <c r="UXT2" s="1194"/>
      <c r="UXU2" s="1192"/>
      <c r="UXV2" s="1193"/>
      <c r="UXW2" s="1193"/>
      <c r="UXX2" s="1193"/>
      <c r="UXY2" s="1193"/>
      <c r="UXZ2" s="1193"/>
      <c r="UYA2" s="1194"/>
      <c r="UYB2" s="1192"/>
      <c r="UYC2" s="1193"/>
      <c r="UYD2" s="1193"/>
      <c r="UYE2" s="1193"/>
      <c r="UYF2" s="1193"/>
      <c r="UYG2" s="1193"/>
      <c r="UYH2" s="1194"/>
      <c r="UYI2" s="1192"/>
      <c r="UYJ2" s="1193"/>
      <c r="UYK2" s="1193"/>
      <c r="UYL2" s="1193"/>
      <c r="UYM2" s="1193"/>
      <c r="UYN2" s="1193"/>
      <c r="UYO2" s="1194"/>
      <c r="UYP2" s="1192"/>
      <c r="UYQ2" s="1193"/>
      <c r="UYR2" s="1193"/>
      <c r="UYS2" s="1193"/>
      <c r="UYT2" s="1193"/>
      <c r="UYU2" s="1193"/>
      <c r="UYV2" s="1194"/>
      <c r="UYW2" s="1192"/>
      <c r="UYX2" s="1193"/>
      <c r="UYY2" s="1193"/>
      <c r="UYZ2" s="1193"/>
      <c r="UZA2" s="1193"/>
      <c r="UZB2" s="1193"/>
      <c r="UZC2" s="1194"/>
      <c r="UZD2" s="1192"/>
      <c r="UZE2" s="1193"/>
      <c r="UZF2" s="1193"/>
      <c r="UZG2" s="1193"/>
      <c r="UZH2" s="1193"/>
      <c r="UZI2" s="1193"/>
      <c r="UZJ2" s="1194"/>
      <c r="UZK2" s="1192"/>
      <c r="UZL2" s="1193"/>
      <c r="UZM2" s="1193"/>
      <c r="UZN2" s="1193"/>
      <c r="UZO2" s="1193"/>
      <c r="UZP2" s="1193"/>
      <c r="UZQ2" s="1194"/>
      <c r="UZR2" s="1192"/>
      <c r="UZS2" s="1193"/>
      <c r="UZT2" s="1193"/>
      <c r="UZU2" s="1193"/>
      <c r="UZV2" s="1193"/>
      <c r="UZW2" s="1193"/>
      <c r="UZX2" s="1194"/>
      <c r="UZY2" s="1192"/>
      <c r="UZZ2" s="1193"/>
      <c r="VAA2" s="1193"/>
      <c r="VAB2" s="1193"/>
      <c r="VAC2" s="1193"/>
      <c r="VAD2" s="1193"/>
      <c r="VAE2" s="1194"/>
      <c r="VAF2" s="1192"/>
      <c r="VAG2" s="1193"/>
      <c r="VAH2" s="1193"/>
      <c r="VAI2" s="1193"/>
      <c r="VAJ2" s="1193"/>
      <c r="VAK2" s="1193"/>
      <c r="VAL2" s="1194"/>
      <c r="VAM2" s="1192"/>
      <c r="VAN2" s="1193"/>
      <c r="VAO2" s="1193"/>
      <c r="VAP2" s="1193"/>
      <c r="VAQ2" s="1193"/>
      <c r="VAR2" s="1193"/>
      <c r="VAS2" s="1194"/>
      <c r="VAT2" s="1192"/>
      <c r="VAU2" s="1193"/>
      <c r="VAV2" s="1193"/>
      <c r="VAW2" s="1193"/>
      <c r="VAX2" s="1193"/>
      <c r="VAY2" s="1193"/>
      <c r="VAZ2" s="1194"/>
      <c r="VBA2" s="1192"/>
      <c r="VBB2" s="1193"/>
      <c r="VBC2" s="1193"/>
      <c r="VBD2" s="1193"/>
      <c r="VBE2" s="1193"/>
      <c r="VBF2" s="1193"/>
      <c r="VBG2" s="1194"/>
      <c r="VBH2" s="1192"/>
      <c r="VBI2" s="1193"/>
      <c r="VBJ2" s="1193"/>
      <c r="VBK2" s="1193"/>
      <c r="VBL2" s="1193"/>
      <c r="VBM2" s="1193"/>
      <c r="VBN2" s="1194"/>
      <c r="VBO2" s="1192"/>
      <c r="VBP2" s="1193"/>
      <c r="VBQ2" s="1193"/>
      <c r="VBR2" s="1193"/>
      <c r="VBS2" s="1193"/>
      <c r="VBT2" s="1193"/>
      <c r="VBU2" s="1194"/>
      <c r="VBV2" s="1192"/>
      <c r="VBW2" s="1193"/>
      <c r="VBX2" s="1193"/>
      <c r="VBY2" s="1193"/>
      <c r="VBZ2" s="1193"/>
      <c r="VCA2" s="1193"/>
      <c r="VCB2" s="1194"/>
      <c r="VCC2" s="1192"/>
      <c r="VCD2" s="1193"/>
      <c r="VCE2" s="1193"/>
      <c r="VCF2" s="1193"/>
      <c r="VCG2" s="1193"/>
      <c r="VCH2" s="1193"/>
      <c r="VCI2" s="1194"/>
      <c r="VCJ2" s="1192"/>
      <c r="VCK2" s="1193"/>
      <c r="VCL2" s="1193"/>
      <c r="VCM2" s="1193"/>
      <c r="VCN2" s="1193"/>
      <c r="VCO2" s="1193"/>
      <c r="VCP2" s="1194"/>
      <c r="VCQ2" s="1192"/>
      <c r="VCR2" s="1193"/>
      <c r="VCS2" s="1193"/>
      <c r="VCT2" s="1193"/>
      <c r="VCU2" s="1193"/>
      <c r="VCV2" s="1193"/>
      <c r="VCW2" s="1194"/>
      <c r="VCX2" s="1192"/>
      <c r="VCY2" s="1193"/>
      <c r="VCZ2" s="1193"/>
      <c r="VDA2" s="1193"/>
      <c r="VDB2" s="1193"/>
      <c r="VDC2" s="1193"/>
      <c r="VDD2" s="1194"/>
      <c r="VDE2" s="1192"/>
      <c r="VDF2" s="1193"/>
      <c r="VDG2" s="1193"/>
      <c r="VDH2" s="1193"/>
      <c r="VDI2" s="1193"/>
      <c r="VDJ2" s="1193"/>
      <c r="VDK2" s="1194"/>
      <c r="VDL2" s="1192"/>
      <c r="VDM2" s="1193"/>
      <c r="VDN2" s="1193"/>
      <c r="VDO2" s="1193"/>
      <c r="VDP2" s="1193"/>
      <c r="VDQ2" s="1193"/>
      <c r="VDR2" s="1194"/>
      <c r="VDS2" s="1192"/>
      <c r="VDT2" s="1193"/>
      <c r="VDU2" s="1193"/>
      <c r="VDV2" s="1193"/>
      <c r="VDW2" s="1193"/>
      <c r="VDX2" s="1193"/>
      <c r="VDY2" s="1194"/>
      <c r="VDZ2" s="1192"/>
      <c r="VEA2" s="1193"/>
      <c r="VEB2" s="1193"/>
      <c r="VEC2" s="1193"/>
      <c r="VED2" s="1193"/>
      <c r="VEE2" s="1193"/>
      <c r="VEF2" s="1194"/>
      <c r="VEG2" s="1192"/>
      <c r="VEH2" s="1193"/>
      <c r="VEI2" s="1193"/>
      <c r="VEJ2" s="1193"/>
      <c r="VEK2" s="1193"/>
      <c r="VEL2" s="1193"/>
      <c r="VEM2" s="1194"/>
      <c r="VEN2" s="1192"/>
      <c r="VEO2" s="1193"/>
      <c r="VEP2" s="1193"/>
      <c r="VEQ2" s="1193"/>
      <c r="VER2" s="1193"/>
      <c r="VES2" s="1193"/>
      <c r="VET2" s="1194"/>
      <c r="VEU2" s="1192"/>
      <c r="VEV2" s="1193"/>
      <c r="VEW2" s="1193"/>
      <c r="VEX2" s="1193"/>
      <c r="VEY2" s="1193"/>
      <c r="VEZ2" s="1193"/>
      <c r="VFA2" s="1194"/>
      <c r="VFB2" s="1192"/>
      <c r="VFC2" s="1193"/>
      <c r="VFD2" s="1193"/>
      <c r="VFE2" s="1193"/>
      <c r="VFF2" s="1193"/>
      <c r="VFG2" s="1193"/>
      <c r="VFH2" s="1194"/>
      <c r="VFI2" s="1192"/>
      <c r="VFJ2" s="1193"/>
      <c r="VFK2" s="1193"/>
      <c r="VFL2" s="1193"/>
      <c r="VFM2" s="1193"/>
      <c r="VFN2" s="1193"/>
      <c r="VFO2" s="1194"/>
      <c r="VFP2" s="1192"/>
      <c r="VFQ2" s="1193"/>
      <c r="VFR2" s="1193"/>
      <c r="VFS2" s="1193"/>
      <c r="VFT2" s="1193"/>
      <c r="VFU2" s="1193"/>
      <c r="VFV2" s="1194"/>
      <c r="VFW2" s="1192"/>
      <c r="VFX2" s="1193"/>
      <c r="VFY2" s="1193"/>
      <c r="VFZ2" s="1193"/>
      <c r="VGA2" s="1193"/>
      <c r="VGB2" s="1193"/>
      <c r="VGC2" s="1194"/>
      <c r="VGD2" s="1192"/>
      <c r="VGE2" s="1193"/>
      <c r="VGF2" s="1193"/>
      <c r="VGG2" s="1193"/>
      <c r="VGH2" s="1193"/>
      <c r="VGI2" s="1193"/>
      <c r="VGJ2" s="1194"/>
      <c r="VGK2" s="1192"/>
      <c r="VGL2" s="1193"/>
      <c r="VGM2" s="1193"/>
      <c r="VGN2" s="1193"/>
      <c r="VGO2" s="1193"/>
      <c r="VGP2" s="1193"/>
      <c r="VGQ2" s="1194"/>
      <c r="VGR2" s="1192"/>
      <c r="VGS2" s="1193"/>
      <c r="VGT2" s="1193"/>
      <c r="VGU2" s="1193"/>
      <c r="VGV2" s="1193"/>
      <c r="VGW2" s="1193"/>
      <c r="VGX2" s="1194"/>
      <c r="VGY2" s="1192"/>
      <c r="VGZ2" s="1193"/>
      <c r="VHA2" s="1193"/>
      <c r="VHB2" s="1193"/>
      <c r="VHC2" s="1193"/>
      <c r="VHD2" s="1193"/>
      <c r="VHE2" s="1194"/>
      <c r="VHF2" s="1192"/>
      <c r="VHG2" s="1193"/>
      <c r="VHH2" s="1193"/>
      <c r="VHI2" s="1193"/>
      <c r="VHJ2" s="1193"/>
      <c r="VHK2" s="1193"/>
      <c r="VHL2" s="1194"/>
      <c r="VHM2" s="1192"/>
      <c r="VHN2" s="1193"/>
      <c r="VHO2" s="1193"/>
      <c r="VHP2" s="1193"/>
      <c r="VHQ2" s="1193"/>
      <c r="VHR2" s="1193"/>
      <c r="VHS2" s="1194"/>
      <c r="VHT2" s="1192"/>
      <c r="VHU2" s="1193"/>
      <c r="VHV2" s="1193"/>
      <c r="VHW2" s="1193"/>
      <c r="VHX2" s="1193"/>
      <c r="VHY2" s="1193"/>
      <c r="VHZ2" s="1194"/>
      <c r="VIA2" s="1192"/>
      <c r="VIB2" s="1193"/>
      <c r="VIC2" s="1193"/>
      <c r="VID2" s="1193"/>
      <c r="VIE2" s="1193"/>
      <c r="VIF2" s="1193"/>
      <c r="VIG2" s="1194"/>
      <c r="VIH2" s="1192"/>
      <c r="VII2" s="1193"/>
      <c r="VIJ2" s="1193"/>
      <c r="VIK2" s="1193"/>
      <c r="VIL2" s="1193"/>
      <c r="VIM2" s="1193"/>
      <c r="VIN2" s="1194"/>
      <c r="VIO2" s="1192"/>
      <c r="VIP2" s="1193"/>
      <c r="VIQ2" s="1193"/>
      <c r="VIR2" s="1193"/>
      <c r="VIS2" s="1193"/>
      <c r="VIT2" s="1193"/>
      <c r="VIU2" s="1194"/>
      <c r="VIV2" s="1192"/>
      <c r="VIW2" s="1193"/>
      <c r="VIX2" s="1193"/>
      <c r="VIY2" s="1193"/>
      <c r="VIZ2" s="1193"/>
      <c r="VJA2" s="1193"/>
      <c r="VJB2" s="1194"/>
      <c r="VJC2" s="1192"/>
      <c r="VJD2" s="1193"/>
      <c r="VJE2" s="1193"/>
      <c r="VJF2" s="1193"/>
      <c r="VJG2" s="1193"/>
      <c r="VJH2" s="1193"/>
      <c r="VJI2" s="1194"/>
      <c r="VJJ2" s="1192"/>
      <c r="VJK2" s="1193"/>
      <c r="VJL2" s="1193"/>
      <c r="VJM2" s="1193"/>
      <c r="VJN2" s="1193"/>
      <c r="VJO2" s="1193"/>
      <c r="VJP2" s="1194"/>
      <c r="VJQ2" s="1192"/>
      <c r="VJR2" s="1193"/>
      <c r="VJS2" s="1193"/>
      <c r="VJT2" s="1193"/>
      <c r="VJU2" s="1193"/>
      <c r="VJV2" s="1193"/>
      <c r="VJW2" s="1194"/>
      <c r="VJX2" s="1192"/>
      <c r="VJY2" s="1193"/>
      <c r="VJZ2" s="1193"/>
      <c r="VKA2" s="1193"/>
      <c r="VKB2" s="1193"/>
      <c r="VKC2" s="1193"/>
      <c r="VKD2" s="1194"/>
      <c r="VKE2" s="1192"/>
      <c r="VKF2" s="1193"/>
      <c r="VKG2" s="1193"/>
      <c r="VKH2" s="1193"/>
      <c r="VKI2" s="1193"/>
      <c r="VKJ2" s="1193"/>
      <c r="VKK2" s="1194"/>
      <c r="VKL2" s="1192"/>
      <c r="VKM2" s="1193"/>
      <c r="VKN2" s="1193"/>
      <c r="VKO2" s="1193"/>
      <c r="VKP2" s="1193"/>
      <c r="VKQ2" s="1193"/>
      <c r="VKR2" s="1194"/>
      <c r="VKS2" s="1192"/>
      <c r="VKT2" s="1193"/>
      <c r="VKU2" s="1193"/>
      <c r="VKV2" s="1193"/>
      <c r="VKW2" s="1193"/>
      <c r="VKX2" s="1193"/>
      <c r="VKY2" s="1194"/>
      <c r="VKZ2" s="1192"/>
      <c r="VLA2" s="1193"/>
      <c r="VLB2" s="1193"/>
      <c r="VLC2" s="1193"/>
      <c r="VLD2" s="1193"/>
      <c r="VLE2" s="1193"/>
      <c r="VLF2" s="1194"/>
      <c r="VLG2" s="1192"/>
      <c r="VLH2" s="1193"/>
      <c r="VLI2" s="1193"/>
      <c r="VLJ2" s="1193"/>
      <c r="VLK2" s="1193"/>
      <c r="VLL2" s="1193"/>
      <c r="VLM2" s="1194"/>
      <c r="VLN2" s="1192"/>
      <c r="VLO2" s="1193"/>
      <c r="VLP2" s="1193"/>
      <c r="VLQ2" s="1193"/>
      <c r="VLR2" s="1193"/>
      <c r="VLS2" s="1193"/>
      <c r="VLT2" s="1194"/>
      <c r="VLU2" s="1192"/>
      <c r="VLV2" s="1193"/>
      <c r="VLW2" s="1193"/>
      <c r="VLX2" s="1193"/>
      <c r="VLY2" s="1193"/>
      <c r="VLZ2" s="1193"/>
      <c r="VMA2" s="1194"/>
      <c r="VMB2" s="1192"/>
      <c r="VMC2" s="1193"/>
      <c r="VMD2" s="1193"/>
      <c r="VME2" s="1193"/>
      <c r="VMF2" s="1193"/>
      <c r="VMG2" s="1193"/>
      <c r="VMH2" s="1194"/>
      <c r="VMI2" s="1192"/>
      <c r="VMJ2" s="1193"/>
      <c r="VMK2" s="1193"/>
      <c r="VML2" s="1193"/>
      <c r="VMM2" s="1193"/>
      <c r="VMN2" s="1193"/>
      <c r="VMO2" s="1194"/>
      <c r="VMP2" s="1192"/>
      <c r="VMQ2" s="1193"/>
      <c r="VMR2" s="1193"/>
      <c r="VMS2" s="1193"/>
      <c r="VMT2" s="1193"/>
      <c r="VMU2" s="1193"/>
      <c r="VMV2" s="1194"/>
      <c r="VMW2" s="1192"/>
      <c r="VMX2" s="1193"/>
      <c r="VMY2" s="1193"/>
      <c r="VMZ2" s="1193"/>
      <c r="VNA2" s="1193"/>
      <c r="VNB2" s="1193"/>
      <c r="VNC2" s="1194"/>
      <c r="VND2" s="1192"/>
      <c r="VNE2" s="1193"/>
      <c r="VNF2" s="1193"/>
      <c r="VNG2" s="1193"/>
      <c r="VNH2" s="1193"/>
      <c r="VNI2" s="1193"/>
      <c r="VNJ2" s="1194"/>
      <c r="VNK2" s="1192"/>
      <c r="VNL2" s="1193"/>
      <c r="VNM2" s="1193"/>
      <c r="VNN2" s="1193"/>
      <c r="VNO2" s="1193"/>
      <c r="VNP2" s="1193"/>
      <c r="VNQ2" s="1194"/>
      <c r="VNR2" s="1192"/>
      <c r="VNS2" s="1193"/>
      <c r="VNT2" s="1193"/>
      <c r="VNU2" s="1193"/>
      <c r="VNV2" s="1193"/>
      <c r="VNW2" s="1193"/>
      <c r="VNX2" s="1194"/>
      <c r="VNY2" s="1192"/>
      <c r="VNZ2" s="1193"/>
      <c r="VOA2" s="1193"/>
      <c r="VOB2" s="1193"/>
      <c r="VOC2" s="1193"/>
      <c r="VOD2" s="1193"/>
      <c r="VOE2" s="1194"/>
      <c r="VOF2" s="1192"/>
      <c r="VOG2" s="1193"/>
      <c r="VOH2" s="1193"/>
      <c r="VOI2" s="1193"/>
      <c r="VOJ2" s="1193"/>
      <c r="VOK2" s="1193"/>
      <c r="VOL2" s="1194"/>
      <c r="VOM2" s="1192"/>
      <c r="VON2" s="1193"/>
      <c r="VOO2" s="1193"/>
      <c r="VOP2" s="1193"/>
      <c r="VOQ2" s="1193"/>
      <c r="VOR2" s="1193"/>
      <c r="VOS2" s="1194"/>
      <c r="VOT2" s="1192"/>
      <c r="VOU2" s="1193"/>
      <c r="VOV2" s="1193"/>
      <c r="VOW2" s="1193"/>
      <c r="VOX2" s="1193"/>
      <c r="VOY2" s="1193"/>
      <c r="VOZ2" s="1194"/>
      <c r="VPA2" s="1192"/>
      <c r="VPB2" s="1193"/>
      <c r="VPC2" s="1193"/>
      <c r="VPD2" s="1193"/>
      <c r="VPE2" s="1193"/>
      <c r="VPF2" s="1193"/>
      <c r="VPG2" s="1194"/>
      <c r="VPH2" s="1192"/>
      <c r="VPI2" s="1193"/>
      <c r="VPJ2" s="1193"/>
      <c r="VPK2" s="1193"/>
      <c r="VPL2" s="1193"/>
      <c r="VPM2" s="1193"/>
      <c r="VPN2" s="1194"/>
      <c r="VPO2" s="1192"/>
      <c r="VPP2" s="1193"/>
      <c r="VPQ2" s="1193"/>
      <c r="VPR2" s="1193"/>
      <c r="VPS2" s="1193"/>
      <c r="VPT2" s="1193"/>
      <c r="VPU2" s="1194"/>
      <c r="VPV2" s="1192"/>
      <c r="VPW2" s="1193"/>
      <c r="VPX2" s="1193"/>
      <c r="VPY2" s="1193"/>
      <c r="VPZ2" s="1193"/>
      <c r="VQA2" s="1193"/>
      <c r="VQB2" s="1194"/>
      <c r="VQC2" s="1192"/>
      <c r="VQD2" s="1193"/>
      <c r="VQE2" s="1193"/>
      <c r="VQF2" s="1193"/>
      <c r="VQG2" s="1193"/>
      <c r="VQH2" s="1193"/>
      <c r="VQI2" s="1194"/>
      <c r="VQJ2" s="1192"/>
      <c r="VQK2" s="1193"/>
      <c r="VQL2" s="1193"/>
      <c r="VQM2" s="1193"/>
      <c r="VQN2" s="1193"/>
      <c r="VQO2" s="1193"/>
      <c r="VQP2" s="1194"/>
      <c r="VQQ2" s="1192"/>
      <c r="VQR2" s="1193"/>
      <c r="VQS2" s="1193"/>
      <c r="VQT2" s="1193"/>
      <c r="VQU2" s="1193"/>
      <c r="VQV2" s="1193"/>
      <c r="VQW2" s="1194"/>
      <c r="VQX2" s="1192"/>
      <c r="VQY2" s="1193"/>
      <c r="VQZ2" s="1193"/>
      <c r="VRA2" s="1193"/>
      <c r="VRB2" s="1193"/>
      <c r="VRC2" s="1193"/>
      <c r="VRD2" s="1194"/>
      <c r="VRE2" s="1192"/>
      <c r="VRF2" s="1193"/>
      <c r="VRG2" s="1193"/>
      <c r="VRH2" s="1193"/>
      <c r="VRI2" s="1193"/>
      <c r="VRJ2" s="1193"/>
      <c r="VRK2" s="1194"/>
      <c r="VRL2" s="1192"/>
      <c r="VRM2" s="1193"/>
      <c r="VRN2" s="1193"/>
      <c r="VRO2" s="1193"/>
      <c r="VRP2" s="1193"/>
      <c r="VRQ2" s="1193"/>
      <c r="VRR2" s="1194"/>
      <c r="VRS2" s="1192"/>
      <c r="VRT2" s="1193"/>
      <c r="VRU2" s="1193"/>
      <c r="VRV2" s="1193"/>
      <c r="VRW2" s="1193"/>
      <c r="VRX2" s="1193"/>
      <c r="VRY2" s="1194"/>
      <c r="VRZ2" s="1192"/>
      <c r="VSA2" s="1193"/>
      <c r="VSB2" s="1193"/>
      <c r="VSC2" s="1193"/>
      <c r="VSD2" s="1193"/>
      <c r="VSE2" s="1193"/>
      <c r="VSF2" s="1194"/>
      <c r="VSG2" s="1192"/>
      <c r="VSH2" s="1193"/>
      <c r="VSI2" s="1193"/>
      <c r="VSJ2" s="1193"/>
      <c r="VSK2" s="1193"/>
      <c r="VSL2" s="1193"/>
      <c r="VSM2" s="1194"/>
      <c r="VSN2" s="1192"/>
      <c r="VSO2" s="1193"/>
      <c r="VSP2" s="1193"/>
      <c r="VSQ2" s="1193"/>
      <c r="VSR2" s="1193"/>
      <c r="VSS2" s="1193"/>
      <c r="VST2" s="1194"/>
      <c r="VSU2" s="1192"/>
      <c r="VSV2" s="1193"/>
      <c r="VSW2" s="1193"/>
      <c r="VSX2" s="1193"/>
      <c r="VSY2" s="1193"/>
      <c r="VSZ2" s="1193"/>
      <c r="VTA2" s="1194"/>
      <c r="VTB2" s="1192"/>
      <c r="VTC2" s="1193"/>
      <c r="VTD2" s="1193"/>
      <c r="VTE2" s="1193"/>
      <c r="VTF2" s="1193"/>
      <c r="VTG2" s="1193"/>
      <c r="VTH2" s="1194"/>
      <c r="VTI2" s="1192"/>
      <c r="VTJ2" s="1193"/>
      <c r="VTK2" s="1193"/>
      <c r="VTL2" s="1193"/>
      <c r="VTM2" s="1193"/>
      <c r="VTN2" s="1193"/>
      <c r="VTO2" s="1194"/>
      <c r="VTP2" s="1192"/>
      <c r="VTQ2" s="1193"/>
      <c r="VTR2" s="1193"/>
      <c r="VTS2" s="1193"/>
      <c r="VTT2" s="1193"/>
      <c r="VTU2" s="1193"/>
      <c r="VTV2" s="1194"/>
      <c r="VTW2" s="1192"/>
      <c r="VTX2" s="1193"/>
      <c r="VTY2" s="1193"/>
      <c r="VTZ2" s="1193"/>
      <c r="VUA2" s="1193"/>
      <c r="VUB2" s="1193"/>
      <c r="VUC2" s="1194"/>
      <c r="VUD2" s="1192"/>
      <c r="VUE2" s="1193"/>
      <c r="VUF2" s="1193"/>
      <c r="VUG2" s="1193"/>
      <c r="VUH2" s="1193"/>
      <c r="VUI2" s="1193"/>
      <c r="VUJ2" s="1194"/>
      <c r="VUK2" s="1192"/>
      <c r="VUL2" s="1193"/>
      <c r="VUM2" s="1193"/>
      <c r="VUN2" s="1193"/>
      <c r="VUO2" s="1193"/>
      <c r="VUP2" s="1193"/>
      <c r="VUQ2" s="1194"/>
      <c r="VUR2" s="1192"/>
      <c r="VUS2" s="1193"/>
      <c r="VUT2" s="1193"/>
      <c r="VUU2" s="1193"/>
      <c r="VUV2" s="1193"/>
      <c r="VUW2" s="1193"/>
      <c r="VUX2" s="1194"/>
      <c r="VUY2" s="1192"/>
      <c r="VUZ2" s="1193"/>
      <c r="VVA2" s="1193"/>
      <c r="VVB2" s="1193"/>
      <c r="VVC2" s="1193"/>
      <c r="VVD2" s="1193"/>
      <c r="VVE2" s="1194"/>
      <c r="VVF2" s="1192"/>
      <c r="VVG2" s="1193"/>
      <c r="VVH2" s="1193"/>
      <c r="VVI2" s="1193"/>
      <c r="VVJ2" s="1193"/>
      <c r="VVK2" s="1193"/>
      <c r="VVL2" s="1194"/>
      <c r="VVM2" s="1192"/>
      <c r="VVN2" s="1193"/>
      <c r="VVO2" s="1193"/>
      <c r="VVP2" s="1193"/>
      <c r="VVQ2" s="1193"/>
      <c r="VVR2" s="1193"/>
      <c r="VVS2" s="1194"/>
      <c r="VVT2" s="1192"/>
      <c r="VVU2" s="1193"/>
      <c r="VVV2" s="1193"/>
      <c r="VVW2" s="1193"/>
      <c r="VVX2" s="1193"/>
      <c r="VVY2" s="1193"/>
      <c r="VVZ2" s="1194"/>
      <c r="VWA2" s="1192"/>
      <c r="VWB2" s="1193"/>
      <c r="VWC2" s="1193"/>
      <c r="VWD2" s="1193"/>
      <c r="VWE2" s="1193"/>
      <c r="VWF2" s="1193"/>
      <c r="VWG2" s="1194"/>
      <c r="VWH2" s="1192"/>
      <c r="VWI2" s="1193"/>
      <c r="VWJ2" s="1193"/>
      <c r="VWK2" s="1193"/>
      <c r="VWL2" s="1193"/>
      <c r="VWM2" s="1193"/>
      <c r="VWN2" s="1194"/>
      <c r="VWO2" s="1192"/>
      <c r="VWP2" s="1193"/>
      <c r="VWQ2" s="1193"/>
      <c r="VWR2" s="1193"/>
      <c r="VWS2" s="1193"/>
      <c r="VWT2" s="1193"/>
      <c r="VWU2" s="1194"/>
      <c r="VWV2" s="1192"/>
      <c r="VWW2" s="1193"/>
      <c r="VWX2" s="1193"/>
      <c r="VWY2" s="1193"/>
      <c r="VWZ2" s="1193"/>
      <c r="VXA2" s="1193"/>
      <c r="VXB2" s="1194"/>
      <c r="VXC2" s="1192"/>
      <c r="VXD2" s="1193"/>
      <c r="VXE2" s="1193"/>
      <c r="VXF2" s="1193"/>
      <c r="VXG2" s="1193"/>
      <c r="VXH2" s="1193"/>
      <c r="VXI2" s="1194"/>
      <c r="VXJ2" s="1192"/>
      <c r="VXK2" s="1193"/>
      <c r="VXL2" s="1193"/>
      <c r="VXM2" s="1193"/>
      <c r="VXN2" s="1193"/>
      <c r="VXO2" s="1193"/>
      <c r="VXP2" s="1194"/>
      <c r="VXQ2" s="1192"/>
      <c r="VXR2" s="1193"/>
      <c r="VXS2" s="1193"/>
      <c r="VXT2" s="1193"/>
      <c r="VXU2" s="1193"/>
      <c r="VXV2" s="1193"/>
      <c r="VXW2" s="1194"/>
      <c r="VXX2" s="1192"/>
      <c r="VXY2" s="1193"/>
      <c r="VXZ2" s="1193"/>
      <c r="VYA2" s="1193"/>
      <c r="VYB2" s="1193"/>
      <c r="VYC2" s="1193"/>
      <c r="VYD2" s="1194"/>
      <c r="VYE2" s="1192"/>
      <c r="VYF2" s="1193"/>
      <c r="VYG2" s="1193"/>
      <c r="VYH2" s="1193"/>
      <c r="VYI2" s="1193"/>
      <c r="VYJ2" s="1193"/>
      <c r="VYK2" s="1194"/>
      <c r="VYL2" s="1192"/>
      <c r="VYM2" s="1193"/>
      <c r="VYN2" s="1193"/>
      <c r="VYO2" s="1193"/>
      <c r="VYP2" s="1193"/>
      <c r="VYQ2" s="1193"/>
      <c r="VYR2" s="1194"/>
      <c r="VYS2" s="1192"/>
      <c r="VYT2" s="1193"/>
      <c r="VYU2" s="1193"/>
      <c r="VYV2" s="1193"/>
      <c r="VYW2" s="1193"/>
      <c r="VYX2" s="1193"/>
      <c r="VYY2" s="1194"/>
      <c r="VYZ2" s="1192"/>
      <c r="VZA2" s="1193"/>
      <c r="VZB2" s="1193"/>
      <c r="VZC2" s="1193"/>
      <c r="VZD2" s="1193"/>
      <c r="VZE2" s="1193"/>
      <c r="VZF2" s="1194"/>
      <c r="VZG2" s="1192"/>
      <c r="VZH2" s="1193"/>
      <c r="VZI2" s="1193"/>
      <c r="VZJ2" s="1193"/>
      <c r="VZK2" s="1193"/>
      <c r="VZL2" s="1193"/>
      <c r="VZM2" s="1194"/>
      <c r="VZN2" s="1192"/>
      <c r="VZO2" s="1193"/>
      <c r="VZP2" s="1193"/>
      <c r="VZQ2" s="1193"/>
      <c r="VZR2" s="1193"/>
      <c r="VZS2" s="1193"/>
      <c r="VZT2" s="1194"/>
      <c r="VZU2" s="1192"/>
      <c r="VZV2" s="1193"/>
      <c r="VZW2" s="1193"/>
      <c r="VZX2" s="1193"/>
      <c r="VZY2" s="1193"/>
      <c r="VZZ2" s="1193"/>
      <c r="WAA2" s="1194"/>
      <c r="WAB2" s="1192"/>
      <c r="WAC2" s="1193"/>
      <c r="WAD2" s="1193"/>
      <c r="WAE2" s="1193"/>
      <c r="WAF2" s="1193"/>
      <c r="WAG2" s="1193"/>
      <c r="WAH2" s="1194"/>
      <c r="WAI2" s="1192"/>
      <c r="WAJ2" s="1193"/>
      <c r="WAK2" s="1193"/>
      <c r="WAL2" s="1193"/>
      <c r="WAM2" s="1193"/>
      <c r="WAN2" s="1193"/>
      <c r="WAO2" s="1194"/>
      <c r="WAP2" s="1192"/>
      <c r="WAQ2" s="1193"/>
      <c r="WAR2" s="1193"/>
      <c r="WAS2" s="1193"/>
      <c r="WAT2" s="1193"/>
      <c r="WAU2" s="1193"/>
      <c r="WAV2" s="1194"/>
      <c r="WAW2" s="1192"/>
      <c r="WAX2" s="1193"/>
      <c r="WAY2" s="1193"/>
      <c r="WAZ2" s="1193"/>
      <c r="WBA2" s="1193"/>
      <c r="WBB2" s="1193"/>
      <c r="WBC2" s="1194"/>
      <c r="WBD2" s="1192"/>
      <c r="WBE2" s="1193"/>
      <c r="WBF2" s="1193"/>
      <c r="WBG2" s="1193"/>
      <c r="WBH2" s="1193"/>
      <c r="WBI2" s="1193"/>
      <c r="WBJ2" s="1194"/>
      <c r="WBK2" s="1192"/>
      <c r="WBL2" s="1193"/>
      <c r="WBM2" s="1193"/>
      <c r="WBN2" s="1193"/>
      <c r="WBO2" s="1193"/>
      <c r="WBP2" s="1193"/>
      <c r="WBQ2" s="1194"/>
      <c r="WBR2" s="1192"/>
      <c r="WBS2" s="1193"/>
      <c r="WBT2" s="1193"/>
      <c r="WBU2" s="1193"/>
      <c r="WBV2" s="1193"/>
      <c r="WBW2" s="1193"/>
      <c r="WBX2" s="1194"/>
      <c r="WBY2" s="1192"/>
      <c r="WBZ2" s="1193"/>
      <c r="WCA2" s="1193"/>
      <c r="WCB2" s="1193"/>
      <c r="WCC2" s="1193"/>
      <c r="WCD2" s="1193"/>
      <c r="WCE2" s="1194"/>
      <c r="WCF2" s="1192"/>
      <c r="WCG2" s="1193"/>
      <c r="WCH2" s="1193"/>
      <c r="WCI2" s="1193"/>
      <c r="WCJ2" s="1193"/>
      <c r="WCK2" s="1193"/>
      <c r="WCL2" s="1194"/>
      <c r="WCM2" s="1192"/>
      <c r="WCN2" s="1193"/>
      <c r="WCO2" s="1193"/>
      <c r="WCP2" s="1193"/>
      <c r="WCQ2" s="1193"/>
      <c r="WCR2" s="1193"/>
      <c r="WCS2" s="1194"/>
      <c r="WCT2" s="1192"/>
      <c r="WCU2" s="1193"/>
      <c r="WCV2" s="1193"/>
      <c r="WCW2" s="1193"/>
      <c r="WCX2" s="1193"/>
      <c r="WCY2" s="1193"/>
      <c r="WCZ2" s="1194"/>
      <c r="WDA2" s="1192"/>
      <c r="WDB2" s="1193"/>
      <c r="WDC2" s="1193"/>
      <c r="WDD2" s="1193"/>
      <c r="WDE2" s="1193"/>
      <c r="WDF2" s="1193"/>
      <c r="WDG2" s="1194"/>
      <c r="WDH2" s="1192"/>
      <c r="WDI2" s="1193"/>
      <c r="WDJ2" s="1193"/>
      <c r="WDK2" s="1193"/>
      <c r="WDL2" s="1193"/>
      <c r="WDM2" s="1193"/>
      <c r="WDN2" s="1194"/>
      <c r="WDO2" s="1192"/>
      <c r="WDP2" s="1193"/>
      <c r="WDQ2" s="1193"/>
      <c r="WDR2" s="1193"/>
      <c r="WDS2" s="1193"/>
      <c r="WDT2" s="1193"/>
      <c r="WDU2" s="1194"/>
      <c r="WDV2" s="1192"/>
      <c r="WDW2" s="1193"/>
      <c r="WDX2" s="1193"/>
      <c r="WDY2" s="1193"/>
      <c r="WDZ2" s="1193"/>
      <c r="WEA2" s="1193"/>
      <c r="WEB2" s="1194"/>
      <c r="WEC2" s="1192"/>
      <c r="WED2" s="1193"/>
      <c r="WEE2" s="1193"/>
      <c r="WEF2" s="1193"/>
      <c r="WEG2" s="1193"/>
      <c r="WEH2" s="1193"/>
      <c r="WEI2" s="1194"/>
      <c r="WEJ2" s="1192"/>
      <c r="WEK2" s="1193"/>
      <c r="WEL2" s="1193"/>
      <c r="WEM2" s="1193"/>
      <c r="WEN2" s="1193"/>
      <c r="WEO2" s="1193"/>
      <c r="WEP2" s="1194"/>
      <c r="WEQ2" s="1192"/>
      <c r="WER2" s="1193"/>
      <c r="WES2" s="1193"/>
      <c r="WET2" s="1193"/>
      <c r="WEU2" s="1193"/>
      <c r="WEV2" s="1193"/>
      <c r="WEW2" s="1194"/>
      <c r="WEX2" s="1192"/>
      <c r="WEY2" s="1193"/>
      <c r="WEZ2" s="1193"/>
      <c r="WFA2" s="1193"/>
      <c r="WFB2" s="1193"/>
      <c r="WFC2" s="1193"/>
      <c r="WFD2" s="1194"/>
      <c r="WFE2" s="1192"/>
      <c r="WFF2" s="1193"/>
      <c r="WFG2" s="1193"/>
      <c r="WFH2" s="1193"/>
      <c r="WFI2" s="1193"/>
      <c r="WFJ2" s="1193"/>
      <c r="WFK2" s="1194"/>
      <c r="WFL2" s="1192"/>
      <c r="WFM2" s="1193"/>
      <c r="WFN2" s="1193"/>
      <c r="WFO2" s="1193"/>
      <c r="WFP2" s="1193"/>
      <c r="WFQ2" s="1193"/>
      <c r="WFR2" s="1194"/>
      <c r="WFS2" s="1192"/>
      <c r="WFT2" s="1193"/>
      <c r="WFU2" s="1193"/>
      <c r="WFV2" s="1193"/>
      <c r="WFW2" s="1193"/>
      <c r="WFX2" s="1193"/>
      <c r="WFY2" s="1194"/>
      <c r="WFZ2" s="1192"/>
      <c r="WGA2" s="1193"/>
      <c r="WGB2" s="1193"/>
      <c r="WGC2" s="1193"/>
      <c r="WGD2" s="1193"/>
      <c r="WGE2" s="1193"/>
      <c r="WGF2" s="1194"/>
      <c r="WGG2" s="1192"/>
      <c r="WGH2" s="1193"/>
      <c r="WGI2" s="1193"/>
      <c r="WGJ2" s="1193"/>
      <c r="WGK2" s="1193"/>
      <c r="WGL2" s="1193"/>
      <c r="WGM2" s="1194"/>
      <c r="WGN2" s="1192"/>
      <c r="WGO2" s="1193"/>
      <c r="WGP2" s="1193"/>
      <c r="WGQ2" s="1193"/>
      <c r="WGR2" s="1193"/>
      <c r="WGS2" s="1193"/>
      <c r="WGT2" s="1194"/>
      <c r="WGU2" s="1192"/>
      <c r="WGV2" s="1193"/>
      <c r="WGW2" s="1193"/>
      <c r="WGX2" s="1193"/>
      <c r="WGY2" s="1193"/>
      <c r="WGZ2" s="1193"/>
      <c r="WHA2" s="1194"/>
      <c r="WHB2" s="1192"/>
      <c r="WHC2" s="1193"/>
      <c r="WHD2" s="1193"/>
      <c r="WHE2" s="1193"/>
      <c r="WHF2" s="1193"/>
      <c r="WHG2" s="1193"/>
      <c r="WHH2" s="1194"/>
      <c r="WHI2" s="1192"/>
      <c r="WHJ2" s="1193"/>
      <c r="WHK2" s="1193"/>
      <c r="WHL2" s="1193"/>
      <c r="WHM2" s="1193"/>
      <c r="WHN2" s="1193"/>
      <c r="WHO2" s="1194"/>
      <c r="WHP2" s="1192"/>
      <c r="WHQ2" s="1193"/>
      <c r="WHR2" s="1193"/>
      <c r="WHS2" s="1193"/>
      <c r="WHT2" s="1193"/>
      <c r="WHU2" s="1193"/>
      <c r="WHV2" s="1194"/>
      <c r="WHW2" s="1192"/>
      <c r="WHX2" s="1193"/>
      <c r="WHY2" s="1193"/>
      <c r="WHZ2" s="1193"/>
      <c r="WIA2" s="1193"/>
      <c r="WIB2" s="1193"/>
      <c r="WIC2" s="1194"/>
      <c r="WID2" s="1192"/>
      <c r="WIE2" s="1193"/>
      <c r="WIF2" s="1193"/>
      <c r="WIG2" s="1193"/>
      <c r="WIH2" s="1193"/>
      <c r="WII2" s="1193"/>
      <c r="WIJ2" s="1194"/>
      <c r="WIK2" s="1192"/>
      <c r="WIL2" s="1193"/>
      <c r="WIM2" s="1193"/>
      <c r="WIN2" s="1193"/>
      <c r="WIO2" s="1193"/>
      <c r="WIP2" s="1193"/>
      <c r="WIQ2" s="1194"/>
      <c r="WIR2" s="1192"/>
      <c r="WIS2" s="1193"/>
      <c r="WIT2" s="1193"/>
      <c r="WIU2" s="1193"/>
      <c r="WIV2" s="1193"/>
      <c r="WIW2" s="1193"/>
      <c r="WIX2" s="1194"/>
      <c r="WIY2" s="1192"/>
      <c r="WIZ2" s="1193"/>
      <c r="WJA2" s="1193"/>
      <c r="WJB2" s="1193"/>
      <c r="WJC2" s="1193"/>
      <c r="WJD2" s="1193"/>
      <c r="WJE2" s="1194"/>
      <c r="WJF2" s="1192"/>
      <c r="WJG2" s="1193"/>
      <c r="WJH2" s="1193"/>
      <c r="WJI2" s="1193"/>
      <c r="WJJ2" s="1193"/>
      <c r="WJK2" s="1193"/>
      <c r="WJL2" s="1194"/>
      <c r="WJM2" s="1192"/>
      <c r="WJN2" s="1193"/>
      <c r="WJO2" s="1193"/>
      <c r="WJP2" s="1193"/>
      <c r="WJQ2" s="1193"/>
      <c r="WJR2" s="1193"/>
      <c r="WJS2" s="1194"/>
      <c r="WJT2" s="1192"/>
      <c r="WJU2" s="1193"/>
      <c r="WJV2" s="1193"/>
      <c r="WJW2" s="1193"/>
      <c r="WJX2" s="1193"/>
      <c r="WJY2" s="1193"/>
      <c r="WJZ2" s="1194"/>
      <c r="WKA2" s="1192"/>
      <c r="WKB2" s="1193"/>
      <c r="WKC2" s="1193"/>
      <c r="WKD2" s="1193"/>
      <c r="WKE2" s="1193"/>
      <c r="WKF2" s="1193"/>
      <c r="WKG2" s="1194"/>
      <c r="WKH2" s="1192"/>
      <c r="WKI2" s="1193"/>
      <c r="WKJ2" s="1193"/>
      <c r="WKK2" s="1193"/>
      <c r="WKL2" s="1193"/>
      <c r="WKM2" s="1193"/>
      <c r="WKN2" s="1194"/>
      <c r="WKO2" s="1192"/>
      <c r="WKP2" s="1193"/>
      <c r="WKQ2" s="1193"/>
      <c r="WKR2" s="1193"/>
      <c r="WKS2" s="1193"/>
      <c r="WKT2" s="1193"/>
      <c r="WKU2" s="1194"/>
      <c r="WKV2" s="1192"/>
      <c r="WKW2" s="1193"/>
      <c r="WKX2" s="1193"/>
      <c r="WKY2" s="1193"/>
      <c r="WKZ2" s="1193"/>
      <c r="WLA2" s="1193"/>
      <c r="WLB2" s="1194"/>
      <c r="WLC2" s="1192"/>
      <c r="WLD2" s="1193"/>
      <c r="WLE2" s="1193"/>
      <c r="WLF2" s="1193"/>
      <c r="WLG2" s="1193"/>
      <c r="WLH2" s="1193"/>
      <c r="WLI2" s="1194"/>
      <c r="WLJ2" s="1192"/>
      <c r="WLK2" s="1193"/>
      <c r="WLL2" s="1193"/>
      <c r="WLM2" s="1193"/>
      <c r="WLN2" s="1193"/>
      <c r="WLO2" s="1193"/>
      <c r="WLP2" s="1194"/>
      <c r="WLQ2" s="1192"/>
      <c r="WLR2" s="1193"/>
      <c r="WLS2" s="1193"/>
      <c r="WLT2" s="1193"/>
      <c r="WLU2" s="1193"/>
      <c r="WLV2" s="1193"/>
      <c r="WLW2" s="1194"/>
      <c r="WLX2" s="1192"/>
      <c r="WLY2" s="1193"/>
      <c r="WLZ2" s="1193"/>
      <c r="WMA2" s="1193"/>
      <c r="WMB2" s="1193"/>
      <c r="WMC2" s="1193"/>
      <c r="WMD2" s="1194"/>
      <c r="WME2" s="1192"/>
      <c r="WMF2" s="1193"/>
      <c r="WMG2" s="1193"/>
      <c r="WMH2" s="1193"/>
      <c r="WMI2" s="1193"/>
      <c r="WMJ2" s="1193"/>
      <c r="WMK2" s="1194"/>
      <c r="WML2" s="1192"/>
      <c r="WMM2" s="1193"/>
      <c r="WMN2" s="1193"/>
      <c r="WMO2" s="1193"/>
      <c r="WMP2" s="1193"/>
      <c r="WMQ2" s="1193"/>
      <c r="WMR2" s="1194"/>
      <c r="WMS2" s="1192"/>
      <c r="WMT2" s="1193"/>
      <c r="WMU2" s="1193"/>
      <c r="WMV2" s="1193"/>
      <c r="WMW2" s="1193"/>
      <c r="WMX2" s="1193"/>
      <c r="WMY2" s="1194"/>
      <c r="WMZ2" s="1192"/>
      <c r="WNA2" s="1193"/>
      <c r="WNB2" s="1193"/>
      <c r="WNC2" s="1193"/>
      <c r="WND2" s="1193"/>
      <c r="WNE2" s="1193"/>
      <c r="WNF2" s="1194"/>
      <c r="WNG2" s="1192"/>
      <c r="WNH2" s="1193"/>
      <c r="WNI2" s="1193"/>
      <c r="WNJ2" s="1193"/>
      <c r="WNK2" s="1193"/>
      <c r="WNL2" s="1193"/>
      <c r="WNM2" s="1194"/>
      <c r="WNN2" s="1192"/>
      <c r="WNO2" s="1193"/>
      <c r="WNP2" s="1193"/>
      <c r="WNQ2" s="1193"/>
      <c r="WNR2" s="1193"/>
      <c r="WNS2" s="1193"/>
      <c r="WNT2" s="1194"/>
      <c r="WNU2" s="1192"/>
      <c r="WNV2" s="1193"/>
      <c r="WNW2" s="1193"/>
      <c r="WNX2" s="1193"/>
      <c r="WNY2" s="1193"/>
      <c r="WNZ2" s="1193"/>
      <c r="WOA2" s="1194"/>
      <c r="WOB2" s="1192"/>
      <c r="WOC2" s="1193"/>
      <c r="WOD2" s="1193"/>
      <c r="WOE2" s="1193"/>
      <c r="WOF2" s="1193"/>
      <c r="WOG2" s="1193"/>
      <c r="WOH2" s="1194"/>
      <c r="WOI2" s="1192"/>
      <c r="WOJ2" s="1193"/>
      <c r="WOK2" s="1193"/>
      <c r="WOL2" s="1193"/>
      <c r="WOM2" s="1193"/>
      <c r="WON2" s="1193"/>
      <c r="WOO2" s="1194"/>
      <c r="WOP2" s="1192"/>
      <c r="WOQ2" s="1193"/>
      <c r="WOR2" s="1193"/>
      <c r="WOS2" s="1193"/>
      <c r="WOT2" s="1193"/>
      <c r="WOU2" s="1193"/>
      <c r="WOV2" s="1194"/>
      <c r="WOW2" s="1192"/>
      <c r="WOX2" s="1193"/>
      <c r="WOY2" s="1193"/>
      <c r="WOZ2" s="1193"/>
      <c r="WPA2" s="1193"/>
      <c r="WPB2" s="1193"/>
      <c r="WPC2" s="1194"/>
      <c r="WPD2" s="1192"/>
      <c r="WPE2" s="1193"/>
      <c r="WPF2" s="1193"/>
      <c r="WPG2" s="1193"/>
      <c r="WPH2" s="1193"/>
      <c r="WPI2" s="1193"/>
      <c r="WPJ2" s="1194"/>
      <c r="WPK2" s="1192"/>
      <c r="WPL2" s="1193"/>
      <c r="WPM2" s="1193"/>
      <c r="WPN2" s="1193"/>
      <c r="WPO2" s="1193"/>
      <c r="WPP2" s="1193"/>
      <c r="WPQ2" s="1194"/>
      <c r="WPR2" s="1192"/>
      <c r="WPS2" s="1193"/>
      <c r="WPT2" s="1193"/>
      <c r="WPU2" s="1193"/>
      <c r="WPV2" s="1193"/>
      <c r="WPW2" s="1193"/>
      <c r="WPX2" s="1194"/>
      <c r="WPY2" s="1192"/>
      <c r="WPZ2" s="1193"/>
      <c r="WQA2" s="1193"/>
      <c r="WQB2" s="1193"/>
      <c r="WQC2" s="1193"/>
      <c r="WQD2" s="1193"/>
      <c r="WQE2" s="1194"/>
      <c r="WQF2" s="1192"/>
      <c r="WQG2" s="1193"/>
      <c r="WQH2" s="1193"/>
      <c r="WQI2" s="1193"/>
      <c r="WQJ2" s="1193"/>
      <c r="WQK2" s="1193"/>
      <c r="WQL2" s="1194"/>
      <c r="WQM2" s="1192"/>
      <c r="WQN2" s="1193"/>
      <c r="WQO2" s="1193"/>
      <c r="WQP2" s="1193"/>
      <c r="WQQ2" s="1193"/>
      <c r="WQR2" s="1193"/>
      <c r="WQS2" s="1194"/>
      <c r="WQT2" s="1192"/>
      <c r="WQU2" s="1193"/>
      <c r="WQV2" s="1193"/>
      <c r="WQW2" s="1193"/>
      <c r="WQX2" s="1193"/>
      <c r="WQY2" s="1193"/>
      <c r="WQZ2" s="1194"/>
      <c r="WRA2" s="1192"/>
      <c r="WRB2" s="1193"/>
      <c r="WRC2" s="1193"/>
      <c r="WRD2" s="1193"/>
      <c r="WRE2" s="1193"/>
      <c r="WRF2" s="1193"/>
      <c r="WRG2" s="1194"/>
      <c r="WRH2" s="1192"/>
      <c r="WRI2" s="1193"/>
      <c r="WRJ2" s="1193"/>
      <c r="WRK2" s="1193"/>
      <c r="WRL2" s="1193"/>
      <c r="WRM2" s="1193"/>
      <c r="WRN2" s="1194"/>
      <c r="WRO2" s="1192"/>
      <c r="WRP2" s="1193"/>
      <c r="WRQ2" s="1193"/>
      <c r="WRR2" s="1193"/>
      <c r="WRS2" s="1193"/>
      <c r="WRT2" s="1193"/>
      <c r="WRU2" s="1194"/>
      <c r="WRV2" s="1192"/>
      <c r="WRW2" s="1193"/>
      <c r="WRX2" s="1193"/>
      <c r="WRY2" s="1193"/>
      <c r="WRZ2" s="1193"/>
      <c r="WSA2" s="1193"/>
      <c r="WSB2" s="1194"/>
      <c r="WSC2" s="1192"/>
      <c r="WSD2" s="1193"/>
      <c r="WSE2" s="1193"/>
      <c r="WSF2" s="1193"/>
      <c r="WSG2" s="1193"/>
      <c r="WSH2" s="1193"/>
      <c r="WSI2" s="1194"/>
      <c r="WSJ2" s="1192"/>
      <c r="WSK2" s="1193"/>
      <c r="WSL2" s="1193"/>
      <c r="WSM2" s="1193"/>
      <c r="WSN2" s="1193"/>
      <c r="WSO2" s="1193"/>
      <c r="WSP2" s="1194"/>
      <c r="WSQ2" s="1192"/>
      <c r="WSR2" s="1193"/>
      <c r="WSS2" s="1193"/>
      <c r="WST2" s="1193"/>
      <c r="WSU2" s="1193"/>
      <c r="WSV2" s="1193"/>
      <c r="WSW2" s="1194"/>
      <c r="WSX2" s="1192"/>
      <c r="WSY2" s="1193"/>
      <c r="WSZ2" s="1193"/>
      <c r="WTA2" s="1193"/>
      <c r="WTB2" s="1193"/>
      <c r="WTC2" s="1193"/>
      <c r="WTD2" s="1194"/>
      <c r="WTE2" s="1192"/>
      <c r="WTF2" s="1193"/>
      <c r="WTG2" s="1193"/>
      <c r="WTH2" s="1193"/>
      <c r="WTI2" s="1193"/>
      <c r="WTJ2" s="1193"/>
      <c r="WTK2" s="1194"/>
      <c r="WTL2" s="1192"/>
      <c r="WTM2" s="1193"/>
      <c r="WTN2" s="1193"/>
      <c r="WTO2" s="1193"/>
      <c r="WTP2" s="1193"/>
      <c r="WTQ2" s="1193"/>
      <c r="WTR2" s="1194"/>
      <c r="WTS2" s="1192"/>
      <c r="WTT2" s="1193"/>
      <c r="WTU2" s="1193"/>
      <c r="WTV2" s="1193"/>
      <c r="WTW2" s="1193"/>
      <c r="WTX2" s="1193"/>
      <c r="WTY2" s="1194"/>
      <c r="WTZ2" s="1192"/>
      <c r="WUA2" s="1193"/>
      <c r="WUB2" s="1193"/>
      <c r="WUC2" s="1193"/>
      <c r="WUD2" s="1193"/>
      <c r="WUE2" s="1193"/>
      <c r="WUF2" s="1194"/>
      <c r="WUG2" s="1192"/>
      <c r="WUH2" s="1193"/>
      <c r="WUI2" s="1193"/>
      <c r="WUJ2" s="1193"/>
      <c r="WUK2" s="1193"/>
      <c r="WUL2" s="1193"/>
      <c r="WUM2" s="1194"/>
      <c r="WUN2" s="1192"/>
      <c r="WUO2" s="1193"/>
      <c r="WUP2" s="1193"/>
      <c r="WUQ2" s="1193"/>
      <c r="WUR2" s="1193"/>
      <c r="WUS2" s="1193"/>
      <c r="WUT2" s="1194"/>
      <c r="WUU2" s="1192"/>
      <c r="WUV2" s="1193"/>
      <c r="WUW2" s="1193"/>
      <c r="WUX2" s="1193"/>
      <c r="WUY2" s="1193"/>
      <c r="WUZ2" s="1193"/>
      <c r="WVA2" s="1194"/>
      <c r="WVB2" s="1192"/>
      <c r="WVC2" s="1193"/>
      <c r="WVD2" s="1193"/>
      <c r="WVE2" s="1193"/>
      <c r="WVF2" s="1193"/>
      <c r="WVG2" s="1193"/>
      <c r="WVH2" s="1194"/>
      <c r="WVI2" s="1192"/>
      <c r="WVJ2" s="1193"/>
      <c r="WVK2" s="1193"/>
      <c r="WVL2" s="1193"/>
      <c r="WVM2" s="1193"/>
      <c r="WVN2" s="1193"/>
      <c r="WVO2" s="1194"/>
      <c r="WVP2" s="1192"/>
      <c r="WVQ2" s="1193"/>
      <c r="WVR2" s="1193"/>
      <c r="WVS2" s="1193"/>
      <c r="WVT2" s="1193"/>
      <c r="WVU2" s="1193"/>
      <c r="WVV2" s="1194"/>
      <c r="WVW2" s="1192"/>
      <c r="WVX2" s="1193"/>
      <c r="WVY2" s="1193"/>
      <c r="WVZ2" s="1193"/>
      <c r="WWA2" s="1193"/>
      <c r="WWB2" s="1193"/>
      <c r="WWC2" s="1194"/>
      <c r="WWD2" s="1192"/>
      <c r="WWE2" s="1193"/>
      <c r="WWF2" s="1193"/>
      <c r="WWG2" s="1193"/>
      <c r="WWH2" s="1193"/>
      <c r="WWI2" s="1193"/>
      <c r="WWJ2" s="1194"/>
      <c r="WWK2" s="1192"/>
      <c r="WWL2" s="1193"/>
      <c r="WWM2" s="1193"/>
      <c r="WWN2" s="1193"/>
      <c r="WWO2" s="1193"/>
      <c r="WWP2" s="1193"/>
      <c r="WWQ2" s="1194"/>
      <c r="WWR2" s="1192"/>
      <c r="WWS2" s="1193"/>
      <c r="WWT2" s="1193"/>
      <c r="WWU2" s="1193"/>
      <c r="WWV2" s="1193"/>
      <c r="WWW2" s="1193"/>
      <c r="WWX2" s="1194"/>
      <c r="WWY2" s="1192"/>
      <c r="WWZ2" s="1193"/>
      <c r="WXA2" s="1193"/>
      <c r="WXB2" s="1193"/>
      <c r="WXC2" s="1193"/>
      <c r="WXD2" s="1193"/>
      <c r="WXE2" s="1194"/>
      <c r="WXF2" s="1192"/>
      <c r="WXG2" s="1193"/>
      <c r="WXH2" s="1193"/>
      <c r="WXI2" s="1193"/>
      <c r="WXJ2" s="1193"/>
      <c r="WXK2" s="1193"/>
      <c r="WXL2" s="1194"/>
      <c r="WXM2" s="1192"/>
      <c r="WXN2" s="1193"/>
      <c r="WXO2" s="1193"/>
      <c r="WXP2" s="1193"/>
      <c r="WXQ2" s="1193"/>
      <c r="WXR2" s="1193"/>
      <c r="WXS2" s="1194"/>
      <c r="WXT2" s="1192"/>
      <c r="WXU2" s="1193"/>
      <c r="WXV2" s="1193"/>
      <c r="WXW2" s="1193"/>
      <c r="WXX2" s="1193"/>
      <c r="WXY2" s="1193"/>
      <c r="WXZ2" s="1194"/>
      <c r="WYA2" s="1192"/>
      <c r="WYB2" s="1193"/>
      <c r="WYC2" s="1193"/>
      <c r="WYD2" s="1193"/>
      <c r="WYE2" s="1193"/>
      <c r="WYF2" s="1193"/>
      <c r="WYG2" s="1194"/>
      <c r="WYH2" s="1192"/>
      <c r="WYI2" s="1193"/>
      <c r="WYJ2" s="1193"/>
      <c r="WYK2" s="1193"/>
      <c r="WYL2" s="1193"/>
      <c r="WYM2" s="1193"/>
      <c r="WYN2" s="1194"/>
      <c r="WYO2" s="1192"/>
      <c r="WYP2" s="1193"/>
      <c r="WYQ2" s="1193"/>
      <c r="WYR2" s="1193"/>
      <c r="WYS2" s="1193"/>
      <c r="WYT2" s="1193"/>
      <c r="WYU2" s="1194"/>
      <c r="WYV2" s="1192"/>
      <c r="WYW2" s="1193"/>
      <c r="WYX2" s="1193"/>
      <c r="WYY2" s="1193"/>
      <c r="WYZ2" s="1193"/>
      <c r="WZA2" s="1193"/>
      <c r="WZB2" s="1194"/>
      <c r="WZC2" s="1192"/>
      <c r="WZD2" s="1193"/>
      <c r="WZE2" s="1193"/>
      <c r="WZF2" s="1193"/>
      <c r="WZG2" s="1193"/>
      <c r="WZH2" s="1193"/>
      <c r="WZI2" s="1194"/>
      <c r="WZJ2" s="1192"/>
      <c r="WZK2" s="1193"/>
      <c r="WZL2" s="1193"/>
      <c r="WZM2" s="1193"/>
      <c r="WZN2" s="1193"/>
      <c r="WZO2" s="1193"/>
      <c r="WZP2" s="1194"/>
      <c r="WZQ2" s="1192"/>
      <c r="WZR2" s="1193"/>
      <c r="WZS2" s="1193"/>
      <c r="WZT2" s="1193"/>
      <c r="WZU2" s="1193"/>
      <c r="WZV2" s="1193"/>
      <c r="WZW2" s="1194"/>
      <c r="WZX2" s="1192"/>
      <c r="WZY2" s="1193"/>
      <c r="WZZ2" s="1193"/>
      <c r="XAA2" s="1193"/>
      <c r="XAB2" s="1193"/>
      <c r="XAC2" s="1193"/>
      <c r="XAD2" s="1194"/>
      <c r="XAE2" s="1192"/>
      <c r="XAF2" s="1193"/>
      <c r="XAG2" s="1193"/>
      <c r="XAH2" s="1193"/>
      <c r="XAI2" s="1193"/>
      <c r="XAJ2" s="1193"/>
      <c r="XAK2" s="1194"/>
      <c r="XAL2" s="1192"/>
      <c r="XAM2" s="1193"/>
      <c r="XAN2" s="1193"/>
      <c r="XAO2" s="1193"/>
      <c r="XAP2" s="1193"/>
      <c r="XAQ2" s="1193"/>
      <c r="XAR2" s="1194"/>
      <c r="XAS2" s="1192"/>
      <c r="XAT2" s="1193"/>
      <c r="XAU2" s="1193"/>
      <c r="XAV2" s="1193"/>
      <c r="XAW2" s="1193"/>
      <c r="XAX2" s="1193"/>
      <c r="XAY2" s="1194"/>
      <c r="XAZ2" s="1192"/>
      <c r="XBA2" s="1193"/>
      <c r="XBB2" s="1193"/>
      <c r="XBC2" s="1193"/>
      <c r="XBD2" s="1193"/>
      <c r="XBE2" s="1193"/>
      <c r="XBF2" s="1194"/>
      <c r="XBG2" s="1192"/>
      <c r="XBH2" s="1193"/>
      <c r="XBI2" s="1193"/>
      <c r="XBJ2" s="1193"/>
      <c r="XBK2" s="1193"/>
      <c r="XBL2" s="1193"/>
      <c r="XBM2" s="1194"/>
      <c r="XBN2" s="1192"/>
      <c r="XBO2" s="1193"/>
      <c r="XBP2" s="1193"/>
      <c r="XBQ2" s="1193"/>
      <c r="XBR2" s="1193"/>
      <c r="XBS2" s="1193"/>
      <c r="XBT2" s="1194"/>
      <c r="XBU2" s="1192"/>
      <c r="XBV2" s="1193"/>
      <c r="XBW2" s="1193"/>
      <c r="XBX2" s="1193"/>
      <c r="XBY2" s="1193"/>
      <c r="XBZ2" s="1193"/>
      <c r="XCA2" s="1194"/>
      <c r="XCB2" s="1192"/>
      <c r="XCC2" s="1193"/>
      <c r="XCD2" s="1193"/>
      <c r="XCE2" s="1193"/>
      <c r="XCF2" s="1193"/>
      <c r="XCG2" s="1193"/>
      <c r="XCH2" s="1194"/>
      <c r="XCI2" s="1192"/>
      <c r="XCJ2" s="1193"/>
      <c r="XCK2" s="1193"/>
      <c r="XCL2" s="1193"/>
      <c r="XCM2" s="1193"/>
      <c r="XCN2" s="1193"/>
      <c r="XCO2" s="1194"/>
      <c r="XCP2" s="1192"/>
      <c r="XCQ2" s="1193"/>
      <c r="XCR2" s="1193"/>
      <c r="XCS2" s="1193"/>
      <c r="XCT2" s="1193"/>
      <c r="XCU2" s="1193"/>
      <c r="XCV2" s="1194"/>
      <c r="XCW2" s="1192"/>
      <c r="XCX2" s="1193"/>
      <c r="XCY2" s="1193"/>
      <c r="XCZ2" s="1193"/>
      <c r="XDA2" s="1193"/>
      <c r="XDB2" s="1193"/>
      <c r="XDC2" s="1194"/>
      <c r="XDD2" s="1192"/>
      <c r="XDE2" s="1193"/>
      <c r="XDF2" s="1193"/>
      <c r="XDG2" s="1193"/>
      <c r="XDH2" s="1193"/>
      <c r="XDI2" s="1193"/>
      <c r="XDJ2" s="1194"/>
      <c r="XDK2" s="1192"/>
      <c r="XDL2" s="1193"/>
      <c r="XDM2" s="1193"/>
      <c r="XDN2" s="1193"/>
      <c r="XDO2" s="1193"/>
      <c r="XDP2" s="1193"/>
      <c r="XDQ2" s="1194"/>
      <c r="XDR2" s="1192"/>
      <c r="XDS2" s="1193"/>
      <c r="XDT2" s="1193"/>
      <c r="XDU2" s="1193"/>
      <c r="XDV2" s="1193"/>
      <c r="XDW2" s="1193"/>
      <c r="XDX2" s="1194"/>
      <c r="XDY2" s="1192"/>
      <c r="XDZ2" s="1193"/>
      <c r="XEA2" s="1193"/>
      <c r="XEB2" s="1193"/>
      <c r="XEC2" s="1193"/>
      <c r="XED2" s="1193"/>
      <c r="XEE2" s="1194"/>
      <c r="XEF2" s="1192"/>
      <c r="XEG2" s="1193"/>
      <c r="XEH2" s="1193"/>
      <c r="XEI2" s="1193"/>
      <c r="XEJ2" s="1193"/>
      <c r="XEK2" s="1193"/>
      <c r="XEL2" s="1194"/>
      <c r="XEM2" s="1192"/>
      <c r="XEN2" s="1193"/>
      <c r="XEO2" s="1193"/>
      <c r="XEP2" s="1193"/>
      <c r="XEQ2" s="1193"/>
      <c r="XER2" s="1193"/>
      <c r="XES2" s="1194"/>
      <c r="XET2" s="1192"/>
      <c r="XEU2" s="1193"/>
      <c r="XEV2" s="1193"/>
      <c r="XEW2" s="1193"/>
      <c r="XEX2" s="1193"/>
      <c r="XEY2" s="1193"/>
      <c r="XEZ2" s="1194"/>
      <c r="XFA2" s="1192"/>
      <c r="XFB2" s="1193"/>
      <c r="XFC2" s="1193"/>
      <c r="XFD2" s="1193"/>
    </row>
    <row r="5" spans="1:16384" ht="15.6">
      <c r="A5" s="1189" t="s">
        <v>51</v>
      </c>
      <c r="B5" s="1190"/>
      <c r="C5" s="1190"/>
      <c r="D5" s="1190"/>
      <c r="E5" s="1190"/>
      <c r="F5" s="1190"/>
      <c r="G5" s="1191"/>
      <c r="H5" s="28"/>
      <c r="I5" s="28"/>
      <c r="J5" s="28"/>
      <c r="K5" s="28"/>
      <c r="L5" s="28"/>
      <c r="M5" s="2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16384" ht="15.6">
      <c r="A6" s="30" t="s">
        <v>52</v>
      </c>
      <c r="B6" s="30" t="s">
        <v>53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2" t="s">
        <v>54</v>
      </c>
    </row>
    <row r="7" spans="1:16384" ht="15.6">
      <c r="A7" s="30" t="s">
        <v>55</v>
      </c>
      <c r="B7" s="33">
        <f>AH7</f>
        <v>0</v>
      </c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>
        <f>SUM(C7:AG7)</f>
        <v>0</v>
      </c>
    </row>
    <row r="8" spans="1:16384" ht="15.6">
      <c r="A8" s="30" t="s">
        <v>56</v>
      </c>
      <c r="B8" s="33">
        <f t="shared" ref="B8:B18" si="0">AH8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6">
        <f t="shared" ref="AH8:AH18" si="1">SUM(C8:AG8)</f>
        <v>0</v>
      </c>
    </row>
    <row r="9" spans="1:16384" ht="15.6">
      <c r="A9" s="30" t="s">
        <v>57</v>
      </c>
      <c r="B9" s="33">
        <f t="shared" si="0"/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6">
        <f t="shared" si="1"/>
        <v>0</v>
      </c>
    </row>
    <row r="10" spans="1:16384" ht="15.6">
      <c r="A10" s="30" t="s">
        <v>58</v>
      </c>
      <c r="B10" s="33">
        <f t="shared" si="0"/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6">
        <f t="shared" si="1"/>
        <v>0</v>
      </c>
    </row>
    <row r="11" spans="1:16384" ht="15.6">
      <c r="A11" s="30" t="s">
        <v>59</v>
      </c>
      <c r="B11" s="33">
        <f t="shared" si="0"/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6">
        <f t="shared" si="1"/>
        <v>0</v>
      </c>
    </row>
    <row r="12" spans="1:16384" ht="15.6">
      <c r="A12" s="30" t="s">
        <v>60</v>
      </c>
      <c r="B12" s="33">
        <f t="shared" si="0"/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7"/>
      <c r="AB12" s="34"/>
      <c r="AC12" s="34"/>
      <c r="AD12" s="34"/>
      <c r="AE12" s="37"/>
      <c r="AF12" s="34"/>
      <c r="AG12" s="34"/>
      <c r="AH12" s="36">
        <f t="shared" si="1"/>
        <v>0</v>
      </c>
    </row>
    <row r="13" spans="1:16384" ht="15.6">
      <c r="A13" s="30" t="s">
        <v>61</v>
      </c>
      <c r="B13" s="33">
        <f t="shared" si="0"/>
        <v>0</v>
      </c>
      <c r="C13" s="34"/>
      <c r="D13" s="3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6">
        <f t="shared" si="1"/>
        <v>0</v>
      </c>
    </row>
    <row r="14" spans="1:16384" ht="15.6">
      <c r="A14" s="30" t="s">
        <v>62</v>
      </c>
      <c r="B14" s="39">
        <f t="shared" si="0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6">
        <f t="shared" si="1"/>
        <v>0</v>
      </c>
    </row>
    <row r="15" spans="1:16384" ht="15.6">
      <c r="A15" s="30" t="s">
        <v>63</v>
      </c>
      <c r="B15" s="39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6">
        <f t="shared" si="1"/>
        <v>0</v>
      </c>
    </row>
    <row r="16" spans="1:16384" ht="15.6">
      <c r="A16" s="30" t="s">
        <v>64</v>
      </c>
      <c r="B16" s="39">
        <f t="shared" si="0"/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6">
        <f t="shared" si="1"/>
        <v>0</v>
      </c>
    </row>
    <row r="17" spans="1:51" ht="15.6">
      <c r="A17" s="30" t="s">
        <v>65</v>
      </c>
      <c r="B17" s="39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6">
        <f t="shared" si="1"/>
        <v>0</v>
      </c>
    </row>
    <row r="18" spans="1:51" ht="15.6">
      <c r="A18" s="30" t="s">
        <v>66</v>
      </c>
      <c r="B18" s="39">
        <f t="shared" si="0"/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6">
        <f t="shared" si="1"/>
        <v>0</v>
      </c>
    </row>
    <row r="19" spans="1:51" ht="15.6">
      <c r="A19" s="40" t="s">
        <v>54</v>
      </c>
      <c r="B19" s="41">
        <f>SUM(B7:B18)</f>
        <v>0</v>
      </c>
      <c r="C19" s="42">
        <f t="shared" ref="C19:AG19" si="2">SUM(C7:C18)</f>
        <v>0</v>
      </c>
      <c r="D19" s="42">
        <f t="shared" si="2"/>
        <v>0</v>
      </c>
      <c r="E19" s="42">
        <f t="shared" si="2"/>
        <v>0</v>
      </c>
      <c r="F19" s="42">
        <f t="shared" si="2"/>
        <v>0</v>
      </c>
      <c r="G19" s="42">
        <f t="shared" si="2"/>
        <v>0</v>
      </c>
      <c r="H19" s="42">
        <f t="shared" si="2"/>
        <v>0</v>
      </c>
      <c r="I19" s="42">
        <f t="shared" si="2"/>
        <v>0</v>
      </c>
      <c r="J19" s="42">
        <f t="shared" si="2"/>
        <v>0</v>
      </c>
      <c r="K19" s="42">
        <f t="shared" si="2"/>
        <v>0</v>
      </c>
      <c r="L19" s="42">
        <f t="shared" si="2"/>
        <v>0</v>
      </c>
      <c r="M19" s="42">
        <f t="shared" si="2"/>
        <v>0</v>
      </c>
      <c r="N19" s="42">
        <f t="shared" si="2"/>
        <v>0</v>
      </c>
      <c r="O19" s="42">
        <f t="shared" si="2"/>
        <v>0</v>
      </c>
      <c r="P19" s="42">
        <f t="shared" si="2"/>
        <v>0</v>
      </c>
      <c r="Q19" s="42">
        <f t="shared" si="2"/>
        <v>0</v>
      </c>
      <c r="R19" s="42">
        <f t="shared" si="2"/>
        <v>0</v>
      </c>
      <c r="S19" s="42">
        <f t="shared" si="2"/>
        <v>0</v>
      </c>
      <c r="T19" s="42">
        <f t="shared" si="2"/>
        <v>0</v>
      </c>
      <c r="U19" s="42">
        <f t="shared" si="2"/>
        <v>0</v>
      </c>
      <c r="V19" s="42">
        <f t="shared" si="2"/>
        <v>0</v>
      </c>
      <c r="W19" s="42">
        <f t="shared" si="2"/>
        <v>0</v>
      </c>
      <c r="X19" s="42">
        <f t="shared" si="2"/>
        <v>0</v>
      </c>
      <c r="Y19" s="42">
        <f t="shared" si="2"/>
        <v>0</v>
      </c>
      <c r="Z19" s="42">
        <f t="shared" si="2"/>
        <v>0</v>
      </c>
      <c r="AA19" s="42">
        <f t="shared" si="2"/>
        <v>0</v>
      </c>
      <c r="AB19" s="42">
        <f t="shared" si="2"/>
        <v>0</v>
      </c>
      <c r="AC19" s="42">
        <f t="shared" si="2"/>
        <v>0</v>
      </c>
      <c r="AD19" s="42">
        <f t="shared" si="2"/>
        <v>0</v>
      </c>
      <c r="AE19" s="42">
        <f t="shared" si="2"/>
        <v>0</v>
      </c>
      <c r="AF19" s="42">
        <f t="shared" si="2"/>
        <v>0</v>
      </c>
      <c r="AG19" s="42">
        <f t="shared" si="2"/>
        <v>0</v>
      </c>
      <c r="AH19" s="43">
        <f>SUM(AH7:AH18)</f>
        <v>0</v>
      </c>
    </row>
    <row r="22" spans="1:51">
      <c r="A22" s="126" t="s">
        <v>86</v>
      </c>
      <c r="B22" s="126" t="s">
        <v>52</v>
      </c>
      <c r="C22" s="126" t="s">
        <v>87</v>
      </c>
      <c r="D22" s="126" t="s">
        <v>88</v>
      </c>
      <c r="E22" s="126" t="s">
        <v>89</v>
      </c>
      <c r="F22" s="126" t="s">
        <v>90</v>
      </c>
      <c r="G22" s="126" t="s">
        <v>91</v>
      </c>
      <c r="H22" s="126" t="s">
        <v>92</v>
      </c>
      <c r="I22" s="126" t="s">
        <v>93</v>
      </c>
      <c r="J22" s="126" t="s">
        <v>94</v>
      </c>
      <c r="K22" s="126" t="s">
        <v>95</v>
      </c>
      <c r="L22" s="126" t="s">
        <v>96</v>
      </c>
      <c r="M22" s="126" t="s">
        <v>97</v>
      </c>
      <c r="N22" s="126" t="s">
        <v>98</v>
      </c>
      <c r="O22" s="126" t="s">
        <v>99</v>
      </c>
      <c r="P22" s="126" t="s">
        <v>100</v>
      </c>
      <c r="Q22" s="126" t="s">
        <v>101</v>
      </c>
      <c r="R22" s="126" t="s">
        <v>102</v>
      </c>
      <c r="S22" s="126" t="s">
        <v>103</v>
      </c>
      <c r="T22" s="126" t="s">
        <v>104</v>
      </c>
      <c r="U22" s="126" t="s">
        <v>105</v>
      </c>
      <c r="V22" s="126" t="s">
        <v>106</v>
      </c>
      <c r="W22" s="126" t="s">
        <v>107</v>
      </c>
      <c r="X22" s="126" t="s">
        <v>108</v>
      </c>
      <c r="Y22" s="126" t="s">
        <v>109</v>
      </c>
      <c r="Z22" s="126" t="s">
        <v>110</v>
      </c>
      <c r="AA22" s="126" t="s">
        <v>111</v>
      </c>
      <c r="AB22" s="126" t="s">
        <v>112</v>
      </c>
      <c r="AC22" s="126" t="s">
        <v>113</v>
      </c>
      <c r="AD22" s="126" t="s">
        <v>114</v>
      </c>
      <c r="AE22" s="126" t="s">
        <v>115</v>
      </c>
      <c r="AF22" s="126" t="s">
        <v>116</v>
      </c>
      <c r="AG22" s="126" t="s">
        <v>117</v>
      </c>
      <c r="AH22" s="126" t="s">
        <v>118</v>
      </c>
      <c r="AI22" s="126" t="s">
        <v>119</v>
      </c>
      <c r="AJ22" s="126" t="s">
        <v>120</v>
      </c>
      <c r="AK22" s="126" t="s">
        <v>121</v>
      </c>
      <c r="AL22" s="126" t="s">
        <v>122</v>
      </c>
      <c r="AM22" s="126" t="s">
        <v>123</v>
      </c>
      <c r="AN22" s="126" t="s">
        <v>124</v>
      </c>
      <c r="AO22" s="126" t="s">
        <v>125</v>
      </c>
      <c r="AP22" s="126" t="s">
        <v>126</v>
      </c>
      <c r="AQ22" s="126" t="s">
        <v>127</v>
      </c>
      <c r="AR22" s="126" t="s">
        <v>128</v>
      </c>
      <c r="AS22" s="126" t="s">
        <v>129</v>
      </c>
      <c r="AT22" s="126" t="s">
        <v>130</v>
      </c>
      <c r="AU22" s="126" t="s">
        <v>131</v>
      </c>
      <c r="AV22" s="126" t="s">
        <v>132</v>
      </c>
      <c r="AW22" s="126" t="s">
        <v>133</v>
      </c>
      <c r="AX22" s="126" t="s">
        <v>134</v>
      </c>
      <c r="AY22" s="126" t="s">
        <v>135</v>
      </c>
    </row>
    <row r="23" spans="1:51">
      <c r="A23">
        <v>2018</v>
      </c>
      <c r="B23">
        <v>1</v>
      </c>
      <c r="C23">
        <v>15079352</v>
      </c>
      <c r="D23" t="s">
        <v>136</v>
      </c>
      <c r="E23">
        <v>1</v>
      </c>
      <c r="F23" t="s">
        <v>137</v>
      </c>
      <c r="G23">
        <v>7781</v>
      </c>
      <c r="H23" t="s">
        <v>138</v>
      </c>
      <c r="I23">
        <v>14.1</v>
      </c>
      <c r="J23">
        <v>14.6</v>
      </c>
      <c r="K23">
        <v>26.5</v>
      </c>
      <c r="L23" t="s">
        <v>139</v>
      </c>
      <c r="M23" t="s">
        <v>140</v>
      </c>
      <c r="N23" t="s">
        <v>141</v>
      </c>
      <c r="O23" t="s">
        <v>142</v>
      </c>
      <c r="P23" t="s">
        <v>143</v>
      </c>
      <c r="Q23">
        <v>0</v>
      </c>
      <c r="R23">
        <v>99</v>
      </c>
      <c r="S23" t="s">
        <v>144</v>
      </c>
      <c r="T23" t="s">
        <v>144</v>
      </c>
      <c r="U23" t="s">
        <v>144</v>
      </c>
      <c r="V23" t="s">
        <v>137</v>
      </c>
      <c r="W23" t="s">
        <v>137</v>
      </c>
      <c r="X23" t="s">
        <v>137</v>
      </c>
      <c r="Y23" t="s">
        <v>137</v>
      </c>
      <c r="Z23">
        <v>31160</v>
      </c>
      <c r="AA23" t="s">
        <v>145</v>
      </c>
      <c r="AB23">
        <v>10</v>
      </c>
      <c r="AC23">
        <v>405</v>
      </c>
      <c r="AD23" t="s">
        <v>146</v>
      </c>
      <c r="AE23" t="s">
        <v>147</v>
      </c>
      <c r="AF23" t="s">
        <v>148</v>
      </c>
      <c r="AG23" t="s">
        <v>149</v>
      </c>
      <c r="AH23">
        <v>7</v>
      </c>
      <c r="AI23">
        <v>7</v>
      </c>
      <c r="AJ23">
        <v>1</v>
      </c>
      <c r="AK23" t="s">
        <v>150</v>
      </c>
      <c r="AL23">
        <v>121</v>
      </c>
      <c r="AM23">
        <v>10</v>
      </c>
      <c r="AN23" t="s">
        <v>151</v>
      </c>
      <c r="AO23" s="127">
        <v>43110</v>
      </c>
      <c r="AP23">
        <v>10</v>
      </c>
      <c r="AQ23" t="s">
        <v>145</v>
      </c>
      <c r="AR23">
        <v>10</v>
      </c>
      <c r="AS23">
        <v>30770</v>
      </c>
      <c r="AT23" t="s">
        <v>152</v>
      </c>
      <c r="AU23">
        <v>2492</v>
      </c>
      <c r="AV23" t="s">
        <v>153</v>
      </c>
      <c r="AW23" t="s">
        <v>154</v>
      </c>
      <c r="AX23" t="s">
        <v>148</v>
      </c>
      <c r="AY23" t="s">
        <v>137</v>
      </c>
    </row>
    <row r="24" spans="1:51">
      <c r="A24">
        <v>2018</v>
      </c>
      <c r="B24">
        <v>1</v>
      </c>
      <c r="C24">
        <v>15079352</v>
      </c>
      <c r="D24" t="s">
        <v>136</v>
      </c>
      <c r="E24">
        <v>2</v>
      </c>
      <c r="F24" t="s">
        <v>137</v>
      </c>
      <c r="G24">
        <v>7781</v>
      </c>
      <c r="H24" t="s">
        <v>138</v>
      </c>
      <c r="I24">
        <v>14.1</v>
      </c>
      <c r="J24">
        <v>14.6</v>
      </c>
      <c r="K24">
        <v>26.5</v>
      </c>
      <c r="L24" t="s">
        <v>139</v>
      </c>
      <c r="M24" t="s">
        <v>140</v>
      </c>
      <c r="N24" t="s">
        <v>141</v>
      </c>
      <c r="O24" t="s">
        <v>142</v>
      </c>
      <c r="P24" t="s">
        <v>143</v>
      </c>
      <c r="Q24">
        <v>0</v>
      </c>
      <c r="R24">
        <v>99</v>
      </c>
      <c r="S24" t="s">
        <v>144</v>
      </c>
      <c r="T24" t="s">
        <v>144</v>
      </c>
      <c r="U24" t="s">
        <v>144</v>
      </c>
      <c r="V24" t="s">
        <v>137</v>
      </c>
      <c r="W24" t="s">
        <v>137</v>
      </c>
      <c r="X24" t="s">
        <v>137</v>
      </c>
      <c r="Y24" t="s">
        <v>137</v>
      </c>
      <c r="Z24">
        <v>30770</v>
      </c>
      <c r="AA24" t="s">
        <v>145</v>
      </c>
      <c r="AB24">
        <v>10</v>
      </c>
      <c r="AC24">
        <v>405</v>
      </c>
      <c r="AD24" t="s">
        <v>146</v>
      </c>
      <c r="AE24" t="s">
        <v>147</v>
      </c>
      <c r="AF24" t="s">
        <v>148</v>
      </c>
      <c r="AG24" t="s">
        <v>149</v>
      </c>
      <c r="AH24">
        <v>7</v>
      </c>
      <c r="AI24">
        <v>7</v>
      </c>
      <c r="AJ24">
        <v>1</v>
      </c>
      <c r="AK24" t="s">
        <v>150</v>
      </c>
      <c r="AL24">
        <v>121</v>
      </c>
      <c r="AM24">
        <v>10</v>
      </c>
      <c r="AN24" t="s">
        <v>151</v>
      </c>
      <c r="AO24" s="127">
        <v>43110</v>
      </c>
      <c r="AP24">
        <v>10</v>
      </c>
      <c r="AQ24" t="s">
        <v>145</v>
      </c>
      <c r="AR24">
        <v>10</v>
      </c>
      <c r="AS24">
        <v>30770</v>
      </c>
      <c r="AT24" t="s">
        <v>152</v>
      </c>
      <c r="AU24">
        <v>2492</v>
      </c>
      <c r="AV24" t="s">
        <v>153</v>
      </c>
      <c r="AW24" t="s">
        <v>154</v>
      </c>
      <c r="AX24" t="s">
        <v>148</v>
      </c>
      <c r="AY24" t="s">
        <v>137</v>
      </c>
    </row>
    <row r="25" spans="1:51">
      <c r="A25">
        <v>2018</v>
      </c>
      <c r="B25">
        <v>1</v>
      </c>
      <c r="C25">
        <v>15079355</v>
      </c>
      <c r="D25" t="s">
        <v>136</v>
      </c>
      <c r="E25">
        <v>1</v>
      </c>
      <c r="F25" t="s">
        <v>137</v>
      </c>
      <c r="G25">
        <v>965536</v>
      </c>
      <c r="H25" t="s">
        <v>155</v>
      </c>
      <c r="I25">
        <v>13.4</v>
      </c>
      <c r="J25">
        <v>18.100000000000001</v>
      </c>
      <c r="K25">
        <v>20.5</v>
      </c>
      <c r="L25" t="s">
        <v>156</v>
      </c>
      <c r="M25" t="s">
        <v>157</v>
      </c>
      <c r="N25" t="s">
        <v>141</v>
      </c>
      <c r="O25" t="s">
        <v>142</v>
      </c>
      <c r="P25" t="s">
        <v>158</v>
      </c>
      <c r="Q25">
        <v>0</v>
      </c>
      <c r="R25">
        <v>99</v>
      </c>
      <c r="S25" t="s">
        <v>144</v>
      </c>
      <c r="T25" t="s">
        <v>144</v>
      </c>
      <c r="U25" t="s">
        <v>144</v>
      </c>
      <c r="V25" t="s">
        <v>137</v>
      </c>
      <c r="W25" t="s">
        <v>137</v>
      </c>
      <c r="X25" t="s">
        <v>137</v>
      </c>
      <c r="Y25" t="s">
        <v>137</v>
      </c>
      <c r="Z25">
        <v>917644</v>
      </c>
      <c r="AA25" t="s">
        <v>159</v>
      </c>
      <c r="AB25">
        <v>10</v>
      </c>
      <c r="AC25">
        <v>405</v>
      </c>
      <c r="AD25" t="s">
        <v>146</v>
      </c>
      <c r="AE25" t="s">
        <v>147</v>
      </c>
      <c r="AF25" t="s">
        <v>148</v>
      </c>
      <c r="AG25" t="s">
        <v>149</v>
      </c>
      <c r="AH25">
        <v>7</v>
      </c>
      <c r="AI25">
        <v>7</v>
      </c>
      <c r="AJ25">
        <v>1</v>
      </c>
      <c r="AK25" t="s">
        <v>150</v>
      </c>
      <c r="AL25">
        <v>121</v>
      </c>
      <c r="AM25">
        <v>10</v>
      </c>
      <c r="AN25" t="s">
        <v>151</v>
      </c>
      <c r="AO25" s="127">
        <v>43110</v>
      </c>
      <c r="AP25">
        <v>10</v>
      </c>
      <c r="AQ25" t="s">
        <v>160</v>
      </c>
      <c r="AR25">
        <v>10</v>
      </c>
      <c r="AS25">
        <v>41755</v>
      </c>
      <c r="AT25" t="s">
        <v>161</v>
      </c>
      <c r="AU25">
        <v>2492</v>
      </c>
      <c r="AV25" t="s">
        <v>153</v>
      </c>
      <c r="AW25" t="s">
        <v>154</v>
      </c>
      <c r="AX25" t="s">
        <v>148</v>
      </c>
      <c r="AY25" t="s">
        <v>137</v>
      </c>
    </row>
    <row r="26" spans="1:51">
      <c r="A26">
        <v>2018</v>
      </c>
      <c r="B26">
        <v>1</v>
      </c>
      <c r="C26">
        <v>15079355</v>
      </c>
      <c r="D26" t="s">
        <v>136</v>
      </c>
      <c r="E26">
        <v>2</v>
      </c>
      <c r="F26" t="s">
        <v>137</v>
      </c>
      <c r="G26">
        <v>965536</v>
      </c>
      <c r="H26" t="s">
        <v>155</v>
      </c>
      <c r="I26">
        <v>13.4</v>
      </c>
      <c r="J26">
        <v>18.100000000000001</v>
      </c>
      <c r="K26">
        <v>20.5</v>
      </c>
      <c r="L26" t="s">
        <v>156</v>
      </c>
      <c r="M26" t="s">
        <v>157</v>
      </c>
      <c r="N26" t="s">
        <v>141</v>
      </c>
      <c r="O26" t="s">
        <v>142</v>
      </c>
      <c r="P26" t="s">
        <v>158</v>
      </c>
      <c r="Q26">
        <v>0</v>
      </c>
      <c r="R26">
        <v>99</v>
      </c>
      <c r="S26" t="s">
        <v>144</v>
      </c>
      <c r="T26" t="s">
        <v>144</v>
      </c>
      <c r="U26" t="s">
        <v>144</v>
      </c>
      <c r="V26" t="s">
        <v>137</v>
      </c>
      <c r="W26" t="s">
        <v>137</v>
      </c>
      <c r="X26" t="s">
        <v>137</v>
      </c>
      <c r="Y26" t="s">
        <v>137</v>
      </c>
      <c r="Z26">
        <v>41755</v>
      </c>
      <c r="AA26" t="s">
        <v>159</v>
      </c>
      <c r="AB26">
        <v>10</v>
      </c>
      <c r="AC26">
        <v>405</v>
      </c>
      <c r="AD26" t="s">
        <v>146</v>
      </c>
      <c r="AE26" t="s">
        <v>147</v>
      </c>
      <c r="AF26" t="s">
        <v>148</v>
      </c>
      <c r="AG26" t="s">
        <v>149</v>
      </c>
      <c r="AH26">
        <v>3.5619999999999998</v>
      </c>
      <c r="AI26">
        <v>3.5619999999999998</v>
      </c>
      <c r="AJ26">
        <v>1</v>
      </c>
      <c r="AK26" t="s">
        <v>150</v>
      </c>
      <c r="AL26">
        <v>121</v>
      </c>
      <c r="AM26">
        <v>10</v>
      </c>
      <c r="AN26" t="s">
        <v>151</v>
      </c>
      <c r="AO26" s="127">
        <v>43110</v>
      </c>
      <c r="AP26">
        <v>10</v>
      </c>
      <c r="AQ26" t="s">
        <v>160</v>
      </c>
      <c r="AR26">
        <v>10</v>
      </c>
      <c r="AS26">
        <v>41755</v>
      </c>
      <c r="AT26" t="s">
        <v>161</v>
      </c>
      <c r="AU26">
        <v>2492</v>
      </c>
      <c r="AV26" t="s">
        <v>153</v>
      </c>
      <c r="AW26" t="s">
        <v>154</v>
      </c>
      <c r="AX26" t="s">
        <v>148</v>
      </c>
      <c r="AY26" t="s">
        <v>137</v>
      </c>
    </row>
    <row r="27" spans="1:51">
      <c r="A27">
        <v>2018</v>
      </c>
      <c r="B27">
        <v>1</v>
      </c>
      <c r="C27">
        <v>15079511</v>
      </c>
      <c r="D27" t="s">
        <v>136</v>
      </c>
      <c r="E27">
        <v>1</v>
      </c>
      <c r="F27" t="s">
        <v>137</v>
      </c>
      <c r="G27">
        <v>916138</v>
      </c>
      <c r="H27" t="s">
        <v>162</v>
      </c>
      <c r="I27">
        <v>11.9</v>
      </c>
      <c r="J27">
        <v>12</v>
      </c>
      <c r="K27">
        <v>21</v>
      </c>
      <c r="L27" t="s">
        <v>163</v>
      </c>
      <c r="M27" t="s">
        <v>164</v>
      </c>
      <c r="N27" t="s">
        <v>165</v>
      </c>
      <c r="O27" t="s">
        <v>166</v>
      </c>
      <c r="P27" t="s">
        <v>167</v>
      </c>
      <c r="Q27">
        <v>0</v>
      </c>
      <c r="R27">
        <v>10</v>
      </c>
      <c r="S27" t="s">
        <v>168</v>
      </c>
      <c r="T27" t="s">
        <v>169</v>
      </c>
      <c r="U27" t="s">
        <v>169</v>
      </c>
      <c r="V27" t="s">
        <v>137</v>
      </c>
      <c r="W27" t="s">
        <v>137</v>
      </c>
      <c r="X27" t="s">
        <v>137</v>
      </c>
      <c r="Y27" t="s">
        <v>137</v>
      </c>
      <c r="Z27">
        <v>32612</v>
      </c>
      <c r="AA27" t="s">
        <v>170</v>
      </c>
      <c r="AB27">
        <v>10</v>
      </c>
      <c r="AC27">
        <v>405</v>
      </c>
      <c r="AD27" t="s">
        <v>146</v>
      </c>
      <c r="AE27" t="s">
        <v>147</v>
      </c>
      <c r="AF27" t="s">
        <v>148</v>
      </c>
      <c r="AG27" t="s">
        <v>149</v>
      </c>
      <c r="AH27">
        <v>3.15</v>
      </c>
      <c r="AI27">
        <v>3.15</v>
      </c>
      <c r="AJ27">
        <v>1</v>
      </c>
      <c r="AK27" t="s">
        <v>150</v>
      </c>
      <c r="AL27">
        <v>121</v>
      </c>
      <c r="AM27">
        <v>10</v>
      </c>
      <c r="AN27" t="s">
        <v>171</v>
      </c>
      <c r="AO27" t="s">
        <v>137</v>
      </c>
      <c r="AP27" t="s">
        <v>137</v>
      </c>
      <c r="AQ27" t="s">
        <v>170</v>
      </c>
      <c r="AR27">
        <v>10</v>
      </c>
      <c r="AS27">
        <v>33557</v>
      </c>
      <c r="AT27" t="s">
        <v>172</v>
      </c>
      <c r="AU27">
        <v>10754</v>
      </c>
      <c r="AV27" t="s">
        <v>173</v>
      </c>
      <c r="AW27" t="s">
        <v>174</v>
      </c>
      <c r="AX27" t="s">
        <v>148</v>
      </c>
      <c r="AY27" t="s">
        <v>137</v>
      </c>
    </row>
    <row r="28" spans="1:51">
      <c r="A28">
        <v>2018</v>
      </c>
      <c r="B28">
        <v>1</v>
      </c>
      <c r="C28">
        <v>15079511</v>
      </c>
      <c r="D28" t="s">
        <v>136</v>
      </c>
      <c r="E28">
        <v>2</v>
      </c>
      <c r="F28" t="s">
        <v>137</v>
      </c>
      <c r="G28">
        <v>916138</v>
      </c>
      <c r="H28" t="s">
        <v>162</v>
      </c>
      <c r="I28">
        <v>11.9</v>
      </c>
      <c r="J28">
        <v>12</v>
      </c>
      <c r="K28">
        <v>21</v>
      </c>
      <c r="L28" t="s">
        <v>163</v>
      </c>
      <c r="M28" t="s">
        <v>164</v>
      </c>
      <c r="N28" t="s">
        <v>165</v>
      </c>
      <c r="O28" t="s">
        <v>166</v>
      </c>
      <c r="P28" t="s">
        <v>167</v>
      </c>
      <c r="Q28">
        <v>0</v>
      </c>
      <c r="R28">
        <v>10</v>
      </c>
      <c r="S28" t="s">
        <v>168</v>
      </c>
      <c r="T28" t="s">
        <v>169</v>
      </c>
      <c r="U28" t="s">
        <v>169</v>
      </c>
      <c r="V28" t="s">
        <v>137</v>
      </c>
      <c r="W28" t="s">
        <v>137</v>
      </c>
      <c r="X28" t="s">
        <v>137</v>
      </c>
      <c r="Y28" t="s">
        <v>137</v>
      </c>
      <c r="Z28">
        <v>33557</v>
      </c>
      <c r="AA28" t="s">
        <v>170</v>
      </c>
      <c r="AB28">
        <v>10</v>
      </c>
      <c r="AC28">
        <v>405</v>
      </c>
      <c r="AD28" t="s">
        <v>146</v>
      </c>
      <c r="AE28" t="s">
        <v>147</v>
      </c>
      <c r="AF28" t="s">
        <v>148</v>
      </c>
      <c r="AG28" t="s">
        <v>149</v>
      </c>
      <c r="AH28">
        <v>3.15</v>
      </c>
      <c r="AI28">
        <v>3.15</v>
      </c>
      <c r="AJ28">
        <v>1</v>
      </c>
      <c r="AK28" t="s">
        <v>150</v>
      </c>
      <c r="AL28">
        <v>121</v>
      </c>
      <c r="AM28">
        <v>10</v>
      </c>
      <c r="AN28" t="s">
        <v>171</v>
      </c>
      <c r="AO28" t="s">
        <v>137</v>
      </c>
      <c r="AP28" t="s">
        <v>137</v>
      </c>
      <c r="AQ28" t="s">
        <v>170</v>
      </c>
      <c r="AR28">
        <v>10</v>
      </c>
      <c r="AS28">
        <v>33557</v>
      </c>
      <c r="AT28" t="s">
        <v>172</v>
      </c>
      <c r="AU28">
        <v>10754</v>
      </c>
      <c r="AV28" t="s">
        <v>173</v>
      </c>
      <c r="AW28" t="s">
        <v>174</v>
      </c>
      <c r="AX28" t="s">
        <v>148</v>
      </c>
      <c r="AY28" t="s">
        <v>137</v>
      </c>
    </row>
    <row r="29" spans="1:51">
      <c r="A29">
        <v>2018</v>
      </c>
      <c r="B29">
        <v>1</v>
      </c>
      <c r="C29">
        <v>15079518</v>
      </c>
      <c r="D29" t="s">
        <v>136</v>
      </c>
      <c r="E29">
        <v>1</v>
      </c>
      <c r="F29" t="s">
        <v>137</v>
      </c>
      <c r="G29">
        <v>961062</v>
      </c>
      <c r="H29" t="s">
        <v>175</v>
      </c>
      <c r="I29">
        <v>11.9</v>
      </c>
      <c r="J29">
        <v>15</v>
      </c>
      <c r="K29">
        <v>11.1</v>
      </c>
      <c r="L29" t="s">
        <v>176</v>
      </c>
      <c r="M29" t="s">
        <v>157</v>
      </c>
      <c r="N29" t="s">
        <v>165</v>
      </c>
      <c r="O29" t="s">
        <v>166</v>
      </c>
      <c r="P29" t="s">
        <v>177</v>
      </c>
      <c r="Q29">
        <v>0</v>
      </c>
      <c r="R29">
        <v>10</v>
      </c>
      <c r="S29" t="s">
        <v>168</v>
      </c>
      <c r="T29" t="s">
        <v>169</v>
      </c>
      <c r="U29" t="s">
        <v>169</v>
      </c>
      <c r="V29" t="s">
        <v>137</v>
      </c>
      <c r="W29" t="s">
        <v>137</v>
      </c>
      <c r="X29" t="s">
        <v>137</v>
      </c>
      <c r="Y29" t="s">
        <v>137</v>
      </c>
      <c r="Z29">
        <v>32103</v>
      </c>
      <c r="AA29" t="s">
        <v>170</v>
      </c>
      <c r="AB29">
        <v>10</v>
      </c>
      <c r="AC29">
        <v>405</v>
      </c>
      <c r="AD29" t="s">
        <v>146</v>
      </c>
      <c r="AE29" t="s">
        <v>147</v>
      </c>
      <c r="AF29" t="s">
        <v>148</v>
      </c>
      <c r="AG29" t="s">
        <v>149</v>
      </c>
      <c r="AH29">
        <v>3.73</v>
      </c>
      <c r="AI29">
        <v>3.73</v>
      </c>
      <c r="AJ29">
        <v>1</v>
      </c>
      <c r="AK29" t="s">
        <v>150</v>
      </c>
      <c r="AL29">
        <v>121</v>
      </c>
      <c r="AM29">
        <v>10</v>
      </c>
      <c r="AN29" t="s">
        <v>171</v>
      </c>
      <c r="AO29" t="s">
        <v>137</v>
      </c>
      <c r="AP29" t="s">
        <v>137</v>
      </c>
      <c r="AQ29" t="s">
        <v>159</v>
      </c>
      <c r="AR29">
        <v>10</v>
      </c>
      <c r="AS29">
        <v>32103</v>
      </c>
      <c r="AT29" t="s">
        <v>178</v>
      </c>
      <c r="AU29">
        <v>10754</v>
      </c>
      <c r="AV29" t="s">
        <v>173</v>
      </c>
      <c r="AW29" t="s">
        <v>174</v>
      </c>
      <c r="AX29" t="s">
        <v>148</v>
      </c>
      <c r="AY29" t="s">
        <v>137</v>
      </c>
    </row>
    <row r="30" spans="1:51">
      <c r="A30">
        <v>2018</v>
      </c>
      <c r="B30">
        <v>1</v>
      </c>
      <c r="C30">
        <v>15079518</v>
      </c>
      <c r="D30" t="s">
        <v>136</v>
      </c>
      <c r="E30">
        <v>2</v>
      </c>
      <c r="F30" t="s">
        <v>137</v>
      </c>
      <c r="G30">
        <v>961062</v>
      </c>
      <c r="H30" t="s">
        <v>175</v>
      </c>
      <c r="I30">
        <v>11.9</v>
      </c>
      <c r="J30">
        <v>15</v>
      </c>
      <c r="K30">
        <v>11.1</v>
      </c>
      <c r="L30" t="s">
        <v>176</v>
      </c>
      <c r="M30" t="s">
        <v>157</v>
      </c>
      <c r="N30" t="s">
        <v>165</v>
      </c>
      <c r="O30" t="s">
        <v>166</v>
      </c>
      <c r="P30" t="s">
        <v>177</v>
      </c>
      <c r="Q30">
        <v>0</v>
      </c>
      <c r="R30">
        <v>10</v>
      </c>
      <c r="S30" t="s">
        <v>168</v>
      </c>
      <c r="T30" t="s">
        <v>169</v>
      </c>
      <c r="U30" t="s">
        <v>169</v>
      </c>
      <c r="V30" t="s">
        <v>137</v>
      </c>
      <c r="W30" t="s">
        <v>137</v>
      </c>
      <c r="X30" t="s">
        <v>137</v>
      </c>
      <c r="Y30" t="s">
        <v>137</v>
      </c>
      <c r="Z30">
        <v>33017</v>
      </c>
      <c r="AA30" t="s">
        <v>170</v>
      </c>
      <c r="AB30">
        <v>10</v>
      </c>
      <c r="AC30">
        <v>405</v>
      </c>
      <c r="AD30" t="s">
        <v>146</v>
      </c>
      <c r="AE30" t="s">
        <v>147</v>
      </c>
      <c r="AF30" t="s">
        <v>148</v>
      </c>
      <c r="AG30" t="s">
        <v>149</v>
      </c>
      <c r="AH30">
        <v>3.73</v>
      </c>
      <c r="AI30">
        <v>3.73</v>
      </c>
      <c r="AJ30">
        <v>1</v>
      </c>
      <c r="AK30" t="s">
        <v>150</v>
      </c>
      <c r="AL30">
        <v>121</v>
      </c>
      <c r="AM30">
        <v>10</v>
      </c>
      <c r="AN30" t="s">
        <v>171</v>
      </c>
      <c r="AO30" t="s">
        <v>137</v>
      </c>
      <c r="AP30" t="s">
        <v>137</v>
      </c>
      <c r="AQ30" t="s">
        <v>159</v>
      </c>
      <c r="AR30">
        <v>10</v>
      </c>
      <c r="AS30">
        <v>32103</v>
      </c>
      <c r="AT30" t="s">
        <v>178</v>
      </c>
      <c r="AU30">
        <v>10754</v>
      </c>
      <c r="AV30" t="s">
        <v>173</v>
      </c>
      <c r="AW30" t="s">
        <v>174</v>
      </c>
      <c r="AX30" t="s">
        <v>148</v>
      </c>
      <c r="AY30" t="s">
        <v>137</v>
      </c>
    </row>
    <row r="31" spans="1:51">
      <c r="A31">
        <v>2018</v>
      </c>
      <c r="B31">
        <v>1</v>
      </c>
      <c r="C31">
        <v>15079518</v>
      </c>
      <c r="D31" t="s">
        <v>136</v>
      </c>
      <c r="E31">
        <v>3</v>
      </c>
      <c r="F31" t="s">
        <v>137</v>
      </c>
      <c r="G31">
        <v>961062</v>
      </c>
      <c r="H31" t="s">
        <v>175</v>
      </c>
      <c r="I31">
        <v>11.9</v>
      </c>
      <c r="J31">
        <v>15</v>
      </c>
      <c r="K31">
        <v>11.1</v>
      </c>
      <c r="L31" t="s">
        <v>176</v>
      </c>
      <c r="M31" t="s">
        <v>157</v>
      </c>
      <c r="N31" t="s">
        <v>165</v>
      </c>
      <c r="O31" t="s">
        <v>166</v>
      </c>
      <c r="P31" t="s">
        <v>177</v>
      </c>
      <c r="Q31">
        <v>0</v>
      </c>
      <c r="R31">
        <v>10</v>
      </c>
      <c r="S31" t="s">
        <v>168</v>
      </c>
      <c r="T31" t="s">
        <v>169</v>
      </c>
      <c r="U31" t="s">
        <v>169</v>
      </c>
      <c r="V31" t="s">
        <v>137</v>
      </c>
      <c r="W31" t="s">
        <v>137</v>
      </c>
      <c r="X31" t="s">
        <v>137</v>
      </c>
      <c r="Y31" t="s">
        <v>137</v>
      </c>
      <c r="Z31">
        <v>962616</v>
      </c>
      <c r="AA31" t="s">
        <v>170</v>
      </c>
      <c r="AB31">
        <v>10</v>
      </c>
      <c r="AC31">
        <v>405</v>
      </c>
      <c r="AD31" t="s">
        <v>146</v>
      </c>
      <c r="AE31" t="s">
        <v>147</v>
      </c>
      <c r="AF31" t="s">
        <v>148</v>
      </c>
      <c r="AG31" t="s">
        <v>149</v>
      </c>
      <c r="AH31">
        <v>3.74</v>
      </c>
      <c r="AI31">
        <v>3.74</v>
      </c>
      <c r="AJ31">
        <v>1</v>
      </c>
      <c r="AK31" t="s">
        <v>150</v>
      </c>
      <c r="AL31">
        <v>121</v>
      </c>
      <c r="AM31">
        <v>10</v>
      </c>
      <c r="AN31" t="s">
        <v>171</v>
      </c>
      <c r="AO31" t="s">
        <v>137</v>
      </c>
      <c r="AP31" t="s">
        <v>137</v>
      </c>
      <c r="AQ31" t="s">
        <v>159</v>
      </c>
      <c r="AR31">
        <v>10</v>
      </c>
      <c r="AS31">
        <v>32103</v>
      </c>
      <c r="AT31" t="s">
        <v>178</v>
      </c>
      <c r="AU31">
        <v>10754</v>
      </c>
      <c r="AV31" t="s">
        <v>173</v>
      </c>
      <c r="AW31" t="s">
        <v>174</v>
      </c>
      <c r="AX31" t="s">
        <v>148</v>
      </c>
      <c r="AY31" t="s">
        <v>137</v>
      </c>
    </row>
    <row r="32" spans="1:51">
      <c r="A32">
        <v>2018</v>
      </c>
      <c r="B32">
        <v>1</v>
      </c>
      <c r="C32">
        <v>15079645</v>
      </c>
      <c r="D32" t="s">
        <v>136</v>
      </c>
      <c r="E32">
        <v>1</v>
      </c>
      <c r="F32" t="s">
        <v>137</v>
      </c>
      <c r="G32">
        <v>955862</v>
      </c>
      <c r="H32" t="s">
        <v>179</v>
      </c>
      <c r="I32">
        <v>11.8</v>
      </c>
      <c r="J32">
        <v>12</v>
      </c>
      <c r="K32">
        <v>18.399999999999999</v>
      </c>
      <c r="L32" t="s">
        <v>180</v>
      </c>
      <c r="M32" t="s">
        <v>181</v>
      </c>
      <c r="N32" t="s">
        <v>182</v>
      </c>
      <c r="O32" t="s">
        <v>183</v>
      </c>
      <c r="P32" t="s">
        <v>184</v>
      </c>
      <c r="Q32">
        <v>0</v>
      </c>
      <c r="R32">
        <v>99</v>
      </c>
      <c r="S32" t="s">
        <v>144</v>
      </c>
      <c r="T32" t="s">
        <v>144</v>
      </c>
      <c r="U32" t="s">
        <v>144</v>
      </c>
      <c r="V32" t="s">
        <v>137</v>
      </c>
      <c r="W32" t="s">
        <v>137</v>
      </c>
      <c r="X32" t="s">
        <v>137</v>
      </c>
      <c r="Y32" t="s">
        <v>137</v>
      </c>
      <c r="Z32">
        <v>34041</v>
      </c>
      <c r="AA32" t="s">
        <v>170</v>
      </c>
      <c r="AB32">
        <v>10</v>
      </c>
      <c r="AC32">
        <v>405</v>
      </c>
      <c r="AD32" t="s">
        <v>146</v>
      </c>
      <c r="AE32" t="s">
        <v>147</v>
      </c>
      <c r="AF32" t="s">
        <v>148</v>
      </c>
      <c r="AG32" t="s">
        <v>149</v>
      </c>
      <c r="AH32">
        <v>6</v>
      </c>
      <c r="AI32">
        <v>6</v>
      </c>
      <c r="AJ32">
        <v>1</v>
      </c>
      <c r="AK32" t="s">
        <v>150</v>
      </c>
      <c r="AL32">
        <v>121</v>
      </c>
      <c r="AM32">
        <v>10</v>
      </c>
      <c r="AN32" t="s">
        <v>151</v>
      </c>
      <c r="AO32" s="127">
        <v>43112</v>
      </c>
      <c r="AP32">
        <v>10</v>
      </c>
      <c r="AQ32" t="s">
        <v>170</v>
      </c>
      <c r="AR32">
        <v>10</v>
      </c>
      <c r="AS32">
        <v>32328</v>
      </c>
      <c r="AT32" t="s">
        <v>185</v>
      </c>
      <c r="AU32">
        <v>2492</v>
      </c>
      <c r="AV32" t="s">
        <v>153</v>
      </c>
      <c r="AW32" t="s">
        <v>154</v>
      </c>
      <c r="AX32" t="s">
        <v>148</v>
      </c>
      <c r="AY32" t="s">
        <v>137</v>
      </c>
    </row>
    <row r="33" spans="1:51">
      <c r="A33">
        <v>2018</v>
      </c>
      <c r="B33">
        <v>1</v>
      </c>
      <c r="C33">
        <v>15079645</v>
      </c>
      <c r="D33" t="s">
        <v>136</v>
      </c>
      <c r="E33">
        <v>2</v>
      </c>
      <c r="F33" t="s">
        <v>137</v>
      </c>
      <c r="G33">
        <v>955862</v>
      </c>
      <c r="H33" t="s">
        <v>179</v>
      </c>
      <c r="I33">
        <v>11.8</v>
      </c>
      <c r="J33">
        <v>12</v>
      </c>
      <c r="K33">
        <v>18.399999999999999</v>
      </c>
      <c r="L33" t="s">
        <v>180</v>
      </c>
      <c r="M33" t="s">
        <v>181</v>
      </c>
      <c r="N33" t="s">
        <v>182</v>
      </c>
      <c r="O33" t="s">
        <v>183</v>
      </c>
      <c r="P33" t="s">
        <v>184</v>
      </c>
      <c r="Q33">
        <v>0</v>
      </c>
      <c r="R33">
        <v>99</v>
      </c>
      <c r="S33" t="s">
        <v>144</v>
      </c>
      <c r="T33" t="s">
        <v>144</v>
      </c>
      <c r="U33" t="s">
        <v>144</v>
      </c>
      <c r="V33" t="s">
        <v>137</v>
      </c>
      <c r="W33" t="s">
        <v>137</v>
      </c>
      <c r="X33" t="s">
        <v>137</v>
      </c>
      <c r="Y33" t="s">
        <v>137</v>
      </c>
      <c r="Z33">
        <v>32073</v>
      </c>
      <c r="AA33" t="s">
        <v>170</v>
      </c>
      <c r="AB33">
        <v>10</v>
      </c>
      <c r="AC33">
        <v>405</v>
      </c>
      <c r="AD33" t="s">
        <v>146</v>
      </c>
      <c r="AE33" t="s">
        <v>147</v>
      </c>
      <c r="AF33" t="s">
        <v>148</v>
      </c>
      <c r="AG33" t="s">
        <v>149</v>
      </c>
      <c r="AH33">
        <v>6</v>
      </c>
      <c r="AI33">
        <v>6</v>
      </c>
      <c r="AJ33">
        <v>1</v>
      </c>
      <c r="AK33" t="s">
        <v>150</v>
      </c>
      <c r="AL33">
        <v>121</v>
      </c>
      <c r="AM33">
        <v>10</v>
      </c>
      <c r="AN33" t="s">
        <v>151</v>
      </c>
      <c r="AO33" s="127">
        <v>43112</v>
      </c>
      <c r="AP33">
        <v>10</v>
      </c>
      <c r="AQ33" t="s">
        <v>170</v>
      </c>
      <c r="AR33">
        <v>10</v>
      </c>
      <c r="AS33">
        <v>32328</v>
      </c>
      <c r="AT33" t="s">
        <v>185</v>
      </c>
      <c r="AU33">
        <v>2492</v>
      </c>
      <c r="AV33" t="s">
        <v>153</v>
      </c>
      <c r="AW33" t="s">
        <v>154</v>
      </c>
      <c r="AX33" t="s">
        <v>148</v>
      </c>
      <c r="AY33" t="s">
        <v>137</v>
      </c>
    </row>
    <row r="34" spans="1:51">
      <c r="A34">
        <v>2018</v>
      </c>
      <c r="B34">
        <v>1</v>
      </c>
      <c r="C34">
        <v>15079646</v>
      </c>
      <c r="D34" t="s">
        <v>136</v>
      </c>
      <c r="E34">
        <v>1</v>
      </c>
      <c r="F34" t="s">
        <v>137</v>
      </c>
      <c r="G34">
        <v>961627</v>
      </c>
      <c r="H34" t="s">
        <v>186</v>
      </c>
      <c r="I34">
        <v>11.8</v>
      </c>
      <c r="J34">
        <v>15</v>
      </c>
      <c r="K34">
        <v>15</v>
      </c>
      <c r="L34" t="s">
        <v>187</v>
      </c>
      <c r="M34" t="s">
        <v>140</v>
      </c>
      <c r="N34" t="s">
        <v>165</v>
      </c>
      <c r="O34" t="s">
        <v>183</v>
      </c>
      <c r="P34" t="s">
        <v>188</v>
      </c>
      <c r="Q34">
        <v>0</v>
      </c>
      <c r="R34">
        <v>99</v>
      </c>
      <c r="S34" t="s">
        <v>144</v>
      </c>
      <c r="T34" t="s">
        <v>144</v>
      </c>
      <c r="U34" t="s">
        <v>144</v>
      </c>
      <c r="V34" t="s">
        <v>137</v>
      </c>
      <c r="W34" t="s">
        <v>137</v>
      </c>
      <c r="X34" t="s">
        <v>137</v>
      </c>
      <c r="Y34" t="s">
        <v>137</v>
      </c>
      <c r="Z34">
        <v>30662</v>
      </c>
      <c r="AA34" t="s">
        <v>145</v>
      </c>
      <c r="AB34">
        <v>10</v>
      </c>
      <c r="AC34">
        <v>405</v>
      </c>
      <c r="AD34" t="s">
        <v>146</v>
      </c>
      <c r="AE34" t="s">
        <v>147</v>
      </c>
      <c r="AF34" t="s">
        <v>148</v>
      </c>
      <c r="AG34" t="s">
        <v>149</v>
      </c>
      <c r="AH34">
        <v>4.4640000000000004</v>
      </c>
      <c r="AI34">
        <v>4.4640000000000004</v>
      </c>
      <c r="AJ34">
        <v>1</v>
      </c>
      <c r="AK34" t="s">
        <v>150</v>
      </c>
      <c r="AL34">
        <v>121</v>
      </c>
      <c r="AM34">
        <v>10</v>
      </c>
      <c r="AN34" t="s">
        <v>151</v>
      </c>
      <c r="AO34" s="127">
        <v>43112</v>
      </c>
      <c r="AP34">
        <v>10</v>
      </c>
      <c r="AQ34" t="s">
        <v>145</v>
      </c>
      <c r="AR34">
        <v>10</v>
      </c>
      <c r="AS34">
        <v>30662</v>
      </c>
      <c r="AT34" t="s">
        <v>189</v>
      </c>
      <c r="AU34">
        <v>2492</v>
      </c>
      <c r="AV34" t="s">
        <v>153</v>
      </c>
      <c r="AW34" t="s">
        <v>154</v>
      </c>
      <c r="AX34" t="s">
        <v>148</v>
      </c>
      <c r="AY34" t="s">
        <v>137</v>
      </c>
    </row>
    <row r="35" spans="1:51">
      <c r="A35">
        <v>2018</v>
      </c>
      <c r="B35">
        <v>1</v>
      </c>
      <c r="C35">
        <v>15079735</v>
      </c>
      <c r="D35" t="s">
        <v>136</v>
      </c>
      <c r="E35">
        <v>1</v>
      </c>
      <c r="F35" t="s">
        <v>137</v>
      </c>
      <c r="G35">
        <v>963532</v>
      </c>
      <c r="H35" t="s">
        <v>190</v>
      </c>
      <c r="I35">
        <v>11.45</v>
      </c>
      <c r="J35">
        <v>12.5</v>
      </c>
      <c r="K35">
        <v>16.399999999999999</v>
      </c>
      <c r="L35" t="s">
        <v>191</v>
      </c>
      <c r="M35" t="s">
        <v>140</v>
      </c>
      <c r="N35" t="s">
        <v>142</v>
      </c>
      <c r="O35" t="s">
        <v>192</v>
      </c>
      <c r="P35" t="s">
        <v>193</v>
      </c>
      <c r="Q35">
        <v>0</v>
      </c>
      <c r="R35">
        <v>99</v>
      </c>
      <c r="S35" t="s">
        <v>144</v>
      </c>
      <c r="T35" t="s">
        <v>144</v>
      </c>
      <c r="U35" t="s">
        <v>144</v>
      </c>
      <c r="V35" t="s">
        <v>137</v>
      </c>
      <c r="W35" t="s">
        <v>137</v>
      </c>
      <c r="X35" t="s">
        <v>137</v>
      </c>
      <c r="Y35" t="s">
        <v>137</v>
      </c>
      <c r="Z35">
        <v>30685</v>
      </c>
      <c r="AA35" t="s">
        <v>145</v>
      </c>
      <c r="AB35">
        <v>10</v>
      </c>
      <c r="AC35">
        <v>405</v>
      </c>
      <c r="AD35" t="s">
        <v>146</v>
      </c>
      <c r="AE35" t="s">
        <v>147</v>
      </c>
      <c r="AF35" t="s">
        <v>148</v>
      </c>
      <c r="AG35" t="s">
        <v>149</v>
      </c>
      <c r="AH35">
        <v>5</v>
      </c>
      <c r="AI35">
        <v>5</v>
      </c>
      <c r="AJ35">
        <v>1</v>
      </c>
      <c r="AK35" t="s">
        <v>150</v>
      </c>
      <c r="AL35">
        <v>121</v>
      </c>
      <c r="AM35">
        <v>10</v>
      </c>
      <c r="AN35" t="s">
        <v>151</v>
      </c>
      <c r="AO35" s="127">
        <v>43114</v>
      </c>
      <c r="AP35">
        <v>10</v>
      </c>
      <c r="AQ35" t="s">
        <v>145</v>
      </c>
      <c r="AR35">
        <v>10</v>
      </c>
      <c r="AS35">
        <v>30715</v>
      </c>
      <c r="AT35" t="s">
        <v>194</v>
      </c>
      <c r="AU35">
        <v>2492</v>
      </c>
      <c r="AV35" t="s">
        <v>153</v>
      </c>
      <c r="AW35" t="s">
        <v>154</v>
      </c>
      <c r="AX35" t="s">
        <v>148</v>
      </c>
      <c r="AY35" t="s">
        <v>137</v>
      </c>
    </row>
    <row r="36" spans="1:51">
      <c r="A36">
        <v>2018</v>
      </c>
      <c r="B36">
        <v>1</v>
      </c>
      <c r="C36">
        <v>15079735</v>
      </c>
      <c r="D36" t="s">
        <v>136</v>
      </c>
      <c r="E36">
        <v>2</v>
      </c>
      <c r="F36" t="s">
        <v>137</v>
      </c>
      <c r="G36">
        <v>963532</v>
      </c>
      <c r="H36" t="s">
        <v>190</v>
      </c>
      <c r="I36">
        <v>11.45</v>
      </c>
      <c r="J36">
        <v>12.5</v>
      </c>
      <c r="K36">
        <v>16.399999999999999</v>
      </c>
      <c r="L36" t="s">
        <v>191</v>
      </c>
      <c r="M36" t="s">
        <v>140</v>
      </c>
      <c r="N36" t="s">
        <v>142</v>
      </c>
      <c r="O36" t="s">
        <v>192</v>
      </c>
      <c r="P36" t="s">
        <v>193</v>
      </c>
      <c r="Q36">
        <v>0</v>
      </c>
      <c r="R36">
        <v>99</v>
      </c>
      <c r="S36" t="s">
        <v>144</v>
      </c>
      <c r="T36" t="s">
        <v>144</v>
      </c>
      <c r="U36" t="s">
        <v>144</v>
      </c>
      <c r="V36" t="s">
        <v>137</v>
      </c>
      <c r="W36" t="s">
        <v>137</v>
      </c>
      <c r="X36" t="s">
        <v>137</v>
      </c>
      <c r="Y36" t="s">
        <v>137</v>
      </c>
      <c r="Z36">
        <v>30726</v>
      </c>
      <c r="AA36" t="s">
        <v>145</v>
      </c>
      <c r="AB36">
        <v>10</v>
      </c>
      <c r="AC36">
        <v>405</v>
      </c>
      <c r="AD36" t="s">
        <v>146</v>
      </c>
      <c r="AE36" t="s">
        <v>147</v>
      </c>
      <c r="AF36" t="s">
        <v>148</v>
      </c>
      <c r="AG36" t="s">
        <v>149</v>
      </c>
      <c r="AH36">
        <v>5</v>
      </c>
      <c r="AI36">
        <v>5</v>
      </c>
      <c r="AJ36">
        <v>1</v>
      </c>
      <c r="AK36" t="s">
        <v>150</v>
      </c>
      <c r="AL36">
        <v>121</v>
      </c>
      <c r="AM36">
        <v>10</v>
      </c>
      <c r="AN36" t="s">
        <v>151</v>
      </c>
      <c r="AO36" s="127">
        <v>43114</v>
      </c>
      <c r="AP36">
        <v>10</v>
      </c>
      <c r="AQ36" t="s">
        <v>145</v>
      </c>
      <c r="AR36">
        <v>10</v>
      </c>
      <c r="AS36">
        <v>30715</v>
      </c>
      <c r="AT36" t="s">
        <v>194</v>
      </c>
      <c r="AU36">
        <v>2492</v>
      </c>
      <c r="AV36" t="s">
        <v>153</v>
      </c>
      <c r="AW36" t="s">
        <v>154</v>
      </c>
      <c r="AX36" t="s">
        <v>148</v>
      </c>
      <c r="AY36" t="s">
        <v>137</v>
      </c>
    </row>
    <row r="37" spans="1:51">
      <c r="A37">
        <v>2018</v>
      </c>
      <c r="B37">
        <v>1</v>
      </c>
      <c r="C37">
        <v>15079735</v>
      </c>
      <c r="D37" t="s">
        <v>136</v>
      </c>
      <c r="E37">
        <v>3</v>
      </c>
      <c r="F37" t="s">
        <v>137</v>
      </c>
      <c r="G37">
        <v>963532</v>
      </c>
      <c r="H37" t="s">
        <v>190</v>
      </c>
      <c r="I37">
        <v>11.45</v>
      </c>
      <c r="J37">
        <v>12.5</v>
      </c>
      <c r="K37">
        <v>16.399999999999999</v>
      </c>
      <c r="L37" t="s">
        <v>191</v>
      </c>
      <c r="M37" t="s">
        <v>140</v>
      </c>
      <c r="N37" t="s">
        <v>142</v>
      </c>
      <c r="O37" t="s">
        <v>192</v>
      </c>
      <c r="P37" t="s">
        <v>193</v>
      </c>
      <c r="Q37">
        <v>0</v>
      </c>
      <c r="R37">
        <v>99</v>
      </c>
      <c r="S37" t="s">
        <v>144</v>
      </c>
      <c r="T37" t="s">
        <v>144</v>
      </c>
      <c r="U37" t="s">
        <v>144</v>
      </c>
      <c r="V37" t="s">
        <v>137</v>
      </c>
      <c r="W37" t="s">
        <v>137</v>
      </c>
      <c r="X37" t="s">
        <v>137</v>
      </c>
      <c r="Y37" t="s">
        <v>137</v>
      </c>
      <c r="Z37">
        <v>30715</v>
      </c>
      <c r="AA37" t="s">
        <v>145</v>
      </c>
      <c r="AB37">
        <v>10</v>
      </c>
      <c r="AC37">
        <v>405</v>
      </c>
      <c r="AD37" t="s">
        <v>146</v>
      </c>
      <c r="AE37" t="s">
        <v>147</v>
      </c>
      <c r="AF37" t="s">
        <v>148</v>
      </c>
      <c r="AG37" t="s">
        <v>149</v>
      </c>
      <c r="AH37">
        <v>6</v>
      </c>
      <c r="AI37">
        <v>6</v>
      </c>
      <c r="AJ37">
        <v>1</v>
      </c>
      <c r="AK37" t="s">
        <v>150</v>
      </c>
      <c r="AL37">
        <v>121</v>
      </c>
      <c r="AM37">
        <v>10</v>
      </c>
      <c r="AN37" t="s">
        <v>151</v>
      </c>
      <c r="AO37" s="127">
        <v>43114</v>
      </c>
      <c r="AP37">
        <v>10</v>
      </c>
      <c r="AQ37" t="s">
        <v>145</v>
      </c>
      <c r="AR37">
        <v>10</v>
      </c>
      <c r="AS37">
        <v>30715</v>
      </c>
      <c r="AT37" t="s">
        <v>194</v>
      </c>
      <c r="AU37">
        <v>2492</v>
      </c>
      <c r="AV37" t="s">
        <v>153</v>
      </c>
      <c r="AW37" t="s">
        <v>154</v>
      </c>
      <c r="AX37" t="s">
        <v>148</v>
      </c>
      <c r="AY37" t="s">
        <v>137</v>
      </c>
    </row>
    <row r="38" spans="1:51">
      <c r="A38">
        <v>2018</v>
      </c>
      <c r="B38">
        <v>1</v>
      </c>
      <c r="C38">
        <v>15079736</v>
      </c>
      <c r="D38" t="s">
        <v>136</v>
      </c>
      <c r="E38">
        <v>1</v>
      </c>
      <c r="F38" t="s">
        <v>137</v>
      </c>
      <c r="G38">
        <v>954960</v>
      </c>
      <c r="H38" t="s">
        <v>195</v>
      </c>
      <c r="I38">
        <v>11.3</v>
      </c>
      <c r="J38">
        <v>9</v>
      </c>
      <c r="K38">
        <v>15.5</v>
      </c>
      <c r="L38" t="s">
        <v>196</v>
      </c>
      <c r="M38" t="s">
        <v>164</v>
      </c>
      <c r="N38" t="s">
        <v>142</v>
      </c>
      <c r="O38" t="s">
        <v>192</v>
      </c>
      <c r="P38" t="s">
        <v>197</v>
      </c>
      <c r="Q38">
        <v>0</v>
      </c>
      <c r="R38">
        <v>99</v>
      </c>
      <c r="S38" t="s">
        <v>144</v>
      </c>
      <c r="T38" t="s">
        <v>144</v>
      </c>
      <c r="U38" t="s">
        <v>144</v>
      </c>
      <c r="V38" t="s">
        <v>137</v>
      </c>
      <c r="W38" t="s">
        <v>137</v>
      </c>
      <c r="X38" t="s">
        <v>137</v>
      </c>
      <c r="Y38" t="s">
        <v>137</v>
      </c>
      <c r="Z38">
        <v>32751</v>
      </c>
      <c r="AA38" t="s">
        <v>170</v>
      </c>
      <c r="AB38">
        <v>10</v>
      </c>
      <c r="AC38">
        <v>405</v>
      </c>
      <c r="AD38" t="s">
        <v>146</v>
      </c>
      <c r="AE38" t="s">
        <v>147</v>
      </c>
      <c r="AF38" t="s">
        <v>148</v>
      </c>
      <c r="AG38" t="s">
        <v>149</v>
      </c>
      <c r="AH38">
        <v>5</v>
      </c>
      <c r="AI38">
        <v>5</v>
      </c>
      <c r="AJ38">
        <v>1</v>
      </c>
      <c r="AK38" t="s">
        <v>150</v>
      </c>
      <c r="AL38">
        <v>121</v>
      </c>
      <c r="AM38">
        <v>10</v>
      </c>
      <c r="AN38" t="s">
        <v>151</v>
      </c>
      <c r="AO38" s="127">
        <v>43114</v>
      </c>
      <c r="AP38">
        <v>10</v>
      </c>
      <c r="AQ38" t="s">
        <v>170</v>
      </c>
      <c r="AR38">
        <v>10</v>
      </c>
      <c r="AS38">
        <v>32401</v>
      </c>
      <c r="AT38" t="s">
        <v>198</v>
      </c>
      <c r="AU38">
        <v>2492</v>
      </c>
      <c r="AV38" t="s">
        <v>153</v>
      </c>
      <c r="AW38" t="s">
        <v>154</v>
      </c>
      <c r="AX38" t="s">
        <v>148</v>
      </c>
      <c r="AY38" t="s">
        <v>137</v>
      </c>
    </row>
    <row r="39" spans="1:51">
      <c r="A39">
        <v>2018</v>
      </c>
      <c r="B39">
        <v>1</v>
      </c>
      <c r="C39">
        <v>15079736</v>
      </c>
      <c r="D39" t="s">
        <v>136</v>
      </c>
      <c r="E39">
        <v>2</v>
      </c>
      <c r="F39" t="s">
        <v>137</v>
      </c>
      <c r="G39">
        <v>954960</v>
      </c>
      <c r="H39" t="s">
        <v>195</v>
      </c>
      <c r="I39">
        <v>11.3</v>
      </c>
      <c r="J39">
        <v>9</v>
      </c>
      <c r="K39">
        <v>15.5</v>
      </c>
      <c r="L39" t="s">
        <v>196</v>
      </c>
      <c r="M39" t="s">
        <v>164</v>
      </c>
      <c r="N39" t="s">
        <v>142</v>
      </c>
      <c r="O39" t="s">
        <v>192</v>
      </c>
      <c r="P39" t="s">
        <v>197</v>
      </c>
      <c r="Q39">
        <v>0</v>
      </c>
      <c r="R39">
        <v>99</v>
      </c>
      <c r="S39" t="s">
        <v>144</v>
      </c>
      <c r="T39" t="s">
        <v>144</v>
      </c>
      <c r="U39" t="s">
        <v>144</v>
      </c>
      <c r="V39" t="s">
        <v>137</v>
      </c>
      <c r="W39" t="s">
        <v>137</v>
      </c>
      <c r="X39" t="s">
        <v>137</v>
      </c>
      <c r="Y39" t="s">
        <v>137</v>
      </c>
      <c r="Z39">
        <v>32401</v>
      </c>
      <c r="AA39" t="s">
        <v>170</v>
      </c>
      <c r="AB39">
        <v>10</v>
      </c>
      <c r="AC39">
        <v>405</v>
      </c>
      <c r="AD39" t="s">
        <v>146</v>
      </c>
      <c r="AE39" t="s">
        <v>147</v>
      </c>
      <c r="AF39" t="s">
        <v>148</v>
      </c>
      <c r="AG39" t="s">
        <v>149</v>
      </c>
      <c r="AH39">
        <v>5</v>
      </c>
      <c r="AI39">
        <v>5</v>
      </c>
      <c r="AJ39">
        <v>1</v>
      </c>
      <c r="AK39" t="s">
        <v>150</v>
      </c>
      <c r="AL39">
        <v>121</v>
      </c>
      <c r="AM39">
        <v>10</v>
      </c>
      <c r="AN39" t="s">
        <v>151</v>
      </c>
      <c r="AO39" s="127">
        <v>43114</v>
      </c>
      <c r="AP39">
        <v>10</v>
      </c>
      <c r="AQ39" t="s">
        <v>170</v>
      </c>
      <c r="AR39">
        <v>10</v>
      </c>
      <c r="AS39">
        <v>32401</v>
      </c>
      <c r="AT39" t="s">
        <v>198</v>
      </c>
      <c r="AU39">
        <v>2492</v>
      </c>
      <c r="AV39" t="s">
        <v>153</v>
      </c>
      <c r="AW39" t="s">
        <v>154</v>
      </c>
      <c r="AX39" t="s">
        <v>148</v>
      </c>
      <c r="AY39" t="s">
        <v>137</v>
      </c>
    </row>
    <row r="40" spans="1:51">
      <c r="A40">
        <v>2018</v>
      </c>
      <c r="B40">
        <v>1</v>
      </c>
      <c r="C40">
        <v>15079737</v>
      </c>
      <c r="D40" t="s">
        <v>136</v>
      </c>
      <c r="E40">
        <v>1</v>
      </c>
      <c r="F40" t="s">
        <v>137</v>
      </c>
      <c r="G40">
        <v>124585</v>
      </c>
      <c r="H40" t="s">
        <v>199</v>
      </c>
      <c r="I40">
        <v>11.8</v>
      </c>
      <c r="J40">
        <v>15</v>
      </c>
      <c r="K40">
        <v>5</v>
      </c>
      <c r="L40" t="s">
        <v>200</v>
      </c>
      <c r="M40" t="s">
        <v>157</v>
      </c>
      <c r="N40" t="s">
        <v>142</v>
      </c>
      <c r="O40" t="s">
        <v>192</v>
      </c>
      <c r="P40" t="s">
        <v>201</v>
      </c>
      <c r="Q40">
        <v>0</v>
      </c>
      <c r="R40">
        <v>99</v>
      </c>
      <c r="S40" t="s">
        <v>144</v>
      </c>
      <c r="T40" t="s">
        <v>144</v>
      </c>
      <c r="U40" t="s">
        <v>144</v>
      </c>
      <c r="V40" t="s">
        <v>137</v>
      </c>
      <c r="W40" t="s">
        <v>137</v>
      </c>
      <c r="X40" t="s">
        <v>137</v>
      </c>
      <c r="Y40" t="s">
        <v>137</v>
      </c>
      <c r="Z40">
        <v>41531</v>
      </c>
      <c r="AA40" t="s">
        <v>159</v>
      </c>
      <c r="AB40">
        <v>10</v>
      </c>
      <c r="AC40">
        <v>405</v>
      </c>
      <c r="AD40" t="s">
        <v>146</v>
      </c>
      <c r="AE40" t="s">
        <v>147</v>
      </c>
      <c r="AF40" t="s">
        <v>148</v>
      </c>
      <c r="AG40" t="s">
        <v>149</v>
      </c>
      <c r="AH40">
        <v>4.7169999999999996</v>
      </c>
      <c r="AI40">
        <v>4.7169999999999996</v>
      </c>
      <c r="AJ40">
        <v>1</v>
      </c>
      <c r="AK40" t="s">
        <v>150</v>
      </c>
      <c r="AL40">
        <v>121</v>
      </c>
      <c r="AM40">
        <v>10</v>
      </c>
      <c r="AN40" t="s">
        <v>151</v>
      </c>
      <c r="AO40" s="127">
        <v>43114</v>
      </c>
      <c r="AP40">
        <v>10</v>
      </c>
      <c r="AQ40" t="s">
        <v>160</v>
      </c>
      <c r="AR40">
        <v>10</v>
      </c>
      <c r="AS40">
        <v>43986</v>
      </c>
      <c r="AT40" t="s">
        <v>202</v>
      </c>
      <c r="AU40">
        <v>2492</v>
      </c>
      <c r="AV40" t="s">
        <v>153</v>
      </c>
      <c r="AW40" t="s">
        <v>154</v>
      </c>
      <c r="AX40" t="s">
        <v>148</v>
      </c>
      <c r="AY40" t="s">
        <v>137</v>
      </c>
    </row>
    <row r="41" spans="1:51">
      <c r="A41">
        <v>2018</v>
      </c>
      <c r="B41">
        <v>1</v>
      </c>
      <c r="C41">
        <v>15079738</v>
      </c>
      <c r="D41" t="s">
        <v>136</v>
      </c>
      <c r="E41">
        <v>1</v>
      </c>
      <c r="F41" t="s">
        <v>137</v>
      </c>
      <c r="G41">
        <v>916138</v>
      </c>
      <c r="H41" t="s">
        <v>162</v>
      </c>
      <c r="I41">
        <v>11.9</v>
      </c>
      <c r="J41">
        <v>12</v>
      </c>
      <c r="K41">
        <v>21</v>
      </c>
      <c r="L41" t="s">
        <v>163</v>
      </c>
      <c r="M41" t="s">
        <v>164</v>
      </c>
      <c r="N41" t="s">
        <v>192</v>
      </c>
      <c r="O41" t="s">
        <v>203</v>
      </c>
      <c r="P41" t="s">
        <v>204</v>
      </c>
      <c r="Q41">
        <v>0</v>
      </c>
      <c r="R41">
        <v>10</v>
      </c>
      <c r="S41" t="s">
        <v>168</v>
      </c>
      <c r="T41" t="s">
        <v>169</v>
      </c>
      <c r="U41" t="s">
        <v>169</v>
      </c>
      <c r="V41" t="s">
        <v>137</v>
      </c>
      <c r="W41" t="s">
        <v>137</v>
      </c>
      <c r="X41" t="s">
        <v>137</v>
      </c>
      <c r="Y41" t="s">
        <v>137</v>
      </c>
      <c r="Z41">
        <v>32612</v>
      </c>
      <c r="AA41" t="s">
        <v>170</v>
      </c>
      <c r="AB41">
        <v>10</v>
      </c>
      <c r="AC41">
        <v>405</v>
      </c>
      <c r="AD41" t="s">
        <v>146</v>
      </c>
      <c r="AE41" t="s">
        <v>147</v>
      </c>
      <c r="AF41" t="s">
        <v>148</v>
      </c>
      <c r="AG41" t="s">
        <v>149</v>
      </c>
      <c r="AH41">
        <v>0.5</v>
      </c>
      <c r="AI41">
        <v>0.5</v>
      </c>
      <c r="AJ41">
        <v>1</v>
      </c>
      <c r="AK41" t="s">
        <v>150</v>
      </c>
      <c r="AL41">
        <v>121</v>
      </c>
      <c r="AM41">
        <v>10</v>
      </c>
      <c r="AN41" t="s">
        <v>171</v>
      </c>
      <c r="AO41" t="s">
        <v>137</v>
      </c>
      <c r="AP41" t="s">
        <v>137</v>
      </c>
      <c r="AQ41" t="s">
        <v>170</v>
      </c>
      <c r="AR41">
        <v>10</v>
      </c>
      <c r="AS41">
        <v>33557</v>
      </c>
      <c r="AT41" t="s">
        <v>172</v>
      </c>
      <c r="AU41">
        <v>3641</v>
      </c>
      <c r="AV41" t="s">
        <v>205</v>
      </c>
      <c r="AW41" t="s">
        <v>154</v>
      </c>
      <c r="AX41" t="s">
        <v>148</v>
      </c>
      <c r="AY41" t="s">
        <v>137</v>
      </c>
    </row>
    <row r="42" spans="1:51">
      <c r="A42">
        <v>2018</v>
      </c>
      <c r="B42">
        <v>1</v>
      </c>
      <c r="C42">
        <v>15079946</v>
      </c>
      <c r="D42" t="s">
        <v>136</v>
      </c>
      <c r="E42">
        <v>1</v>
      </c>
      <c r="F42" t="s">
        <v>137</v>
      </c>
      <c r="G42">
        <v>7781</v>
      </c>
      <c r="H42" t="s">
        <v>138</v>
      </c>
      <c r="I42">
        <v>14.1</v>
      </c>
      <c r="J42">
        <v>14.6</v>
      </c>
      <c r="K42">
        <v>26.5</v>
      </c>
      <c r="L42" t="s">
        <v>139</v>
      </c>
      <c r="M42" t="s">
        <v>140</v>
      </c>
      <c r="N42" t="s">
        <v>166</v>
      </c>
      <c r="O42" t="s">
        <v>206</v>
      </c>
      <c r="P42" t="s">
        <v>207</v>
      </c>
      <c r="Q42">
        <v>0</v>
      </c>
      <c r="R42">
        <v>99</v>
      </c>
      <c r="S42" t="s">
        <v>144</v>
      </c>
      <c r="T42" t="s">
        <v>144</v>
      </c>
      <c r="U42" t="s">
        <v>144</v>
      </c>
      <c r="V42" t="s">
        <v>137</v>
      </c>
      <c r="W42" t="s">
        <v>137</v>
      </c>
      <c r="X42" t="s">
        <v>137</v>
      </c>
      <c r="Y42" t="s">
        <v>137</v>
      </c>
      <c r="Z42">
        <v>31160</v>
      </c>
      <c r="AA42" t="s">
        <v>145</v>
      </c>
      <c r="AB42">
        <v>10</v>
      </c>
      <c r="AC42">
        <v>405</v>
      </c>
      <c r="AD42" t="s">
        <v>146</v>
      </c>
      <c r="AE42" t="s">
        <v>147</v>
      </c>
      <c r="AF42" t="s">
        <v>148</v>
      </c>
      <c r="AG42" t="s">
        <v>149</v>
      </c>
      <c r="AH42">
        <v>5</v>
      </c>
      <c r="AI42">
        <v>5</v>
      </c>
      <c r="AJ42">
        <v>1</v>
      </c>
      <c r="AK42" t="s">
        <v>150</v>
      </c>
      <c r="AL42">
        <v>121</v>
      </c>
      <c r="AM42">
        <v>10</v>
      </c>
      <c r="AN42" t="s">
        <v>151</v>
      </c>
      <c r="AO42" s="127">
        <v>43116</v>
      </c>
      <c r="AP42">
        <v>10</v>
      </c>
      <c r="AQ42" t="s">
        <v>145</v>
      </c>
      <c r="AR42">
        <v>10</v>
      </c>
      <c r="AS42">
        <v>30770</v>
      </c>
      <c r="AT42" t="s">
        <v>152</v>
      </c>
      <c r="AU42">
        <v>2492</v>
      </c>
      <c r="AV42" t="s">
        <v>153</v>
      </c>
      <c r="AW42" t="s">
        <v>154</v>
      </c>
      <c r="AX42" t="s">
        <v>148</v>
      </c>
      <c r="AY42" t="s">
        <v>137</v>
      </c>
    </row>
    <row r="43" spans="1:51">
      <c r="A43">
        <v>2018</v>
      </c>
      <c r="B43">
        <v>1</v>
      </c>
      <c r="C43">
        <v>15079946</v>
      </c>
      <c r="D43" t="s">
        <v>136</v>
      </c>
      <c r="E43">
        <v>2</v>
      </c>
      <c r="F43" t="s">
        <v>137</v>
      </c>
      <c r="G43">
        <v>7781</v>
      </c>
      <c r="H43" t="s">
        <v>138</v>
      </c>
      <c r="I43">
        <v>14.1</v>
      </c>
      <c r="J43">
        <v>14.6</v>
      </c>
      <c r="K43">
        <v>26.5</v>
      </c>
      <c r="L43" t="s">
        <v>139</v>
      </c>
      <c r="M43" t="s">
        <v>140</v>
      </c>
      <c r="N43" t="s">
        <v>166</v>
      </c>
      <c r="O43" t="s">
        <v>206</v>
      </c>
      <c r="P43" t="s">
        <v>207</v>
      </c>
      <c r="Q43">
        <v>0</v>
      </c>
      <c r="R43">
        <v>99</v>
      </c>
      <c r="S43" t="s">
        <v>144</v>
      </c>
      <c r="T43" t="s">
        <v>144</v>
      </c>
      <c r="U43" t="s">
        <v>144</v>
      </c>
      <c r="V43" t="s">
        <v>137</v>
      </c>
      <c r="W43" t="s">
        <v>137</v>
      </c>
      <c r="X43" t="s">
        <v>137</v>
      </c>
      <c r="Y43" t="s">
        <v>137</v>
      </c>
      <c r="Z43">
        <v>30770</v>
      </c>
      <c r="AA43" t="s">
        <v>145</v>
      </c>
      <c r="AB43">
        <v>10</v>
      </c>
      <c r="AC43">
        <v>405</v>
      </c>
      <c r="AD43" t="s">
        <v>146</v>
      </c>
      <c r="AE43" t="s">
        <v>147</v>
      </c>
      <c r="AF43" t="s">
        <v>148</v>
      </c>
      <c r="AG43" t="s">
        <v>149</v>
      </c>
      <c r="AH43">
        <v>5</v>
      </c>
      <c r="AI43">
        <v>5</v>
      </c>
      <c r="AJ43">
        <v>1</v>
      </c>
      <c r="AK43" t="s">
        <v>150</v>
      </c>
      <c r="AL43">
        <v>121</v>
      </c>
      <c r="AM43">
        <v>10</v>
      </c>
      <c r="AN43" t="s">
        <v>151</v>
      </c>
      <c r="AO43" s="127">
        <v>43116</v>
      </c>
      <c r="AP43">
        <v>10</v>
      </c>
      <c r="AQ43" t="s">
        <v>145</v>
      </c>
      <c r="AR43">
        <v>10</v>
      </c>
      <c r="AS43">
        <v>30770</v>
      </c>
      <c r="AT43" t="s">
        <v>152</v>
      </c>
      <c r="AU43">
        <v>2492</v>
      </c>
      <c r="AV43" t="s">
        <v>153</v>
      </c>
      <c r="AW43" t="s">
        <v>154</v>
      </c>
      <c r="AX43" t="s">
        <v>148</v>
      </c>
      <c r="AY43" t="s">
        <v>137</v>
      </c>
    </row>
    <row r="44" spans="1:51">
      <c r="A44">
        <v>2018</v>
      </c>
      <c r="B44">
        <v>1</v>
      </c>
      <c r="C44">
        <v>15079947</v>
      </c>
      <c r="D44" t="s">
        <v>136</v>
      </c>
      <c r="E44">
        <v>1</v>
      </c>
      <c r="F44" t="s">
        <v>137</v>
      </c>
      <c r="G44">
        <v>955862</v>
      </c>
      <c r="H44" t="s">
        <v>179</v>
      </c>
      <c r="I44">
        <v>11.8</v>
      </c>
      <c r="J44">
        <v>12</v>
      </c>
      <c r="K44">
        <v>18.399999999999999</v>
      </c>
      <c r="L44" t="s">
        <v>180</v>
      </c>
      <c r="M44" t="s">
        <v>181</v>
      </c>
      <c r="N44" t="s">
        <v>208</v>
      </c>
      <c r="O44" t="s">
        <v>206</v>
      </c>
      <c r="P44" t="s">
        <v>209</v>
      </c>
      <c r="Q44">
        <v>0</v>
      </c>
      <c r="R44">
        <v>99</v>
      </c>
      <c r="S44" t="s">
        <v>144</v>
      </c>
      <c r="T44" t="s">
        <v>144</v>
      </c>
      <c r="U44" t="s">
        <v>144</v>
      </c>
      <c r="V44" t="s">
        <v>137</v>
      </c>
      <c r="W44" t="s">
        <v>137</v>
      </c>
      <c r="X44" t="s">
        <v>137</v>
      </c>
      <c r="Y44" t="s">
        <v>137</v>
      </c>
      <c r="Z44">
        <v>34041</v>
      </c>
      <c r="AA44" t="s">
        <v>170</v>
      </c>
      <c r="AB44">
        <v>10</v>
      </c>
      <c r="AC44">
        <v>405</v>
      </c>
      <c r="AD44" t="s">
        <v>146</v>
      </c>
      <c r="AE44" t="s">
        <v>147</v>
      </c>
      <c r="AF44" t="s">
        <v>148</v>
      </c>
      <c r="AG44" t="s">
        <v>149</v>
      </c>
      <c r="AH44">
        <v>4</v>
      </c>
      <c r="AI44">
        <v>4</v>
      </c>
      <c r="AJ44">
        <v>1</v>
      </c>
      <c r="AK44" t="s">
        <v>150</v>
      </c>
      <c r="AL44">
        <v>121</v>
      </c>
      <c r="AM44">
        <v>10</v>
      </c>
      <c r="AN44" t="s">
        <v>151</v>
      </c>
      <c r="AO44" s="127">
        <v>43116</v>
      </c>
      <c r="AP44">
        <v>10</v>
      </c>
      <c r="AQ44" t="s">
        <v>170</v>
      </c>
      <c r="AR44">
        <v>10</v>
      </c>
      <c r="AS44">
        <v>32328</v>
      </c>
      <c r="AT44" t="s">
        <v>185</v>
      </c>
      <c r="AU44">
        <v>2492</v>
      </c>
      <c r="AV44" t="s">
        <v>153</v>
      </c>
      <c r="AW44" t="s">
        <v>154</v>
      </c>
      <c r="AX44" t="s">
        <v>148</v>
      </c>
      <c r="AY44" t="s">
        <v>137</v>
      </c>
    </row>
    <row r="45" spans="1:51">
      <c r="A45">
        <v>2018</v>
      </c>
      <c r="B45">
        <v>1</v>
      </c>
      <c r="C45">
        <v>15079947</v>
      </c>
      <c r="D45" t="s">
        <v>136</v>
      </c>
      <c r="E45">
        <v>2</v>
      </c>
      <c r="F45" t="s">
        <v>137</v>
      </c>
      <c r="G45">
        <v>955862</v>
      </c>
      <c r="H45" t="s">
        <v>179</v>
      </c>
      <c r="I45">
        <v>11.8</v>
      </c>
      <c r="J45">
        <v>12</v>
      </c>
      <c r="K45">
        <v>18.399999999999999</v>
      </c>
      <c r="L45" t="s">
        <v>180</v>
      </c>
      <c r="M45" t="s">
        <v>181</v>
      </c>
      <c r="N45" t="s">
        <v>208</v>
      </c>
      <c r="O45" t="s">
        <v>206</v>
      </c>
      <c r="P45" t="s">
        <v>209</v>
      </c>
      <c r="Q45">
        <v>0</v>
      </c>
      <c r="R45">
        <v>99</v>
      </c>
      <c r="S45" t="s">
        <v>144</v>
      </c>
      <c r="T45" t="s">
        <v>144</v>
      </c>
      <c r="U45" t="s">
        <v>144</v>
      </c>
      <c r="V45" t="s">
        <v>137</v>
      </c>
      <c r="W45" t="s">
        <v>137</v>
      </c>
      <c r="X45" t="s">
        <v>137</v>
      </c>
      <c r="Y45" t="s">
        <v>137</v>
      </c>
      <c r="Z45">
        <v>32073</v>
      </c>
      <c r="AA45" t="s">
        <v>170</v>
      </c>
      <c r="AB45">
        <v>10</v>
      </c>
      <c r="AC45">
        <v>405</v>
      </c>
      <c r="AD45" t="s">
        <v>146</v>
      </c>
      <c r="AE45" t="s">
        <v>147</v>
      </c>
      <c r="AF45" t="s">
        <v>148</v>
      </c>
      <c r="AG45" t="s">
        <v>149</v>
      </c>
      <c r="AH45">
        <v>4</v>
      </c>
      <c r="AI45">
        <v>4</v>
      </c>
      <c r="AJ45">
        <v>1</v>
      </c>
      <c r="AK45" t="s">
        <v>150</v>
      </c>
      <c r="AL45">
        <v>121</v>
      </c>
      <c r="AM45">
        <v>10</v>
      </c>
      <c r="AN45" t="s">
        <v>151</v>
      </c>
      <c r="AO45" s="127">
        <v>43116</v>
      </c>
      <c r="AP45">
        <v>10</v>
      </c>
      <c r="AQ45" t="s">
        <v>170</v>
      </c>
      <c r="AR45">
        <v>10</v>
      </c>
      <c r="AS45">
        <v>32328</v>
      </c>
      <c r="AT45" t="s">
        <v>185</v>
      </c>
      <c r="AU45">
        <v>2492</v>
      </c>
      <c r="AV45" t="s">
        <v>153</v>
      </c>
      <c r="AW45" t="s">
        <v>154</v>
      </c>
      <c r="AX45" t="s">
        <v>148</v>
      </c>
      <c r="AY45" t="s">
        <v>137</v>
      </c>
    </row>
    <row r="46" spans="1:51">
      <c r="A46">
        <v>2018</v>
      </c>
      <c r="B46">
        <v>1</v>
      </c>
      <c r="C46">
        <v>15079947</v>
      </c>
      <c r="D46" t="s">
        <v>136</v>
      </c>
      <c r="E46">
        <v>3</v>
      </c>
      <c r="F46" t="s">
        <v>137</v>
      </c>
      <c r="G46">
        <v>955862</v>
      </c>
      <c r="H46" t="s">
        <v>179</v>
      </c>
      <c r="I46">
        <v>11.8</v>
      </c>
      <c r="J46">
        <v>12</v>
      </c>
      <c r="K46">
        <v>18.399999999999999</v>
      </c>
      <c r="L46" t="s">
        <v>180</v>
      </c>
      <c r="M46" t="s">
        <v>181</v>
      </c>
      <c r="N46" t="s">
        <v>208</v>
      </c>
      <c r="O46" t="s">
        <v>206</v>
      </c>
      <c r="P46" t="s">
        <v>209</v>
      </c>
      <c r="Q46">
        <v>0</v>
      </c>
      <c r="R46">
        <v>99</v>
      </c>
      <c r="S46" t="s">
        <v>144</v>
      </c>
      <c r="T46" t="s">
        <v>144</v>
      </c>
      <c r="U46" t="s">
        <v>144</v>
      </c>
      <c r="V46" t="s">
        <v>137</v>
      </c>
      <c r="W46" t="s">
        <v>137</v>
      </c>
      <c r="X46" t="s">
        <v>137</v>
      </c>
      <c r="Y46" t="s">
        <v>137</v>
      </c>
      <c r="Z46">
        <v>32328</v>
      </c>
      <c r="AA46" t="s">
        <v>170</v>
      </c>
      <c r="AB46">
        <v>10</v>
      </c>
      <c r="AC46">
        <v>405</v>
      </c>
      <c r="AD46" t="s">
        <v>146</v>
      </c>
      <c r="AE46" t="s">
        <v>147</v>
      </c>
      <c r="AF46" t="s">
        <v>148</v>
      </c>
      <c r="AG46" t="s">
        <v>149</v>
      </c>
      <c r="AH46">
        <v>3</v>
      </c>
      <c r="AI46">
        <v>3</v>
      </c>
      <c r="AJ46">
        <v>1</v>
      </c>
      <c r="AK46" t="s">
        <v>150</v>
      </c>
      <c r="AL46">
        <v>121</v>
      </c>
      <c r="AM46">
        <v>10</v>
      </c>
      <c r="AN46" t="s">
        <v>151</v>
      </c>
      <c r="AO46" s="127">
        <v>43116</v>
      </c>
      <c r="AP46">
        <v>10</v>
      </c>
      <c r="AQ46" t="s">
        <v>170</v>
      </c>
      <c r="AR46">
        <v>10</v>
      </c>
      <c r="AS46">
        <v>32328</v>
      </c>
      <c r="AT46" t="s">
        <v>185</v>
      </c>
      <c r="AU46">
        <v>2492</v>
      </c>
      <c r="AV46" t="s">
        <v>153</v>
      </c>
      <c r="AW46" t="s">
        <v>154</v>
      </c>
      <c r="AX46" t="s">
        <v>148</v>
      </c>
      <c r="AY46" t="s">
        <v>137</v>
      </c>
    </row>
    <row r="47" spans="1:51">
      <c r="A47">
        <v>2018</v>
      </c>
      <c r="B47">
        <v>1</v>
      </c>
      <c r="C47">
        <v>15080034</v>
      </c>
      <c r="D47" t="s">
        <v>136</v>
      </c>
      <c r="E47">
        <v>1</v>
      </c>
      <c r="F47" t="s">
        <v>137</v>
      </c>
      <c r="G47">
        <v>961627</v>
      </c>
      <c r="H47" t="s">
        <v>186</v>
      </c>
      <c r="I47">
        <v>11.8</v>
      </c>
      <c r="J47">
        <v>15</v>
      </c>
      <c r="K47">
        <v>15</v>
      </c>
      <c r="L47" t="s">
        <v>187</v>
      </c>
      <c r="M47" t="s">
        <v>140</v>
      </c>
      <c r="N47" t="s">
        <v>208</v>
      </c>
      <c r="O47" t="s">
        <v>210</v>
      </c>
      <c r="P47" t="s">
        <v>211</v>
      </c>
      <c r="Q47">
        <v>0</v>
      </c>
      <c r="R47">
        <v>10</v>
      </c>
      <c r="S47" t="s">
        <v>168</v>
      </c>
      <c r="T47" t="s">
        <v>212</v>
      </c>
      <c r="U47" t="s">
        <v>212</v>
      </c>
      <c r="V47" t="s">
        <v>137</v>
      </c>
      <c r="W47" t="s">
        <v>137</v>
      </c>
      <c r="X47" t="s">
        <v>137</v>
      </c>
      <c r="Y47" t="s">
        <v>137</v>
      </c>
      <c r="Z47">
        <v>30662</v>
      </c>
      <c r="AA47" t="s">
        <v>145</v>
      </c>
      <c r="AB47">
        <v>10</v>
      </c>
      <c r="AC47">
        <v>405</v>
      </c>
      <c r="AD47" t="s">
        <v>146</v>
      </c>
      <c r="AE47" t="s">
        <v>147</v>
      </c>
      <c r="AF47" t="s">
        <v>148</v>
      </c>
      <c r="AG47" t="s">
        <v>149</v>
      </c>
      <c r="AH47">
        <v>5.5910000000000002</v>
      </c>
      <c r="AI47">
        <v>5.5910000000000002</v>
      </c>
      <c r="AJ47">
        <v>1</v>
      </c>
      <c r="AK47" t="s">
        <v>150</v>
      </c>
      <c r="AL47">
        <v>121</v>
      </c>
      <c r="AM47">
        <v>10</v>
      </c>
      <c r="AN47" t="s">
        <v>171</v>
      </c>
      <c r="AO47" t="s">
        <v>137</v>
      </c>
      <c r="AP47" t="s">
        <v>137</v>
      </c>
      <c r="AQ47" t="s">
        <v>145</v>
      </c>
      <c r="AR47">
        <v>10</v>
      </c>
      <c r="AS47">
        <v>30662</v>
      </c>
      <c r="AT47" t="s">
        <v>189</v>
      </c>
      <c r="AU47">
        <v>2492</v>
      </c>
      <c r="AV47" t="s">
        <v>153</v>
      </c>
      <c r="AW47" t="s">
        <v>154</v>
      </c>
      <c r="AX47" t="s">
        <v>148</v>
      </c>
      <c r="AY47" t="s">
        <v>137</v>
      </c>
    </row>
    <row r="48" spans="1:51">
      <c r="A48">
        <v>2018</v>
      </c>
      <c r="B48">
        <v>1</v>
      </c>
      <c r="C48">
        <v>15080149</v>
      </c>
      <c r="D48" t="s">
        <v>136</v>
      </c>
      <c r="E48">
        <v>1</v>
      </c>
      <c r="F48" t="s">
        <v>137</v>
      </c>
      <c r="G48">
        <v>954604</v>
      </c>
      <c r="H48" t="s">
        <v>213</v>
      </c>
      <c r="I48">
        <v>12.77</v>
      </c>
      <c r="J48">
        <v>18</v>
      </c>
      <c r="K48">
        <v>24.2</v>
      </c>
      <c r="L48" t="s">
        <v>214</v>
      </c>
      <c r="M48" t="s">
        <v>140</v>
      </c>
      <c r="N48" t="s">
        <v>208</v>
      </c>
      <c r="O48" t="s">
        <v>215</v>
      </c>
      <c r="P48" t="s">
        <v>216</v>
      </c>
      <c r="Q48">
        <v>0</v>
      </c>
      <c r="R48">
        <v>99</v>
      </c>
      <c r="S48" t="s">
        <v>144</v>
      </c>
      <c r="T48" t="s">
        <v>144</v>
      </c>
      <c r="U48" t="s">
        <v>144</v>
      </c>
      <c r="V48" t="s">
        <v>137</v>
      </c>
      <c r="W48" t="s">
        <v>137</v>
      </c>
      <c r="X48" t="s">
        <v>137</v>
      </c>
      <c r="Y48" t="s">
        <v>137</v>
      </c>
      <c r="Z48">
        <v>917616</v>
      </c>
      <c r="AA48" t="s">
        <v>159</v>
      </c>
      <c r="AB48">
        <v>10</v>
      </c>
      <c r="AC48">
        <v>405</v>
      </c>
      <c r="AD48" t="s">
        <v>146</v>
      </c>
      <c r="AE48" t="s">
        <v>147</v>
      </c>
      <c r="AF48" t="s">
        <v>148</v>
      </c>
      <c r="AG48" t="s">
        <v>149</v>
      </c>
      <c r="AH48">
        <v>5</v>
      </c>
      <c r="AI48">
        <v>5</v>
      </c>
      <c r="AJ48">
        <v>1</v>
      </c>
      <c r="AK48" t="s">
        <v>150</v>
      </c>
      <c r="AL48">
        <v>121</v>
      </c>
      <c r="AM48">
        <v>10</v>
      </c>
      <c r="AN48" t="s">
        <v>151</v>
      </c>
      <c r="AO48" s="127">
        <v>43118</v>
      </c>
      <c r="AP48">
        <v>10</v>
      </c>
      <c r="AQ48" t="s">
        <v>160</v>
      </c>
      <c r="AR48">
        <v>10</v>
      </c>
      <c r="AS48">
        <v>42441</v>
      </c>
      <c r="AT48" t="s">
        <v>217</v>
      </c>
      <c r="AU48">
        <v>2492</v>
      </c>
      <c r="AV48" t="s">
        <v>153</v>
      </c>
      <c r="AW48" t="s">
        <v>154</v>
      </c>
      <c r="AX48" t="s">
        <v>148</v>
      </c>
      <c r="AY48" t="s">
        <v>137</v>
      </c>
    </row>
    <row r="49" spans="1:51">
      <c r="A49">
        <v>2018</v>
      </c>
      <c r="B49">
        <v>1</v>
      </c>
      <c r="C49">
        <v>15080149</v>
      </c>
      <c r="D49" t="s">
        <v>136</v>
      </c>
      <c r="E49">
        <v>2</v>
      </c>
      <c r="F49" t="s">
        <v>137</v>
      </c>
      <c r="G49">
        <v>954604</v>
      </c>
      <c r="H49" t="s">
        <v>213</v>
      </c>
      <c r="I49">
        <v>12.77</v>
      </c>
      <c r="J49">
        <v>18</v>
      </c>
      <c r="K49">
        <v>24.2</v>
      </c>
      <c r="L49" t="s">
        <v>214</v>
      </c>
      <c r="M49" t="s">
        <v>140</v>
      </c>
      <c r="N49" t="s">
        <v>208</v>
      </c>
      <c r="O49" t="s">
        <v>215</v>
      </c>
      <c r="P49" t="s">
        <v>216</v>
      </c>
      <c r="Q49">
        <v>0</v>
      </c>
      <c r="R49">
        <v>99</v>
      </c>
      <c r="S49" t="s">
        <v>144</v>
      </c>
      <c r="T49" t="s">
        <v>144</v>
      </c>
      <c r="U49" t="s">
        <v>144</v>
      </c>
      <c r="V49" t="s">
        <v>137</v>
      </c>
      <c r="W49" t="s">
        <v>137</v>
      </c>
      <c r="X49" t="s">
        <v>137</v>
      </c>
      <c r="Y49" t="s">
        <v>137</v>
      </c>
      <c r="Z49">
        <v>42441</v>
      </c>
      <c r="AA49" t="s">
        <v>145</v>
      </c>
      <c r="AB49">
        <v>10</v>
      </c>
      <c r="AC49">
        <v>405</v>
      </c>
      <c r="AD49" t="s">
        <v>146</v>
      </c>
      <c r="AE49" t="s">
        <v>147</v>
      </c>
      <c r="AF49" t="s">
        <v>148</v>
      </c>
      <c r="AG49" t="s">
        <v>149</v>
      </c>
      <c r="AH49">
        <v>5</v>
      </c>
      <c r="AI49">
        <v>5</v>
      </c>
      <c r="AJ49">
        <v>1</v>
      </c>
      <c r="AK49" t="s">
        <v>150</v>
      </c>
      <c r="AL49">
        <v>121</v>
      </c>
      <c r="AM49">
        <v>10</v>
      </c>
      <c r="AN49" t="s">
        <v>151</v>
      </c>
      <c r="AO49" s="127">
        <v>43118</v>
      </c>
      <c r="AP49">
        <v>10</v>
      </c>
      <c r="AQ49" t="s">
        <v>160</v>
      </c>
      <c r="AR49">
        <v>10</v>
      </c>
      <c r="AS49">
        <v>42441</v>
      </c>
      <c r="AT49" t="s">
        <v>217</v>
      </c>
      <c r="AU49">
        <v>2492</v>
      </c>
      <c r="AV49" t="s">
        <v>153</v>
      </c>
      <c r="AW49" t="s">
        <v>154</v>
      </c>
      <c r="AX49" t="s">
        <v>148</v>
      </c>
      <c r="AY49" t="s">
        <v>137</v>
      </c>
    </row>
    <row r="50" spans="1:51">
      <c r="A50">
        <v>2018</v>
      </c>
      <c r="B50">
        <v>1</v>
      </c>
      <c r="C50">
        <v>15080149</v>
      </c>
      <c r="D50" t="s">
        <v>136</v>
      </c>
      <c r="E50">
        <v>3</v>
      </c>
      <c r="F50" t="s">
        <v>137</v>
      </c>
      <c r="G50">
        <v>954604</v>
      </c>
      <c r="H50" t="s">
        <v>213</v>
      </c>
      <c r="I50">
        <v>12.77</v>
      </c>
      <c r="J50">
        <v>18</v>
      </c>
      <c r="K50">
        <v>24.2</v>
      </c>
      <c r="L50" t="s">
        <v>214</v>
      </c>
      <c r="M50" t="s">
        <v>140</v>
      </c>
      <c r="N50" t="s">
        <v>208</v>
      </c>
      <c r="O50" t="s">
        <v>215</v>
      </c>
      <c r="P50" t="s">
        <v>216</v>
      </c>
      <c r="Q50">
        <v>0</v>
      </c>
      <c r="R50">
        <v>99</v>
      </c>
      <c r="S50" t="s">
        <v>144</v>
      </c>
      <c r="T50" t="s">
        <v>144</v>
      </c>
      <c r="U50" t="s">
        <v>144</v>
      </c>
      <c r="V50" t="s">
        <v>137</v>
      </c>
      <c r="W50" t="s">
        <v>137</v>
      </c>
      <c r="X50" t="s">
        <v>137</v>
      </c>
      <c r="Y50" t="s">
        <v>137</v>
      </c>
      <c r="Z50">
        <v>30221</v>
      </c>
      <c r="AA50" t="s">
        <v>145</v>
      </c>
      <c r="AB50">
        <v>10</v>
      </c>
      <c r="AC50">
        <v>405</v>
      </c>
      <c r="AD50" t="s">
        <v>146</v>
      </c>
      <c r="AE50" t="s">
        <v>147</v>
      </c>
      <c r="AF50" t="s">
        <v>148</v>
      </c>
      <c r="AG50" t="s">
        <v>149</v>
      </c>
      <c r="AH50">
        <v>3</v>
      </c>
      <c r="AI50">
        <v>3</v>
      </c>
      <c r="AJ50">
        <v>1</v>
      </c>
      <c r="AK50" t="s">
        <v>150</v>
      </c>
      <c r="AL50">
        <v>121</v>
      </c>
      <c r="AM50">
        <v>10</v>
      </c>
      <c r="AN50" t="s">
        <v>151</v>
      </c>
      <c r="AO50" s="127">
        <v>43118</v>
      </c>
      <c r="AP50">
        <v>10</v>
      </c>
      <c r="AQ50" t="s">
        <v>160</v>
      </c>
      <c r="AR50">
        <v>10</v>
      </c>
      <c r="AS50">
        <v>42441</v>
      </c>
      <c r="AT50" t="s">
        <v>217</v>
      </c>
      <c r="AU50">
        <v>2492</v>
      </c>
      <c r="AV50" t="s">
        <v>153</v>
      </c>
      <c r="AW50" t="s">
        <v>154</v>
      </c>
      <c r="AX50" t="s">
        <v>148</v>
      </c>
      <c r="AY50" t="s">
        <v>137</v>
      </c>
    </row>
    <row r="51" spans="1:51">
      <c r="A51">
        <v>2018</v>
      </c>
      <c r="B51">
        <v>1</v>
      </c>
      <c r="C51">
        <v>15080204</v>
      </c>
      <c r="D51" t="s">
        <v>136</v>
      </c>
      <c r="E51">
        <v>1</v>
      </c>
      <c r="F51" t="s">
        <v>137</v>
      </c>
      <c r="G51">
        <v>124585</v>
      </c>
      <c r="H51" t="s">
        <v>199</v>
      </c>
      <c r="I51">
        <v>11.8</v>
      </c>
      <c r="J51">
        <v>15</v>
      </c>
      <c r="K51">
        <v>5</v>
      </c>
      <c r="L51" t="s">
        <v>200</v>
      </c>
      <c r="M51" t="s">
        <v>157</v>
      </c>
      <c r="N51" t="s">
        <v>203</v>
      </c>
      <c r="O51" t="s">
        <v>218</v>
      </c>
      <c r="P51" t="s">
        <v>219</v>
      </c>
      <c r="Q51">
        <v>0</v>
      </c>
      <c r="R51">
        <v>99</v>
      </c>
      <c r="S51" t="s">
        <v>144</v>
      </c>
      <c r="T51" t="s">
        <v>144</v>
      </c>
      <c r="U51" t="s">
        <v>144</v>
      </c>
      <c r="V51" t="s">
        <v>137</v>
      </c>
      <c r="W51" t="s">
        <v>137</v>
      </c>
      <c r="X51" t="s">
        <v>137</v>
      </c>
      <c r="Y51" t="s">
        <v>137</v>
      </c>
      <c r="Z51">
        <v>41531</v>
      </c>
      <c r="AA51" t="s">
        <v>159</v>
      </c>
      <c r="AB51">
        <v>10</v>
      </c>
      <c r="AC51">
        <v>405</v>
      </c>
      <c r="AD51" t="s">
        <v>146</v>
      </c>
      <c r="AE51" t="s">
        <v>147</v>
      </c>
      <c r="AF51" t="s">
        <v>148</v>
      </c>
      <c r="AG51" t="s">
        <v>149</v>
      </c>
      <c r="AH51">
        <v>4.9139999999999997</v>
      </c>
      <c r="AI51">
        <v>4.9139999999999997</v>
      </c>
      <c r="AJ51">
        <v>1</v>
      </c>
      <c r="AK51" t="s">
        <v>150</v>
      </c>
      <c r="AL51">
        <v>121</v>
      </c>
      <c r="AM51">
        <v>10</v>
      </c>
      <c r="AN51" t="s">
        <v>151</v>
      </c>
      <c r="AO51" s="127">
        <v>43119</v>
      </c>
      <c r="AP51">
        <v>10</v>
      </c>
      <c r="AQ51" t="s">
        <v>160</v>
      </c>
      <c r="AR51">
        <v>10</v>
      </c>
      <c r="AS51">
        <v>43986</v>
      </c>
      <c r="AT51" t="s">
        <v>202</v>
      </c>
      <c r="AU51">
        <v>2492</v>
      </c>
      <c r="AV51" t="s">
        <v>153</v>
      </c>
      <c r="AW51" t="s">
        <v>154</v>
      </c>
      <c r="AX51" t="s">
        <v>148</v>
      </c>
      <c r="AY51" t="s">
        <v>137</v>
      </c>
    </row>
    <row r="52" spans="1:51">
      <c r="A52">
        <v>2018</v>
      </c>
      <c r="B52">
        <v>1</v>
      </c>
      <c r="C52">
        <v>15080206</v>
      </c>
      <c r="D52" t="s">
        <v>136</v>
      </c>
      <c r="E52">
        <v>1</v>
      </c>
      <c r="F52" t="s">
        <v>137</v>
      </c>
      <c r="G52">
        <v>7781</v>
      </c>
      <c r="H52" t="s">
        <v>138</v>
      </c>
      <c r="I52">
        <v>14.1</v>
      </c>
      <c r="J52">
        <v>14.6</v>
      </c>
      <c r="K52">
        <v>26.5</v>
      </c>
      <c r="L52" t="s">
        <v>139</v>
      </c>
      <c r="M52" t="s">
        <v>140</v>
      </c>
      <c r="N52" t="s">
        <v>210</v>
      </c>
      <c r="O52" t="s">
        <v>218</v>
      </c>
      <c r="P52" t="s">
        <v>220</v>
      </c>
      <c r="Q52">
        <v>0</v>
      </c>
      <c r="R52">
        <v>99</v>
      </c>
      <c r="S52" t="s">
        <v>144</v>
      </c>
      <c r="T52" t="s">
        <v>144</v>
      </c>
      <c r="U52" t="s">
        <v>144</v>
      </c>
      <c r="V52" t="s">
        <v>137</v>
      </c>
      <c r="W52" t="s">
        <v>137</v>
      </c>
      <c r="X52" t="s">
        <v>137</v>
      </c>
      <c r="Y52" t="s">
        <v>137</v>
      </c>
      <c r="Z52">
        <v>30770</v>
      </c>
      <c r="AA52" t="s">
        <v>145</v>
      </c>
      <c r="AB52">
        <v>10</v>
      </c>
      <c r="AC52">
        <v>405</v>
      </c>
      <c r="AD52" t="s">
        <v>146</v>
      </c>
      <c r="AE52" t="s">
        <v>147</v>
      </c>
      <c r="AF52" t="s">
        <v>148</v>
      </c>
      <c r="AG52" t="s">
        <v>149</v>
      </c>
      <c r="AH52">
        <v>4</v>
      </c>
      <c r="AI52">
        <v>4</v>
      </c>
      <c r="AJ52">
        <v>1</v>
      </c>
      <c r="AK52" t="s">
        <v>150</v>
      </c>
      <c r="AL52">
        <v>121</v>
      </c>
      <c r="AM52">
        <v>10</v>
      </c>
      <c r="AN52" t="s">
        <v>151</v>
      </c>
      <c r="AO52" s="127">
        <v>43119</v>
      </c>
      <c r="AP52">
        <v>10</v>
      </c>
      <c r="AQ52" t="s">
        <v>145</v>
      </c>
      <c r="AR52">
        <v>10</v>
      </c>
      <c r="AS52">
        <v>30770</v>
      </c>
      <c r="AT52" t="s">
        <v>152</v>
      </c>
      <c r="AU52">
        <v>2492</v>
      </c>
      <c r="AV52" t="s">
        <v>153</v>
      </c>
      <c r="AW52" t="s">
        <v>154</v>
      </c>
      <c r="AX52" t="s">
        <v>148</v>
      </c>
      <c r="AY52" t="s">
        <v>137</v>
      </c>
    </row>
    <row r="53" spans="1:51">
      <c r="A53">
        <v>2018</v>
      </c>
      <c r="B53">
        <v>1</v>
      </c>
      <c r="C53">
        <v>15080206</v>
      </c>
      <c r="D53" t="s">
        <v>136</v>
      </c>
      <c r="E53">
        <v>2</v>
      </c>
      <c r="F53" t="s">
        <v>137</v>
      </c>
      <c r="G53">
        <v>7781</v>
      </c>
      <c r="H53" t="s">
        <v>138</v>
      </c>
      <c r="I53">
        <v>14.1</v>
      </c>
      <c r="J53">
        <v>14.6</v>
      </c>
      <c r="K53">
        <v>26.5</v>
      </c>
      <c r="L53" t="s">
        <v>139</v>
      </c>
      <c r="M53" t="s">
        <v>140</v>
      </c>
      <c r="N53" t="s">
        <v>210</v>
      </c>
      <c r="O53" t="s">
        <v>218</v>
      </c>
      <c r="P53" t="s">
        <v>220</v>
      </c>
      <c r="Q53">
        <v>0</v>
      </c>
      <c r="R53">
        <v>99</v>
      </c>
      <c r="S53" t="s">
        <v>144</v>
      </c>
      <c r="T53" t="s">
        <v>144</v>
      </c>
      <c r="U53" t="s">
        <v>144</v>
      </c>
      <c r="V53" t="s">
        <v>137</v>
      </c>
      <c r="W53" t="s">
        <v>137</v>
      </c>
      <c r="X53" t="s">
        <v>137</v>
      </c>
      <c r="Y53" t="s">
        <v>137</v>
      </c>
      <c r="Z53">
        <v>31160</v>
      </c>
      <c r="AA53" t="s">
        <v>145</v>
      </c>
      <c r="AB53">
        <v>10</v>
      </c>
      <c r="AC53">
        <v>405</v>
      </c>
      <c r="AD53" t="s">
        <v>146</v>
      </c>
      <c r="AE53" t="s">
        <v>147</v>
      </c>
      <c r="AF53" t="s">
        <v>148</v>
      </c>
      <c r="AG53" t="s">
        <v>149</v>
      </c>
      <c r="AH53">
        <v>4</v>
      </c>
      <c r="AI53">
        <v>4</v>
      </c>
      <c r="AJ53">
        <v>1</v>
      </c>
      <c r="AK53" t="s">
        <v>150</v>
      </c>
      <c r="AL53">
        <v>121</v>
      </c>
      <c r="AM53">
        <v>10</v>
      </c>
      <c r="AN53" t="s">
        <v>151</v>
      </c>
      <c r="AO53" s="127">
        <v>43119</v>
      </c>
      <c r="AP53">
        <v>10</v>
      </c>
      <c r="AQ53" t="s">
        <v>145</v>
      </c>
      <c r="AR53">
        <v>10</v>
      </c>
      <c r="AS53">
        <v>30770</v>
      </c>
      <c r="AT53" t="s">
        <v>152</v>
      </c>
      <c r="AU53">
        <v>2492</v>
      </c>
      <c r="AV53" t="s">
        <v>153</v>
      </c>
      <c r="AW53" t="s">
        <v>154</v>
      </c>
      <c r="AX53" t="s">
        <v>148</v>
      </c>
      <c r="AY53" t="s">
        <v>137</v>
      </c>
    </row>
    <row r="54" spans="1:51">
      <c r="A54">
        <v>2018</v>
      </c>
      <c r="B54">
        <v>1</v>
      </c>
      <c r="C54">
        <v>15080244</v>
      </c>
      <c r="D54" t="s">
        <v>136</v>
      </c>
      <c r="E54">
        <v>1</v>
      </c>
      <c r="F54" t="s">
        <v>137</v>
      </c>
      <c r="G54">
        <v>961062</v>
      </c>
      <c r="H54" t="s">
        <v>175</v>
      </c>
      <c r="I54">
        <v>11.9</v>
      </c>
      <c r="J54">
        <v>15</v>
      </c>
      <c r="K54">
        <v>11.1</v>
      </c>
      <c r="L54" t="s">
        <v>176</v>
      </c>
      <c r="M54" t="s">
        <v>157</v>
      </c>
      <c r="N54" t="s">
        <v>215</v>
      </c>
      <c r="O54" t="s">
        <v>221</v>
      </c>
      <c r="P54" t="s">
        <v>222</v>
      </c>
      <c r="Q54">
        <v>0</v>
      </c>
      <c r="R54">
        <v>10</v>
      </c>
      <c r="S54" t="s">
        <v>168</v>
      </c>
      <c r="T54" t="s">
        <v>169</v>
      </c>
      <c r="U54" t="s">
        <v>169</v>
      </c>
      <c r="V54" t="s">
        <v>137</v>
      </c>
      <c r="W54" t="s">
        <v>137</v>
      </c>
      <c r="X54" t="s">
        <v>137</v>
      </c>
      <c r="Y54" t="s">
        <v>137</v>
      </c>
      <c r="Z54">
        <v>32103</v>
      </c>
      <c r="AA54" t="s">
        <v>170</v>
      </c>
      <c r="AB54">
        <v>10</v>
      </c>
      <c r="AC54">
        <v>405</v>
      </c>
      <c r="AD54" t="s">
        <v>146</v>
      </c>
      <c r="AE54" t="s">
        <v>147</v>
      </c>
      <c r="AF54" t="s">
        <v>148</v>
      </c>
      <c r="AG54" t="s">
        <v>149</v>
      </c>
      <c r="AH54">
        <v>4.04</v>
      </c>
      <c r="AI54">
        <v>4.04</v>
      </c>
      <c r="AJ54">
        <v>1</v>
      </c>
      <c r="AK54" t="s">
        <v>150</v>
      </c>
      <c r="AL54">
        <v>121</v>
      </c>
      <c r="AM54">
        <v>10</v>
      </c>
      <c r="AN54" t="s">
        <v>171</v>
      </c>
      <c r="AO54" t="s">
        <v>137</v>
      </c>
      <c r="AP54" t="s">
        <v>137</v>
      </c>
      <c r="AQ54" t="s">
        <v>159</v>
      </c>
      <c r="AR54">
        <v>10</v>
      </c>
      <c r="AS54">
        <v>32103</v>
      </c>
      <c r="AT54" t="s">
        <v>178</v>
      </c>
      <c r="AU54">
        <v>10754</v>
      </c>
      <c r="AV54" t="s">
        <v>173</v>
      </c>
      <c r="AW54" t="s">
        <v>174</v>
      </c>
      <c r="AX54" t="s">
        <v>148</v>
      </c>
      <c r="AY54" t="s">
        <v>137</v>
      </c>
    </row>
    <row r="55" spans="1:51">
      <c r="A55">
        <v>2018</v>
      </c>
      <c r="B55">
        <v>1</v>
      </c>
      <c r="C55">
        <v>15080244</v>
      </c>
      <c r="D55" t="s">
        <v>136</v>
      </c>
      <c r="E55">
        <v>2</v>
      </c>
      <c r="F55" t="s">
        <v>137</v>
      </c>
      <c r="G55">
        <v>961062</v>
      </c>
      <c r="H55" t="s">
        <v>175</v>
      </c>
      <c r="I55">
        <v>11.9</v>
      </c>
      <c r="J55">
        <v>15</v>
      </c>
      <c r="K55">
        <v>11.1</v>
      </c>
      <c r="L55" t="s">
        <v>176</v>
      </c>
      <c r="M55" t="s">
        <v>157</v>
      </c>
      <c r="N55" t="s">
        <v>215</v>
      </c>
      <c r="O55" t="s">
        <v>221</v>
      </c>
      <c r="P55" t="s">
        <v>222</v>
      </c>
      <c r="Q55">
        <v>0</v>
      </c>
      <c r="R55">
        <v>10</v>
      </c>
      <c r="S55" t="s">
        <v>168</v>
      </c>
      <c r="T55" t="s">
        <v>169</v>
      </c>
      <c r="U55" t="s">
        <v>169</v>
      </c>
      <c r="V55" t="s">
        <v>137</v>
      </c>
      <c r="W55" t="s">
        <v>137</v>
      </c>
      <c r="X55" t="s">
        <v>137</v>
      </c>
      <c r="Y55" t="s">
        <v>137</v>
      </c>
      <c r="Z55">
        <v>33017</v>
      </c>
      <c r="AA55" t="s">
        <v>170</v>
      </c>
      <c r="AB55">
        <v>10</v>
      </c>
      <c r="AC55">
        <v>405</v>
      </c>
      <c r="AD55" t="s">
        <v>146</v>
      </c>
      <c r="AE55" t="s">
        <v>147</v>
      </c>
      <c r="AF55" t="s">
        <v>148</v>
      </c>
      <c r="AG55" t="s">
        <v>149</v>
      </c>
      <c r="AH55">
        <v>4.04</v>
      </c>
      <c r="AI55">
        <v>4.04</v>
      </c>
      <c r="AJ55">
        <v>1</v>
      </c>
      <c r="AK55" t="s">
        <v>150</v>
      </c>
      <c r="AL55">
        <v>121</v>
      </c>
      <c r="AM55">
        <v>10</v>
      </c>
      <c r="AN55" t="s">
        <v>171</v>
      </c>
      <c r="AO55" t="s">
        <v>137</v>
      </c>
      <c r="AP55" t="s">
        <v>137</v>
      </c>
      <c r="AQ55" t="s">
        <v>159</v>
      </c>
      <c r="AR55">
        <v>10</v>
      </c>
      <c r="AS55">
        <v>32103</v>
      </c>
      <c r="AT55" t="s">
        <v>178</v>
      </c>
      <c r="AU55">
        <v>10754</v>
      </c>
      <c r="AV55" t="s">
        <v>173</v>
      </c>
      <c r="AW55" t="s">
        <v>174</v>
      </c>
      <c r="AX55" t="s">
        <v>148</v>
      </c>
      <c r="AY55" t="s">
        <v>137</v>
      </c>
    </row>
    <row r="56" spans="1:51">
      <c r="A56">
        <v>2018</v>
      </c>
      <c r="B56">
        <v>1</v>
      </c>
      <c r="C56">
        <v>15080244</v>
      </c>
      <c r="D56" t="s">
        <v>136</v>
      </c>
      <c r="E56">
        <v>3</v>
      </c>
      <c r="F56" t="s">
        <v>137</v>
      </c>
      <c r="G56">
        <v>961062</v>
      </c>
      <c r="H56" t="s">
        <v>175</v>
      </c>
      <c r="I56">
        <v>11.9</v>
      </c>
      <c r="J56">
        <v>15</v>
      </c>
      <c r="K56">
        <v>11.1</v>
      </c>
      <c r="L56" t="s">
        <v>176</v>
      </c>
      <c r="M56" t="s">
        <v>157</v>
      </c>
      <c r="N56" t="s">
        <v>215</v>
      </c>
      <c r="O56" t="s">
        <v>221</v>
      </c>
      <c r="P56" t="s">
        <v>222</v>
      </c>
      <c r="Q56">
        <v>0</v>
      </c>
      <c r="R56">
        <v>10</v>
      </c>
      <c r="S56" t="s">
        <v>168</v>
      </c>
      <c r="T56" t="s">
        <v>169</v>
      </c>
      <c r="U56" t="s">
        <v>169</v>
      </c>
      <c r="V56" t="s">
        <v>137</v>
      </c>
      <c r="W56" t="s">
        <v>137</v>
      </c>
      <c r="X56" t="s">
        <v>137</v>
      </c>
      <c r="Y56" t="s">
        <v>137</v>
      </c>
      <c r="Z56">
        <v>962616</v>
      </c>
      <c r="AA56" t="s">
        <v>170</v>
      </c>
      <c r="AB56">
        <v>10</v>
      </c>
      <c r="AC56">
        <v>405</v>
      </c>
      <c r="AD56" t="s">
        <v>146</v>
      </c>
      <c r="AE56" t="s">
        <v>147</v>
      </c>
      <c r="AF56" t="s">
        <v>148</v>
      </c>
      <c r="AG56" t="s">
        <v>149</v>
      </c>
      <c r="AH56">
        <v>4.04</v>
      </c>
      <c r="AI56">
        <v>4.04</v>
      </c>
      <c r="AJ56">
        <v>1</v>
      </c>
      <c r="AK56" t="s">
        <v>150</v>
      </c>
      <c r="AL56">
        <v>121</v>
      </c>
      <c r="AM56">
        <v>10</v>
      </c>
      <c r="AN56" t="s">
        <v>171</v>
      </c>
      <c r="AO56" t="s">
        <v>137</v>
      </c>
      <c r="AP56" t="s">
        <v>137</v>
      </c>
      <c r="AQ56" t="s">
        <v>159</v>
      </c>
      <c r="AR56">
        <v>10</v>
      </c>
      <c r="AS56">
        <v>32103</v>
      </c>
      <c r="AT56" t="s">
        <v>178</v>
      </c>
      <c r="AU56">
        <v>10754</v>
      </c>
      <c r="AV56" t="s">
        <v>173</v>
      </c>
      <c r="AW56" t="s">
        <v>174</v>
      </c>
      <c r="AX56" t="s">
        <v>148</v>
      </c>
      <c r="AY56" t="s">
        <v>137</v>
      </c>
    </row>
    <row r="57" spans="1:51">
      <c r="A57">
        <v>2018</v>
      </c>
      <c r="B57">
        <v>1</v>
      </c>
      <c r="C57">
        <v>15080405</v>
      </c>
      <c r="D57" t="s">
        <v>136</v>
      </c>
      <c r="E57">
        <v>1</v>
      </c>
      <c r="F57" t="s">
        <v>137</v>
      </c>
      <c r="G57">
        <v>954960</v>
      </c>
      <c r="H57" t="s">
        <v>195</v>
      </c>
      <c r="I57">
        <v>11.3</v>
      </c>
      <c r="J57">
        <v>9</v>
      </c>
      <c r="K57">
        <v>15.5</v>
      </c>
      <c r="L57" t="s">
        <v>196</v>
      </c>
      <c r="M57" t="s">
        <v>164</v>
      </c>
      <c r="N57" t="s">
        <v>215</v>
      </c>
      <c r="O57" t="s">
        <v>223</v>
      </c>
      <c r="P57" t="s">
        <v>224</v>
      </c>
      <c r="Q57">
        <v>0</v>
      </c>
      <c r="R57">
        <v>99</v>
      </c>
      <c r="S57" t="s">
        <v>144</v>
      </c>
      <c r="T57" t="s">
        <v>144</v>
      </c>
      <c r="U57" t="s">
        <v>144</v>
      </c>
      <c r="V57" t="s">
        <v>137</v>
      </c>
      <c r="W57" t="s">
        <v>137</v>
      </c>
      <c r="X57" t="s">
        <v>137</v>
      </c>
      <c r="Y57" t="s">
        <v>137</v>
      </c>
      <c r="Z57">
        <v>32751</v>
      </c>
      <c r="AA57" t="s">
        <v>170</v>
      </c>
      <c r="AB57">
        <v>10</v>
      </c>
      <c r="AC57">
        <v>405</v>
      </c>
      <c r="AD57" t="s">
        <v>146</v>
      </c>
      <c r="AE57" t="s">
        <v>147</v>
      </c>
      <c r="AF57" t="s">
        <v>148</v>
      </c>
      <c r="AG57" t="s">
        <v>149</v>
      </c>
      <c r="AH57">
        <v>4</v>
      </c>
      <c r="AI57">
        <v>4</v>
      </c>
      <c r="AJ57">
        <v>1</v>
      </c>
      <c r="AK57" t="s">
        <v>150</v>
      </c>
      <c r="AL57">
        <v>121</v>
      </c>
      <c r="AM57">
        <v>10</v>
      </c>
      <c r="AN57" t="s">
        <v>151</v>
      </c>
      <c r="AO57" s="127">
        <v>43122</v>
      </c>
      <c r="AP57">
        <v>10</v>
      </c>
      <c r="AQ57" t="s">
        <v>170</v>
      </c>
      <c r="AR57">
        <v>10</v>
      </c>
      <c r="AS57">
        <v>32401</v>
      </c>
      <c r="AT57" t="s">
        <v>198</v>
      </c>
      <c r="AU57">
        <v>2492</v>
      </c>
      <c r="AV57" t="s">
        <v>153</v>
      </c>
      <c r="AW57" t="s">
        <v>154</v>
      </c>
      <c r="AX57" t="s">
        <v>148</v>
      </c>
      <c r="AY57" t="s">
        <v>137</v>
      </c>
    </row>
    <row r="58" spans="1:51">
      <c r="A58">
        <v>2018</v>
      </c>
      <c r="B58">
        <v>1</v>
      </c>
      <c r="C58">
        <v>15080405</v>
      </c>
      <c r="D58" t="s">
        <v>136</v>
      </c>
      <c r="E58">
        <v>2</v>
      </c>
      <c r="F58" t="s">
        <v>137</v>
      </c>
      <c r="G58">
        <v>954960</v>
      </c>
      <c r="H58" t="s">
        <v>195</v>
      </c>
      <c r="I58">
        <v>11.3</v>
      </c>
      <c r="J58">
        <v>9</v>
      </c>
      <c r="K58">
        <v>15.5</v>
      </c>
      <c r="L58" t="s">
        <v>196</v>
      </c>
      <c r="M58" t="s">
        <v>164</v>
      </c>
      <c r="N58" t="s">
        <v>215</v>
      </c>
      <c r="O58" t="s">
        <v>223</v>
      </c>
      <c r="P58" t="s">
        <v>224</v>
      </c>
      <c r="Q58">
        <v>0</v>
      </c>
      <c r="R58">
        <v>99</v>
      </c>
      <c r="S58" t="s">
        <v>144</v>
      </c>
      <c r="T58" t="s">
        <v>144</v>
      </c>
      <c r="U58" t="s">
        <v>144</v>
      </c>
      <c r="V58" t="s">
        <v>137</v>
      </c>
      <c r="W58" t="s">
        <v>137</v>
      </c>
      <c r="X58" t="s">
        <v>137</v>
      </c>
      <c r="Y58" t="s">
        <v>137</v>
      </c>
      <c r="Z58">
        <v>32401</v>
      </c>
      <c r="AA58" t="s">
        <v>170</v>
      </c>
      <c r="AB58">
        <v>10</v>
      </c>
      <c r="AC58">
        <v>405</v>
      </c>
      <c r="AD58" t="s">
        <v>146</v>
      </c>
      <c r="AE58" t="s">
        <v>147</v>
      </c>
      <c r="AF58" t="s">
        <v>148</v>
      </c>
      <c r="AG58" t="s">
        <v>149</v>
      </c>
      <c r="AH58">
        <v>4</v>
      </c>
      <c r="AI58">
        <v>4</v>
      </c>
      <c r="AJ58">
        <v>1</v>
      </c>
      <c r="AK58" t="s">
        <v>150</v>
      </c>
      <c r="AL58">
        <v>121</v>
      </c>
      <c r="AM58">
        <v>10</v>
      </c>
      <c r="AN58" t="s">
        <v>151</v>
      </c>
      <c r="AO58" s="127">
        <v>43122</v>
      </c>
      <c r="AP58">
        <v>10</v>
      </c>
      <c r="AQ58" t="s">
        <v>170</v>
      </c>
      <c r="AR58">
        <v>10</v>
      </c>
      <c r="AS58">
        <v>32401</v>
      </c>
      <c r="AT58" t="s">
        <v>198</v>
      </c>
      <c r="AU58">
        <v>2492</v>
      </c>
      <c r="AV58" t="s">
        <v>153</v>
      </c>
      <c r="AW58" t="s">
        <v>154</v>
      </c>
      <c r="AX58" t="s">
        <v>148</v>
      </c>
      <c r="AY58" t="s">
        <v>137</v>
      </c>
    </row>
    <row r="59" spans="1:51">
      <c r="A59">
        <v>2018</v>
      </c>
      <c r="B59">
        <v>1</v>
      </c>
      <c r="C59">
        <v>15080406</v>
      </c>
      <c r="D59" t="s">
        <v>136</v>
      </c>
      <c r="E59">
        <v>1</v>
      </c>
      <c r="F59" t="s">
        <v>137</v>
      </c>
      <c r="G59">
        <v>965536</v>
      </c>
      <c r="H59" t="s">
        <v>155</v>
      </c>
      <c r="I59">
        <v>13.4</v>
      </c>
      <c r="J59">
        <v>18.100000000000001</v>
      </c>
      <c r="K59">
        <v>20.5</v>
      </c>
      <c r="L59" t="s">
        <v>156</v>
      </c>
      <c r="M59" t="s">
        <v>157</v>
      </c>
      <c r="N59" t="s">
        <v>215</v>
      </c>
      <c r="O59" t="s">
        <v>223</v>
      </c>
      <c r="P59" t="s">
        <v>225</v>
      </c>
      <c r="Q59">
        <v>0</v>
      </c>
      <c r="R59">
        <v>99</v>
      </c>
      <c r="S59" t="s">
        <v>144</v>
      </c>
      <c r="T59" t="s">
        <v>144</v>
      </c>
      <c r="U59" t="s">
        <v>144</v>
      </c>
      <c r="V59" t="s">
        <v>137</v>
      </c>
      <c r="W59" t="s">
        <v>137</v>
      </c>
      <c r="X59" t="s">
        <v>137</v>
      </c>
      <c r="Y59" t="s">
        <v>137</v>
      </c>
      <c r="Z59">
        <v>41755</v>
      </c>
      <c r="AA59" t="s">
        <v>159</v>
      </c>
      <c r="AB59">
        <v>10</v>
      </c>
      <c r="AC59">
        <v>405</v>
      </c>
      <c r="AD59" t="s">
        <v>146</v>
      </c>
      <c r="AE59" t="s">
        <v>147</v>
      </c>
      <c r="AF59" t="s">
        <v>148</v>
      </c>
      <c r="AG59" t="s">
        <v>149</v>
      </c>
      <c r="AH59">
        <v>4</v>
      </c>
      <c r="AI59">
        <v>4</v>
      </c>
      <c r="AJ59">
        <v>1</v>
      </c>
      <c r="AK59" t="s">
        <v>150</v>
      </c>
      <c r="AL59">
        <v>121</v>
      </c>
      <c r="AM59">
        <v>10</v>
      </c>
      <c r="AN59" t="s">
        <v>151</v>
      </c>
      <c r="AO59" s="127">
        <v>43122</v>
      </c>
      <c r="AP59">
        <v>10</v>
      </c>
      <c r="AQ59" t="s">
        <v>160</v>
      </c>
      <c r="AR59">
        <v>10</v>
      </c>
      <c r="AS59">
        <v>41755</v>
      </c>
      <c r="AT59" t="s">
        <v>161</v>
      </c>
      <c r="AU59">
        <v>2492</v>
      </c>
      <c r="AV59" t="s">
        <v>153</v>
      </c>
      <c r="AW59" t="s">
        <v>154</v>
      </c>
      <c r="AX59" t="s">
        <v>226</v>
      </c>
      <c r="AY59" t="s">
        <v>227</v>
      </c>
    </row>
    <row r="60" spans="1:51">
      <c r="A60">
        <v>2018</v>
      </c>
      <c r="B60">
        <v>1</v>
      </c>
      <c r="C60">
        <v>15080406</v>
      </c>
      <c r="D60" t="s">
        <v>136</v>
      </c>
      <c r="E60">
        <v>2</v>
      </c>
      <c r="F60" t="s">
        <v>137</v>
      </c>
      <c r="G60">
        <v>965536</v>
      </c>
      <c r="H60" t="s">
        <v>155</v>
      </c>
      <c r="I60">
        <v>13.4</v>
      </c>
      <c r="J60">
        <v>18.100000000000001</v>
      </c>
      <c r="K60">
        <v>20.5</v>
      </c>
      <c r="L60" t="s">
        <v>156</v>
      </c>
      <c r="M60" t="s">
        <v>157</v>
      </c>
      <c r="N60" t="s">
        <v>215</v>
      </c>
      <c r="O60" t="s">
        <v>223</v>
      </c>
      <c r="P60" t="s">
        <v>225</v>
      </c>
      <c r="Q60">
        <v>0</v>
      </c>
      <c r="R60">
        <v>99</v>
      </c>
      <c r="S60" t="s">
        <v>144</v>
      </c>
      <c r="T60" t="s">
        <v>144</v>
      </c>
      <c r="U60" t="s">
        <v>144</v>
      </c>
      <c r="V60" t="s">
        <v>137</v>
      </c>
      <c r="W60" t="s">
        <v>137</v>
      </c>
      <c r="X60" t="s">
        <v>137</v>
      </c>
      <c r="Y60" t="s">
        <v>137</v>
      </c>
      <c r="Z60">
        <v>917644</v>
      </c>
      <c r="AA60" t="s">
        <v>159</v>
      </c>
      <c r="AB60">
        <v>10</v>
      </c>
      <c r="AC60">
        <v>405</v>
      </c>
      <c r="AD60" t="s">
        <v>146</v>
      </c>
      <c r="AE60" t="s">
        <v>147</v>
      </c>
      <c r="AF60" t="s">
        <v>148</v>
      </c>
      <c r="AG60" t="s">
        <v>149</v>
      </c>
      <c r="AH60">
        <v>2.5</v>
      </c>
      <c r="AI60">
        <v>2.5</v>
      </c>
      <c r="AJ60">
        <v>1</v>
      </c>
      <c r="AK60" t="s">
        <v>150</v>
      </c>
      <c r="AL60">
        <v>121</v>
      </c>
      <c r="AM60">
        <v>10</v>
      </c>
      <c r="AN60" t="s">
        <v>151</v>
      </c>
      <c r="AO60" s="127">
        <v>43122</v>
      </c>
      <c r="AP60">
        <v>10</v>
      </c>
      <c r="AQ60" t="s">
        <v>160</v>
      </c>
      <c r="AR60">
        <v>10</v>
      </c>
      <c r="AS60">
        <v>41755</v>
      </c>
      <c r="AT60" t="s">
        <v>161</v>
      </c>
      <c r="AU60">
        <v>2492</v>
      </c>
      <c r="AV60" t="s">
        <v>153</v>
      </c>
      <c r="AW60" t="s">
        <v>154</v>
      </c>
      <c r="AX60" t="s">
        <v>226</v>
      </c>
      <c r="AY60" t="s">
        <v>227</v>
      </c>
    </row>
    <row r="61" spans="1:51">
      <c r="A61">
        <v>2018</v>
      </c>
      <c r="B61">
        <v>1</v>
      </c>
      <c r="C61">
        <v>15080435</v>
      </c>
      <c r="D61" t="s">
        <v>136</v>
      </c>
      <c r="E61">
        <v>1</v>
      </c>
      <c r="F61" t="s">
        <v>137</v>
      </c>
      <c r="G61">
        <v>916138</v>
      </c>
      <c r="H61" t="s">
        <v>162</v>
      </c>
      <c r="I61">
        <v>11.9</v>
      </c>
      <c r="J61">
        <v>12</v>
      </c>
      <c r="K61">
        <v>21</v>
      </c>
      <c r="L61" t="s">
        <v>163</v>
      </c>
      <c r="M61" t="s">
        <v>164</v>
      </c>
      <c r="N61" t="s">
        <v>228</v>
      </c>
      <c r="O61" t="s">
        <v>229</v>
      </c>
      <c r="P61" t="s">
        <v>230</v>
      </c>
      <c r="Q61">
        <v>0</v>
      </c>
      <c r="R61">
        <v>10</v>
      </c>
      <c r="S61" t="s">
        <v>168</v>
      </c>
      <c r="T61" t="s">
        <v>169</v>
      </c>
      <c r="U61" t="s">
        <v>169</v>
      </c>
      <c r="V61" t="s">
        <v>137</v>
      </c>
      <c r="W61" t="s">
        <v>137</v>
      </c>
      <c r="X61" t="s">
        <v>137</v>
      </c>
      <c r="Y61" t="s">
        <v>137</v>
      </c>
      <c r="Z61">
        <v>33557</v>
      </c>
      <c r="AA61" t="s">
        <v>170</v>
      </c>
      <c r="AB61">
        <v>10</v>
      </c>
      <c r="AC61">
        <v>405</v>
      </c>
      <c r="AD61" t="s">
        <v>146</v>
      </c>
      <c r="AE61" t="s">
        <v>147</v>
      </c>
      <c r="AF61" t="s">
        <v>148</v>
      </c>
      <c r="AG61" t="s">
        <v>149</v>
      </c>
      <c r="AH61">
        <v>3.55</v>
      </c>
      <c r="AI61">
        <v>3.55</v>
      </c>
      <c r="AJ61">
        <v>1</v>
      </c>
      <c r="AK61" t="s">
        <v>150</v>
      </c>
      <c r="AL61">
        <v>121</v>
      </c>
      <c r="AM61">
        <v>10</v>
      </c>
      <c r="AN61" t="s">
        <v>171</v>
      </c>
      <c r="AO61" t="s">
        <v>137</v>
      </c>
      <c r="AP61" t="s">
        <v>137</v>
      </c>
      <c r="AQ61" t="s">
        <v>170</v>
      </c>
      <c r="AR61">
        <v>10</v>
      </c>
      <c r="AS61">
        <v>33557</v>
      </c>
      <c r="AT61" t="s">
        <v>172</v>
      </c>
      <c r="AU61">
        <v>10754</v>
      </c>
      <c r="AV61" t="s">
        <v>173</v>
      </c>
      <c r="AW61" t="s">
        <v>174</v>
      </c>
      <c r="AX61" t="s">
        <v>148</v>
      </c>
      <c r="AY61" t="s">
        <v>137</v>
      </c>
    </row>
    <row r="62" spans="1:51">
      <c r="A62">
        <v>2018</v>
      </c>
      <c r="B62">
        <v>1</v>
      </c>
      <c r="C62">
        <v>15080435</v>
      </c>
      <c r="D62" t="s">
        <v>136</v>
      </c>
      <c r="E62">
        <v>2</v>
      </c>
      <c r="F62" t="s">
        <v>137</v>
      </c>
      <c r="G62">
        <v>916138</v>
      </c>
      <c r="H62" t="s">
        <v>162</v>
      </c>
      <c r="I62">
        <v>11.9</v>
      </c>
      <c r="J62">
        <v>12</v>
      </c>
      <c r="K62">
        <v>21</v>
      </c>
      <c r="L62" t="s">
        <v>163</v>
      </c>
      <c r="M62" t="s">
        <v>164</v>
      </c>
      <c r="N62" t="s">
        <v>228</v>
      </c>
      <c r="O62" t="s">
        <v>229</v>
      </c>
      <c r="P62" t="s">
        <v>230</v>
      </c>
      <c r="Q62">
        <v>0</v>
      </c>
      <c r="R62">
        <v>10</v>
      </c>
      <c r="S62" t="s">
        <v>168</v>
      </c>
      <c r="T62" t="s">
        <v>169</v>
      </c>
      <c r="U62" t="s">
        <v>169</v>
      </c>
      <c r="V62" t="s">
        <v>137</v>
      </c>
      <c r="W62" t="s">
        <v>137</v>
      </c>
      <c r="X62" t="s">
        <v>137</v>
      </c>
      <c r="Y62" t="s">
        <v>137</v>
      </c>
      <c r="Z62">
        <v>32612</v>
      </c>
      <c r="AA62" t="s">
        <v>170</v>
      </c>
      <c r="AB62">
        <v>10</v>
      </c>
      <c r="AC62">
        <v>405</v>
      </c>
      <c r="AD62" t="s">
        <v>146</v>
      </c>
      <c r="AE62" t="s">
        <v>147</v>
      </c>
      <c r="AF62" t="s">
        <v>148</v>
      </c>
      <c r="AG62" t="s">
        <v>149</v>
      </c>
      <c r="AH62">
        <v>3.55</v>
      </c>
      <c r="AI62">
        <v>3.55</v>
      </c>
      <c r="AJ62">
        <v>1</v>
      </c>
      <c r="AK62" t="s">
        <v>150</v>
      </c>
      <c r="AL62">
        <v>121</v>
      </c>
      <c r="AM62">
        <v>10</v>
      </c>
      <c r="AN62" t="s">
        <v>171</v>
      </c>
      <c r="AO62" t="s">
        <v>137</v>
      </c>
      <c r="AP62" t="s">
        <v>137</v>
      </c>
      <c r="AQ62" t="s">
        <v>170</v>
      </c>
      <c r="AR62">
        <v>10</v>
      </c>
      <c r="AS62">
        <v>33557</v>
      </c>
      <c r="AT62" t="s">
        <v>172</v>
      </c>
      <c r="AU62">
        <v>10754</v>
      </c>
      <c r="AV62" t="s">
        <v>173</v>
      </c>
      <c r="AW62" t="s">
        <v>174</v>
      </c>
      <c r="AX62" t="s">
        <v>148</v>
      </c>
      <c r="AY62" t="s">
        <v>137</v>
      </c>
    </row>
    <row r="63" spans="1:51">
      <c r="A63">
        <v>2018</v>
      </c>
      <c r="B63">
        <v>1</v>
      </c>
      <c r="C63">
        <v>15080543</v>
      </c>
      <c r="D63" t="s">
        <v>136</v>
      </c>
      <c r="E63">
        <v>1</v>
      </c>
      <c r="F63" t="s">
        <v>137</v>
      </c>
      <c r="G63">
        <v>963532</v>
      </c>
      <c r="H63" t="s">
        <v>190</v>
      </c>
      <c r="I63">
        <v>11.45</v>
      </c>
      <c r="J63">
        <v>12.5</v>
      </c>
      <c r="K63">
        <v>16.399999999999999</v>
      </c>
      <c r="L63" t="s">
        <v>191</v>
      </c>
      <c r="M63" t="s">
        <v>140</v>
      </c>
      <c r="N63" t="s">
        <v>218</v>
      </c>
      <c r="O63" t="s">
        <v>229</v>
      </c>
      <c r="P63" t="s">
        <v>231</v>
      </c>
      <c r="Q63">
        <v>0</v>
      </c>
      <c r="R63">
        <v>99</v>
      </c>
      <c r="S63" t="s">
        <v>144</v>
      </c>
      <c r="T63" t="s">
        <v>144</v>
      </c>
      <c r="U63" t="s">
        <v>144</v>
      </c>
      <c r="V63" t="s">
        <v>137</v>
      </c>
      <c r="W63" t="s">
        <v>137</v>
      </c>
      <c r="X63" t="s">
        <v>137</v>
      </c>
      <c r="Y63" t="s">
        <v>137</v>
      </c>
      <c r="Z63">
        <v>30685</v>
      </c>
      <c r="AA63" t="s">
        <v>145</v>
      </c>
      <c r="AB63">
        <v>10</v>
      </c>
      <c r="AC63">
        <v>405</v>
      </c>
      <c r="AD63" t="s">
        <v>146</v>
      </c>
      <c r="AE63" t="s">
        <v>147</v>
      </c>
      <c r="AF63" t="s">
        <v>148</v>
      </c>
      <c r="AG63" t="s">
        <v>149</v>
      </c>
      <c r="AH63">
        <v>3</v>
      </c>
      <c r="AI63">
        <v>3</v>
      </c>
      <c r="AJ63">
        <v>1</v>
      </c>
      <c r="AK63" t="s">
        <v>150</v>
      </c>
      <c r="AL63">
        <v>121</v>
      </c>
      <c r="AM63">
        <v>10</v>
      </c>
      <c r="AN63" t="s">
        <v>151</v>
      </c>
      <c r="AO63" s="127">
        <v>43123</v>
      </c>
      <c r="AP63">
        <v>10</v>
      </c>
      <c r="AQ63" t="s">
        <v>145</v>
      </c>
      <c r="AR63">
        <v>10</v>
      </c>
      <c r="AS63">
        <v>30715</v>
      </c>
      <c r="AT63" t="s">
        <v>194</v>
      </c>
      <c r="AU63">
        <v>2492</v>
      </c>
      <c r="AV63" t="s">
        <v>153</v>
      </c>
      <c r="AW63" t="s">
        <v>154</v>
      </c>
      <c r="AX63" t="s">
        <v>148</v>
      </c>
      <c r="AY63" t="s">
        <v>137</v>
      </c>
    </row>
    <row r="64" spans="1:51">
      <c r="A64">
        <v>2018</v>
      </c>
      <c r="B64">
        <v>1</v>
      </c>
      <c r="C64">
        <v>15080543</v>
      </c>
      <c r="D64" t="s">
        <v>136</v>
      </c>
      <c r="E64">
        <v>2</v>
      </c>
      <c r="F64" t="s">
        <v>137</v>
      </c>
      <c r="G64">
        <v>963532</v>
      </c>
      <c r="H64" t="s">
        <v>190</v>
      </c>
      <c r="I64">
        <v>11.45</v>
      </c>
      <c r="J64">
        <v>12.5</v>
      </c>
      <c r="K64">
        <v>16.399999999999999</v>
      </c>
      <c r="L64" t="s">
        <v>191</v>
      </c>
      <c r="M64" t="s">
        <v>140</v>
      </c>
      <c r="N64" t="s">
        <v>218</v>
      </c>
      <c r="O64" t="s">
        <v>229</v>
      </c>
      <c r="P64" t="s">
        <v>231</v>
      </c>
      <c r="Q64">
        <v>0</v>
      </c>
      <c r="R64">
        <v>99</v>
      </c>
      <c r="S64" t="s">
        <v>144</v>
      </c>
      <c r="T64" t="s">
        <v>144</v>
      </c>
      <c r="U64" t="s">
        <v>144</v>
      </c>
      <c r="V64" t="s">
        <v>137</v>
      </c>
      <c r="W64" t="s">
        <v>137</v>
      </c>
      <c r="X64" t="s">
        <v>137</v>
      </c>
      <c r="Y64" t="s">
        <v>137</v>
      </c>
      <c r="Z64">
        <v>30726</v>
      </c>
      <c r="AA64" t="s">
        <v>145</v>
      </c>
      <c r="AB64">
        <v>10</v>
      </c>
      <c r="AC64">
        <v>405</v>
      </c>
      <c r="AD64" t="s">
        <v>146</v>
      </c>
      <c r="AE64" t="s">
        <v>147</v>
      </c>
      <c r="AF64" t="s">
        <v>148</v>
      </c>
      <c r="AG64" t="s">
        <v>149</v>
      </c>
      <c r="AH64">
        <v>3</v>
      </c>
      <c r="AI64">
        <v>3</v>
      </c>
      <c r="AJ64">
        <v>1</v>
      </c>
      <c r="AK64" t="s">
        <v>150</v>
      </c>
      <c r="AL64">
        <v>121</v>
      </c>
      <c r="AM64">
        <v>10</v>
      </c>
      <c r="AN64" t="s">
        <v>151</v>
      </c>
      <c r="AO64" s="127">
        <v>43123</v>
      </c>
      <c r="AP64">
        <v>10</v>
      </c>
      <c r="AQ64" t="s">
        <v>145</v>
      </c>
      <c r="AR64">
        <v>10</v>
      </c>
      <c r="AS64">
        <v>30715</v>
      </c>
      <c r="AT64" t="s">
        <v>194</v>
      </c>
      <c r="AU64">
        <v>2492</v>
      </c>
      <c r="AV64" t="s">
        <v>153</v>
      </c>
      <c r="AW64" t="s">
        <v>154</v>
      </c>
      <c r="AX64" t="s">
        <v>148</v>
      </c>
      <c r="AY64" t="s">
        <v>137</v>
      </c>
    </row>
    <row r="65" spans="1:51">
      <c r="A65">
        <v>2018</v>
      </c>
      <c r="B65">
        <v>1</v>
      </c>
      <c r="C65">
        <v>15080543</v>
      </c>
      <c r="D65" t="s">
        <v>136</v>
      </c>
      <c r="E65">
        <v>3</v>
      </c>
      <c r="F65" t="s">
        <v>137</v>
      </c>
      <c r="G65">
        <v>963532</v>
      </c>
      <c r="H65" t="s">
        <v>190</v>
      </c>
      <c r="I65">
        <v>11.45</v>
      </c>
      <c r="J65">
        <v>12.5</v>
      </c>
      <c r="K65">
        <v>16.399999999999999</v>
      </c>
      <c r="L65" t="s">
        <v>191</v>
      </c>
      <c r="M65" t="s">
        <v>140</v>
      </c>
      <c r="N65" t="s">
        <v>218</v>
      </c>
      <c r="O65" t="s">
        <v>229</v>
      </c>
      <c r="P65" t="s">
        <v>231</v>
      </c>
      <c r="Q65">
        <v>0</v>
      </c>
      <c r="R65">
        <v>99</v>
      </c>
      <c r="S65" t="s">
        <v>144</v>
      </c>
      <c r="T65" t="s">
        <v>144</v>
      </c>
      <c r="U65" t="s">
        <v>144</v>
      </c>
      <c r="V65" t="s">
        <v>137</v>
      </c>
      <c r="W65" t="s">
        <v>137</v>
      </c>
      <c r="X65" t="s">
        <v>137</v>
      </c>
      <c r="Y65" t="s">
        <v>137</v>
      </c>
      <c r="Z65">
        <v>30715</v>
      </c>
      <c r="AA65" t="s">
        <v>145</v>
      </c>
      <c r="AB65">
        <v>10</v>
      </c>
      <c r="AC65">
        <v>405</v>
      </c>
      <c r="AD65" t="s">
        <v>146</v>
      </c>
      <c r="AE65" t="s">
        <v>147</v>
      </c>
      <c r="AF65" t="s">
        <v>148</v>
      </c>
      <c r="AG65" t="s">
        <v>149</v>
      </c>
      <c r="AH65">
        <v>4</v>
      </c>
      <c r="AI65">
        <v>4</v>
      </c>
      <c r="AJ65">
        <v>1</v>
      </c>
      <c r="AK65" t="s">
        <v>150</v>
      </c>
      <c r="AL65">
        <v>121</v>
      </c>
      <c r="AM65">
        <v>10</v>
      </c>
      <c r="AN65" t="s">
        <v>151</v>
      </c>
      <c r="AO65" s="127">
        <v>43123</v>
      </c>
      <c r="AP65">
        <v>10</v>
      </c>
      <c r="AQ65" t="s">
        <v>145</v>
      </c>
      <c r="AR65">
        <v>10</v>
      </c>
      <c r="AS65">
        <v>30715</v>
      </c>
      <c r="AT65" t="s">
        <v>194</v>
      </c>
      <c r="AU65">
        <v>2492</v>
      </c>
      <c r="AV65" t="s">
        <v>153</v>
      </c>
      <c r="AW65" t="s">
        <v>154</v>
      </c>
      <c r="AX65" t="s">
        <v>148</v>
      </c>
      <c r="AY65" t="s">
        <v>137</v>
      </c>
    </row>
    <row r="66" spans="1:51">
      <c r="A66">
        <v>2018</v>
      </c>
      <c r="B66">
        <v>1</v>
      </c>
      <c r="C66">
        <v>15080631</v>
      </c>
      <c r="D66" t="s">
        <v>136</v>
      </c>
      <c r="E66">
        <v>1</v>
      </c>
      <c r="F66" t="s">
        <v>137</v>
      </c>
      <c r="G66">
        <v>954604</v>
      </c>
      <c r="H66" t="s">
        <v>213</v>
      </c>
      <c r="I66">
        <v>12.77</v>
      </c>
      <c r="J66">
        <v>18</v>
      </c>
      <c r="K66">
        <v>24.2</v>
      </c>
      <c r="L66" t="s">
        <v>214</v>
      </c>
      <c r="M66" t="s">
        <v>140</v>
      </c>
      <c r="N66" t="s">
        <v>218</v>
      </c>
      <c r="O66" t="s">
        <v>232</v>
      </c>
      <c r="P66" t="s">
        <v>233</v>
      </c>
      <c r="Q66">
        <v>0</v>
      </c>
      <c r="R66">
        <v>99</v>
      </c>
      <c r="S66" t="s">
        <v>144</v>
      </c>
      <c r="T66" t="s">
        <v>144</v>
      </c>
      <c r="U66" t="s">
        <v>144</v>
      </c>
      <c r="V66" t="s">
        <v>137</v>
      </c>
      <c r="W66" t="s">
        <v>137</v>
      </c>
      <c r="X66" t="s">
        <v>137</v>
      </c>
      <c r="Y66" t="s">
        <v>137</v>
      </c>
      <c r="Z66">
        <v>917616</v>
      </c>
      <c r="AA66" t="s">
        <v>159</v>
      </c>
      <c r="AB66">
        <v>10</v>
      </c>
      <c r="AC66">
        <v>405</v>
      </c>
      <c r="AD66" t="s">
        <v>146</v>
      </c>
      <c r="AE66" t="s">
        <v>147</v>
      </c>
      <c r="AF66" t="s">
        <v>148</v>
      </c>
      <c r="AG66" t="s">
        <v>149</v>
      </c>
      <c r="AH66">
        <v>6</v>
      </c>
      <c r="AI66">
        <v>6</v>
      </c>
      <c r="AJ66">
        <v>1</v>
      </c>
      <c r="AK66" t="s">
        <v>150</v>
      </c>
      <c r="AL66">
        <v>121</v>
      </c>
      <c r="AM66">
        <v>10</v>
      </c>
      <c r="AN66" t="s">
        <v>151</v>
      </c>
      <c r="AO66" s="127">
        <v>43124</v>
      </c>
      <c r="AP66">
        <v>10</v>
      </c>
      <c r="AQ66" t="s">
        <v>160</v>
      </c>
      <c r="AR66">
        <v>10</v>
      </c>
      <c r="AS66">
        <v>42441</v>
      </c>
      <c r="AT66" t="s">
        <v>217</v>
      </c>
      <c r="AU66">
        <v>2492</v>
      </c>
      <c r="AV66" t="s">
        <v>153</v>
      </c>
      <c r="AW66" t="s">
        <v>154</v>
      </c>
      <c r="AX66" t="s">
        <v>148</v>
      </c>
      <c r="AY66" t="s">
        <v>137</v>
      </c>
    </row>
    <row r="67" spans="1:51">
      <c r="A67">
        <v>2018</v>
      </c>
      <c r="B67">
        <v>1</v>
      </c>
      <c r="C67">
        <v>15080631</v>
      </c>
      <c r="D67" t="s">
        <v>136</v>
      </c>
      <c r="E67">
        <v>2</v>
      </c>
      <c r="F67" t="s">
        <v>137</v>
      </c>
      <c r="G67">
        <v>954604</v>
      </c>
      <c r="H67" t="s">
        <v>213</v>
      </c>
      <c r="I67">
        <v>12.77</v>
      </c>
      <c r="J67">
        <v>18</v>
      </c>
      <c r="K67">
        <v>24.2</v>
      </c>
      <c r="L67" t="s">
        <v>214</v>
      </c>
      <c r="M67" t="s">
        <v>140</v>
      </c>
      <c r="N67" t="s">
        <v>218</v>
      </c>
      <c r="O67" t="s">
        <v>232</v>
      </c>
      <c r="P67" t="s">
        <v>233</v>
      </c>
      <c r="Q67">
        <v>0</v>
      </c>
      <c r="R67">
        <v>99</v>
      </c>
      <c r="S67" t="s">
        <v>144</v>
      </c>
      <c r="T67" t="s">
        <v>144</v>
      </c>
      <c r="U67" t="s">
        <v>144</v>
      </c>
      <c r="V67" t="s">
        <v>137</v>
      </c>
      <c r="W67" t="s">
        <v>137</v>
      </c>
      <c r="X67" t="s">
        <v>137</v>
      </c>
      <c r="Y67" t="s">
        <v>137</v>
      </c>
      <c r="Z67">
        <v>30221</v>
      </c>
      <c r="AA67" t="s">
        <v>145</v>
      </c>
      <c r="AB67">
        <v>10</v>
      </c>
      <c r="AC67">
        <v>405</v>
      </c>
      <c r="AD67" t="s">
        <v>146</v>
      </c>
      <c r="AE67" t="s">
        <v>147</v>
      </c>
      <c r="AF67" t="s">
        <v>148</v>
      </c>
      <c r="AG67" t="s">
        <v>149</v>
      </c>
      <c r="AH67">
        <v>6</v>
      </c>
      <c r="AI67">
        <v>6</v>
      </c>
      <c r="AJ67">
        <v>1</v>
      </c>
      <c r="AK67" t="s">
        <v>150</v>
      </c>
      <c r="AL67">
        <v>121</v>
      </c>
      <c r="AM67">
        <v>10</v>
      </c>
      <c r="AN67" t="s">
        <v>151</v>
      </c>
      <c r="AO67" s="127">
        <v>43124</v>
      </c>
      <c r="AP67">
        <v>10</v>
      </c>
      <c r="AQ67" t="s">
        <v>160</v>
      </c>
      <c r="AR67">
        <v>10</v>
      </c>
      <c r="AS67">
        <v>42441</v>
      </c>
      <c r="AT67" t="s">
        <v>217</v>
      </c>
      <c r="AU67">
        <v>2492</v>
      </c>
      <c r="AV67" t="s">
        <v>153</v>
      </c>
      <c r="AW67" t="s">
        <v>154</v>
      </c>
      <c r="AX67" t="s">
        <v>148</v>
      </c>
      <c r="AY67" t="s">
        <v>137</v>
      </c>
    </row>
    <row r="68" spans="1:51">
      <c r="A68">
        <v>2018</v>
      </c>
      <c r="B68">
        <v>1</v>
      </c>
      <c r="C68">
        <v>15080631</v>
      </c>
      <c r="D68" t="s">
        <v>136</v>
      </c>
      <c r="E68">
        <v>3</v>
      </c>
      <c r="F68" t="s">
        <v>137</v>
      </c>
      <c r="G68">
        <v>954604</v>
      </c>
      <c r="H68" t="s">
        <v>213</v>
      </c>
      <c r="I68">
        <v>12.77</v>
      </c>
      <c r="J68">
        <v>18</v>
      </c>
      <c r="K68">
        <v>24.2</v>
      </c>
      <c r="L68" t="s">
        <v>214</v>
      </c>
      <c r="M68" t="s">
        <v>140</v>
      </c>
      <c r="N68" t="s">
        <v>218</v>
      </c>
      <c r="O68" t="s">
        <v>232</v>
      </c>
      <c r="P68" t="s">
        <v>233</v>
      </c>
      <c r="Q68">
        <v>0</v>
      </c>
      <c r="R68">
        <v>99</v>
      </c>
      <c r="S68" t="s">
        <v>144</v>
      </c>
      <c r="T68" t="s">
        <v>144</v>
      </c>
      <c r="U68" t="s">
        <v>144</v>
      </c>
      <c r="V68" t="s">
        <v>137</v>
      </c>
      <c r="W68" t="s">
        <v>137</v>
      </c>
      <c r="X68" t="s">
        <v>137</v>
      </c>
      <c r="Y68" t="s">
        <v>137</v>
      </c>
      <c r="Z68">
        <v>42441</v>
      </c>
      <c r="AA68" t="s">
        <v>145</v>
      </c>
      <c r="AB68">
        <v>10</v>
      </c>
      <c r="AC68">
        <v>405</v>
      </c>
      <c r="AD68" t="s">
        <v>146</v>
      </c>
      <c r="AE68" t="s">
        <v>147</v>
      </c>
      <c r="AF68" t="s">
        <v>148</v>
      </c>
      <c r="AG68" t="s">
        <v>149</v>
      </c>
      <c r="AH68">
        <v>4</v>
      </c>
      <c r="AI68">
        <v>4</v>
      </c>
      <c r="AJ68">
        <v>1</v>
      </c>
      <c r="AK68" t="s">
        <v>150</v>
      </c>
      <c r="AL68">
        <v>121</v>
      </c>
      <c r="AM68">
        <v>10</v>
      </c>
      <c r="AN68" t="s">
        <v>151</v>
      </c>
      <c r="AO68" s="127">
        <v>43124</v>
      </c>
      <c r="AP68">
        <v>10</v>
      </c>
      <c r="AQ68" t="s">
        <v>160</v>
      </c>
      <c r="AR68">
        <v>10</v>
      </c>
      <c r="AS68">
        <v>42441</v>
      </c>
      <c r="AT68" t="s">
        <v>217</v>
      </c>
      <c r="AU68">
        <v>2492</v>
      </c>
      <c r="AV68" t="s">
        <v>153</v>
      </c>
      <c r="AW68" t="s">
        <v>154</v>
      </c>
      <c r="AX68" t="s">
        <v>148</v>
      </c>
      <c r="AY68" t="s">
        <v>137</v>
      </c>
    </row>
    <row r="69" spans="1:51">
      <c r="A69">
        <v>2018</v>
      </c>
      <c r="B69">
        <v>1</v>
      </c>
      <c r="C69">
        <v>15080632</v>
      </c>
      <c r="D69" t="s">
        <v>136</v>
      </c>
      <c r="E69">
        <v>1</v>
      </c>
      <c r="F69" t="s">
        <v>137</v>
      </c>
      <c r="G69">
        <v>124585</v>
      </c>
      <c r="H69" t="s">
        <v>199</v>
      </c>
      <c r="I69">
        <v>11.8</v>
      </c>
      <c r="J69">
        <v>15</v>
      </c>
      <c r="K69">
        <v>5</v>
      </c>
      <c r="L69" t="s">
        <v>200</v>
      </c>
      <c r="M69" t="s">
        <v>157</v>
      </c>
      <c r="N69" t="s">
        <v>228</v>
      </c>
      <c r="O69" t="s">
        <v>232</v>
      </c>
      <c r="P69" t="s">
        <v>234</v>
      </c>
      <c r="Q69">
        <v>0</v>
      </c>
      <c r="R69">
        <v>99</v>
      </c>
      <c r="S69" t="s">
        <v>144</v>
      </c>
      <c r="T69" t="s">
        <v>144</v>
      </c>
      <c r="U69" t="s">
        <v>144</v>
      </c>
      <c r="V69" t="s">
        <v>137</v>
      </c>
      <c r="W69" t="s">
        <v>137</v>
      </c>
      <c r="X69" t="s">
        <v>137</v>
      </c>
      <c r="Y69" t="s">
        <v>137</v>
      </c>
      <c r="Z69">
        <v>956829</v>
      </c>
      <c r="AA69" t="s">
        <v>159</v>
      </c>
      <c r="AB69">
        <v>10</v>
      </c>
      <c r="AC69">
        <v>405</v>
      </c>
      <c r="AD69" t="s">
        <v>146</v>
      </c>
      <c r="AE69" t="s">
        <v>147</v>
      </c>
      <c r="AF69" t="s">
        <v>148</v>
      </c>
      <c r="AG69" t="s">
        <v>149</v>
      </c>
      <c r="AH69">
        <v>3</v>
      </c>
      <c r="AI69">
        <v>3</v>
      </c>
      <c r="AJ69">
        <v>1</v>
      </c>
      <c r="AK69" t="s">
        <v>150</v>
      </c>
      <c r="AL69">
        <v>121</v>
      </c>
      <c r="AM69">
        <v>10</v>
      </c>
      <c r="AN69" t="s">
        <v>151</v>
      </c>
      <c r="AO69" s="127">
        <v>43124</v>
      </c>
      <c r="AP69">
        <v>10</v>
      </c>
      <c r="AQ69" t="s">
        <v>160</v>
      </c>
      <c r="AR69">
        <v>10</v>
      </c>
      <c r="AS69">
        <v>43986</v>
      </c>
      <c r="AT69" t="s">
        <v>202</v>
      </c>
      <c r="AU69">
        <v>2492</v>
      </c>
      <c r="AV69" t="s">
        <v>153</v>
      </c>
      <c r="AW69" t="s">
        <v>154</v>
      </c>
      <c r="AX69" t="s">
        <v>148</v>
      </c>
      <c r="AY69" t="s">
        <v>137</v>
      </c>
    </row>
    <row r="70" spans="1:51">
      <c r="A70">
        <v>2018</v>
      </c>
      <c r="B70">
        <v>1</v>
      </c>
      <c r="C70">
        <v>15080632</v>
      </c>
      <c r="D70" t="s">
        <v>136</v>
      </c>
      <c r="E70">
        <v>2</v>
      </c>
      <c r="F70" t="s">
        <v>137</v>
      </c>
      <c r="G70">
        <v>124585</v>
      </c>
      <c r="H70" t="s">
        <v>199</v>
      </c>
      <c r="I70">
        <v>11.8</v>
      </c>
      <c r="J70">
        <v>15</v>
      </c>
      <c r="K70">
        <v>5</v>
      </c>
      <c r="L70" t="s">
        <v>200</v>
      </c>
      <c r="M70" t="s">
        <v>157</v>
      </c>
      <c r="N70" t="s">
        <v>228</v>
      </c>
      <c r="O70" t="s">
        <v>232</v>
      </c>
      <c r="P70" t="s">
        <v>234</v>
      </c>
      <c r="Q70">
        <v>0</v>
      </c>
      <c r="R70">
        <v>99</v>
      </c>
      <c r="S70" t="s">
        <v>144</v>
      </c>
      <c r="T70" t="s">
        <v>144</v>
      </c>
      <c r="U70" t="s">
        <v>144</v>
      </c>
      <c r="V70" t="s">
        <v>137</v>
      </c>
      <c r="W70" t="s">
        <v>137</v>
      </c>
      <c r="X70" t="s">
        <v>137</v>
      </c>
      <c r="Y70" t="s">
        <v>137</v>
      </c>
      <c r="Z70">
        <v>41531</v>
      </c>
      <c r="AA70" t="s">
        <v>159</v>
      </c>
      <c r="AB70">
        <v>10</v>
      </c>
      <c r="AC70">
        <v>405</v>
      </c>
      <c r="AD70" t="s">
        <v>146</v>
      </c>
      <c r="AE70" t="s">
        <v>147</v>
      </c>
      <c r="AF70" t="s">
        <v>148</v>
      </c>
      <c r="AG70" t="s">
        <v>149</v>
      </c>
      <c r="AH70">
        <v>3.5779999999999998</v>
      </c>
      <c r="AI70">
        <v>3.5779999999999998</v>
      </c>
      <c r="AJ70">
        <v>1</v>
      </c>
      <c r="AK70" t="s">
        <v>150</v>
      </c>
      <c r="AL70">
        <v>121</v>
      </c>
      <c r="AM70">
        <v>10</v>
      </c>
      <c r="AN70" t="s">
        <v>151</v>
      </c>
      <c r="AO70" s="127">
        <v>43124</v>
      </c>
      <c r="AP70">
        <v>10</v>
      </c>
      <c r="AQ70" t="s">
        <v>160</v>
      </c>
      <c r="AR70">
        <v>10</v>
      </c>
      <c r="AS70">
        <v>43986</v>
      </c>
      <c r="AT70" t="s">
        <v>202</v>
      </c>
      <c r="AU70">
        <v>2492</v>
      </c>
      <c r="AV70" t="s">
        <v>153</v>
      </c>
      <c r="AW70" t="s">
        <v>154</v>
      </c>
      <c r="AX70" t="s">
        <v>148</v>
      </c>
      <c r="AY70" t="s">
        <v>137</v>
      </c>
    </row>
    <row r="71" spans="1:51">
      <c r="A71">
        <v>2018</v>
      </c>
      <c r="B71">
        <v>1</v>
      </c>
      <c r="C71">
        <v>15080754</v>
      </c>
      <c r="D71" t="s">
        <v>136</v>
      </c>
      <c r="E71">
        <v>1</v>
      </c>
      <c r="F71" t="s">
        <v>137</v>
      </c>
      <c r="G71">
        <v>916138</v>
      </c>
      <c r="H71" t="s">
        <v>162</v>
      </c>
      <c r="I71">
        <v>11.9</v>
      </c>
      <c r="J71">
        <v>12</v>
      </c>
      <c r="K71">
        <v>21</v>
      </c>
      <c r="L71" t="s">
        <v>163</v>
      </c>
      <c r="M71" t="s">
        <v>164</v>
      </c>
      <c r="N71" t="s">
        <v>232</v>
      </c>
      <c r="O71" t="s">
        <v>235</v>
      </c>
      <c r="P71" t="s">
        <v>236</v>
      </c>
      <c r="Q71">
        <v>0</v>
      </c>
      <c r="R71">
        <v>10</v>
      </c>
      <c r="S71" t="s">
        <v>168</v>
      </c>
      <c r="T71" t="s">
        <v>169</v>
      </c>
      <c r="U71" t="s">
        <v>169</v>
      </c>
      <c r="V71" t="s">
        <v>137</v>
      </c>
      <c r="W71" t="s">
        <v>137</v>
      </c>
      <c r="X71" t="s">
        <v>137</v>
      </c>
      <c r="Y71" t="s">
        <v>137</v>
      </c>
      <c r="Z71">
        <v>32612</v>
      </c>
      <c r="AA71" t="s">
        <v>170</v>
      </c>
      <c r="AB71">
        <v>10</v>
      </c>
      <c r="AC71">
        <v>405</v>
      </c>
      <c r="AD71" t="s">
        <v>146</v>
      </c>
      <c r="AE71" t="s">
        <v>147</v>
      </c>
      <c r="AF71" t="s">
        <v>148</v>
      </c>
      <c r="AG71" t="s">
        <v>149</v>
      </c>
      <c r="AH71">
        <v>3.49</v>
      </c>
      <c r="AI71">
        <v>3.49</v>
      </c>
      <c r="AJ71">
        <v>1</v>
      </c>
      <c r="AK71" t="s">
        <v>150</v>
      </c>
      <c r="AL71">
        <v>121</v>
      </c>
      <c r="AM71">
        <v>10</v>
      </c>
      <c r="AN71" t="s">
        <v>171</v>
      </c>
      <c r="AO71" t="s">
        <v>137</v>
      </c>
      <c r="AP71" t="s">
        <v>137</v>
      </c>
      <c r="AQ71" t="s">
        <v>170</v>
      </c>
      <c r="AR71">
        <v>10</v>
      </c>
      <c r="AS71">
        <v>33557</v>
      </c>
      <c r="AT71" t="s">
        <v>172</v>
      </c>
      <c r="AU71">
        <v>10754</v>
      </c>
      <c r="AV71" t="s">
        <v>173</v>
      </c>
      <c r="AW71" t="s">
        <v>174</v>
      </c>
      <c r="AX71" t="s">
        <v>148</v>
      </c>
      <c r="AY71" t="s">
        <v>137</v>
      </c>
    </row>
    <row r="72" spans="1:51">
      <c r="A72">
        <v>2018</v>
      </c>
      <c r="B72">
        <v>1</v>
      </c>
      <c r="C72">
        <v>15080754</v>
      </c>
      <c r="D72" t="s">
        <v>136</v>
      </c>
      <c r="E72">
        <v>2</v>
      </c>
      <c r="F72" t="s">
        <v>137</v>
      </c>
      <c r="G72">
        <v>916138</v>
      </c>
      <c r="H72" t="s">
        <v>162</v>
      </c>
      <c r="I72">
        <v>11.9</v>
      </c>
      <c r="J72">
        <v>12</v>
      </c>
      <c r="K72">
        <v>21</v>
      </c>
      <c r="L72" t="s">
        <v>163</v>
      </c>
      <c r="M72" t="s">
        <v>164</v>
      </c>
      <c r="N72" t="s">
        <v>232</v>
      </c>
      <c r="O72" t="s">
        <v>235</v>
      </c>
      <c r="P72" t="s">
        <v>236</v>
      </c>
      <c r="Q72">
        <v>0</v>
      </c>
      <c r="R72">
        <v>10</v>
      </c>
      <c r="S72" t="s">
        <v>168</v>
      </c>
      <c r="T72" t="s">
        <v>169</v>
      </c>
      <c r="U72" t="s">
        <v>169</v>
      </c>
      <c r="V72" t="s">
        <v>137</v>
      </c>
      <c r="W72" t="s">
        <v>137</v>
      </c>
      <c r="X72" t="s">
        <v>137</v>
      </c>
      <c r="Y72" t="s">
        <v>137</v>
      </c>
      <c r="Z72">
        <v>33557</v>
      </c>
      <c r="AA72" t="s">
        <v>170</v>
      </c>
      <c r="AB72">
        <v>10</v>
      </c>
      <c r="AC72">
        <v>405</v>
      </c>
      <c r="AD72" t="s">
        <v>146</v>
      </c>
      <c r="AE72" t="s">
        <v>147</v>
      </c>
      <c r="AF72" t="s">
        <v>148</v>
      </c>
      <c r="AG72" t="s">
        <v>149</v>
      </c>
      <c r="AH72">
        <v>3.43</v>
      </c>
      <c r="AI72">
        <v>3.43</v>
      </c>
      <c r="AJ72">
        <v>1</v>
      </c>
      <c r="AK72" t="s">
        <v>150</v>
      </c>
      <c r="AL72">
        <v>121</v>
      </c>
      <c r="AM72">
        <v>10</v>
      </c>
      <c r="AN72" t="s">
        <v>171</v>
      </c>
      <c r="AO72" t="s">
        <v>137</v>
      </c>
      <c r="AP72" t="s">
        <v>137</v>
      </c>
      <c r="AQ72" t="s">
        <v>170</v>
      </c>
      <c r="AR72">
        <v>10</v>
      </c>
      <c r="AS72">
        <v>33557</v>
      </c>
      <c r="AT72" t="s">
        <v>172</v>
      </c>
      <c r="AU72">
        <v>10754</v>
      </c>
      <c r="AV72" t="s">
        <v>173</v>
      </c>
      <c r="AW72" t="s">
        <v>174</v>
      </c>
      <c r="AX72" t="s">
        <v>148</v>
      </c>
      <c r="AY72" t="s">
        <v>137</v>
      </c>
    </row>
    <row r="73" spans="1:51">
      <c r="A73">
        <v>2018</v>
      </c>
      <c r="B73">
        <v>1</v>
      </c>
      <c r="C73">
        <v>15080831</v>
      </c>
      <c r="D73" t="s">
        <v>136</v>
      </c>
      <c r="E73">
        <v>1</v>
      </c>
      <c r="F73" t="s">
        <v>137</v>
      </c>
      <c r="G73">
        <v>965536</v>
      </c>
      <c r="H73" t="s">
        <v>155</v>
      </c>
      <c r="I73">
        <v>13.4</v>
      </c>
      <c r="J73">
        <v>18.100000000000001</v>
      </c>
      <c r="K73">
        <v>20.5</v>
      </c>
      <c r="L73" t="s">
        <v>156</v>
      </c>
      <c r="M73" t="s">
        <v>157</v>
      </c>
      <c r="N73" t="s">
        <v>229</v>
      </c>
      <c r="O73" t="s">
        <v>237</v>
      </c>
      <c r="P73" t="s">
        <v>238</v>
      </c>
      <c r="Q73">
        <v>0</v>
      </c>
      <c r="R73">
        <v>99</v>
      </c>
      <c r="S73" t="s">
        <v>144</v>
      </c>
      <c r="T73" t="s">
        <v>144</v>
      </c>
      <c r="U73" t="s">
        <v>144</v>
      </c>
      <c r="V73" t="s">
        <v>137</v>
      </c>
      <c r="W73" t="s">
        <v>137</v>
      </c>
      <c r="X73" t="s">
        <v>137</v>
      </c>
      <c r="Y73" t="s">
        <v>137</v>
      </c>
      <c r="Z73">
        <v>41755</v>
      </c>
      <c r="AA73" t="s">
        <v>159</v>
      </c>
      <c r="AB73">
        <v>10</v>
      </c>
      <c r="AC73">
        <v>405</v>
      </c>
      <c r="AD73" t="s">
        <v>146</v>
      </c>
      <c r="AE73" t="s">
        <v>147</v>
      </c>
      <c r="AF73" t="s">
        <v>148</v>
      </c>
      <c r="AG73" t="s">
        <v>149</v>
      </c>
      <c r="AH73">
        <v>4</v>
      </c>
      <c r="AI73">
        <v>4</v>
      </c>
      <c r="AJ73">
        <v>1</v>
      </c>
      <c r="AK73" t="s">
        <v>150</v>
      </c>
      <c r="AL73">
        <v>121</v>
      </c>
      <c r="AM73">
        <v>10</v>
      </c>
      <c r="AN73" t="s">
        <v>151</v>
      </c>
      <c r="AO73" s="127">
        <v>43126</v>
      </c>
      <c r="AP73">
        <v>10</v>
      </c>
      <c r="AQ73" t="s">
        <v>160</v>
      </c>
      <c r="AR73">
        <v>10</v>
      </c>
      <c r="AS73">
        <v>41755</v>
      </c>
      <c r="AT73" t="s">
        <v>161</v>
      </c>
      <c r="AU73">
        <v>2492</v>
      </c>
      <c r="AV73" t="s">
        <v>153</v>
      </c>
      <c r="AW73" t="s">
        <v>154</v>
      </c>
      <c r="AX73" t="s">
        <v>148</v>
      </c>
      <c r="AY73" t="s">
        <v>137</v>
      </c>
    </row>
    <row r="74" spans="1:51">
      <c r="A74">
        <v>2018</v>
      </c>
      <c r="B74">
        <v>1</v>
      </c>
      <c r="C74">
        <v>15080831</v>
      </c>
      <c r="D74" t="s">
        <v>136</v>
      </c>
      <c r="E74">
        <v>2</v>
      </c>
      <c r="F74" t="s">
        <v>137</v>
      </c>
      <c r="G74">
        <v>965536</v>
      </c>
      <c r="H74" t="s">
        <v>155</v>
      </c>
      <c r="I74">
        <v>13.4</v>
      </c>
      <c r="J74">
        <v>18.100000000000001</v>
      </c>
      <c r="K74">
        <v>20.5</v>
      </c>
      <c r="L74" t="s">
        <v>156</v>
      </c>
      <c r="M74" t="s">
        <v>157</v>
      </c>
      <c r="N74" t="s">
        <v>229</v>
      </c>
      <c r="O74" t="s">
        <v>237</v>
      </c>
      <c r="P74" t="s">
        <v>238</v>
      </c>
      <c r="Q74">
        <v>0</v>
      </c>
      <c r="R74">
        <v>99</v>
      </c>
      <c r="S74" t="s">
        <v>144</v>
      </c>
      <c r="T74" t="s">
        <v>144</v>
      </c>
      <c r="U74" t="s">
        <v>144</v>
      </c>
      <c r="V74" t="s">
        <v>137</v>
      </c>
      <c r="W74" t="s">
        <v>137</v>
      </c>
      <c r="X74" t="s">
        <v>137</v>
      </c>
      <c r="Y74" t="s">
        <v>137</v>
      </c>
      <c r="Z74">
        <v>917644</v>
      </c>
      <c r="AA74" t="s">
        <v>159</v>
      </c>
      <c r="AB74">
        <v>10</v>
      </c>
      <c r="AC74">
        <v>405</v>
      </c>
      <c r="AD74" t="s">
        <v>146</v>
      </c>
      <c r="AE74" t="s">
        <v>147</v>
      </c>
      <c r="AF74" t="s">
        <v>148</v>
      </c>
      <c r="AG74" t="s">
        <v>149</v>
      </c>
      <c r="AH74">
        <v>4</v>
      </c>
      <c r="AI74">
        <v>4</v>
      </c>
      <c r="AJ74">
        <v>1</v>
      </c>
      <c r="AK74" t="s">
        <v>150</v>
      </c>
      <c r="AL74">
        <v>121</v>
      </c>
      <c r="AM74">
        <v>10</v>
      </c>
      <c r="AN74" t="s">
        <v>151</v>
      </c>
      <c r="AO74" s="127">
        <v>43126</v>
      </c>
      <c r="AP74">
        <v>10</v>
      </c>
      <c r="AQ74" t="s">
        <v>160</v>
      </c>
      <c r="AR74">
        <v>10</v>
      </c>
      <c r="AS74">
        <v>41755</v>
      </c>
      <c r="AT74" t="s">
        <v>161</v>
      </c>
      <c r="AU74">
        <v>2492</v>
      </c>
      <c r="AV74" t="s">
        <v>153</v>
      </c>
      <c r="AW74" t="s">
        <v>154</v>
      </c>
      <c r="AX74" t="s">
        <v>148</v>
      </c>
      <c r="AY74" t="s">
        <v>137</v>
      </c>
    </row>
    <row r="75" spans="1:51">
      <c r="A75">
        <v>2018</v>
      </c>
      <c r="B75">
        <v>1</v>
      </c>
      <c r="C75">
        <v>15080833</v>
      </c>
      <c r="D75" t="s">
        <v>136</v>
      </c>
      <c r="E75">
        <v>1</v>
      </c>
      <c r="F75" t="s">
        <v>137</v>
      </c>
      <c r="G75">
        <v>963532</v>
      </c>
      <c r="H75" t="s">
        <v>190</v>
      </c>
      <c r="I75">
        <v>11.45</v>
      </c>
      <c r="J75">
        <v>12.5</v>
      </c>
      <c r="K75">
        <v>16.399999999999999</v>
      </c>
      <c r="L75" t="s">
        <v>191</v>
      </c>
      <c r="M75" t="s">
        <v>140</v>
      </c>
      <c r="N75" t="s">
        <v>232</v>
      </c>
      <c r="O75" t="s">
        <v>237</v>
      </c>
      <c r="P75" t="s">
        <v>239</v>
      </c>
      <c r="Q75">
        <v>0</v>
      </c>
      <c r="R75">
        <v>99</v>
      </c>
      <c r="S75" t="s">
        <v>144</v>
      </c>
      <c r="T75" t="s">
        <v>144</v>
      </c>
      <c r="U75" t="s">
        <v>144</v>
      </c>
      <c r="V75" t="s">
        <v>137</v>
      </c>
      <c r="W75" t="s">
        <v>137</v>
      </c>
      <c r="X75" t="s">
        <v>137</v>
      </c>
      <c r="Y75" t="s">
        <v>137</v>
      </c>
      <c r="Z75">
        <v>30685</v>
      </c>
      <c r="AA75" t="s">
        <v>145</v>
      </c>
      <c r="AB75">
        <v>10</v>
      </c>
      <c r="AC75">
        <v>405</v>
      </c>
      <c r="AD75" t="s">
        <v>146</v>
      </c>
      <c r="AE75" t="s">
        <v>147</v>
      </c>
      <c r="AF75" t="s">
        <v>148</v>
      </c>
      <c r="AG75" t="s">
        <v>149</v>
      </c>
      <c r="AH75">
        <v>3</v>
      </c>
      <c r="AI75">
        <v>3</v>
      </c>
      <c r="AJ75">
        <v>1</v>
      </c>
      <c r="AK75" t="s">
        <v>150</v>
      </c>
      <c r="AL75">
        <v>121</v>
      </c>
      <c r="AM75">
        <v>10</v>
      </c>
      <c r="AN75" t="s">
        <v>151</v>
      </c>
      <c r="AO75" s="127">
        <v>43126</v>
      </c>
      <c r="AP75">
        <v>10</v>
      </c>
      <c r="AQ75" t="s">
        <v>145</v>
      </c>
      <c r="AR75">
        <v>10</v>
      </c>
      <c r="AS75">
        <v>30715</v>
      </c>
      <c r="AT75" t="s">
        <v>194</v>
      </c>
      <c r="AU75">
        <v>2492</v>
      </c>
      <c r="AV75" t="s">
        <v>153</v>
      </c>
      <c r="AW75" t="s">
        <v>154</v>
      </c>
      <c r="AX75" t="s">
        <v>148</v>
      </c>
      <c r="AY75" t="s">
        <v>137</v>
      </c>
    </row>
    <row r="76" spans="1:51">
      <c r="A76">
        <v>2018</v>
      </c>
      <c r="B76">
        <v>1</v>
      </c>
      <c r="C76">
        <v>15080833</v>
      </c>
      <c r="D76" t="s">
        <v>136</v>
      </c>
      <c r="E76">
        <v>2</v>
      </c>
      <c r="F76" t="s">
        <v>137</v>
      </c>
      <c r="G76">
        <v>963532</v>
      </c>
      <c r="H76" t="s">
        <v>190</v>
      </c>
      <c r="I76">
        <v>11.45</v>
      </c>
      <c r="J76">
        <v>12.5</v>
      </c>
      <c r="K76">
        <v>16.399999999999999</v>
      </c>
      <c r="L76" t="s">
        <v>191</v>
      </c>
      <c r="M76" t="s">
        <v>140</v>
      </c>
      <c r="N76" t="s">
        <v>232</v>
      </c>
      <c r="O76" t="s">
        <v>237</v>
      </c>
      <c r="P76" t="s">
        <v>239</v>
      </c>
      <c r="Q76">
        <v>0</v>
      </c>
      <c r="R76">
        <v>99</v>
      </c>
      <c r="S76" t="s">
        <v>144</v>
      </c>
      <c r="T76" t="s">
        <v>144</v>
      </c>
      <c r="U76" t="s">
        <v>144</v>
      </c>
      <c r="V76" t="s">
        <v>137</v>
      </c>
      <c r="W76" t="s">
        <v>137</v>
      </c>
      <c r="X76" t="s">
        <v>137</v>
      </c>
      <c r="Y76" t="s">
        <v>137</v>
      </c>
      <c r="Z76">
        <v>30726</v>
      </c>
      <c r="AA76" t="s">
        <v>145</v>
      </c>
      <c r="AB76">
        <v>10</v>
      </c>
      <c r="AC76">
        <v>405</v>
      </c>
      <c r="AD76" t="s">
        <v>146</v>
      </c>
      <c r="AE76" t="s">
        <v>147</v>
      </c>
      <c r="AF76" t="s">
        <v>148</v>
      </c>
      <c r="AG76" t="s">
        <v>149</v>
      </c>
      <c r="AH76">
        <v>3</v>
      </c>
      <c r="AI76">
        <v>3</v>
      </c>
      <c r="AJ76">
        <v>1</v>
      </c>
      <c r="AK76" t="s">
        <v>150</v>
      </c>
      <c r="AL76">
        <v>121</v>
      </c>
      <c r="AM76">
        <v>10</v>
      </c>
      <c r="AN76" t="s">
        <v>151</v>
      </c>
      <c r="AO76" s="127">
        <v>43126</v>
      </c>
      <c r="AP76">
        <v>10</v>
      </c>
      <c r="AQ76" t="s">
        <v>145</v>
      </c>
      <c r="AR76">
        <v>10</v>
      </c>
      <c r="AS76">
        <v>30715</v>
      </c>
      <c r="AT76" t="s">
        <v>194</v>
      </c>
      <c r="AU76">
        <v>2492</v>
      </c>
      <c r="AV76" t="s">
        <v>153</v>
      </c>
      <c r="AW76" t="s">
        <v>154</v>
      </c>
      <c r="AX76" t="s">
        <v>148</v>
      </c>
      <c r="AY76" t="s">
        <v>137</v>
      </c>
    </row>
    <row r="77" spans="1:51">
      <c r="A77">
        <v>2018</v>
      </c>
      <c r="B77">
        <v>1</v>
      </c>
      <c r="C77">
        <v>15080833</v>
      </c>
      <c r="D77" t="s">
        <v>136</v>
      </c>
      <c r="E77">
        <v>3</v>
      </c>
      <c r="F77" t="s">
        <v>137</v>
      </c>
      <c r="G77">
        <v>963532</v>
      </c>
      <c r="H77" t="s">
        <v>190</v>
      </c>
      <c r="I77">
        <v>11.45</v>
      </c>
      <c r="J77">
        <v>12.5</v>
      </c>
      <c r="K77">
        <v>16.399999999999999</v>
      </c>
      <c r="L77" t="s">
        <v>191</v>
      </c>
      <c r="M77" t="s">
        <v>140</v>
      </c>
      <c r="N77" t="s">
        <v>232</v>
      </c>
      <c r="O77" t="s">
        <v>237</v>
      </c>
      <c r="P77" t="s">
        <v>239</v>
      </c>
      <c r="Q77">
        <v>0</v>
      </c>
      <c r="R77">
        <v>99</v>
      </c>
      <c r="S77" t="s">
        <v>144</v>
      </c>
      <c r="T77" t="s">
        <v>144</v>
      </c>
      <c r="U77" t="s">
        <v>144</v>
      </c>
      <c r="V77" t="s">
        <v>137</v>
      </c>
      <c r="W77" t="s">
        <v>137</v>
      </c>
      <c r="X77" t="s">
        <v>137</v>
      </c>
      <c r="Y77" t="s">
        <v>137</v>
      </c>
      <c r="Z77">
        <v>30715</v>
      </c>
      <c r="AA77" t="s">
        <v>145</v>
      </c>
      <c r="AB77">
        <v>10</v>
      </c>
      <c r="AC77">
        <v>405</v>
      </c>
      <c r="AD77" t="s">
        <v>146</v>
      </c>
      <c r="AE77" t="s">
        <v>147</v>
      </c>
      <c r="AF77" t="s">
        <v>148</v>
      </c>
      <c r="AG77" t="s">
        <v>149</v>
      </c>
      <c r="AH77">
        <v>2.3210000000000002</v>
      </c>
      <c r="AI77">
        <v>2.3210000000000002</v>
      </c>
      <c r="AJ77">
        <v>1</v>
      </c>
      <c r="AK77" t="s">
        <v>150</v>
      </c>
      <c r="AL77">
        <v>121</v>
      </c>
      <c r="AM77">
        <v>10</v>
      </c>
      <c r="AN77" t="s">
        <v>151</v>
      </c>
      <c r="AO77" s="127">
        <v>43126</v>
      </c>
      <c r="AP77">
        <v>10</v>
      </c>
      <c r="AQ77" t="s">
        <v>145</v>
      </c>
      <c r="AR77">
        <v>10</v>
      </c>
      <c r="AS77">
        <v>30715</v>
      </c>
      <c r="AT77" t="s">
        <v>194</v>
      </c>
      <c r="AU77">
        <v>2492</v>
      </c>
      <c r="AV77" t="s">
        <v>153</v>
      </c>
      <c r="AW77" t="s">
        <v>154</v>
      </c>
      <c r="AX77" t="s">
        <v>148</v>
      </c>
      <c r="AY77" t="s">
        <v>137</v>
      </c>
    </row>
    <row r="78" spans="1:51">
      <c r="A78">
        <v>2018</v>
      </c>
      <c r="B78">
        <v>1</v>
      </c>
      <c r="C78">
        <v>15080966</v>
      </c>
      <c r="D78" t="s">
        <v>136</v>
      </c>
      <c r="E78">
        <v>1</v>
      </c>
      <c r="F78" t="s">
        <v>137</v>
      </c>
      <c r="G78">
        <v>954604</v>
      </c>
      <c r="H78" t="s">
        <v>213</v>
      </c>
      <c r="I78">
        <v>12.77</v>
      </c>
      <c r="J78">
        <v>18</v>
      </c>
      <c r="K78">
        <v>24.2</v>
      </c>
      <c r="L78" t="s">
        <v>214</v>
      </c>
      <c r="M78" t="s">
        <v>140</v>
      </c>
      <c r="N78" t="s">
        <v>235</v>
      </c>
      <c r="O78" t="s">
        <v>240</v>
      </c>
      <c r="P78" t="s">
        <v>241</v>
      </c>
      <c r="Q78">
        <v>0</v>
      </c>
      <c r="R78">
        <v>99</v>
      </c>
      <c r="S78" t="s">
        <v>144</v>
      </c>
      <c r="T78" t="s">
        <v>144</v>
      </c>
      <c r="U78" t="s">
        <v>144</v>
      </c>
      <c r="V78" t="s">
        <v>137</v>
      </c>
      <c r="W78" t="s">
        <v>137</v>
      </c>
      <c r="X78" t="s">
        <v>137</v>
      </c>
      <c r="Y78" t="s">
        <v>137</v>
      </c>
      <c r="Z78">
        <v>917616</v>
      </c>
      <c r="AA78" t="s">
        <v>159</v>
      </c>
      <c r="AB78">
        <v>10</v>
      </c>
      <c r="AC78">
        <v>405</v>
      </c>
      <c r="AD78" t="s">
        <v>146</v>
      </c>
      <c r="AE78" t="s">
        <v>147</v>
      </c>
      <c r="AF78" t="s">
        <v>148</v>
      </c>
      <c r="AG78" t="s">
        <v>149</v>
      </c>
      <c r="AH78">
        <v>4</v>
      </c>
      <c r="AI78">
        <v>4</v>
      </c>
      <c r="AJ78">
        <v>1</v>
      </c>
      <c r="AK78" t="s">
        <v>150</v>
      </c>
      <c r="AL78">
        <v>121</v>
      </c>
      <c r="AM78">
        <v>10</v>
      </c>
      <c r="AN78" t="s">
        <v>151</v>
      </c>
      <c r="AO78" s="127">
        <v>43128</v>
      </c>
      <c r="AP78">
        <v>10</v>
      </c>
      <c r="AQ78" t="s">
        <v>160</v>
      </c>
      <c r="AR78">
        <v>10</v>
      </c>
      <c r="AS78">
        <v>42441</v>
      </c>
      <c r="AT78" t="s">
        <v>217</v>
      </c>
      <c r="AU78">
        <v>2492</v>
      </c>
      <c r="AV78" t="s">
        <v>153</v>
      </c>
      <c r="AW78" t="s">
        <v>154</v>
      </c>
      <c r="AX78" t="s">
        <v>148</v>
      </c>
      <c r="AY78" t="s">
        <v>137</v>
      </c>
    </row>
    <row r="79" spans="1:51">
      <c r="A79">
        <v>2018</v>
      </c>
      <c r="B79">
        <v>1</v>
      </c>
      <c r="C79">
        <v>15080966</v>
      </c>
      <c r="D79" t="s">
        <v>136</v>
      </c>
      <c r="E79">
        <v>2</v>
      </c>
      <c r="F79" t="s">
        <v>137</v>
      </c>
      <c r="G79">
        <v>954604</v>
      </c>
      <c r="H79" t="s">
        <v>213</v>
      </c>
      <c r="I79">
        <v>12.77</v>
      </c>
      <c r="J79">
        <v>18</v>
      </c>
      <c r="K79">
        <v>24.2</v>
      </c>
      <c r="L79" t="s">
        <v>214</v>
      </c>
      <c r="M79" t="s">
        <v>140</v>
      </c>
      <c r="N79" t="s">
        <v>235</v>
      </c>
      <c r="O79" t="s">
        <v>240</v>
      </c>
      <c r="P79" t="s">
        <v>241</v>
      </c>
      <c r="Q79">
        <v>0</v>
      </c>
      <c r="R79">
        <v>99</v>
      </c>
      <c r="S79" t="s">
        <v>144</v>
      </c>
      <c r="T79" t="s">
        <v>144</v>
      </c>
      <c r="U79" t="s">
        <v>144</v>
      </c>
      <c r="V79" t="s">
        <v>137</v>
      </c>
      <c r="W79" t="s">
        <v>137</v>
      </c>
      <c r="X79" t="s">
        <v>137</v>
      </c>
      <c r="Y79" t="s">
        <v>137</v>
      </c>
      <c r="Z79">
        <v>30221</v>
      </c>
      <c r="AA79" t="s">
        <v>145</v>
      </c>
      <c r="AB79">
        <v>10</v>
      </c>
      <c r="AC79">
        <v>405</v>
      </c>
      <c r="AD79" t="s">
        <v>146</v>
      </c>
      <c r="AE79" t="s">
        <v>147</v>
      </c>
      <c r="AF79" t="s">
        <v>148</v>
      </c>
      <c r="AG79" t="s">
        <v>149</v>
      </c>
      <c r="AH79">
        <v>4</v>
      </c>
      <c r="AI79">
        <v>4</v>
      </c>
      <c r="AJ79">
        <v>1</v>
      </c>
      <c r="AK79" t="s">
        <v>150</v>
      </c>
      <c r="AL79">
        <v>121</v>
      </c>
      <c r="AM79">
        <v>10</v>
      </c>
      <c r="AN79" t="s">
        <v>151</v>
      </c>
      <c r="AO79" s="127">
        <v>43128</v>
      </c>
      <c r="AP79">
        <v>10</v>
      </c>
      <c r="AQ79" t="s">
        <v>160</v>
      </c>
      <c r="AR79">
        <v>10</v>
      </c>
      <c r="AS79">
        <v>42441</v>
      </c>
      <c r="AT79" t="s">
        <v>217</v>
      </c>
      <c r="AU79">
        <v>2492</v>
      </c>
      <c r="AV79" t="s">
        <v>153</v>
      </c>
      <c r="AW79" t="s">
        <v>154</v>
      </c>
      <c r="AX79" t="s">
        <v>148</v>
      </c>
      <c r="AY79" t="s">
        <v>137</v>
      </c>
    </row>
    <row r="80" spans="1:51">
      <c r="A80">
        <v>2018</v>
      </c>
      <c r="B80">
        <v>1</v>
      </c>
      <c r="C80">
        <v>15080966</v>
      </c>
      <c r="D80" t="s">
        <v>136</v>
      </c>
      <c r="E80">
        <v>3</v>
      </c>
      <c r="F80" t="s">
        <v>137</v>
      </c>
      <c r="G80">
        <v>954604</v>
      </c>
      <c r="H80" t="s">
        <v>213</v>
      </c>
      <c r="I80">
        <v>12.77</v>
      </c>
      <c r="J80">
        <v>18</v>
      </c>
      <c r="K80">
        <v>24.2</v>
      </c>
      <c r="L80" t="s">
        <v>214</v>
      </c>
      <c r="M80" t="s">
        <v>140</v>
      </c>
      <c r="N80" t="s">
        <v>235</v>
      </c>
      <c r="O80" t="s">
        <v>240</v>
      </c>
      <c r="P80" t="s">
        <v>241</v>
      </c>
      <c r="Q80">
        <v>0</v>
      </c>
      <c r="R80">
        <v>99</v>
      </c>
      <c r="S80" t="s">
        <v>144</v>
      </c>
      <c r="T80" t="s">
        <v>144</v>
      </c>
      <c r="U80" t="s">
        <v>144</v>
      </c>
      <c r="V80" t="s">
        <v>137</v>
      </c>
      <c r="W80" t="s">
        <v>137</v>
      </c>
      <c r="X80" t="s">
        <v>137</v>
      </c>
      <c r="Y80" t="s">
        <v>137</v>
      </c>
      <c r="Z80">
        <v>42441</v>
      </c>
      <c r="AA80" t="s">
        <v>145</v>
      </c>
      <c r="AB80">
        <v>10</v>
      </c>
      <c r="AC80">
        <v>405</v>
      </c>
      <c r="AD80" t="s">
        <v>146</v>
      </c>
      <c r="AE80" t="s">
        <v>147</v>
      </c>
      <c r="AF80" t="s">
        <v>148</v>
      </c>
      <c r="AG80" t="s">
        <v>149</v>
      </c>
      <c r="AH80">
        <v>3</v>
      </c>
      <c r="AI80">
        <v>3</v>
      </c>
      <c r="AJ80">
        <v>1</v>
      </c>
      <c r="AK80" t="s">
        <v>150</v>
      </c>
      <c r="AL80">
        <v>121</v>
      </c>
      <c r="AM80">
        <v>10</v>
      </c>
      <c r="AN80" t="s">
        <v>151</v>
      </c>
      <c r="AO80" s="127">
        <v>43128</v>
      </c>
      <c r="AP80">
        <v>10</v>
      </c>
      <c r="AQ80" t="s">
        <v>160</v>
      </c>
      <c r="AR80">
        <v>10</v>
      </c>
      <c r="AS80">
        <v>42441</v>
      </c>
      <c r="AT80" t="s">
        <v>217</v>
      </c>
      <c r="AU80">
        <v>2492</v>
      </c>
      <c r="AV80" t="s">
        <v>153</v>
      </c>
      <c r="AW80" t="s">
        <v>154</v>
      </c>
      <c r="AX80" t="s">
        <v>148</v>
      </c>
      <c r="AY80" t="s">
        <v>137</v>
      </c>
    </row>
    <row r="81" spans="1:51">
      <c r="A81">
        <v>2018</v>
      </c>
      <c r="B81">
        <v>1</v>
      </c>
      <c r="C81">
        <v>15080986</v>
      </c>
      <c r="D81" t="s">
        <v>136</v>
      </c>
      <c r="E81">
        <v>1</v>
      </c>
      <c r="F81" t="s">
        <v>137</v>
      </c>
      <c r="G81">
        <v>965536</v>
      </c>
      <c r="H81" t="s">
        <v>155</v>
      </c>
      <c r="I81">
        <v>13.4</v>
      </c>
      <c r="J81">
        <v>18.100000000000001</v>
      </c>
      <c r="K81">
        <v>20.5</v>
      </c>
      <c r="L81" t="s">
        <v>156</v>
      </c>
      <c r="M81" t="s">
        <v>157</v>
      </c>
      <c r="N81" t="s">
        <v>242</v>
      </c>
      <c r="O81" t="s">
        <v>240</v>
      </c>
      <c r="P81" t="s">
        <v>243</v>
      </c>
      <c r="Q81">
        <v>0</v>
      </c>
      <c r="R81">
        <v>99</v>
      </c>
      <c r="S81" t="s">
        <v>144</v>
      </c>
      <c r="T81" t="s">
        <v>144</v>
      </c>
      <c r="U81" t="s">
        <v>144</v>
      </c>
      <c r="V81" t="s">
        <v>137</v>
      </c>
      <c r="W81" t="s">
        <v>137</v>
      </c>
      <c r="X81" t="s">
        <v>137</v>
      </c>
      <c r="Y81" t="s">
        <v>137</v>
      </c>
      <c r="Z81">
        <v>917644</v>
      </c>
      <c r="AA81" t="s">
        <v>159</v>
      </c>
      <c r="AB81">
        <v>10</v>
      </c>
      <c r="AC81">
        <v>405</v>
      </c>
      <c r="AD81" t="s">
        <v>146</v>
      </c>
      <c r="AE81" t="s">
        <v>147</v>
      </c>
      <c r="AF81" t="s">
        <v>148</v>
      </c>
      <c r="AG81" t="s">
        <v>149</v>
      </c>
      <c r="AH81">
        <v>2</v>
      </c>
      <c r="AI81">
        <v>2</v>
      </c>
      <c r="AJ81">
        <v>1</v>
      </c>
      <c r="AK81" t="s">
        <v>150</v>
      </c>
      <c r="AL81">
        <v>121</v>
      </c>
      <c r="AM81">
        <v>10</v>
      </c>
      <c r="AN81" t="s">
        <v>151</v>
      </c>
      <c r="AO81" s="127">
        <v>43128</v>
      </c>
      <c r="AP81">
        <v>10</v>
      </c>
      <c r="AQ81" t="s">
        <v>160</v>
      </c>
      <c r="AR81">
        <v>10</v>
      </c>
      <c r="AS81">
        <v>41755</v>
      </c>
      <c r="AT81" t="s">
        <v>161</v>
      </c>
      <c r="AU81">
        <v>2492</v>
      </c>
      <c r="AV81" t="s">
        <v>153</v>
      </c>
      <c r="AW81" t="s">
        <v>154</v>
      </c>
      <c r="AX81" t="s">
        <v>148</v>
      </c>
      <c r="AY81" t="s">
        <v>137</v>
      </c>
    </row>
    <row r="82" spans="1:51">
      <c r="A82">
        <v>2018</v>
      </c>
      <c r="B82">
        <v>1</v>
      </c>
      <c r="C82">
        <v>15080986</v>
      </c>
      <c r="D82" t="s">
        <v>136</v>
      </c>
      <c r="E82">
        <v>2</v>
      </c>
      <c r="F82" t="s">
        <v>137</v>
      </c>
      <c r="G82">
        <v>965536</v>
      </c>
      <c r="H82" t="s">
        <v>155</v>
      </c>
      <c r="I82">
        <v>13.4</v>
      </c>
      <c r="J82">
        <v>18.100000000000001</v>
      </c>
      <c r="K82">
        <v>20.5</v>
      </c>
      <c r="L82" t="s">
        <v>156</v>
      </c>
      <c r="M82" t="s">
        <v>157</v>
      </c>
      <c r="N82" t="s">
        <v>242</v>
      </c>
      <c r="O82" t="s">
        <v>240</v>
      </c>
      <c r="P82" t="s">
        <v>243</v>
      </c>
      <c r="Q82">
        <v>0</v>
      </c>
      <c r="R82">
        <v>99</v>
      </c>
      <c r="S82" t="s">
        <v>144</v>
      </c>
      <c r="T82" t="s">
        <v>144</v>
      </c>
      <c r="U82" t="s">
        <v>144</v>
      </c>
      <c r="V82" t="s">
        <v>137</v>
      </c>
      <c r="W82" t="s">
        <v>137</v>
      </c>
      <c r="X82" t="s">
        <v>137</v>
      </c>
      <c r="Y82" t="s">
        <v>137</v>
      </c>
      <c r="Z82">
        <v>41755</v>
      </c>
      <c r="AA82" t="s">
        <v>159</v>
      </c>
      <c r="AB82">
        <v>10</v>
      </c>
      <c r="AC82">
        <v>405</v>
      </c>
      <c r="AD82" t="s">
        <v>146</v>
      </c>
      <c r="AE82" t="s">
        <v>147</v>
      </c>
      <c r="AF82" t="s">
        <v>148</v>
      </c>
      <c r="AG82" t="s">
        <v>149</v>
      </c>
      <c r="AH82">
        <v>1.476</v>
      </c>
      <c r="AI82">
        <v>1.476</v>
      </c>
      <c r="AJ82">
        <v>1</v>
      </c>
      <c r="AK82" t="s">
        <v>150</v>
      </c>
      <c r="AL82">
        <v>121</v>
      </c>
      <c r="AM82">
        <v>10</v>
      </c>
      <c r="AN82" t="s">
        <v>151</v>
      </c>
      <c r="AO82" s="127">
        <v>43128</v>
      </c>
      <c r="AP82">
        <v>10</v>
      </c>
      <c r="AQ82" t="s">
        <v>160</v>
      </c>
      <c r="AR82">
        <v>10</v>
      </c>
      <c r="AS82">
        <v>41755</v>
      </c>
      <c r="AT82" t="s">
        <v>161</v>
      </c>
      <c r="AU82">
        <v>2492</v>
      </c>
      <c r="AV82" t="s">
        <v>153</v>
      </c>
      <c r="AW82" t="s">
        <v>154</v>
      </c>
      <c r="AX82" t="s">
        <v>148</v>
      </c>
      <c r="AY82" t="s">
        <v>137</v>
      </c>
    </row>
    <row r="83" spans="1:51">
      <c r="A83">
        <v>2018</v>
      </c>
      <c r="B83">
        <v>1</v>
      </c>
      <c r="C83">
        <v>15081084</v>
      </c>
      <c r="D83" t="s">
        <v>136</v>
      </c>
      <c r="E83">
        <v>1</v>
      </c>
      <c r="F83" t="s">
        <v>137</v>
      </c>
      <c r="G83">
        <v>963532</v>
      </c>
      <c r="H83" t="s">
        <v>190</v>
      </c>
      <c r="I83">
        <v>11.45</v>
      </c>
      <c r="J83">
        <v>12.5</v>
      </c>
      <c r="K83">
        <v>16.399999999999999</v>
      </c>
      <c r="L83" t="s">
        <v>191</v>
      </c>
      <c r="M83" t="s">
        <v>140</v>
      </c>
      <c r="N83" t="s">
        <v>242</v>
      </c>
      <c r="O83" t="s">
        <v>244</v>
      </c>
      <c r="P83" t="s">
        <v>245</v>
      </c>
      <c r="Q83">
        <v>0</v>
      </c>
      <c r="R83">
        <v>99</v>
      </c>
      <c r="S83" t="s">
        <v>144</v>
      </c>
      <c r="T83" t="s">
        <v>144</v>
      </c>
      <c r="U83" t="s">
        <v>144</v>
      </c>
      <c r="V83" t="s">
        <v>137</v>
      </c>
      <c r="W83" t="s">
        <v>137</v>
      </c>
      <c r="X83" t="s">
        <v>137</v>
      </c>
      <c r="Y83" t="s">
        <v>137</v>
      </c>
      <c r="Z83">
        <v>30685</v>
      </c>
      <c r="AA83" t="s">
        <v>145</v>
      </c>
      <c r="AB83">
        <v>10</v>
      </c>
      <c r="AC83">
        <v>405</v>
      </c>
      <c r="AD83" t="s">
        <v>146</v>
      </c>
      <c r="AE83" t="s">
        <v>147</v>
      </c>
      <c r="AF83" t="s">
        <v>148</v>
      </c>
      <c r="AG83" t="s">
        <v>149</v>
      </c>
      <c r="AH83">
        <v>4.5</v>
      </c>
      <c r="AI83">
        <v>4.5</v>
      </c>
      <c r="AJ83">
        <v>1</v>
      </c>
      <c r="AK83" t="s">
        <v>150</v>
      </c>
      <c r="AL83">
        <v>121</v>
      </c>
      <c r="AM83">
        <v>10</v>
      </c>
      <c r="AN83" t="s">
        <v>151</v>
      </c>
      <c r="AO83" s="127">
        <v>43129</v>
      </c>
      <c r="AP83">
        <v>10</v>
      </c>
      <c r="AQ83" t="s">
        <v>145</v>
      </c>
      <c r="AR83">
        <v>10</v>
      </c>
      <c r="AS83">
        <v>30715</v>
      </c>
      <c r="AT83" t="s">
        <v>194</v>
      </c>
      <c r="AU83">
        <v>2492</v>
      </c>
      <c r="AV83" t="s">
        <v>153</v>
      </c>
      <c r="AW83" t="s">
        <v>154</v>
      </c>
      <c r="AX83" t="s">
        <v>148</v>
      </c>
      <c r="AY83" t="s">
        <v>137</v>
      </c>
    </row>
    <row r="84" spans="1:51">
      <c r="A84">
        <v>2018</v>
      </c>
      <c r="B84">
        <v>1</v>
      </c>
      <c r="C84">
        <v>15081084</v>
      </c>
      <c r="D84" t="s">
        <v>136</v>
      </c>
      <c r="E84">
        <v>2</v>
      </c>
      <c r="F84" t="s">
        <v>137</v>
      </c>
      <c r="G84">
        <v>963532</v>
      </c>
      <c r="H84" t="s">
        <v>190</v>
      </c>
      <c r="I84">
        <v>11.45</v>
      </c>
      <c r="J84">
        <v>12.5</v>
      </c>
      <c r="K84">
        <v>16.399999999999999</v>
      </c>
      <c r="L84" t="s">
        <v>191</v>
      </c>
      <c r="M84" t="s">
        <v>140</v>
      </c>
      <c r="N84" t="s">
        <v>242</v>
      </c>
      <c r="O84" t="s">
        <v>244</v>
      </c>
      <c r="P84" t="s">
        <v>245</v>
      </c>
      <c r="Q84">
        <v>0</v>
      </c>
      <c r="R84">
        <v>99</v>
      </c>
      <c r="S84" t="s">
        <v>144</v>
      </c>
      <c r="T84" t="s">
        <v>144</v>
      </c>
      <c r="U84" t="s">
        <v>144</v>
      </c>
      <c r="V84" t="s">
        <v>137</v>
      </c>
      <c r="W84" t="s">
        <v>137</v>
      </c>
      <c r="X84" t="s">
        <v>137</v>
      </c>
      <c r="Y84" t="s">
        <v>137</v>
      </c>
      <c r="Z84">
        <v>30726</v>
      </c>
      <c r="AA84" t="s">
        <v>145</v>
      </c>
      <c r="AB84">
        <v>10</v>
      </c>
      <c r="AC84">
        <v>405</v>
      </c>
      <c r="AD84" t="s">
        <v>146</v>
      </c>
      <c r="AE84" t="s">
        <v>147</v>
      </c>
      <c r="AF84" t="s">
        <v>148</v>
      </c>
      <c r="AG84" t="s">
        <v>149</v>
      </c>
      <c r="AH84">
        <v>4.5</v>
      </c>
      <c r="AI84">
        <v>4.5</v>
      </c>
      <c r="AJ84">
        <v>1</v>
      </c>
      <c r="AK84" t="s">
        <v>150</v>
      </c>
      <c r="AL84">
        <v>121</v>
      </c>
      <c r="AM84">
        <v>10</v>
      </c>
      <c r="AN84" t="s">
        <v>151</v>
      </c>
      <c r="AO84" s="127">
        <v>43129</v>
      </c>
      <c r="AP84">
        <v>10</v>
      </c>
      <c r="AQ84" t="s">
        <v>145</v>
      </c>
      <c r="AR84">
        <v>10</v>
      </c>
      <c r="AS84">
        <v>30715</v>
      </c>
      <c r="AT84" t="s">
        <v>194</v>
      </c>
      <c r="AU84">
        <v>2492</v>
      </c>
      <c r="AV84" t="s">
        <v>153</v>
      </c>
      <c r="AW84" t="s">
        <v>154</v>
      </c>
      <c r="AX84" t="s">
        <v>148</v>
      </c>
      <c r="AY84" t="s">
        <v>137</v>
      </c>
    </row>
    <row r="85" spans="1:51">
      <c r="A85">
        <v>2018</v>
      </c>
      <c r="B85">
        <v>1</v>
      </c>
      <c r="C85">
        <v>15081084</v>
      </c>
      <c r="D85" t="s">
        <v>136</v>
      </c>
      <c r="E85">
        <v>3</v>
      </c>
      <c r="F85" t="s">
        <v>137</v>
      </c>
      <c r="G85">
        <v>963532</v>
      </c>
      <c r="H85" t="s">
        <v>190</v>
      </c>
      <c r="I85">
        <v>11.45</v>
      </c>
      <c r="J85">
        <v>12.5</v>
      </c>
      <c r="K85">
        <v>16.399999999999999</v>
      </c>
      <c r="L85" t="s">
        <v>191</v>
      </c>
      <c r="M85" t="s">
        <v>140</v>
      </c>
      <c r="N85" t="s">
        <v>242</v>
      </c>
      <c r="O85" t="s">
        <v>244</v>
      </c>
      <c r="P85" t="s">
        <v>245</v>
      </c>
      <c r="Q85">
        <v>0</v>
      </c>
      <c r="R85">
        <v>99</v>
      </c>
      <c r="S85" t="s">
        <v>144</v>
      </c>
      <c r="T85" t="s">
        <v>144</v>
      </c>
      <c r="U85" t="s">
        <v>144</v>
      </c>
      <c r="V85" t="s">
        <v>137</v>
      </c>
      <c r="W85" t="s">
        <v>137</v>
      </c>
      <c r="X85" t="s">
        <v>137</v>
      </c>
      <c r="Y85" t="s">
        <v>137</v>
      </c>
      <c r="Z85">
        <v>30715</v>
      </c>
      <c r="AA85" t="s">
        <v>145</v>
      </c>
      <c r="AB85">
        <v>10</v>
      </c>
      <c r="AC85">
        <v>405</v>
      </c>
      <c r="AD85" t="s">
        <v>146</v>
      </c>
      <c r="AE85" t="s">
        <v>147</v>
      </c>
      <c r="AF85" t="s">
        <v>148</v>
      </c>
      <c r="AG85" t="s">
        <v>149</v>
      </c>
      <c r="AH85">
        <v>4.5</v>
      </c>
      <c r="AI85">
        <v>4.5</v>
      </c>
      <c r="AJ85">
        <v>1</v>
      </c>
      <c r="AK85" t="s">
        <v>150</v>
      </c>
      <c r="AL85">
        <v>121</v>
      </c>
      <c r="AM85">
        <v>10</v>
      </c>
      <c r="AN85" t="s">
        <v>151</v>
      </c>
      <c r="AO85" s="127">
        <v>43129</v>
      </c>
      <c r="AP85">
        <v>10</v>
      </c>
      <c r="AQ85" t="s">
        <v>145</v>
      </c>
      <c r="AR85">
        <v>10</v>
      </c>
      <c r="AS85">
        <v>30715</v>
      </c>
      <c r="AT85" t="s">
        <v>194</v>
      </c>
      <c r="AU85">
        <v>2492</v>
      </c>
      <c r="AV85" t="s">
        <v>153</v>
      </c>
      <c r="AW85" t="s">
        <v>154</v>
      </c>
      <c r="AX85" t="s">
        <v>148</v>
      </c>
      <c r="AY85" t="s">
        <v>137</v>
      </c>
    </row>
    <row r="86" spans="1:51">
      <c r="A86">
        <v>2018</v>
      </c>
      <c r="B86">
        <v>1</v>
      </c>
      <c r="C86">
        <v>15081085</v>
      </c>
      <c r="D86" t="s">
        <v>136</v>
      </c>
      <c r="E86">
        <v>1</v>
      </c>
      <c r="F86" t="s">
        <v>137</v>
      </c>
      <c r="G86">
        <v>124585</v>
      </c>
      <c r="H86" t="s">
        <v>199</v>
      </c>
      <c r="I86">
        <v>11.8</v>
      </c>
      <c r="J86">
        <v>15</v>
      </c>
      <c r="K86">
        <v>5</v>
      </c>
      <c r="L86" t="s">
        <v>200</v>
      </c>
      <c r="M86" t="s">
        <v>157</v>
      </c>
      <c r="N86" t="s">
        <v>235</v>
      </c>
      <c r="O86" t="s">
        <v>244</v>
      </c>
      <c r="P86" t="s">
        <v>246</v>
      </c>
      <c r="Q86">
        <v>0</v>
      </c>
      <c r="R86">
        <v>99</v>
      </c>
      <c r="S86" t="s">
        <v>144</v>
      </c>
      <c r="T86" t="s">
        <v>144</v>
      </c>
      <c r="U86" t="s">
        <v>144</v>
      </c>
      <c r="V86" t="s">
        <v>137</v>
      </c>
      <c r="W86" t="s">
        <v>137</v>
      </c>
      <c r="X86" t="s">
        <v>137</v>
      </c>
      <c r="Y86" t="s">
        <v>137</v>
      </c>
      <c r="Z86">
        <v>41531</v>
      </c>
      <c r="AA86" t="s">
        <v>159</v>
      </c>
      <c r="AB86">
        <v>10</v>
      </c>
      <c r="AC86">
        <v>405</v>
      </c>
      <c r="AD86" t="s">
        <v>146</v>
      </c>
      <c r="AE86" t="s">
        <v>147</v>
      </c>
      <c r="AF86" t="s">
        <v>148</v>
      </c>
      <c r="AG86" t="s">
        <v>149</v>
      </c>
      <c r="AH86">
        <v>3.863</v>
      </c>
      <c r="AI86">
        <v>3.863</v>
      </c>
      <c r="AJ86">
        <v>1</v>
      </c>
      <c r="AK86" t="s">
        <v>150</v>
      </c>
      <c r="AL86">
        <v>121</v>
      </c>
      <c r="AM86">
        <v>10</v>
      </c>
      <c r="AN86" t="s">
        <v>151</v>
      </c>
      <c r="AO86" s="127">
        <v>43129</v>
      </c>
      <c r="AP86">
        <v>10</v>
      </c>
      <c r="AQ86" t="s">
        <v>160</v>
      </c>
      <c r="AR86">
        <v>10</v>
      </c>
      <c r="AS86">
        <v>43986</v>
      </c>
      <c r="AT86" t="s">
        <v>202</v>
      </c>
      <c r="AU86">
        <v>2492</v>
      </c>
      <c r="AV86" t="s">
        <v>153</v>
      </c>
      <c r="AW86" t="s">
        <v>154</v>
      </c>
      <c r="AX86" t="s">
        <v>148</v>
      </c>
      <c r="AY86" t="s">
        <v>137</v>
      </c>
    </row>
    <row r="87" spans="1:51">
      <c r="A87">
        <v>2018</v>
      </c>
      <c r="B87">
        <v>1</v>
      </c>
      <c r="C87">
        <v>15081197</v>
      </c>
      <c r="D87" t="s">
        <v>136</v>
      </c>
      <c r="E87">
        <v>1</v>
      </c>
      <c r="F87" t="s">
        <v>137</v>
      </c>
      <c r="G87">
        <v>954604</v>
      </c>
      <c r="H87" t="s">
        <v>213</v>
      </c>
      <c r="I87">
        <v>12.77</v>
      </c>
      <c r="J87">
        <v>18</v>
      </c>
      <c r="K87">
        <v>24.2</v>
      </c>
      <c r="L87" t="s">
        <v>214</v>
      </c>
      <c r="M87" t="s">
        <v>140</v>
      </c>
      <c r="N87" t="s">
        <v>244</v>
      </c>
      <c r="O87" t="s">
        <v>247</v>
      </c>
      <c r="P87" t="s">
        <v>248</v>
      </c>
      <c r="Q87">
        <v>0</v>
      </c>
      <c r="R87">
        <v>99</v>
      </c>
      <c r="S87" t="s">
        <v>144</v>
      </c>
      <c r="T87" t="s">
        <v>144</v>
      </c>
      <c r="U87" t="s">
        <v>144</v>
      </c>
      <c r="V87" t="s">
        <v>137</v>
      </c>
      <c r="W87" t="s">
        <v>137</v>
      </c>
      <c r="X87" t="s">
        <v>137</v>
      </c>
      <c r="Y87" t="s">
        <v>137</v>
      </c>
      <c r="Z87">
        <v>917616</v>
      </c>
      <c r="AA87" t="s">
        <v>159</v>
      </c>
      <c r="AB87">
        <v>10</v>
      </c>
      <c r="AC87">
        <v>405</v>
      </c>
      <c r="AD87" t="s">
        <v>146</v>
      </c>
      <c r="AE87" t="s">
        <v>147</v>
      </c>
      <c r="AF87" t="s">
        <v>148</v>
      </c>
      <c r="AG87" t="s">
        <v>149</v>
      </c>
      <c r="AH87">
        <v>2.5</v>
      </c>
      <c r="AI87">
        <v>2.5</v>
      </c>
      <c r="AJ87">
        <v>1</v>
      </c>
      <c r="AK87" t="s">
        <v>150</v>
      </c>
      <c r="AL87">
        <v>121</v>
      </c>
      <c r="AM87">
        <v>10</v>
      </c>
      <c r="AN87" t="s">
        <v>151</v>
      </c>
      <c r="AO87" s="127">
        <v>43130</v>
      </c>
      <c r="AP87">
        <v>10</v>
      </c>
      <c r="AQ87" t="s">
        <v>160</v>
      </c>
      <c r="AR87">
        <v>10</v>
      </c>
      <c r="AS87">
        <v>42441</v>
      </c>
      <c r="AT87" t="s">
        <v>217</v>
      </c>
      <c r="AU87">
        <v>2492</v>
      </c>
      <c r="AV87" t="s">
        <v>153</v>
      </c>
      <c r="AW87" t="s">
        <v>154</v>
      </c>
      <c r="AX87" t="s">
        <v>226</v>
      </c>
      <c r="AY87" t="s">
        <v>249</v>
      </c>
    </row>
    <row r="88" spans="1:51">
      <c r="A88">
        <v>2018</v>
      </c>
      <c r="B88">
        <v>1</v>
      </c>
      <c r="C88">
        <v>15081197</v>
      </c>
      <c r="D88" t="s">
        <v>136</v>
      </c>
      <c r="E88">
        <v>2</v>
      </c>
      <c r="F88" t="s">
        <v>137</v>
      </c>
      <c r="G88">
        <v>954604</v>
      </c>
      <c r="H88" t="s">
        <v>213</v>
      </c>
      <c r="I88">
        <v>12.77</v>
      </c>
      <c r="J88">
        <v>18</v>
      </c>
      <c r="K88">
        <v>24.2</v>
      </c>
      <c r="L88" t="s">
        <v>214</v>
      </c>
      <c r="M88" t="s">
        <v>140</v>
      </c>
      <c r="N88" t="s">
        <v>244</v>
      </c>
      <c r="O88" t="s">
        <v>247</v>
      </c>
      <c r="P88" t="s">
        <v>248</v>
      </c>
      <c r="Q88">
        <v>0</v>
      </c>
      <c r="R88">
        <v>99</v>
      </c>
      <c r="S88" t="s">
        <v>144</v>
      </c>
      <c r="T88" t="s">
        <v>144</v>
      </c>
      <c r="U88" t="s">
        <v>144</v>
      </c>
      <c r="V88" t="s">
        <v>137</v>
      </c>
      <c r="W88" t="s">
        <v>137</v>
      </c>
      <c r="X88" t="s">
        <v>137</v>
      </c>
      <c r="Y88" t="s">
        <v>137</v>
      </c>
      <c r="Z88">
        <v>30221</v>
      </c>
      <c r="AA88" t="s">
        <v>145</v>
      </c>
      <c r="AB88">
        <v>10</v>
      </c>
      <c r="AC88">
        <v>405</v>
      </c>
      <c r="AD88" t="s">
        <v>146</v>
      </c>
      <c r="AE88" t="s">
        <v>147</v>
      </c>
      <c r="AF88" t="s">
        <v>148</v>
      </c>
      <c r="AG88" t="s">
        <v>149</v>
      </c>
      <c r="AH88">
        <v>2.5</v>
      </c>
      <c r="AI88">
        <v>2.5</v>
      </c>
      <c r="AJ88">
        <v>1</v>
      </c>
      <c r="AK88" t="s">
        <v>150</v>
      </c>
      <c r="AL88">
        <v>121</v>
      </c>
      <c r="AM88">
        <v>10</v>
      </c>
      <c r="AN88" t="s">
        <v>151</v>
      </c>
      <c r="AO88" s="127">
        <v>43130</v>
      </c>
      <c r="AP88">
        <v>10</v>
      </c>
      <c r="AQ88" t="s">
        <v>160</v>
      </c>
      <c r="AR88">
        <v>10</v>
      </c>
      <c r="AS88">
        <v>42441</v>
      </c>
      <c r="AT88" t="s">
        <v>217</v>
      </c>
      <c r="AU88">
        <v>2492</v>
      </c>
      <c r="AV88" t="s">
        <v>153</v>
      </c>
      <c r="AW88" t="s">
        <v>154</v>
      </c>
      <c r="AX88" t="s">
        <v>226</v>
      </c>
      <c r="AY88" t="s">
        <v>249</v>
      </c>
    </row>
    <row r="89" spans="1:51">
      <c r="A89">
        <v>2018</v>
      </c>
      <c r="B89">
        <v>1</v>
      </c>
      <c r="C89">
        <v>15081197</v>
      </c>
      <c r="D89" t="s">
        <v>136</v>
      </c>
      <c r="E89">
        <v>3</v>
      </c>
      <c r="F89" t="s">
        <v>137</v>
      </c>
      <c r="G89">
        <v>954604</v>
      </c>
      <c r="H89" t="s">
        <v>213</v>
      </c>
      <c r="I89">
        <v>12.77</v>
      </c>
      <c r="J89">
        <v>18</v>
      </c>
      <c r="K89">
        <v>24.2</v>
      </c>
      <c r="L89" t="s">
        <v>214</v>
      </c>
      <c r="M89" t="s">
        <v>140</v>
      </c>
      <c r="N89" t="s">
        <v>244</v>
      </c>
      <c r="O89" t="s">
        <v>247</v>
      </c>
      <c r="P89" t="s">
        <v>248</v>
      </c>
      <c r="Q89">
        <v>0</v>
      </c>
      <c r="R89">
        <v>99</v>
      </c>
      <c r="S89" t="s">
        <v>144</v>
      </c>
      <c r="T89" t="s">
        <v>144</v>
      </c>
      <c r="U89" t="s">
        <v>144</v>
      </c>
      <c r="V89" t="s">
        <v>137</v>
      </c>
      <c r="W89" t="s">
        <v>137</v>
      </c>
      <c r="X89" t="s">
        <v>137</v>
      </c>
      <c r="Y89" t="s">
        <v>137</v>
      </c>
      <c r="Z89">
        <v>42441</v>
      </c>
      <c r="AA89" t="s">
        <v>145</v>
      </c>
      <c r="AB89">
        <v>10</v>
      </c>
      <c r="AC89">
        <v>405</v>
      </c>
      <c r="AD89" t="s">
        <v>146</v>
      </c>
      <c r="AE89" t="s">
        <v>147</v>
      </c>
      <c r="AF89" t="s">
        <v>148</v>
      </c>
      <c r="AG89" t="s">
        <v>149</v>
      </c>
      <c r="AH89">
        <v>2.5</v>
      </c>
      <c r="AI89">
        <v>2.5</v>
      </c>
      <c r="AJ89">
        <v>1</v>
      </c>
      <c r="AK89" t="s">
        <v>150</v>
      </c>
      <c r="AL89">
        <v>121</v>
      </c>
      <c r="AM89">
        <v>10</v>
      </c>
      <c r="AN89" t="s">
        <v>151</v>
      </c>
      <c r="AO89" s="127">
        <v>43130</v>
      </c>
      <c r="AP89">
        <v>10</v>
      </c>
      <c r="AQ89" t="s">
        <v>160</v>
      </c>
      <c r="AR89">
        <v>10</v>
      </c>
      <c r="AS89">
        <v>42441</v>
      </c>
      <c r="AT89" t="s">
        <v>217</v>
      </c>
      <c r="AU89">
        <v>2492</v>
      </c>
      <c r="AV89" t="s">
        <v>153</v>
      </c>
      <c r="AW89" t="s">
        <v>154</v>
      </c>
      <c r="AX89" t="s">
        <v>226</v>
      </c>
      <c r="AY89" t="s">
        <v>249</v>
      </c>
    </row>
    <row r="90" spans="1:51">
      <c r="A90">
        <v>2018</v>
      </c>
      <c r="B90">
        <v>1</v>
      </c>
      <c r="C90">
        <v>15081198</v>
      </c>
      <c r="D90" t="s">
        <v>136</v>
      </c>
      <c r="E90">
        <v>1</v>
      </c>
      <c r="F90" t="s">
        <v>137</v>
      </c>
      <c r="G90">
        <v>965536</v>
      </c>
      <c r="H90" t="s">
        <v>155</v>
      </c>
      <c r="I90">
        <v>13.4</v>
      </c>
      <c r="J90">
        <v>18.100000000000001</v>
      </c>
      <c r="K90">
        <v>20.5</v>
      </c>
      <c r="L90" t="s">
        <v>156</v>
      </c>
      <c r="M90" t="s">
        <v>157</v>
      </c>
      <c r="N90" t="s">
        <v>244</v>
      </c>
      <c r="O90" t="s">
        <v>247</v>
      </c>
      <c r="P90" t="s">
        <v>250</v>
      </c>
      <c r="Q90">
        <v>0</v>
      </c>
      <c r="R90">
        <v>99</v>
      </c>
      <c r="S90" t="s">
        <v>144</v>
      </c>
      <c r="T90" t="s">
        <v>144</v>
      </c>
      <c r="U90" t="s">
        <v>144</v>
      </c>
      <c r="V90" t="s">
        <v>137</v>
      </c>
      <c r="W90" t="s">
        <v>137</v>
      </c>
      <c r="X90" t="s">
        <v>137</v>
      </c>
      <c r="Y90" t="s">
        <v>137</v>
      </c>
      <c r="Z90">
        <v>917644</v>
      </c>
      <c r="AA90" t="s">
        <v>159</v>
      </c>
      <c r="AB90">
        <v>10</v>
      </c>
      <c r="AC90">
        <v>405</v>
      </c>
      <c r="AD90" t="s">
        <v>146</v>
      </c>
      <c r="AE90" t="s">
        <v>147</v>
      </c>
      <c r="AF90" t="s">
        <v>148</v>
      </c>
      <c r="AG90" t="s">
        <v>149</v>
      </c>
      <c r="AH90">
        <v>2.5</v>
      </c>
      <c r="AI90">
        <v>2.5</v>
      </c>
      <c r="AJ90">
        <v>1</v>
      </c>
      <c r="AK90" t="s">
        <v>150</v>
      </c>
      <c r="AL90">
        <v>121</v>
      </c>
      <c r="AM90">
        <v>10</v>
      </c>
      <c r="AN90" t="s">
        <v>151</v>
      </c>
      <c r="AO90" s="127">
        <v>43130</v>
      </c>
      <c r="AP90">
        <v>10</v>
      </c>
      <c r="AQ90" t="s">
        <v>160</v>
      </c>
      <c r="AR90">
        <v>10</v>
      </c>
      <c r="AS90">
        <v>41755</v>
      </c>
      <c r="AT90" t="s">
        <v>161</v>
      </c>
      <c r="AU90">
        <v>2492</v>
      </c>
      <c r="AV90" t="s">
        <v>153</v>
      </c>
      <c r="AW90" t="s">
        <v>154</v>
      </c>
      <c r="AX90" t="s">
        <v>148</v>
      </c>
      <c r="AY90" t="s">
        <v>137</v>
      </c>
    </row>
    <row r="91" spans="1:51">
      <c r="A91">
        <v>2018</v>
      </c>
      <c r="B91">
        <v>1</v>
      </c>
      <c r="C91">
        <v>15081198</v>
      </c>
      <c r="D91" t="s">
        <v>136</v>
      </c>
      <c r="E91">
        <v>2</v>
      </c>
      <c r="F91" t="s">
        <v>137</v>
      </c>
      <c r="G91">
        <v>965536</v>
      </c>
      <c r="H91" t="s">
        <v>155</v>
      </c>
      <c r="I91">
        <v>13.4</v>
      </c>
      <c r="J91">
        <v>18.100000000000001</v>
      </c>
      <c r="K91">
        <v>20.5</v>
      </c>
      <c r="L91" t="s">
        <v>156</v>
      </c>
      <c r="M91" t="s">
        <v>157</v>
      </c>
      <c r="N91" t="s">
        <v>244</v>
      </c>
      <c r="O91" t="s">
        <v>247</v>
      </c>
      <c r="P91" t="s">
        <v>250</v>
      </c>
      <c r="Q91">
        <v>0</v>
      </c>
      <c r="R91">
        <v>99</v>
      </c>
      <c r="S91" t="s">
        <v>144</v>
      </c>
      <c r="T91" t="s">
        <v>144</v>
      </c>
      <c r="U91" t="s">
        <v>144</v>
      </c>
      <c r="V91" t="s">
        <v>137</v>
      </c>
      <c r="W91" t="s">
        <v>137</v>
      </c>
      <c r="X91" t="s">
        <v>137</v>
      </c>
      <c r="Y91" t="s">
        <v>137</v>
      </c>
      <c r="Z91">
        <v>41755</v>
      </c>
      <c r="AA91" t="s">
        <v>159</v>
      </c>
      <c r="AB91">
        <v>10</v>
      </c>
      <c r="AC91">
        <v>405</v>
      </c>
      <c r="AD91" t="s">
        <v>146</v>
      </c>
      <c r="AE91" t="s">
        <v>147</v>
      </c>
      <c r="AF91" t="s">
        <v>148</v>
      </c>
      <c r="AG91" t="s">
        <v>149</v>
      </c>
      <c r="AH91">
        <v>1.623</v>
      </c>
      <c r="AI91">
        <v>1.623</v>
      </c>
      <c r="AJ91">
        <v>1</v>
      </c>
      <c r="AK91" t="s">
        <v>150</v>
      </c>
      <c r="AL91">
        <v>121</v>
      </c>
      <c r="AM91">
        <v>10</v>
      </c>
      <c r="AN91" t="s">
        <v>151</v>
      </c>
      <c r="AO91" s="127">
        <v>43130</v>
      </c>
      <c r="AP91">
        <v>10</v>
      </c>
      <c r="AQ91" t="s">
        <v>160</v>
      </c>
      <c r="AR91">
        <v>10</v>
      </c>
      <c r="AS91">
        <v>41755</v>
      </c>
      <c r="AT91" t="s">
        <v>161</v>
      </c>
      <c r="AU91">
        <v>2492</v>
      </c>
      <c r="AV91" t="s">
        <v>153</v>
      </c>
      <c r="AW91" t="s">
        <v>154</v>
      </c>
      <c r="AX91" t="s">
        <v>148</v>
      </c>
      <c r="AY91" t="s">
        <v>137</v>
      </c>
    </row>
    <row r="92" spans="1:51">
      <c r="A92">
        <v>2018</v>
      </c>
      <c r="B92">
        <v>2</v>
      </c>
      <c r="C92">
        <v>15081372</v>
      </c>
      <c r="D92" t="s">
        <v>136</v>
      </c>
      <c r="E92">
        <v>1</v>
      </c>
      <c r="F92" t="s">
        <v>137</v>
      </c>
      <c r="G92">
        <v>955862</v>
      </c>
      <c r="H92" t="s">
        <v>179</v>
      </c>
      <c r="I92">
        <v>11.8</v>
      </c>
      <c r="J92">
        <v>12</v>
      </c>
      <c r="K92">
        <v>18.399999999999999</v>
      </c>
      <c r="L92" t="s">
        <v>180</v>
      </c>
      <c r="M92" t="s">
        <v>181</v>
      </c>
      <c r="N92" t="s">
        <v>244</v>
      </c>
      <c r="O92" t="s">
        <v>251</v>
      </c>
      <c r="P92" t="s">
        <v>252</v>
      </c>
      <c r="Q92">
        <v>0</v>
      </c>
      <c r="R92">
        <v>99</v>
      </c>
      <c r="S92" t="s">
        <v>144</v>
      </c>
      <c r="T92" t="s">
        <v>144</v>
      </c>
      <c r="U92" t="s">
        <v>144</v>
      </c>
      <c r="V92" t="s">
        <v>137</v>
      </c>
      <c r="W92" t="s">
        <v>137</v>
      </c>
      <c r="X92" t="s">
        <v>137</v>
      </c>
      <c r="Y92" t="s">
        <v>137</v>
      </c>
      <c r="Z92">
        <v>34041</v>
      </c>
      <c r="AA92" t="s">
        <v>170</v>
      </c>
      <c r="AB92">
        <v>10</v>
      </c>
      <c r="AC92">
        <v>405</v>
      </c>
      <c r="AD92" t="s">
        <v>146</v>
      </c>
      <c r="AE92" t="s">
        <v>147</v>
      </c>
      <c r="AF92" t="s">
        <v>148</v>
      </c>
      <c r="AG92" t="s">
        <v>149</v>
      </c>
      <c r="AH92">
        <v>4</v>
      </c>
      <c r="AI92">
        <v>4</v>
      </c>
      <c r="AJ92">
        <v>1</v>
      </c>
      <c r="AK92" t="s">
        <v>150</v>
      </c>
      <c r="AL92">
        <v>121</v>
      </c>
      <c r="AM92">
        <v>10</v>
      </c>
      <c r="AN92" t="s">
        <v>151</v>
      </c>
      <c r="AO92" s="127">
        <v>43132</v>
      </c>
      <c r="AP92">
        <v>10</v>
      </c>
      <c r="AQ92" t="s">
        <v>170</v>
      </c>
      <c r="AR92">
        <v>10</v>
      </c>
      <c r="AS92">
        <v>32328</v>
      </c>
      <c r="AT92" t="s">
        <v>185</v>
      </c>
      <c r="AU92">
        <v>2492</v>
      </c>
      <c r="AV92" t="s">
        <v>153</v>
      </c>
      <c r="AW92" t="s">
        <v>154</v>
      </c>
      <c r="AX92" t="s">
        <v>148</v>
      </c>
      <c r="AY92" t="s">
        <v>137</v>
      </c>
    </row>
    <row r="93" spans="1:51">
      <c r="A93">
        <v>2018</v>
      </c>
      <c r="B93">
        <v>2</v>
      </c>
      <c r="C93">
        <v>15081372</v>
      </c>
      <c r="D93" t="s">
        <v>136</v>
      </c>
      <c r="E93">
        <v>2</v>
      </c>
      <c r="F93" t="s">
        <v>137</v>
      </c>
      <c r="G93">
        <v>955862</v>
      </c>
      <c r="H93" t="s">
        <v>179</v>
      </c>
      <c r="I93">
        <v>11.8</v>
      </c>
      <c r="J93">
        <v>12</v>
      </c>
      <c r="K93">
        <v>18.399999999999999</v>
      </c>
      <c r="L93" t="s">
        <v>180</v>
      </c>
      <c r="M93" t="s">
        <v>181</v>
      </c>
      <c r="N93" t="s">
        <v>244</v>
      </c>
      <c r="O93" t="s">
        <v>251</v>
      </c>
      <c r="P93" t="s">
        <v>252</v>
      </c>
      <c r="Q93">
        <v>0</v>
      </c>
      <c r="R93">
        <v>99</v>
      </c>
      <c r="S93" t="s">
        <v>144</v>
      </c>
      <c r="T93" t="s">
        <v>144</v>
      </c>
      <c r="U93" t="s">
        <v>144</v>
      </c>
      <c r="V93" t="s">
        <v>137</v>
      </c>
      <c r="W93" t="s">
        <v>137</v>
      </c>
      <c r="X93" t="s">
        <v>137</v>
      </c>
      <c r="Y93" t="s">
        <v>137</v>
      </c>
      <c r="Z93">
        <v>32073</v>
      </c>
      <c r="AA93" t="s">
        <v>170</v>
      </c>
      <c r="AB93">
        <v>10</v>
      </c>
      <c r="AC93">
        <v>405</v>
      </c>
      <c r="AD93" t="s">
        <v>146</v>
      </c>
      <c r="AE93" t="s">
        <v>147</v>
      </c>
      <c r="AF93" t="s">
        <v>148</v>
      </c>
      <c r="AG93" t="s">
        <v>149</v>
      </c>
      <c r="AH93">
        <v>4</v>
      </c>
      <c r="AI93">
        <v>4</v>
      </c>
      <c r="AJ93">
        <v>1</v>
      </c>
      <c r="AK93" t="s">
        <v>150</v>
      </c>
      <c r="AL93">
        <v>121</v>
      </c>
      <c r="AM93">
        <v>10</v>
      </c>
      <c r="AN93" t="s">
        <v>151</v>
      </c>
      <c r="AO93" s="127">
        <v>43132</v>
      </c>
      <c r="AP93">
        <v>10</v>
      </c>
      <c r="AQ93" t="s">
        <v>170</v>
      </c>
      <c r="AR93">
        <v>10</v>
      </c>
      <c r="AS93">
        <v>32328</v>
      </c>
      <c r="AT93" t="s">
        <v>185</v>
      </c>
      <c r="AU93">
        <v>2492</v>
      </c>
      <c r="AV93" t="s">
        <v>153</v>
      </c>
      <c r="AW93" t="s">
        <v>154</v>
      </c>
      <c r="AX93" t="s">
        <v>148</v>
      </c>
      <c r="AY93" t="s">
        <v>137</v>
      </c>
    </row>
    <row r="94" spans="1:51">
      <c r="A94">
        <v>2018</v>
      </c>
      <c r="B94">
        <v>2</v>
      </c>
      <c r="C94">
        <v>15081373</v>
      </c>
      <c r="D94" t="s">
        <v>136</v>
      </c>
      <c r="E94">
        <v>1</v>
      </c>
      <c r="F94" t="s">
        <v>137</v>
      </c>
      <c r="G94">
        <v>954604</v>
      </c>
      <c r="H94" t="s">
        <v>213</v>
      </c>
      <c r="I94">
        <v>12.77</v>
      </c>
      <c r="J94">
        <v>18</v>
      </c>
      <c r="K94">
        <v>24.2</v>
      </c>
      <c r="L94" t="s">
        <v>214</v>
      </c>
      <c r="M94" t="s">
        <v>140</v>
      </c>
      <c r="N94" t="s">
        <v>253</v>
      </c>
      <c r="O94" t="s">
        <v>251</v>
      </c>
      <c r="P94" t="s">
        <v>254</v>
      </c>
      <c r="Q94">
        <v>0</v>
      </c>
      <c r="R94">
        <v>99</v>
      </c>
      <c r="S94" t="s">
        <v>144</v>
      </c>
      <c r="T94" t="s">
        <v>144</v>
      </c>
      <c r="U94" t="s">
        <v>144</v>
      </c>
      <c r="V94" t="s">
        <v>137</v>
      </c>
      <c r="W94" t="s">
        <v>137</v>
      </c>
      <c r="X94" t="s">
        <v>137</v>
      </c>
      <c r="Y94" t="s">
        <v>137</v>
      </c>
      <c r="Z94">
        <v>917616</v>
      </c>
      <c r="AA94" t="s">
        <v>159</v>
      </c>
      <c r="AB94">
        <v>10</v>
      </c>
      <c r="AC94">
        <v>405</v>
      </c>
      <c r="AD94" t="s">
        <v>146</v>
      </c>
      <c r="AE94" t="s">
        <v>147</v>
      </c>
      <c r="AF94" t="s">
        <v>148</v>
      </c>
      <c r="AG94" t="s">
        <v>149</v>
      </c>
      <c r="AH94">
        <v>2</v>
      </c>
      <c r="AI94">
        <v>2</v>
      </c>
      <c r="AJ94">
        <v>1</v>
      </c>
      <c r="AK94" t="s">
        <v>150</v>
      </c>
      <c r="AL94">
        <v>121</v>
      </c>
      <c r="AM94">
        <v>10</v>
      </c>
      <c r="AN94" t="s">
        <v>151</v>
      </c>
      <c r="AO94" s="127">
        <v>43132</v>
      </c>
      <c r="AP94">
        <v>10</v>
      </c>
      <c r="AQ94" t="s">
        <v>160</v>
      </c>
      <c r="AR94">
        <v>10</v>
      </c>
      <c r="AS94">
        <v>42441</v>
      </c>
      <c r="AT94" t="s">
        <v>217</v>
      </c>
      <c r="AU94">
        <v>2492</v>
      </c>
      <c r="AV94" t="s">
        <v>153</v>
      </c>
      <c r="AW94" t="s">
        <v>154</v>
      </c>
      <c r="AX94" t="s">
        <v>148</v>
      </c>
      <c r="AY94" t="s">
        <v>137</v>
      </c>
    </row>
    <row r="95" spans="1:51">
      <c r="A95">
        <v>2018</v>
      </c>
      <c r="B95">
        <v>2</v>
      </c>
      <c r="C95">
        <v>15081373</v>
      </c>
      <c r="D95" t="s">
        <v>136</v>
      </c>
      <c r="E95">
        <v>2</v>
      </c>
      <c r="F95" t="s">
        <v>137</v>
      </c>
      <c r="G95">
        <v>954604</v>
      </c>
      <c r="H95" t="s">
        <v>213</v>
      </c>
      <c r="I95">
        <v>12.77</v>
      </c>
      <c r="J95">
        <v>18</v>
      </c>
      <c r="K95">
        <v>24.2</v>
      </c>
      <c r="L95" t="s">
        <v>214</v>
      </c>
      <c r="M95" t="s">
        <v>140</v>
      </c>
      <c r="N95" t="s">
        <v>253</v>
      </c>
      <c r="O95" t="s">
        <v>251</v>
      </c>
      <c r="P95" t="s">
        <v>254</v>
      </c>
      <c r="Q95">
        <v>0</v>
      </c>
      <c r="R95">
        <v>99</v>
      </c>
      <c r="S95" t="s">
        <v>144</v>
      </c>
      <c r="T95" t="s">
        <v>144</v>
      </c>
      <c r="U95" t="s">
        <v>144</v>
      </c>
      <c r="V95" t="s">
        <v>137</v>
      </c>
      <c r="W95" t="s">
        <v>137</v>
      </c>
      <c r="X95" t="s">
        <v>137</v>
      </c>
      <c r="Y95" t="s">
        <v>137</v>
      </c>
      <c r="Z95">
        <v>30221</v>
      </c>
      <c r="AA95" t="s">
        <v>145</v>
      </c>
      <c r="AB95">
        <v>10</v>
      </c>
      <c r="AC95">
        <v>405</v>
      </c>
      <c r="AD95" t="s">
        <v>146</v>
      </c>
      <c r="AE95" t="s">
        <v>147</v>
      </c>
      <c r="AF95" t="s">
        <v>148</v>
      </c>
      <c r="AG95" t="s">
        <v>149</v>
      </c>
      <c r="AH95">
        <v>1.3109999999999999</v>
      </c>
      <c r="AI95">
        <v>1.3109999999999999</v>
      </c>
      <c r="AJ95">
        <v>1</v>
      </c>
      <c r="AK95" t="s">
        <v>150</v>
      </c>
      <c r="AL95">
        <v>121</v>
      </c>
      <c r="AM95">
        <v>10</v>
      </c>
      <c r="AN95" t="s">
        <v>151</v>
      </c>
      <c r="AO95" s="127">
        <v>43132</v>
      </c>
      <c r="AP95">
        <v>10</v>
      </c>
      <c r="AQ95" t="s">
        <v>160</v>
      </c>
      <c r="AR95">
        <v>10</v>
      </c>
      <c r="AS95">
        <v>42441</v>
      </c>
      <c r="AT95" t="s">
        <v>217</v>
      </c>
      <c r="AU95">
        <v>2492</v>
      </c>
      <c r="AV95" t="s">
        <v>153</v>
      </c>
      <c r="AW95" t="s">
        <v>154</v>
      </c>
      <c r="AX95" t="s">
        <v>148</v>
      </c>
      <c r="AY95" t="s">
        <v>137</v>
      </c>
    </row>
    <row r="96" spans="1:51">
      <c r="A96">
        <v>2018</v>
      </c>
      <c r="B96">
        <v>2</v>
      </c>
      <c r="C96">
        <v>15081559</v>
      </c>
      <c r="D96" t="s">
        <v>136</v>
      </c>
      <c r="E96">
        <v>1</v>
      </c>
      <c r="F96" t="s">
        <v>137</v>
      </c>
      <c r="G96">
        <v>954604</v>
      </c>
      <c r="H96" t="s">
        <v>213</v>
      </c>
      <c r="I96">
        <v>12.77</v>
      </c>
      <c r="J96">
        <v>18</v>
      </c>
      <c r="K96">
        <v>24.2</v>
      </c>
      <c r="L96" t="s">
        <v>214</v>
      </c>
      <c r="M96" t="s">
        <v>140</v>
      </c>
      <c r="N96" t="s">
        <v>255</v>
      </c>
      <c r="O96" t="s">
        <v>256</v>
      </c>
      <c r="P96" t="s">
        <v>257</v>
      </c>
      <c r="Q96">
        <v>0</v>
      </c>
      <c r="R96">
        <v>99</v>
      </c>
      <c r="S96" t="s">
        <v>144</v>
      </c>
      <c r="T96" t="s">
        <v>144</v>
      </c>
      <c r="U96" t="s">
        <v>144</v>
      </c>
      <c r="V96" t="s">
        <v>137</v>
      </c>
      <c r="W96" t="s">
        <v>137</v>
      </c>
      <c r="X96" t="s">
        <v>137</v>
      </c>
      <c r="Y96" t="s">
        <v>137</v>
      </c>
      <c r="Z96">
        <v>917616</v>
      </c>
      <c r="AA96" t="s">
        <v>159</v>
      </c>
      <c r="AB96">
        <v>10</v>
      </c>
      <c r="AC96">
        <v>405</v>
      </c>
      <c r="AD96" t="s">
        <v>146</v>
      </c>
      <c r="AE96" t="s">
        <v>147</v>
      </c>
      <c r="AF96" t="s">
        <v>148</v>
      </c>
      <c r="AG96" t="s">
        <v>149</v>
      </c>
      <c r="AH96">
        <v>4</v>
      </c>
      <c r="AI96">
        <v>4</v>
      </c>
      <c r="AJ96">
        <v>1</v>
      </c>
      <c r="AK96" t="s">
        <v>150</v>
      </c>
      <c r="AL96">
        <v>121</v>
      </c>
      <c r="AM96">
        <v>10</v>
      </c>
      <c r="AN96" t="s">
        <v>151</v>
      </c>
      <c r="AO96" s="127">
        <v>43135</v>
      </c>
      <c r="AP96">
        <v>10</v>
      </c>
      <c r="AQ96" t="s">
        <v>160</v>
      </c>
      <c r="AR96">
        <v>10</v>
      </c>
      <c r="AS96">
        <v>42441</v>
      </c>
      <c r="AT96" t="s">
        <v>217</v>
      </c>
      <c r="AU96">
        <v>2492</v>
      </c>
      <c r="AV96" t="s">
        <v>153</v>
      </c>
      <c r="AW96" t="s">
        <v>154</v>
      </c>
      <c r="AX96" t="s">
        <v>148</v>
      </c>
      <c r="AY96" t="s">
        <v>137</v>
      </c>
    </row>
    <row r="97" spans="1:51">
      <c r="A97">
        <v>2018</v>
      </c>
      <c r="B97">
        <v>2</v>
      </c>
      <c r="C97">
        <v>15081559</v>
      </c>
      <c r="D97" t="s">
        <v>136</v>
      </c>
      <c r="E97">
        <v>2</v>
      </c>
      <c r="F97" t="s">
        <v>137</v>
      </c>
      <c r="G97">
        <v>954604</v>
      </c>
      <c r="H97" t="s">
        <v>213</v>
      </c>
      <c r="I97">
        <v>12.77</v>
      </c>
      <c r="J97">
        <v>18</v>
      </c>
      <c r="K97">
        <v>24.2</v>
      </c>
      <c r="L97" t="s">
        <v>214</v>
      </c>
      <c r="M97" t="s">
        <v>140</v>
      </c>
      <c r="N97" t="s">
        <v>255</v>
      </c>
      <c r="O97" t="s">
        <v>256</v>
      </c>
      <c r="P97" t="s">
        <v>257</v>
      </c>
      <c r="Q97">
        <v>0</v>
      </c>
      <c r="R97">
        <v>99</v>
      </c>
      <c r="S97" t="s">
        <v>144</v>
      </c>
      <c r="T97" t="s">
        <v>144</v>
      </c>
      <c r="U97" t="s">
        <v>144</v>
      </c>
      <c r="V97" t="s">
        <v>137</v>
      </c>
      <c r="W97" t="s">
        <v>137</v>
      </c>
      <c r="X97" t="s">
        <v>137</v>
      </c>
      <c r="Y97" t="s">
        <v>137</v>
      </c>
      <c r="Z97">
        <v>30221</v>
      </c>
      <c r="AA97" t="s">
        <v>145</v>
      </c>
      <c r="AB97">
        <v>10</v>
      </c>
      <c r="AC97">
        <v>405</v>
      </c>
      <c r="AD97" t="s">
        <v>146</v>
      </c>
      <c r="AE97" t="s">
        <v>147</v>
      </c>
      <c r="AF97" t="s">
        <v>148</v>
      </c>
      <c r="AG97" t="s">
        <v>149</v>
      </c>
      <c r="AH97">
        <v>4</v>
      </c>
      <c r="AI97">
        <v>4</v>
      </c>
      <c r="AJ97">
        <v>1</v>
      </c>
      <c r="AK97" t="s">
        <v>150</v>
      </c>
      <c r="AL97">
        <v>121</v>
      </c>
      <c r="AM97">
        <v>10</v>
      </c>
      <c r="AN97" t="s">
        <v>151</v>
      </c>
      <c r="AO97" s="127">
        <v>43135</v>
      </c>
      <c r="AP97">
        <v>10</v>
      </c>
      <c r="AQ97" t="s">
        <v>160</v>
      </c>
      <c r="AR97">
        <v>10</v>
      </c>
      <c r="AS97">
        <v>42441</v>
      </c>
      <c r="AT97" t="s">
        <v>217</v>
      </c>
      <c r="AU97">
        <v>2492</v>
      </c>
      <c r="AV97" t="s">
        <v>153</v>
      </c>
      <c r="AW97" t="s">
        <v>154</v>
      </c>
      <c r="AX97" t="s">
        <v>148</v>
      </c>
      <c r="AY97" t="s">
        <v>137</v>
      </c>
    </row>
    <row r="98" spans="1:51">
      <c r="A98">
        <v>2018</v>
      </c>
      <c r="B98">
        <v>2</v>
      </c>
      <c r="C98">
        <v>15081559</v>
      </c>
      <c r="D98" t="s">
        <v>136</v>
      </c>
      <c r="E98">
        <v>3</v>
      </c>
      <c r="F98" t="s">
        <v>137</v>
      </c>
      <c r="G98">
        <v>954604</v>
      </c>
      <c r="H98" t="s">
        <v>213</v>
      </c>
      <c r="I98">
        <v>12.77</v>
      </c>
      <c r="J98">
        <v>18</v>
      </c>
      <c r="K98">
        <v>24.2</v>
      </c>
      <c r="L98" t="s">
        <v>214</v>
      </c>
      <c r="M98" t="s">
        <v>140</v>
      </c>
      <c r="N98" t="s">
        <v>255</v>
      </c>
      <c r="O98" t="s">
        <v>256</v>
      </c>
      <c r="P98" t="s">
        <v>257</v>
      </c>
      <c r="Q98">
        <v>0</v>
      </c>
      <c r="R98">
        <v>99</v>
      </c>
      <c r="S98" t="s">
        <v>144</v>
      </c>
      <c r="T98" t="s">
        <v>144</v>
      </c>
      <c r="U98" t="s">
        <v>144</v>
      </c>
      <c r="V98" t="s">
        <v>137</v>
      </c>
      <c r="W98" t="s">
        <v>137</v>
      </c>
      <c r="X98" t="s">
        <v>137</v>
      </c>
      <c r="Y98" t="s">
        <v>137</v>
      </c>
      <c r="Z98">
        <v>42441</v>
      </c>
      <c r="AA98" t="s">
        <v>145</v>
      </c>
      <c r="AB98">
        <v>10</v>
      </c>
      <c r="AC98">
        <v>405</v>
      </c>
      <c r="AD98" t="s">
        <v>146</v>
      </c>
      <c r="AE98" t="s">
        <v>147</v>
      </c>
      <c r="AF98" t="s">
        <v>148</v>
      </c>
      <c r="AG98" t="s">
        <v>149</v>
      </c>
      <c r="AH98">
        <v>2</v>
      </c>
      <c r="AI98">
        <v>2</v>
      </c>
      <c r="AJ98">
        <v>1</v>
      </c>
      <c r="AK98" t="s">
        <v>150</v>
      </c>
      <c r="AL98">
        <v>121</v>
      </c>
      <c r="AM98">
        <v>10</v>
      </c>
      <c r="AN98" t="s">
        <v>151</v>
      </c>
      <c r="AO98" s="127">
        <v>43135</v>
      </c>
      <c r="AP98">
        <v>10</v>
      </c>
      <c r="AQ98" t="s">
        <v>160</v>
      </c>
      <c r="AR98">
        <v>10</v>
      </c>
      <c r="AS98">
        <v>42441</v>
      </c>
      <c r="AT98" t="s">
        <v>217</v>
      </c>
      <c r="AU98">
        <v>2492</v>
      </c>
      <c r="AV98" t="s">
        <v>153</v>
      </c>
      <c r="AW98" t="s">
        <v>154</v>
      </c>
      <c r="AX98" t="s">
        <v>148</v>
      </c>
      <c r="AY98" t="s">
        <v>137</v>
      </c>
    </row>
    <row r="99" spans="1:51">
      <c r="A99">
        <v>2018</v>
      </c>
      <c r="B99">
        <v>2</v>
      </c>
      <c r="C99">
        <v>15081651</v>
      </c>
      <c r="D99" t="s">
        <v>136</v>
      </c>
      <c r="E99">
        <v>1</v>
      </c>
      <c r="F99" t="s">
        <v>137</v>
      </c>
      <c r="G99">
        <v>955862</v>
      </c>
      <c r="H99" t="s">
        <v>179</v>
      </c>
      <c r="I99">
        <v>11.8</v>
      </c>
      <c r="J99">
        <v>12</v>
      </c>
      <c r="K99">
        <v>18.399999999999999</v>
      </c>
      <c r="L99" t="s">
        <v>180</v>
      </c>
      <c r="M99" t="s">
        <v>181</v>
      </c>
      <c r="N99" t="s">
        <v>255</v>
      </c>
      <c r="O99" t="s">
        <v>258</v>
      </c>
      <c r="P99" t="s">
        <v>259</v>
      </c>
      <c r="Q99">
        <v>0</v>
      </c>
      <c r="R99">
        <v>99</v>
      </c>
      <c r="S99" t="s">
        <v>144</v>
      </c>
      <c r="T99" t="s">
        <v>144</v>
      </c>
      <c r="U99" t="s">
        <v>144</v>
      </c>
      <c r="V99" t="s">
        <v>137</v>
      </c>
      <c r="W99" t="s">
        <v>137</v>
      </c>
      <c r="X99" t="s">
        <v>137</v>
      </c>
      <c r="Y99" t="s">
        <v>137</v>
      </c>
      <c r="Z99">
        <v>34041</v>
      </c>
      <c r="AA99" t="s">
        <v>170</v>
      </c>
      <c r="AB99">
        <v>10</v>
      </c>
      <c r="AC99">
        <v>405</v>
      </c>
      <c r="AD99" t="s">
        <v>146</v>
      </c>
      <c r="AE99" t="s">
        <v>147</v>
      </c>
      <c r="AF99" t="s">
        <v>148</v>
      </c>
      <c r="AG99" t="s">
        <v>149</v>
      </c>
      <c r="AH99">
        <v>4</v>
      </c>
      <c r="AI99">
        <v>4</v>
      </c>
      <c r="AJ99">
        <v>1</v>
      </c>
      <c r="AK99" t="s">
        <v>150</v>
      </c>
      <c r="AL99">
        <v>121</v>
      </c>
      <c r="AM99">
        <v>10</v>
      </c>
      <c r="AN99" t="s">
        <v>151</v>
      </c>
      <c r="AO99" s="127">
        <v>43136</v>
      </c>
      <c r="AP99">
        <v>10</v>
      </c>
      <c r="AQ99" t="s">
        <v>170</v>
      </c>
      <c r="AR99">
        <v>10</v>
      </c>
      <c r="AS99">
        <v>32328</v>
      </c>
      <c r="AT99" t="s">
        <v>185</v>
      </c>
      <c r="AU99">
        <v>2492</v>
      </c>
      <c r="AV99" t="s">
        <v>153</v>
      </c>
      <c r="AW99" t="s">
        <v>154</v>
      </c>
      <c r="AX99" t="s">
        <v>148</v>
      </c>
      <c r="AY99" t="s">
        <v>137</v>
      </c>
    </row>
    <row r="100" spans="1:51">
      <c r="A100">
        <v>2018</v>
      </c>
      <c r="B100">
        <v>2</v>
      </c>
      <c r="C100">
        <v>15081651</v>
      </c>
      <c r="D100" t="s">
        <v>136</v>
      </c>
      <c r="E100">
        <v>2</v>
      </c>
      <c r="F100" t="s">
        <v>137</v>
      </c>
      <c r="G100">
        <v>955862</v>
      </c>
      <c r="H100" t="s">
        <v>179</v>
      </c>
      <c r="I100">
        <v>11.8</v>
      </c>
      <c r="J100">
        <v>12</v>
      </c>
      <c r="K100">
        <v>18.399999999999999</v>
      </c>
      <c r="L100" t="s">
        <v>180</v>
      </c>
      <c r="M100" t="s">
        <v>181</v>
      </c>
      <c r="N100" t="s">
        <v>255</v>
      </c>
      <c r="O100" t="s">
        <v>258</v>
      </c>
      <c r="P100" t="s">
        <v>259</v>
      </c>
      <c r="Q100">
        <v>0</v>
      </c>
      <c r="R100">
        <v>99</v>
      </c>
      <c r="S100" t="s">
        <v>144</v>
      </c>
      <c r="T100" t="s">
        <v>144</v>
      </c>
      <c r="U100" t="s">
        <v>144</v>
      </c>
      <c r="V100" t="s">
        <v>137</v>
      </c>
      <c r="W100" t="s">
        <v>137</v>
      </c>
      <c r="X100" t="s">
        <v>137</v>
      </c>
      <c r="Y100" t="s">
        <v>137</v>
      </c>
      <c r="Z100">
        <v>32073</v>
      </c>
      <c r="AA100" t="s">
        <v>170</v>
      </c>
      <c r="AB100">
        <v>10</v>
      </c>
      <c r="AC100">
        <v>405</v>
      </c>
      <c r="AD100" t="s">
        <v>146</v>
      </c>
      <c r="AE100" t="s">
        <v>147</v>
      </c>
      <c r="AF100" t="s">
        <v>148</v>
      </c>
      <c r="AG100" t="s">
        <v>149</v>
      </c>
      <c r="AH100">
        <v>4</v>
      </c>
      <c r="AI100">
        <v>4</v>
      </c>
      <c r="AJ100">
        <v>1</v>
      </c>
      <c r="AK100" t="s">
        <v>150</v>
      </c>
      <c r="AL100">
        <v>121</v>
      </c>
      <c r="AM100">
        <v>10</v>
      </c>
      <c r="AN100" t="s">
        <v>151</v>
      </c>
      <c r="AO100" s="127">
        <v>43136</v>
      </c>
      <c r="AP100">
        <v>10</v>
      </c>
      <c r="AQ100" t="s">
        <v>170</v>
      </c>
      <c r="AR100">
        <v>10</v>
      </c>
      <c r="AS100">
        <v>32328</v>
      </c>
      <c r="AT100" t="s">
        <v>185</v>
      </c>
      <c r="AU100">
        <v>2492</v>
      </c>
      <c r="AV100" t="s">
        <v>153</v>
      </c>
      <c r="AW100" t="s">
        <v>154</v>
      </c>
      <c r="AX100" t="s">
        <v>148</v>
      </c>
      <c r="AY100" t="s">
        <v>137</v>
      </c>
    </row>
    <row r="101" spans="1:51">
      <c r="A101">
        <v>2018</v>
      </c>
      <c r="B101">
        <v>2</v>
      </c>
      <c r="C101">
        <v>15081651</v>
      </c>
      <c r="D101" t="s">
        <v>136</v>
      </c>
      <c r="E101">
        <v>3</v>
      </c>
      <c r="F101" t="s">
        <v>137</v>
      </c>
      <c r="G101">
        <v>955862</v>
      </c>
      <c r="H101" t="s">
        <v>179</v>
      </c>
      <c r="I101">
        <v>11.8</v>
      </c>
      <c r="J101">
        <v>12</v>
      </c>
      <c r="K101">
        <v>18.399999999999999</v>
      </c>
      <c r="L101" t="s">
        <v>180</v>
      </c>
      <c r="M101" t="s">
        <v>181</v>
      </c>
      <c r="N101" t="s">
        <v>255</v>
      </c>
      <c r="O101" t="s">
        <v>258</v>
      </c>
      <c r="P101" t="s">
        <v>259</v>
      </c>
      <c r="Q101">
        <v>0</v>
      </c>
      <c r="R101">
        <v>99</v>
      </c>
      <c r="S101" t="s">
        <v>144</v>
      </c>
      <c r="T101" t="s">
        <v>144</v>
      </c>
      <c r="U101" t="s">
        <v>144</v>
      </c>
      <c r="V101" t="s">
        <v>137</v>
      </c>
      <c r="W101" t="s">
        <v>137</v>
      </c>
      <c r="X101" t="s">
        <v>137</v>
      </c>
      <c r="Y101" t="s">
        <v>137</v>
      </c>
      <c r="Z101">
        <v>32328</v>
      </c>
      <c r="AA101" t="s">
        <v>170</v>
      </c>
      <c r="AB101">
        <v>10</v>
      </c>
      <c r="AC101">
        <v>405</v>
      </c>
      <c r="AD101" t="s">
        <v>146</v>
      </c>
      <c r="AE101" t="s">
        <v>147</v>
      </c>
      <c r="AF101" t="s">
        <v>148</v>
      </c>
      <c r="AG101" t="s">
        <v>149</v>
      </c>
      <c r="AH101">
        <v>1.1439999999999999</v>
      </c>
      <c r="AI101">
        <v>1.1439999999999999</v>
      </c>
      <c r="AJ101">
        <v>1</v>
      </c>
      <c r="AK101" t="s">
        <v>150</v>
      </c>
      <c r="AL101">
        <v>121</v>
      </c>
      <c r="AM101">
        <v>10</v>
      </c>
      <c r="AN101" t="s">
        <v>151</v>
      </c>
      <c r="AO101" s="127">
        <v>43136</v>
      </c>
      <c r="AP101">
        <v>10</v>
      </c>
      <c r="AQ101" t="s">
        <v>170</v>
      </c>
      <c r="AR101">
        <v>10</v>
      </c>
      <c r="AS101">
        <v>32328</v>
      </c>
      <c r="AT101" t="s">
        <v>185</v>
      </c>
      <c r="AU101">
        <v>2492</v>
      </c>
      <c r="AV101" t="s">
        <v>153</v>
      </c>
      <c r="AW101" t="s">
        <v>154</v>
      </c>
      <c r="AX101" t="s">
        <v>148</v>
      </c>
      <c r="AY101" t="s">
        <v>137</v>
      </c>
    </row>
    <row r="102" spans="1:51">
      <c r="A102">
        <v>2018</v>
      </c>
      <c r="B102">
        <v>2</v>
      </c>
      <c r="C102">
        <v>15082105</v>
      </c>
      <c r="D102" t="s">
        <v>136</v>
      </c>
      <c r="E102">
        <v>1</v>
      </c>
      <c r="F102" t="s">
        <v>137</v>
      </c>
      <c r="G102">
        <v>955862</v>
      </c>
      <c r="H102" t="s">
        <v>179</v>
      </c>
      <c r="I102">
        <v>11.8</v>
      </c>
      <c r="J102">
        <v>12</v>
      </c>
      <c r="K102">
        <v>18.399999999999999</v>
      </c>
      <c r="L102" t="s">
        <v>180</v>
      </c>
      <c r="M102" t="s">
        <v>181</v>
      </c>
      <c r="N102" t="s">
        <v>260</v>
      </c>
      <c r="O102" t="s">
        <v>261</v>
      </c>
      <c r="P102" t="s">
        <v>262</v>
      </c>
      <c r="Q102">
        <v>0</v>
      </c>
      <c r="R102">
        <v>10</v>
      </c>
      <c r="S102" t="s">
        <v>168</v>
      </c>
      <c r="T102" t="s">
        <v>212</v>
      </c>
      <c r="U102" t="s">
        <v>212</v>
      </c>
      <c r="V102" t="s">
        <v>137</v>
      </c>
      <c r="W102" t="s">
        <v>137</v>
      </c>
      <c r="X102" t="s">
        <v>137</v>
      </c>
      <c r="Y102" t="s">
        <v>137</v>
      </c>
      <c r="Z102">
        <v>34041</v>
      </c>
      <c r="AA102" t="s">
        <v>170</v>
      </c>
      <c r="AB102">
        <v>10</v>
      </c>
      <c r="AC102">
        <v>405</v>
      </c>
      <c r="AD102" t="s">
        <v>146</v>
      </c>
      <c r="AE102" t="s">
        <v>147</v>
      </c>
      <c r="AF102" t="s">
        <v>148</v>
      </c>
      <c r="AG102" t="s">
        <v>149</v>
      </c>
      <c r="AH102">
        <v>4</v>
      </c>
      <c r="AI102">
        <v>4</v>
      </c>
      <c r="AJ102">
        <v>1</v>
      </c>
      <c r="AK102" t="s">
        <v>150</v>
      </c>
      <c r="AL102">
        <v>121</v>
      </c>
      <c r="AM102">
        <v>10</v>
      </c>
      <c r="AN102" t="s">
        <v>171</v>
      </c>
      <c r="AO102" t="s">
        <v>137</v>
      </c>
      <c r="AP102" t="s">
        <v>137</v>
      </c>
      <c r="AQ102" t="s">
        <v>170</v>
      </c>
      <c r="AR102">
        <v>10</v>
      </c>
      <c r="AS102">
        <v>32328</v>
      </c>
      <c r="AT102" t="s">
        <v>185</v>
      </c>
      <c r="AU102">
        <v>2492</v>
      </c>
      <c r="AV102" t="s">
        <v>153</v>
      </c>
      <c r="AW102" t="s">
        <v>154</v>
      </c>
      <c r="AX102" t="s">
        <v>148</v>
      </c>
      <c r="AY102" t="s">
        <v>137</v>
      </c>
    </row>
    <row r="103" spans="1:51">
      <c r="A103">
        <v>2018</v>
      </c>
      <c r="B103">
        <v>2</v>
      </c>
      <c r="C103">
        <v>15082105</v>
      </c>
      <c r="D103" t="s">
        <v>136</v>
      </c>
      <c r="E103">
        <v>2</v>
      </c>
      <c r="F103" t="s">
        <v>137</v>
      </c>
      <c r="G103">
        <v>955862</v>
      </c>
      <c r="H103" t="s">
        <v>179</v>
      </c>
      <c r="I103">
        <v>11.8</v>
      </c>
      <c r="J103">
        <v>12</v>
      </c>
      <c r="K103">
        <v>18.399999999999999</v>
      </c>
      <c r="L103" t="s">
        <v>180</v>
      </c>
      <c r="M103" t="s">
        <v>181</v>
      </c>
      <c r="N103" t="s">
        <v>260</v>
      </c>
      <c r="O103" t="s">
        <v>261</v>
      </c>
      <c r="P103" t="s">
        <v>262</v>
      </c>
      <c r="Q103">
        <v>0</v>
      </c>
      <c r="R103">
        <v>10</v>
      </c>
      <c r="S103" t="s">
        <v>168</v>
      </c>
      <c r="T103" t="s">
        <v>212</v>
      </c>
      <c r="U103" t="s">
        <v>212</v>
      </c>
      <c r="V103" t="s">
        <v>137</v>
      </c>
      <c r="W103" t="s">
        <v>137</v>
      </c>
      <c r="X103" t="s">
        <v>137</v>
      </c>
      <c r="Y103" t="s">
        <v>137</v>
      </c>
      <c r="Z103">
        <v>32073</v>
      </c>
      <c r="AA103" t="s">
        <v>170</v>
      </c>
      <c r="AB103">
        <v>10</v>
      </c>
      <c r="AC103">
        <v>405</v>
      </c>
      <c r="AD103" t="s">
        <v>146</v>
      </c>
      <c r="AE103" t="s">
        <v>147</v>
      </c>
      <c r="AF103" t="s">
        <v>148</v>
      </c>
      <c r="AG103" t="s">
        <v>149</v>
      </c>
      <c r="AH103">
        <v>4</v>
      </c>
      <c r="AI103">
        <v>4</v>
      </c>
      <c r="AJ103">
        <v>1</v>
      </c>
      <c r="AK103" t="s">
        <v>150</v>
      </c>
      <c r="AL103">
        <v>121</v>
      </c>
      <c r="AM103">
        <v>10</v>
      </c>
      <c r="AN103" t="s">
        <v>171</v>
      </c>
      <c r="AO103" t="s">
        <v>137</v>
      </c>
      <c r="AP103" t="s">
        <v>137</v>
      </c>
      <c r="AQ103" t="s">
        <v>170</v>
      </c>
      <c r="AR103">
        <v>10</v>
      </c>
      <c r="AS103">
        <v>32328</v>
      </c>
      <c r="AT103" t="s">
        <v>185</v>
      </c>
      <c r="AU103">
        <v>2492</v>
      </c>
      <c r="AV103" t="s">
        <v>153</v>
      </c>
      <c r="AW103" t="s">
        <v>154</v>
      </c>
      <c r="AX103" t="s">
        <v>148</v>
      </c>
      <c r="AY103" t="s">
        <v>137</v>
      </c>
    </row>
    <row r="104" spans="1:51">
      <c r="A104">
        <v>2018</v>
      </c>
      <c r="B104">
        <v>2</v>
      </c>
      <c r="C104">
        <v>15082105</v>
      </c>
      <c r="D104" t="s">
        <v>136</v>
      </c>
      <c r="E104">
        <v>3</v>
      </c>
      <c r="F104" t="s">
        <v>137</v>
      </c>
      <c r="G104">
        <v>955862</v>
      </c>
      <c r="H104" t="s">
        <v>179</v>
      </c>
      <c r="I104">
        <v>11.8</v>
      </c>
      <c r="J104">
        <v>12</v>
      </c>
      <c r="K104">
        <v>18.399999999999999</v>
      </c>
      <c r="L104" t="s">
        <v>180</v>
      </c>
      <c r="M104" t="s">
        <v>181</v>
      </c>
      <c r="N104" t="s">
        <v>260</v>
      </c>
      <c r="O104" t="s">
        <v>261</v>
      </c>
      <c r="P104" t="s">
        <v>262</v>
      </c>
      <c r="Q104">
        <v>0</v>
      </c>
      <c r="R104">
        <v>10</v>
      </c>
      <c r="S104" t="s">
        <v>168</v>
      </c>
      <c r="T104" t="s">
        <v>212</v>
      </c>
      <c r="U104" t="s">
        <v>212</v>
      </c>
      <c r="V104" t="s">
        <v>137</v>
      </c>
      <c r="W104" t="s">
        <v>137</v>
      </c>
      <c r="X104" t="s">
        <v>137</v>
      </c>
      <c r="Y104" t="s">
        <v>137</v>
      </c>
      <c r="Z104">
        <v>32328</v>
      </c>
      <c r="AA104" t="s">
        <v>170</v>
      </c>
      <c r="AB104">
        <v>10</v>
      </c>
      <c r="AC104">
        <v>405</v>
      </c>
      <c r="AD104" t="s">
        <v>146</v>
      </c>
      <c r="AE104" t="s">
        <v>147</v>
      </c>
      <c r="AF104" t="s">
        <v>148</v>
      </c>
      <c r="AG104" t="s">
        <v>149</v>
      </c>
      <c r="AH104">
        <v>3.996</v>
      </c>
      <c r="AI104">
        <v>3.996</v>
      </c>
      <c r="AJ104">
        <v>1</v>
      </c>
      <c r="AK104" t="s">
        <v>150</v>
      </c>
      <c r="AL104">
        <v>121</v>
      </c>
      <c r="AM104">
        <v>10</v>
      </c>
      <c r="AN104" t="s">
        <v>171</v>
      </c>
      <c r="AO104" t="s">
        <v>137</v>
      </c>
      <c r="AP104" t="s">
        <v>137</v>
      </c>
      <c r="AQ104" t="s">
        <v>170</v>
      </c>
      <c r="AR104">
        <v>10</v>
      </c>
      <c r="AS104">
        <v>32328</v>
      </c>
      <c r="AT104" t="s">
        <v>185</v>
      </c>
      <c r="AU104">
        <v>2492</v>
      </c>
      <c r="AV104" t="s">
        <v>153</v>
      </c>
      <c r="AW104" t="s">
        <v>154</v>
      </c>
      <c r="AX104" t="s">
        <v>148</v>
      </c>
      <c r="AY104" t="s">
        <v>137</v>
      </c>
    </row>
    <row r="105" spans="1:51">
      <c r="A105">
        <v>2018</v>
      </c>
      <c r="B105">
        <v>2</v>
      </c>
      <c r="C105">
        <v>15082349</v>
      </c>
      <c r="D105" t="s">
        <v>136</v>
      </c>
      <c r="E105">
        <v>1</v>
      </c>
      <c r="F105" t="s">
        <v>137</v>
      </c>
      <c r="G105">
        <v>955862</v>
      </c>
      <c r="H105" t="s">
        <v>179</v>
      </c>
      <c r="I105">
        <v>11.8</v>
      </c>
      <c r="J105">
        <v>12</v>
      </c>
      <c r="K105">
        <v>18.399999999999999</v>
      </c>
      <c r="L105" t="s">
        <v>180</v>
      </c>
      <c r="M105" t="s">
        <v>181</v>
      </c>
      <c r="N105" t="s">
        <v>263</v>
      </c>
      <c r="O105" t="s">
        <v>264</v>
      </c>
      <c r="P105" t="s">
        <v>265</v>
      </c>
      <c r="Q105">
        <v>0</v>
      </c>
      <c r="R105">
        <v>99</v>
      </c>
      <c r="S105" t="s">
        <v>144</v>
      </c>
      <c r="T105" t="s">
        <v>144</v>
      </c>
      <c r="U105" t="s">
        <v>144</v>
      </c>
      <c r="V105" t="s">
        <v>137</v>
      </c>
      <c r="W105" t="s">
        <v>137</v>
      </c>
      <c r="X105" t="s">
        <v>137</v>
      </c>
      <c r="Y105" t="s">
        <v>137</v>
      </c>
      <c r="Z105">
        <v>34041</v>
      </c>
      <c r="AA105" t="s">
        <v>170</v>
      </c>
      <c r="AB105">
        <v>10</v>
      </c>
      <c r="AC105">
        <v>405</v>
      </c>
      <c r="AD105" t="s">
        <v>146</v>
      </c>
      <c r="AE105" t="s">
        <v>147</v>
      </c>
      <c r="AF105" t="s">
        <v>148</v>
      </c>
      <c r="AG105" t="s">
        <v>149</v>
      </c>
      <c r="AH105">
        <v>4</v>
      </c>
      <c r="AI105">
        <v>4</v>
      </c>
      <c r="AJ105">
        <v>1</v>
      </c>
      <c r="AK105" t="s">
        <v>150</v>
      </c>
      <c r="AL105">
        <v>121</v>
      </c>
      <c r="AM105">
        <v>10</v>
      </c>
      <c r="AN105" t="s">
        <v>151</v>
      </c>
      <c r="AO105" s="127">
        <v>43142</v>
      </c>
      <c r="AP105">
        <v>10</v>
      </c>
      <c r="AQ105" t="s">
        <v>170</v>
      </c>
      <c r="AR105">
        <v>10</v>
      </c>
      <c r="AS105">
        <v>32328</v>
      </c>
      <c r="AT105" t="s">
        <v>185</v>
      </c>
      <c r="AU105">
        <v>2492</v>
      </c>
      <c r="AV105" t="s">
        <v>153</v>
      </c>
      <c r="AW105" t="s">
        <v>154</v>
      </c>
      <c r="AX105" t="s">
        <v>148</v>
      </c>
      <c r="AY105" t="s">
        <v>137</v>
      </c>
    </row>
    <row r="106" spans="1:51">
      <c r="A106">
        <v>2018</v>
      </c>
      <c r="B106">
        <v>2</v>
      </c>
      <c r="C106">
        <v>15082349</v>
      </c>
      <c r="D106" t="s">
        <v>136</v>
      </c>
      <c r="E106">
        <v>2</v>
      </c>
      <c r="F106" t="s">
        <v>137</v>
      </c>
      <c r="G106">
        <v>955862</v>
      </c>
      <c r="H106" t="s">
        <v>179</v>
      </c>
      <c r="I106">
        <v>11.8</v>
      </c>
      <c r="J106">
        <v>12</v>
      </c>
      <c r="K106">
        <v>18.399999999999999</v>
      </c>
      <c r="L106" t="s">
        <v>180</v>
      </c>
      <c r="M106" t="s">
        <v>181</v>
      </c>
      <c r="N106" t="s">
        <v>263</v>
      </c>
      <c r="O106" t="s">
        <v>264</v>
      </c>
      <c r="P106" t="s">
        <v>265</v>
      </c>
      <c r="Q106">
        <v>0</v>
      </c>
      <c r="R106">
        <v>99</v>
      </c>
      <c r="S106" t="s">
        <v>144</v>
      </c>
      <c r="T106" t="s">
        <v>144</v>
      </c>
      <c r="U106" t="s">
        <v>144</v>
      </c>
      <c r="V106" t="s">
        <v>137</v>
      </c>
      <c r="W106" t="s">
        <v>137</v>
      </c>
      <c r="X106" t="s">
        <v>137</v>
      </c>
      <c r="Y106" t="s">
        <v>137</v>
      </c>
      <c r="Z106">
        <v>32073</v>
      </c>
      <c r="AA106" t="s">
        <v>170</v>
      </c>
      <c r="AB106">
        <v>10</v>
      </c>
      <c r="AC106">
        <v>405</v>
      </c>
      <c r="AD106" t="s">
        <v>146</v>
      </c>
      <c r="AE106" t="s">
        <v>147</v>
      </c>
      <c r="AF106" t="s">
        <v>148</v>
      </c>
      <c r="AG106" t="s">
        <v>149</v>
      </c>
      <c r="AH106">
        <v>4</v>
      </c>
      <c r="AI106">
        <v>4</v>
      </c>
      <c r="AJ106">
        <v>1</v>
      </c>
      <c r="AK106" t="s">
        <v>150</v>
      </c>
      <c r="AL106">
        <v>121</v>
      </c>
      <c r="AM106">
        <v>10</v>
      </c>
      <c r="AN106" t="s">
        <v>151</v>
      </c>
      <c r="AO106" s="127">
        <v>43142</v>
      </c>
      <c r="AP106">
        <v>10</v>
      </c>
      <c r="AQ106" t="s">
        <v>170</v>
      </c>
      <c r="AR106">
        <v>10</v>
      </c>
      <c r="AS106">
        <v>32328</v>
      </c>
      <c r="AT106" t="s">
        <v>185</v>
      </c>
      <c r="AU106">
        <v>2492</v>
      </c>
      <c r="AV106" t="s">
        <v>153</v>
      </c>
      <c r="AW106" t="s">
        <v>154</v>
      </c>
      <c r="AX106" t="s">
        <v>148</v>
      </c>
      <c r="AY106" t="s">
        <v>137</v>
      </c>
    </row>
    <row r="107" spans="1:51">
      <c r="A107">
        <v>2018</v>
      </c>
      <c r="B107">
        <v>2</v>
      </c>
      <c r="C107">
        <v>15082349</v>
      </c>
      <c r="D107" t="s">
        <v>136</v>
      </c>
      <c r="E107">
        <v>3</v>
      </c>
      <c r="F107" t="s">
        <v>137</v>
      </c>
      <c r="G107">
        <v>955862</v>
      </c>
      <c r="H107" t="s">
        <v>179</v>
      </c>
      <c r="I107">
        <v>11.8</v>
      </c>
      <c r="J107">
        <v>12</v>
      </c>
      <c r="K107">
        <v>18.399999999999999</v>
      </c>
      <c r="L107" t="s">
        <v>180</v>
      </c>
      <c r="M107" t="s">
        <v>181</v>
      </c>
      <c r="N107" t="s">
        <v>263</v>
      </c>
      <c r="O107" t="s">
        <v>264</v>
      </c>
      <c r="P107" t="s">
        <v>265</v>
      </c>
      <c r="Q107">
        <v>0</v>
      </c>
      <c r="R107">
        <v>99</v>
      </c>
      <c r="S107" t="s">
        <v>144</v>
      </c>
      <c r="T107" t="s">
        <v>144</v>
      </c>
      <c r="U107" t="s">
        <v>144</v>
      </c>
      <c r="V107" t="s">
        <v>137</v>
      </c>
      <c r="W107" t="s">
        <v>137</v>
      </c>
      <c r="X107" t="s">
        <v>137</v>
      </c>
      <c r="Y107" t="s">
        <v>137</v>
      </c>
      <c r="Z107">
        <v>32328</v>
      </c>
      <c r="AA107" t="s">
        <v>170</v>
      </c>
      <c r="AB107">
        <v>10</v>
      </c>
      <c r="AC107">
        <v>405</v>
      </c>
      <c r="AD107" t="s">
        <v>146</v>
      </c>
      <c r="AE107" t="s">
        <v>147</v>
      </c>
      <c r="AF107" t="s">
        <v>148</v>
      </c>
      <c r="AG107" t="s">
        <v>149</v>
      </c>
      <c r="AH107">
        <v>4</v>
      </c>
      <c r="AI107">
        <v>4</v>
      </c>
      <c r="AJ107">
        <v>1</v>
      </c>
      <c r="AK107" t="s">
        <v>150</v>
      </c>
      <c r="AL107">
        <v>121</v>
      </c>
      <c r="AM107">
        <v>10</v>
      </c>
      <c r="AN107" t="s">
        <v>151</v>
      </c>
      <c r="AO107" s="127">
        <v>43142</v>
      </c>
      <c r="AP107">
        <v>10</v>
      </c>
      <c r="AQ107" t="s">
        <v>170</v>
      </c>
      <c r="AR107">
        <v>10</v>
      </c>
      <c r="AS107">
        <v>32328</v>
      </c>
      <c r="AT107" t="s">
        <v>185</v>
      </c>
      <c r="AU107">
        <v>2492</v>
      </c>
      <c r="AV107" t="s">
        <v>153</v>
      </c>
      <c r="AW107" t="s">
        <v>154</v>
      </c>
      <c r="AX107" t="s">
        <v>148</v>
      </c>
      <c r="AY107" t="s">
        <v>137</v>
      </c>
    </row>
    <row r="108" spans="1:51">
      <c r="A108">
        <v>2018</v>
      </c>
      <c r="B108">
        <v>2</v>
      </c>
      <c r="C108">
        <v>15082351</v>
      </c>
      <c r="D108" t="s">
        <v>136</v>
      </c>
      <c r="E108">
        <v>1</v>
      </c>
      <c r="F108" t="s">
        <v>137</v>
      </c>
      <c r="G108">
        <v>963568</v>
      </c>
      <c r="H108" t="s">
        <v>266</v>
      </c>
      <c r="I108">
        <v>12.13</v>
      </c>
      <c r="J108">
        <v>13.6</v>
      </c>
      <c r="K108">
        <v>13.9</v>
      </c>
      <c r="L108" t="s">
        <v>267</v>
      </c>
      <c r="M108" t="s">
        <v>140</v>
      </c>
      <c r="N108" t="s">
        <v>261</v>
      </c>
      <c r="O108" t="s">
        <v>264</v>
      </c>
      <c r="P108" t="s">
        <v>268</v>
      </c>
      <c r="Q108">
        <v>0</v>
      </c>
      <c r="R108">
        <v>99</v>
      </c>
      <c r="S108" t="s">
        <v>144</v>
      </c>
      <c r="T108" t="s">
        <v>144</v>
      </c>
      <c r="U108" t="s">
        <v>144</v>
      </c>
      <c r="V108" t="s">
        <v>137</v>
      </c>
      <c r="W108" t="s">
        <v>137</v>
      </c>
      <c r="X108" t="s">
        <v>137</v>
      </c>
      <c r="Y108" t="s">
        <v>137</v>
      </c>
      <c r="Z108">
        <v>30100</v>
      </c>
      <c r="AA108" t="s">
        <v>145</v>
      </c>
      <c r="AB108">
        <v>10</v>
      </c>
      <c r="AC108">
        <v>405</v>
      </c>
      <c r="AD108" t="s">
        <v>146</v>
      </c>
      <c r="AE108" t="s">
        <v>147</v>
      </c>
      <c r="AF108" t="s">
        <v>148</v>
      </c>
      <c r="AG108" t="s">
        <v>149</v>
      </c>
      <c r="AH108">
        <v>4</v>
      </c>
      <c r="AI108">
        <v>4</v>
      </c>
      <c r="AJ108">
        <v>1</v>
      </c>
      <c r="AK108" t="s">
        <v>150</v>
      </c>
      <c r="AL108">
        <v>121</v>
      </c>
      <c r="AM108">
        <v>10</v>
      </c>
      <c r="AN108" t="s">
        <v>151</v>
      </c>
      <c r="AO108" s="127">
        <v>43142</v>
      </c>
      <c r="AP108">
        <v>10</v>
      </c>
      <c r="AQ108" t="s">
        <v>145</v>
      </c>
      <c r="AR108">
        <v>10</v>
      </c>
      <c r="AS108">
        <v>30100</v>
      </c>
      <c r="AT108" t="s">
        <v>269</v>
      </c>
      <c r="AU108">
        <v>2492</v>
      </c>
      <c r="AV108" t="s">
        <v>153</v>
      </c>
      <c r="AW108" t="s">
        <v>154</v>
      </c>
      <c r="AX108" t="s">
        <v>148</v>
      </c>
      <c r="AY108" t="s">
        <v>137</v>
      </c>
    </row>
    <row r="109" spans="1:51">
      <c r="A109">
        <v>2018</v>
      </c>
      <c r="B109">
        <v>2</v>
      </c>
      <c r="C109">
        <v>15082352</v>
      </c>
      <c r="D109" t="s">
        <v>136</v>
      </c>
      <c r="E109">
        <v>1</v>
      </c>
      <c r="F109" t="s">
        <v>137</v>
      </c>
      <c r="G109">
        <v>10583</v>
      </c>
      <c r="H109" t="s">
        <v>270</v>
      </c>
      <c r="I109">
        <v>12.5</v>
      </c>
      <c r="J109">
        <v>15</v>
      </c>
      <c r="K109">
        <v>9</v>
      </c>
      <c r="L109" t="s">
        <v>271</v>
      </c>
      <c r="M109" t="s">
        <v>157</v>
      </c>
      <c r="N109" t="s">
        <v>261</v>
      </c>
      <c r="O109" t="s">
        <v>264</v>
      </c>
      <c r="P109" t="s">
        <v>272</v>
      </c>
      <c r="Q109">
        <v>0</v>
      </c>
      <c r="R109">
        <v>99</v>
      </c>
      <c r="S109" t="s">
        <v>144</v>
      </c>
      <c r="T109" t="s">
        <v>144</v>
      </c>
      <c r="U109" t="s">
        <v>144</v>
      </c>
      <c r="V109" t="s">
        <v>137</v>
      </c>
      <c r="W109" t="s">
        <v>137</v>
      </c>
      <c r="X109" t="s">
        <v>137</v>
      </c>
      <c r="Y109" t="s">
        <v>137</v>
      </c>
      <c r="Z109">
        <v>40144</v>
      </c>
      <c r="AA109" t="s">
        <v>159</v>
      </c>
      <c r="AB109">
        <v>10</v>
      </c>
      <c r="AC109">
        <v>405</v>
      </c>
      <c r="AD109" t="s">
        <v>146</v>
      </c>
      <c r="AE109" t="s">
        <v>147</v>
      </c>
      <c r="AF109" t="s">
        <v>148</v>
      </c>
      <c r="AG109" t="s">
        <v>149</v>
      </c>
      <c r="AH109">
        <v>4.0330000000000004</v>
      </c>
      <c r="AI109">
        <v>4.0330000000000004</v>
      </c>
      <c r="AJ109">
        <v>1</v>
      </c>
      <c r="AK109" t="s">
        <v>150</v>
      </c>
      <c r="AL109">
        <v>121</v>
      </c>
      <c r="AM109">
        <v>10</v>
      </c>
      <c r="AN109" t="s">
        <v>151</v>
      </c>
      <c r="AO109" s="127">
        <v>43142</v>
      </c>
      <c r="AP109">
        <v>10</v>
      </c>
      <c r="AQ109" t="s">
        <v>159</v>
      </c>
      <c r="AR109">
        <v>10</v>
      </c>
      <c r="AS109">
        <v>40144</v>
      </c>
      <c r="AT109" t="s">
        <v>273</v>
      </c>
      <c r="AU109">
        <v>2492</v>
      </c>
      <c r="AV109" t="s">
        <v>153</v>
      </c>
      <c r="AW109" t="s">
        <v>154</v>
      </c>
      <c r="AX109" t="s">
        <v>148</v>
      </c>
      <c r="AY109" t="s">
        <v>137</v>
      </c>
    </row>
    <row r="110" spans="1:51">
      <c r="A110">
        <v>2018</v>
      </c>
      <c r="B110">
        <v>2</v>
      </c>
      <c r="C110">
        <v>15082427</v>
      </c>
      <c r="D110" t="s">
        <v>136</v>
      </c>
      <c r="E110">
        <v>1</v>
      </c>
      <c r="F110" t="s">
        <v>137</v>
      </c>
      <c r="G110">
        <v>916138</v>
      </c>
      <c r="H110" t="s">
        <v>162</v>
      </c>
      <c r="I110">
        <v>11.9</v>
      </c>
      <c r="J110">
        <v>12</v>
      </c>
      <c r="K110">
        <v>21</v>
      </c>
      <c r="L110" t="s">
        <v>163</v>
      </c>
      <c r="M110" t="s">
        <v>164</v>
      </c>
      <c r="N110" t="s">
        <v>274</v>
      </c>
      <c r="O110" t="s">
        <v>275</v>
      </c>
      <c r="P110" t="s">
        <v>276</v>
      </c>
      <c r="Q110">
        <v>0</v>
      </c>
      <c r="R110">
        <v>10</v>
      </c>
      <c r="S110" t="s">
        <v>168</v>
      </c>
      <c r="T110" t="s">
        <v>169</v>
      </c>
      <c r="U110" t="s">
        <v>169</v>
      </c>
      <c r="V110" t="s">
        <v>137</v>
      </c>
      <c r="W110" t="s">
        <v>137</v>
      </c>
      <c r="X110" t="s">
        <v>137</v>
      </c>
      <c r="Y110" t="s">
        <v>137</v>
      </c>
      <c r="Z110">
        <v>33557</v>
      </c>
      <c r="AA110" t="s">
        <v>170</v>
      </c>
      <c r="AB110">
        <v>10</v>
      </c>
      <c r="AC110">
        <v>405</v>
      </c>
      <c r="AD110" t="s">
        <v>146</v>
      </c>
      <c r="AE110" t="s">
        <v>147</v>
      </c>
      <c r="AF110" t="s">
        <v>148</v>
      </c>
      <c r="AG110" t="s">
        <v>149</v>
      </c>
      <c r="AH110">
        <v>2.98</v>
      </c>
      <c r="AI110">
        <v>2.98</v>
      </c>
      <c r="AJ110">
        <v>1</v>
      </c>
      <c r="AK110" t="s">
        <v>150</v>
      </c>
      <c r="AL110">
        <v>121</v>
      </c>
      <c r="AM110">
        <v>10</v>
      </c>
      <c r="AN110" t="s">
        <v>171</v>
      </c>
      <c r="AO110" t="s">
        <v>137</v>
      </c>
      <c r="AP110" t="s">
        <v>137</v>
      </c>
      <c r="AQ110" t="s">
        <v>170</v>
      </c>
      <c r="AR110">
        <v>10</v>
      </c>
      <c r="AS110">
        <v>33557</v>
      </c>
      <c r="AT110" t="s">
        <v>172</v>
      </c>
      <c r="AU110">
        <v>10754</v>
      </c>
      <c r="AV110" t="s">
        <v>173</v>
      </c>
      <c r="AW110" t="s">
        <v>174</v>
      </c>
      <c r="AX110" t="s">
        <v>148</v>
      </c>
      <c r="AY110" t="s">
        <v>137</v>
      </c>
    </row>
    <row r="111" spans="1:51">
      <c r="A111">
        <v>2018</v>
      </c>
      <c r="B111">
        <v>2</v>
      </c>
      <c r="C111">
        <v>15082427</v>
      </c>
      <c r="D111" t="s">
        <v>136</v>
      </c>
      <c r="E111">
        <v>2</v>
      </c>
      <c r="F111" t="s">
        <v>137</v>
      </c>
      <c r="G111">
        <v>916138</v>
      </c>
      <c r="H111" t="s">
        <v>162</v>
      </c>
      <c r="I111">
        <v>11.9</v>
      </c>
      <c r="J111">
        <v>12</v>
      </c>
      <c r="K111">
        <v>21</v>
      </c>
      <c r="L111" t="s">
        <v>163</v>
      </c>
      <c r="M111" t="s">
        <v>164</v>
      </c>
      <c r="N111" t="s">
        <v>274</v>
      </c>
      <c r="O111" t="s">
        <v>275</v>
      </c>
      <c r="P111" t="s">
        <v>276</v>
      </c>
      <c r="Q111">
        <v>0</v>
      </c>
      <c r="R111">
        <v>10</v>
      </c>
      <c r="S111" t="s">
        <v>168</v>
      </c>
      <c r="T111" t="s">
        <v>169</v>
      </c>
      <c r="U111" t="s">
        <v>169</v>
      </c>
      <c r="V111" t="s">
        <v>137</v>
      </c>
      <c r="W111" t="s">
        <v>137</v>
      </c>
      <c r="X111" t="s">
        <v>137</v>
      </c>
      <c r="Y111" t="s">
        <v>137</v>
      </c>
      <c r="Z111">
        <v>32612</v>
      </c>
      <c r="AA111" t="s">
        <v>170</v>
      </c>
      <c r="AB111">
        <v>10</v>
      </c>
      <c r="AC111">
        <v>405</v>
      </c>
      <c r="AD111" t="s">
        <v>146</v>
      </c>
      <c r="AE111" t="s">
        <v>147</v>
      </c>
      <c r="AF111" t="s">
        <v>148</v>
      </c>
      <c r="AG111" t="s">
        <v>149</v>
      </c>
      <c r="AH111">
        <v>2.98</v>
      </c>
      <c r="AI111">
        <v>2.98</v>
      </c>
      <c r="AJ111">
        <v>1</v>
      </c>
      <c r="AK111" t="s">
        <v>150</v>
      </c>
      <c r="AL111">
        <v>121</v>
      </c>
      <c r="AM111">
        <v>10</v>
      </c>
      <c r="AN111" t="s">
        <v>171</v>
      </c>
      <c r="AO111" t="s">
        <v>137</v>
      </c>
      <c r="AP111" t="s">
        <v>137</v>
      </c>
      <c r="AQ111" t="s">
        <v>170</v>
      </c>
      <c r="AR111">
        <v>10</v>
      </c>
      <c r="AS111">
        <v>33557</v>
      </c>
      <c r="AT111" t="s">
        <v>172</v>
      </c>
      <c r="AU111">
        <v>10754</v>
      </c>
      <c r="AV111" t="s">
        <v>173</v>
      </c>
      <c r="AW111" t="s">
        <v>174</v>
      </c>
      <c r="AX111" t="s">
        <v>148</v>
      </c>
      <c r="AY111" t="s">
        <v>137</v>
      </c>
    </row>
    <row r="112" spans="1:51">
      <c r="A112">
        <v>2018</v>
      </c>
      <c r="B112">
        <v>2</v>
      </c>
      <c r="C112">
        <v>15082569</v>
      </c>
      <c r="D112" t="s">
        <v>136</v>
      </c>
      <c r="E112">
        <v>1</v>
      </c>
      <c r="F112" t="s">
        <v>137</v>
      </c>
      <c r="G112">
        <v>961627</v>
      </c>
      <c r="H112" t="s">
        <v>186</v>
      </c>
      <c r="I112">
        <v>11.8</v>
      </c>
      <c r="J112">
        <v>15</v>
      </c>
      <c r="K112">
        <v>15</v>
      </c>
      <c r="L112" t="s">
        <v>187</v>
      </c>
      <c r="M112" t="s">
        <v>140</v>
      </c>
      <c r="N112" t="s">
        <v>263</v>
      </c>
      <c r="O112" t="s">
        <v>277</v>
      </c>
      <c r="P112" t="s">
        <v>278</v>
      </c>
      <c r="Q112">
        <v>0</v>
      </c>
      <c r="R112">
        <v>99</v>
      </c>
      <c r="S112" t="s">
        <v>144</v>
      </c>
      <c r="T112" t="s">
        <v>144</v>
      </c>
      <c r="U112" t="s">
        <v>144</v>
      </c>
      <c r="V112" t="s">
        <v>137</v>
      </c>
      <c r="W112" t="s">
        <v>137</v>
      </c>
      <c r="X112" t="s">
        <v>137</v>
      </c>
      <c r="Y112" t="s">
        <v>137</v>
      </c>
      <c r="Z112">
        <v>30662</v>
      </c>
      <c r="AA112" t="s">
        <v>145</v>
      </c>
      <c r="AB112">
        <v>10</v>
      </c>
      <c r="AC112">
        <v>405</v>
      </c>
      <c r="AD112" t="s">
        <v>146</v>
      </c>
      <c r="AE112" t="s">
        <v>147</v>
      </c>
      <c r="AF112" t="s">
        <v>148</v>
      </c>
      <c r="AG112" t="s">
        <v>149</v>
      </c>
      <c r="AH112">
        <v>6.5</v>
      </c>
      <c r="AI112">
        <v>6.5</v>
      </c>
      <c r="AJ112">
        <v>1</v>
      </c>
      <c r="AK112" t="s">
        <v>150</v>
      </c>
      <c r="AL112">
        <v>121</v>
      </c>
      <c r="AM112">
        <v>10</v>
      </c>
      <c r="AN112" t="s">
        <v>151</v>
      </c>
      <c r="AO112" s="127">
        <v>43144</v>
      </c>
      <c r="AP112">
        <v>10</v>
      </c>
      <c r="AQ112" t="s">
        <v>145</v>
      </c>
      <c r="AR112">
        <v>10</v>
      </c>
      <c r="AS112">
        <v>30662</v>
      </c>
      <c r="AT112" t="s">
        <v>189</v>
      </c>
      <c r="AU112">
        <v>2492</v>
      </c>
      <c r="AV112" t="s">
        <v>153</v>
      </c>
      <c r="AW112" t="s">
        <v>154</v>
      </c>
      <c r="AX112" t="s">
        <v>148</v>
      </c>
      <c r="AY112" t="s">
        <v>137</v>
      </c>
    </row>
    <row r="113" spans="1:51">
      <c r="A113">
        <v>2018</v>
      </c>
      <c r="B113">
        <v>2</v>
      </c>
      <c r="C113">
        <v>15082570</v>
      </c>
      <c r="D113" t="s">
        <v>136</v>
      </c>
      <c r="E113">
        <v>1</v>
      </c>
      <c r="F113" t="s">
        <v>137</v>
      </c>
      <c r="G113">
        <v>963568</v>
      </c>
      <c r="H113" t="s">
        <v>266</v>
      </c>
      <c r="I113">
        <v>12.13</v>
      </c>
      <c r="J113">
        <v>13.6</v>
      </c>
      <c r="K113">
        <v>13.9</v>
      </c>
      <c r="L113" t="s">
        <v>267</v>
      </c>
      <c r="M113" t="s">
        <v>140</v>
      </c>
      <c r="N113" t="s">
        <v>275</v>
      </c>
      <c r="O113" t="s">
        <v>277</v>
      </c>
      <c r="P113" t="s">
        <v>279</v>
      </c>
      <c r="Q113">
        <v>0</v>
      </c>
      <c r="R113">
        <v>99</v>
      </c>
      <c r="S113" t="s">
        <v>144</v>
      </c>
      <c r="T113" t="s">
        <v>144</v>
      </c>
      <c r="U113" t="s">
        <v>144</v>
      </c>
      <c r="V113" t="s">
        <v>137</v>
      </c>
      <c r="W113" t="s">
        <v>137</v>
      </c>
      <c r="X113" t="s">
        <v>137</v>
      </c>
      <c r="Y113" t="s">
        <v>137</v>
      </c>
      <c r="Z113">
        <v>30100</v>
      </c>
      <c r="AA113" t="s">
        <v>145</v>
      </c>
      <c r="AB113">
        <v>10</v>
      </c>
      <c r="AC113">
        <v>405</v>
      </c>
      <c r="AD113" t="s">
        <v>146</v>
      </c>
      <c r="AE113" t="s">
        <v>147</v>
      </c>
      <c r="AF113" t="s">
        <v>148</v>
      </c>
      <c r="AG113" t="s">
        <v>149</v>
      </c>
      <c r="AH113">
        <v>2.625</v>
      </c>
      <c r="AI113">
        <v>2.625</v>
      </c>
      <c r="AJ113">
        <v>1</v>
      </c>
      <c r="AK113" t="s">
        <v>150</v>
      </c>
      <c r="AL113">
        <v>121</v>
      </c>
      <c r="AM113">
        <v>10</v>
      </c>
      <c r="AN113" t="s">
        <v>151</v>
      </c>
      <c r="AO113" s="127">
        <v>43144</v>
      </c>
      <c r="AP113">
        <v>10</v>
      </c>
      <c r="AQ113" t="s">
        <v>145</v>
      </c>
      <c r="AR113">
        <v>10</v>
      </c>
      <c r="AS113">
        <v>30100</v>
      </c>
      <c r="AT113" t="s">
        <v>269</v>
      </c>
      <c r="AU113">
        <v>2492</v>
      </c>
      <c r="AV113" t="s">
        <v>153</v>
      </c>
      <c r="AW113" t="s">
        <v>154</v>
      </c>
      <c r="AX113" t="s">
        <v>148</v>
      </c>
      <c r="AY113" t="s">
        <v>137</v>
      </c>
    </row>
    <row r="114" spans="1:51">
      <c r="A114">
        <v>2018</v>
      </c>
      <c r="B114">
        <v>2</v>
      </c>
      <c r="C114">
        <v>15082984</v>
      </c>
      <c r="D114" t="s">
        <v>136</v>
      </c>
      <c r="E114">
        <v>1</v>
      </c>
      <c r="F114" t="s">
        <v>137</v>
      </c>
      <c r="G114">
        <v>7781</v>
      </c>
      <c r="H114" t="s">
        <v>138</v>
      </c>
      <c r="I114">
        <v>14.1</v>
      </c>
      <c r="J114">
        <v>14.6</v>
      </c>
      <c r="K114">
        <v>26.5</v>
      </c>
      <c r="L114" t="s">
        <v>139</v>
      </c>
      <c r="M114" t="s">
        <v>140</v>
      </c>
      <c r="N114" t="s">
        <v>274</v>
      </c>
      <c r="O114" t="s">
        <v>280</v>
      </c>
      <c r="P114" t="s">
        <v>281</v>
      </c>
      <c r="Q114">
        <v>0</v>
      </c>
      <c r="R114">
        <v>99</v>
      </c>
      <c r="S114" t="s">
        <v>144</v>
      </c>
      <c r="T114" t="s">
        <v>144</v>
      </c>
      <c r="U114" t="s">
        <v>144</v>
      </c>
      <c r="V114" t="s">
        <v>137</v>
      </c>
      <c r="W114" t="s">
        <v>137</v>
      </c>
      <c r="X114" t="s">
        <v>137</v>
      </c>
      <c r="Y114" t="s">
        <v>137</v>
      </c>
      <c r="Z114">
        <v>31160</v>
      </c>
      <c r="AA114" t="s">
        <v>145</v>
      </c>
      <c r="AB114">
        <v>10</v>
      </c>
      <c r="AC114">
        <v>405</v>
      </c>
      <c r="AD114" t="s">
        <v>146</v>
      </c>
      <c r="AE114" t="s">
        <v>147</v>
      </c>
      <c r="AF114" t="s">
        <v>148</v>
      </c>
      <c r="AG114" t="s">
        <v>149</v>
      </c>
      <c r="AH114">
        <v>6</v>
      </c>
      <c r="AI114">
        <v>6</v>
      </c>
      <c r="AJ114">
        <v>1</v>
      </c>
      <c r="AK114" t="s">
        <v>150</v>
      </c>
      <c r="AL114">
        <v>121</v>
      </c>
      <c r="AM114">
        <v>10</v>
      </c>
      <c r="AN114" t="s">
        <v>151</v>
      </c>
      <c r="AO114" s="127">
        <v>43146</v>
      </c>
      <c r="AP114">
        <v>10</v>
      </c>
      <c r="AQ114" t="s">
        <v>145</v>
      </c>
      <c r="AR114">
        <v>10</v>
      </c>
      <c r="AS114">
        <v>30770</v>
      </c>
      <c r="AT114" t="s">
        <v>152</v>
      </c>
      <c r="AU114">
        <v>2492</v>
      </c>
      <c r="AV114" t="s">
        <v>153</v>
      </c>
      <c r="AW114" t="s">
        <v>154</v>
      </c>
      <c r="AX114" t="s">
        <v>148</v>
      </c>
      <c r="AY114" t="s">
        <v>137</v>
      </c>
    </row>
    <row r="115" spans="1:51">
      <c r="A115">
        <v>2018</v>
      </c>
      <c r="B115">
        <v>2</v>
      </c>
      <c r="C115">
        <v>15082984</v>
      </c>
      <c r="D115" t="s">
        <v>136</v>
      </c>
      <c r="E115">
        <v>2</v>
      </c>
      <c r="F115" t="s">
        <v>137</v>
      </c>
      <c r="G115">
        <v>7781</v>
      </c>
      <c r="H115" t="s">
        <v>138</v>
      </c>
      <c r="I115">
        <v>14.1</v>
      </c>
      <c r="J115">
        <v>14.6</v>
      </c>
      <c r="K115">
        <v>26.5</v>
      </c>
      <c r="L115" t="s">
        <v>139</v>
      </c>
      <c r="M115" t="s">
        <v>140</v>
      </c>
      <c r="N115" t="s">
        <v>274</v>
      </c>
      <c r="O115" t="s">
        <v>280</v>
      </c>
      <c r="P115" t="s">
        <v>281</v>
      </c>
      <c r="Q115">
        <v>0</v>
      </c>
      <c r="R115">
        <v>99</v>
      </c>
      <c r="S115" t="s">
        <v>144</v>
      </c>
      <c r="T115" t="s">
        <v>144</v>
      </c>
      <c r="U115" t="s">
        <v>144</v>
      </c>
      <c r="V115" t="s">
        <v>137</v>
      </c>
      <c r="W115" t="s">
        <v>137</v>
      </c>
      <c r="X115" t="s">
        <v>137</v>
      </c>
      <c r="Y115" t="s">
        <v>137</v>
      </c>
      <c r="Z115">
        <v>30770</v>
      </c>
      <c r="AA115" t="s">
        <v>145</v>
      </c>
      <c r="AB115">
        <v>10</v>
      </c>
      <c r="AC115">
        <v>405</v>
      </c>
      <c r="AD115" t="s">
        <v>146</v>
      </c>
      <c r="AE115" t="s">
        <v>147</v>
      </c>
      <c r="AF115" t="s">
        <v>148</v>
      </c>
      <c r="AG115" t="s">
        <v>149</v>
      </c>
      <c r="AH115">
        <v>6.0620000000000003</v>
      </c>
      <c r="AI115">
        <v>6.0620000000000003</v>
      </c>
      <c r="AJ115">
        <v>1</v>
      </c>
      <c r="AK115" t="s">
        <v>150</v>
      </c>
      <c r="AL115">
        <v>121</v>
      </c>
      <c r="AM115">
        <v>10</v>
      </c>
      <c r="AN115" t="s">
        <v>151</v>
      </c>
      <c r="AO115" s="127">
        <v>43146</v>
      </c>
      <c r="AP115">
        <v>10</v>
      </c>
      <c r="AQ115" t="s">
        <v>145</v>
      </c>
      <c r="AR115">
        <v>10</v>
      </c>
      <c r="AS115">
        <v>30770</v>
      </c>
      <c r="AT115" t="s">
        <v>152</v>
      </c>
      <c r="AU115">
        <v>2492</v>
      </c>
      <c r="AV115" t="s">
        <v>153</v>
      </c>
      <c r="AW115" t="s">
        <v>154</v>
      </c>
      <c r="AX115" t="s">
        <v>148</v>
      </c>
      <c r="AY115" t="s">
        <v>137</v>
      </c>
    </row>
    <row r="116" spans="1:51">
      <c r="A116">
        <v>2018</v>
      </c>
      <c r="B116">
        <v>2</v>
      </c>
      <c r="C116">
        <v>15083384</v>
      </c>
      <c r="D116" t="s">
        <v>136</v>
      </c>
      <c r="E116">
        <v>1</v>
      </c>
      <c r="F116" t="s">
        <v>137</v>
      </c>
      <c r="G116">
        <v>963532</v>
      </c>
      <c r="H116" t="s">
        <v>190</v>
      </c>
      <c r="I116">
        <v>11.45</v>
      </c>
      <c r="J116">
        <v>12.5</v>
      </c>
      <c r="K116">
        <v>16.399999999999999</v>
      </c>
      <c r="L116" t="s">
        <v>191</v>
      </c>
      <c r="M116" t="s">
        <v>140</v>
      </c>
      <c r="N116" t="s">
        <v>282</v>
      </c>
      <c r="O116" t="s">
        <v>283</v>
      </c>
      <c r="P116" t="s">
        <v>284</v>
      </c>
      <c r="Q116">
        <v>0</v>
      </c>
      <c r="R116">
        <v>99</v>
      </c>
      <c r="S116" t="s">
        <v>144</v>
      </c>
      <c r="T116" t="s">
        <v>144</v>
      </c>
      <c r="U116" t="s">
        <v>144</v>
      </c>
      <c r="V116" t="s">
        <v>137</v>
      </c>
      <c r="W116" t="s">
        <v>137</v>
      </c>
      <c r="X116" t="s">
        <v>137</v>
      </c>
      <c r="Y116" t="s">
        <v>137</v>
      </c>
      <c r="Z116">
        <v>30685</v>
      </c>
      <c r="AA116" t="s">
        <v>145</v>
      </c>
      <c r="AB116">
        <v>10</v>
      </c>
      <c r="AC116">
        <v>405</v>
      </c>
      <c r="AD116" t="s">
        <v>146</v>
      </c>
      <c r="AE116" t="s">
        <v>147</v>
      </c>
      <c r="AF116" t="s">
        <v>148</v>
      </c>
      <c r="AG116" t="s">
        <v>149</v>
      </c>
      <c r="AH116">
        <v>6</v>
      </c>
      <c r="AI116">
        <v>6</v>
      </c>
      <c r="AJ116">
        <v>1</v>
      </c>
      <c r="AK116" t="s">
        <v>150</v>
      </c>
      <c r="AL116">
        <v>121</v>
      </c>
      <c r="AM116">
        <v>10</v>
      </c>
      <c r="AN116" t="s">
        <v>151</v>
      </c>
      <c r="AO116" s="127">
        <v>43149</v>
      </c>
      <c r="AP116">
        <v>10</v>
      </c>
      <c r="AQ116" t="s">
        <v>145</v>
      </c>
      <c r="AR116">
        <v>10</v>
      </c>
      <c r="AS116">
        <v>30715</v>
      </c>
      <c r="AT116" t="s">
        <v>194</v>
      </c>
      <c r="AU116">
        <v>2492</v>
      </c>
      <c r="AV116" t="s">
        <v>153</v>
      </c>
      <c r="AW116" t="s">
        <v>154</v>
      </c>
      <c r="AX116" t="s">
        <v>148</v>
      </c>
      <c r="AY116" t="s">
        <v>137</v>
      </c>
    </row>
    <row r="117" spans="1:51">
      <c r="A117">
        <v>2018</v>
      </c>
      <c r="B117">
        <v>2</v>
      </c>
      <c r="C117">
        <v>15083384</v>
      </c>
      <c r="D117" t="s">
        <v>136</v>
      </c>
      <c r="E117">
        <v>2</v>
      </c>
      <c r="F117" t="s">
        <v>137</v>
      </c>
      <c r="G117">
        <v>963532</v>
      </c>
      <c r="H117" t="s">
        <v>190</v>
      </c>
      <c r="I117">
        <v>11.45</v>
      </c>
      <c r="J117">
        <v>12.5</v>
      </c>
      <c r="K117">
        <v>16.399999999999999</v>
      </c>
      <c r="L117" t="s">
        <v>191</v>
      </c>
      <c r="M117" t="s">
        <v>140</v>
      </c>
      <c r="N117" t="s">
        <v>282</v>
      </c>
      <c r="O117" t="s">
        <v>283</v>
      </c>
      <c r="P117" t="s">
        <v>284</v>
      </c>
      <c r="Q117">
        <v>0</v>
      </c>
      <c r="R117">
        <v>99</v>
      </c>
      <c r="S117" t="s">
        <v>144</v>
      </c>
      <c r="T117" t="s">
        <v>144</v>
      </c>
      <c r="U117" t="s">
        <v>144</v>
      </c>
      <c r="V117" t="s">
        <v>137</v>
      </c>
      <c r="W117" t="s">
        <v>137</v>
      </c>
      <c r="X117" t="s">
        <v>137</v>
      </c>
      <c r="Y117" t="s">
        <v>137</v>
      </c>
      <c r="Z117">
        <v>30726</v>
      </c>
      <c r="AA117" t="s">
        <v>145</v>
      </c>
      <c r="AB117">
        <v>10</v>
      </c>
      <c r="AC117">
        <v>405</v>
      </c>
      <c r="AD117" t="s">
        <v>146</v>
      </c>
      <c r="AE117" t="s">
        <v>147</v>
      </c>
      <c r="AF117" t="s">
        <v>148</v>
      </c>
      <c r="AG117" t="s">
        <v>149</v>
      </c>
      <c r="AH117">
        <v>6</v>
      </c>
      <c r="AI117">
        <v>6</v>
      </c>
      <c r="AJ117">
        <v>1</v>
      </c>
      <c r="AK117" t="s">
        <v>150</v>
      </c>
      <c r="AL117">
        <v>121</v>
      </c>
      <c r="AM117">
        <v>10</v>
      </c>
      <c r="AN117" t="s">
        <v>151</v>
      </c>
      <c r="AO117" s="127">
        <v>43149</v>
      </c>
      <c r="AP117">
        <v>10</v>
      </c>
      <c r="AQ117" t="s">
        <v>145</v>
      </c>
      <c r="AR117">
        <v>10</v>
      </c>
      <c r="AS117">
        <v>30715</v>
      </c>
      <c r="AT117" t="s">
        <v>194</v>
      </c>
      <c r="AU117">
        <v>2492</v>
      </c>
      <c r="AV117" t="s">
        <v>153</v>
      </c>
      <c r="AW117" t="s">
        <v>154</v>
      </c>
      <c r="AX117" t="s">
        <v>148</v>
      </c>
      <c r="AY117" t="s">
        <v>137</v>
      </c>
    </row>
    <row r="118" spans="1:51">
      <c r="A118">
        <v>2018</v>
      </c>
      <c r="B118">
        <v>2</v>
      </c>
      <c r="C118">
        <v>15083384</v>
      </c>
      <c r="D118" t="s">
        <v>136</v>
      </c>
      <c r="E118">
        <v>3</v>
      </c>
      <c r="F118" t="s">
        <v>137</v>
      </c>
      <c r="G118">
        <v>963532</v>
      </c>
      <c r="H118" t="s">
        <v>190</v>
      </c>
      <c r="I118">
        <v>11.45</v>
      </c>
      <c r="J118">
        <v>12.5</v>
      </c>
      <c r="K118">
        <v>16.399999999999999</v>
      </c>
      <c r="L118" t="s">
        <v>191</v>
      </c>
      <c r="M118" t="s">
        <v>140</v>
      </c>
      <c r="N118" t="s">
        <v>282</v>
      </c>
      <c r="O118" t="s">
        <v>283</v>
      </c>
      <c r="P118" t="s">
        <v>284</v>
      </c>
      <c r="Q118">
        <v>0</v>
      </c>
      <c r="R118">
        <v>99</v>
      </c>
      <c r="S118" t="s">
        <v>144</v>
      </c>
      <c r="T118" t="s">
        <v>144</v>
      </c>
      <c r="U118" t="s">
        <v>144</v>
      </c>
      <c r="V118" t="s">
        <v>137</v>
      </c>
      <c r="W118" t="s">
        <v>137</v>
      </c>
      <c r="X118" t="s">
        <v>137</v>
      </c>
      <c r="Y118" t="s">
        <v>137</v>
      </c>
      <c r="Z118">
        <v>30715</v>
      </c>
      <c r="AA118" t="s">
        <v>145</v>
      </c>
      <c r="AB118">
        <v>10</v>
      </c>
      <c r="AC118">
        <v>405</v>
      </c>
      <c r="AD118" t="s">
        <v>146</v>
      </c>
      <c r="AE118" t="s">
        <v>147</v>
      </c>
      <c r="AF118" t="s">
        <v>148</v>
      </c>
      <c r="AG118" t="s">
        <v>149</v>
      </c>
      <c r="AH118">
        <v>6</v>
      </c>
      <c r="AI118">
        <v>6</v>
      </c>
      <c r="AJ118">
        <v>1</v>
      </c>
      <c r="AK118" t="s">
        <v>150</v>
      </c>
      <c r="AL118">
        <v>121</v>
      </c>
      <c r="AM118">
        <v>10</v>
      </c>
      <c r="AN118" t="s">
        <v>151</v>
      </c>
      <c r="AO118" s="127">
        <v>43149</v>
      </c>
      <c r="AP118">
        <v>10</v>
      </c>
      <c r="AQ118" t="s">
        <v>145</v>
      </c>
      <c r="AR118">
        <v>10</v>
      </c>
      <c r="AS118">
        <v>30715</v>
      </c>
      <c r="AT118" t="s">
        <v>194</v>
      </c>
      <c r="AU118">
        <v>2492</v>
      </c>
      <c r="AV118" t="s">
        <v>153</v>
      </c>
      <c r="AW118" t="s">
        <v>154</v>
      </c>
      <c r="AX118" t="s">
        <v>148</v>
      </c>
      <c r="AY118" t="s">
        <v>137</v>
      </c>
    </row>
    <row r="119" spans="1:51">
      <c r="A119">
        <v>2018</v>
      </c>
      <c r="B119">
        <v>2</v>
      </c>
      <c r="C119">
        <v>15083385</v>
      </c>
      <c r="D119" t="s">
        <v>136</v>
      </c>
      <c r="E119">
        <v>1</v>
      </c>
      <c r="F119" t="s">
        <v>137</v>
      </c>
      <c r="G119">
        <v>124585</v>
      </c>
      <c r="H119" t="s">
        <v>199</v>
      </c>
      <c r="I119">
        <v>11.8</v>
      </c>
      <c r="J119">
        <v>15</v>
      </c>
      <c r="K119">
        <v>5</v>
      </c>
      <c r="L119" t="s">
        <v>200</v>
      </c>
      <c r="M119" t="s">
        <v>157</v>
      </c>
      <c r="N119" t="s">
        <v>282</v>
      </c>
      <c r="O119" t="s">
        <v>283</v>
      </c>
      <c r="P119" t="s">
        <v>285</v>
      </c>
      <c r="Q119">
        <v>0</v>
      </c>
      <c r="R119">
        <v>99</v>
      </c>
      <c r="S119" t="s">
        <v>144</v>
      </c>
      <c r="T119" t="s">
        <v>144</v>
      </c>
      <c r="U119" t="s">
        <v>144</v>
      </c>
      <c r="V119" t="s">
        <v>137</v>
      </c>
      <c r="W119" t="s">
        <v>137</v>
      </c>
      <c r="X119" t="s">
        <v>137</v>
      </c>
      <c r="Y119" t="s">
        <v>137</v>
      </c>
      <c r="Z119">
        <v>41531</v>
      </c>
      <c r="AA119" t="s">
        <v>159</v>
      </c>
      <c r="AB119">
        <v>10</v>
      </c>
      <c r="AC119">
        <v>405</v>
      </c>
      <c r="AD119" t="s">
        <v>146</v>
      </c>
      <c r="AE119" t="s">
        <v>147</v>
      </c>
      <c r="AF119" t="s">
        <v>148</v>
      </c>
      <c r="AG119" t="s">
        <v>149</v>
      </c>
      <c r="AH119">
        <v>5</v>
      </c>
      <c r="AI119">
        <v>5</v>
      </c>
      <c r="AJ119">
        <v>1</v>
      </c>
      <c r="AK119" t="s">
        <v>150</v>
      </c>
      <c r="AL119">
        <v>121</v>
      </c>
      <c r="AM119">
        <v>10</v>
      </c>
      <c r="AN119" t="s">
        <v>151</v>
      </c>
      <c r="AO119" s="127">
        <v>43149</v>
      </c>
      <c r="AP119">
        <v>10</v>
      </c>
      <c r="AQ119" t="s">
        <v>160</v>
      </c>
      <c r="AR119">
        <v>10</v>
      </c>
      <c r="AS119">
        <v>43986</v>
      </c>
      <c r="AT119" t="s">
        <v>202</v>
      </c>
      <c r="AU119">
        <v>2492</v>
      </c>
      <c r="AV119" t="s">
        <v>153</v>
      </c>
      <c r="AW119" t="s">
        <v>154</v>
      </c>
      <c r="AX119" t="s">
        <v>148</v>
      </c>
      <c r="AY119" t="s">
        <v>137</v>
      </c>
    </row>
    <row r="120" spans="1:51">
      <c r="A120">
        <v>2018</v>
      </c>
      <c r="B120">
        <v>2</v>
      </c>
      <c r="C120">
        <v>15083386</v>
      </c>
      <c r="D120" t="s">
        <v>136</v>
      </c>
      <c r="E120">
        <v>1</v>
      </c>
      <c r="F120" t="s">
        <v>137</v>
      </c>
      <c r="G120">
        <v>961627</v>
      </c>
      <c r="H120" t="s">
        <v>186</v>
      </c>
      <c r="I120">
        <v>11.8</v>
      </c>
      <c r="J120">
        <v>15</v>
      </c>
      <c r="K120">
        <v>15</v>
      </c>
      <c r="L120" t="s">
        <v>187</v>
      </c>
      <c r="M120" t="s">
        <v>140</v>
      </c>
      <c r="N120" t="s">
        <v>282</v>
      </c>
      <c r="O120" t="s">
        <v>283</v>
      </c>
      <c r="P120" t="s">
        <v>286</v>
      </c>
      <c r="Q120">
        <v>0</v>
      </c>
      <c r="R120">
        <v>99</v>
      </c>
      <c r="S120" t="s">
        <v>144</v>
      </c>
      <c r="T120" t="s">
        <v>144</v>
      </c>
      <c r="U120" t="s">
        <v>144</v>
      </c>
      <c r="V120" t="s">
        <v>137</v>
      </c>
      <c r="W120" t="s">
        <v>137</v>
      </c>
      <c r="X120" t="s">
        <v>137</v>
      </c>
      <c r="Y120" t="s">
        <v>137</v>
      </c>
      <c r="Z120">
        <v>30662</v>
      </c>
      <c r="AA120" t="s">
        <v>145</v>
      </c>
      <c r="AB120">
        <v>10</v>
      </c>
      <c r="AC120">
        <v>405</v>
      </c>
      <c r="AD120" t="s">
        <v>146</v>
      </c>
      <c r="AE120" t="s">
        <v>147</v>
      </c>
      <c r="AF120" t="s">
        <v>148</v>
      </c>
      <c r="AG120" t="s">
        <v>149</v>
      </c>
      <c r="AH120">
        <v>2.5</v>
      </c>
      <c r="AI120">
        <v>2.5</v>
      </c>
      <c r="AJ120">
        <v>1</v>
      </c>
      <c r="AK120" t="s">
        <v>150</v>
      </c>
      <c r="AL120">
        <v>121</v>
      </c>
      <c r="AM120">
        <v>10</v>
      </c>
      <c r="AN120" t="s">
        <v>151</v>
      </c>
      <c r="AO120" s="127">
        <v>43149</v>
      </c>
      <c r="AP120">
        <v>10</v>
      </c>
      <c r="AQ120" t="s">
        <v>145</v>
      </c>
      <c r="AR120">
        <v>10</v>
      </c>
      <c r="AS120">
        <v>30662</v>
      </c>
      <c r="AT120" t="s">
        <v>189</v>
      </c>
      <c r="AU120">
        <v>2492</v>
      </c>
      <c r="AV120" t="s">
        <v>153</v>
      </c>
      <c r="AW120" t="s">
        <v>154</v>
      </c>
      <c r="AX120" t="s">
        <v>148</v>
      </c>
      <c r="AY120" t="s">
        <v>137</v>
      </c>
    </row>
    <row r="121" spans="1:51">
      <c r="A121">
        <v>2018</v>
      </c>
      <c r="B121">
        <v>2</v>
      </c>
      <c r="C121">
        <v>15083562</v>
      </c>
      <c r="D121" t="s">
        <v>136</v>
      </c>
      <c r="E121">
        <v>1</v>
      </c>
      <c r="F121" t="s">
        <v>137</v>
      </c>
      <c r="G121">
        <v>7781</v>
      </c>
      <c r="H121" t="s">
        <v>138</v>
      </c>
      <c r="I121">
        <v>14.1</v>
      </c>
      <c r="J121">
        <v>14.6</v>
      </c>
      <c r="K121">
        <v>26.5</v>
      </c>
      <c r="L121" t="s">
        <v>139</v>
      </c>
      <c r="M121" t="s">
        <v>140</v>
      </c>
      <c r="N121" t="s">
        <v>287</v>
      </c>
      <c r="O121" t="s">
        <v>288</v>
      </c>
      <c r="P121" t="s">
        <v>289</v>
      </c>
      <c r="Q121">
        <v>0</v>
      </c>
      <c r="R121">
        <v>99</v>
      </c>
      <c r="S121" t="s">
        <v>144</v>
      </c>
      <c r="T121" t="s">
        <v>144</v>
      </c>
      <c r="U121" t="s">
        <v>144</v>
      </c>
      <c r="V121" t="s">
        <v>137</v>
      </c>
      <c r="W121" t="s">
        <v>137</v>
      </c>
      <c r="X121" t="s">
        <v>137</v>
      </c>
      <c r="Y121" t="s">
        <v>137</v>
      </c>
      <c r="Z121">
        <v>31160</v>
      </c>
      <c r="AA121" t="s">
        <v>145</v>
      </c>
      <c r="AB121">
        <v>10</v>
      </c>
      <c r="AC121">
        <v>405</v>
      </c>
      <c r="AD121" t="s">
        <v>146</v>
      </c>
      <c r="AE121" t="s">
        <v>147</v>
      </c>
      <c r="AF121" t="s">
        <v>148</v>
      </c>
      <c r="AG121" t="s">
        <v>149</v>
      </c>
      <c r="AH121">
        <v>5</v>
      </c>
      <c r="AI121">
        <v>5</v>
      </c>
      <c r="AJ121">
        <v>1</v>
      </c>
      <c r="AK121" t="s">
        <v>150</v>
      </c>
      <c r="AL121">
        <v>121</v>
      </c>
      <c r="AM121">
        <v>10</v>
      </c>
      <c r="AN121" t="s">
        <v>151</v>
      </c>
      <c r="AO121" s="127">
        <v>43150</v>
      </c>
      <c r="AP121">
        <v>10</v>
      </c>
      <c r="AQ121" t="s">
        <v>145</v>
      </c>
      <c r="AR121">
        <v>10</v>
      </c>
      <c r="AS121">
        <v>30770</v>
      </c>
      <c r="AT121" t="s">
        <v>152</v>
      </c>
      <c r="AU121">
        <v>2492</v>
      </c>
      <c r="AV121" t="s">
        <v>153</v>
      </c>
      <c r="AW121" t="s">
        <v>154</v>
      </c>
      <c r="AX121" t="s">
        <v>148</v>
      </c>
      <c r="AY121" t="s">
        <v>137</v>
      </c>
    </row>
    <row r="122" spans="1:51">
      <c r="A122">
        <v>2018</v>
      </c>
      <c r="B122">
        <v>2</v>
      </c>
      <c r="C122">
        <v>15083562</v>
      </c>
      <c r="D122" t="s">
        <v>136</v>
      </c>
      <c r="E122">
        <v>2</v>
      </c>
      <c r="F122" t="s">
        <v>137</v>
      </c>
      <c r="G122">
        <v>7781</v>
      </c>
      <c r="H122" t="s">
        <v>138</v>
      </c>
      <c r="I122">
        <v>14.1</v>
      </c>
      <c r="J122">
        <v>14.6</v>
      </c>
      <c r="K122">
        <v>26.5</v>
      </c>
      <c r="L122" t="s">
        <v>139</v>
      </c>
      <c r="M122" t="s">
        <v>140</v>
      </c>
      <c r="N122" t="s">
        <v>287</v>
      </c>
      <c r="O122" t="s">
        <v>288</v>
      </c>
      <c r="P122" t="s">
        <v>289</v>
      </c>
      <c r="Q122">
        <v>0</v>
      </c>
      <c r="R122">
        <v>99</v>
      </c>
      <c r="S122" t="s">
        <v>144</v>
      </c>
      <c r="T122" t="s">
        <v>144</v>
      </c>
      <c r="U122" t="s">
        <v>144</v>
      </c>
      <c r="V122" t="s">
        <v>137</v>
      </c>
      <c r="W122" t="s">
        <v>137</v>
      </c>
      <c r="X122" t="s">
        <v>137</v>
      </c>
      <c r="Y122" t="s">
        <v>137</v>
      </c>
      <c r="Z122">
        <v>30770</v>
      </c>
      <c r="AA122" t="s">
        <v>145</v>
      </c>
      <c r="AB122">
        <v>10</v>
      </c>
      <c r="AC122">
        <v>405</v>
      </c>
      <c r="AD122" t="s">
        <v>146</v>
      </c>
      <c r="AE122" t="s">
        <v>147</v>
      </c>
      <c r="AF122" t="s">
        <v>148</v>
      </c>
      <c r="AG122" t="s">
        <v>149</v>
      </c>
      <c r="AH122">
        <v>5</v>
      </c>
      <c r="AI122">
        <v>5</v>
      </c>
      <c r="AJ122">
        <v>1</v>
      </c>
      <c r="AK122" t="s">
        <v>150</v>
      </c>
      <c r="AL122">
        <v>121</v>
      </c>
      <c r="AM122">
        <v>10</v>
      </c>
      <c r="AN122" t="s">
        <v>151</v>
      </c>
      <c r="AO122" s="127">
        <v>43150</v>
      </c>
      <c r="AP122">
        <v>10</v>
      </c>
      <c r="AQ122" t="s">
        <v>145</v>
      </c>
      <c r="AR122">
        <v>10</v>
      </c>
      <c r="AS122">
        <v>30770</v>
      </c>
      <c r="AT122" t="s">
        <v>152</v>
      </c>
      <c r="AU122">
        <v>2492</v>
      </c>
      <c r="AV122" t="s">
        <v>153</v>
      </c>
      <c r="AW122" t="s">
        <v>154</v>
      </c>
      <c r="AX122" t="s">
        <v>148</v>
      </c>
      <c r="AY122" t="s">
        <v>137</v>
      </c>
    </row>
    <row r="123" spans="1:51">
      <c r="A123">
        <v>2018</v>
      </c>
      <c r="B123">
        <v>2</v>
      </c>
      <c r="C123">
        <v>15083564</v>
      </c>
      <c r="D123" t="s">
        <v>136</v>
      </c>
      <c r="E123">
        <v>1</v>
      </c>
      <c r="F123" t="s">
        <v>137</v>
      </c>
      <c r="G123">
        <v>963568</v>
      </c>
      <c r="H123" t="s">
        <v>266</v>
      </c>
      <c r="I123">
        <v>12.13</v>
      </c>
      <c r="J123">
        <v>13.6</v>
      </c>
      <c r="K123">
        <v>13.9</v>
      </c>
      <c r="L123" t="s">
        <v>267</v>
      </c>
      <c r="M123" t="s">
        <v>140</v>
      </c>
      <c r="N123" t="s">
        <v>287</v>
      </c>
      <c r="O123" t="s">
        <v>283</v>
      </c>
      <c r="P123" t="s">
        <v>290</v>
      </c>
      <c r="Q123">
        <v>0</v>
      </c>
      <c r="R123">
        <v>99</v>
      </c>
      <c r="S123" t="s">
        <v>144</v>
      </c>
      <c r="T123" t="s">
        <v>144</v>
      </c>
      <c r="U123" t="s">
        <v>144</v>
      </c>
      <c r="V123" t="s">
        <v>137</v>
      </c>
      <c r="W123" t="s">
        <v>137</v>
      </c>
      <c r="X123" t="s">
        <v>137</v>
      </c>
      <c r="Y123" t="s">
        <v>137</v>
      </c>
      <c r="Z123">
        <v>30100</v>
      </c>
      <c r="AA123" t="s">
        <v>145</v>
      </c>
      <c r="AB123">
        <v>10</v>
      </c>
      <c r="AC123">
        <v>405</v>
      </c>
      <c r="AD123" t="s">
        <v>146</v>
      </c>
      <c r="AE123" t="s">
        <v>147</v>
      </c>
      <c r="AF123" t="s">
        <v>148</v>
      </c>
      <c r="AG123" t="s">
        <v>149</v>
      </c>
      <c r="AH123">
        <v>3.0819999999999999</v>
      </c>
      <c r="AI123">
        <v>3.0819999999999999</v>
      </c>
      <c r="AJ123">
        <v>1</v>
      </c>
      <c r="AK123" t="s">
        <v>150</v>
      </c>
      <c r="AL123">
        <v>121</v>
      </c>
      <c r="AM123">
        <v>10</v>
      </c>
      <c r="AN123" t="s">
        <v>151</v>
      </c>
      <c r="AO123" s="127">
        <v>43149</v>
      </c>
      <c r="AP123">
        <v>10</v>
      </c>
      <c r="AQ123" t="s">
        <v>145</v>
      </c>
      <c r="AR123">
        <v>10</v>
      </c>
      <c r="AS123">
        <v>30100</v>
      </c>
      <c r="AT123" t="s">
        <v>269</v>
      </c>
      <c r="AU123">
        <v>2492</v>
      </c>
      <c r="AV123" t="s">
        <v>153</v>
      </c>
      <c r="AW123" t="s">
        <v>154</v>
      </c>
      <c r="AX123" t="s">
        <v>226</v>
      </c>
      <c r="AY123" t="s">
        <v>291</v>
      </c>
    </row>
    <row r="124" spans="1:51">
      <c r="A124">
        <v>2018</v>
      </c>
      <c r="B124">
        <v>2</v>
      </c>
      <c r="C124">
        <v>15083851</v>
      </c>
      <c r="D124" t="s">
        <v>136</v>
      </c>
      <c r="E124">
        <v>1</v>
      </c>
      <c r="F124" t="s">
        <v>137</v>
      </c>
      <c r="G124">
        <v>965536</v>
      </c>
      <c r="H124" t="s">
        <v>155</v>
      </c>
      <c r="I124">
        <v>13.4</v>
      </c>
      <c r="J124">
        <v>18.100000000000001</v>
      </c>
      <c r="K124">
        <v>20.5</v>
      </c>
      <c r="L124" t="s">
        <v>156</v>
      </c>
      <c r="M124" t="s">
        <v>157</v>
      </c>
      <c r="N124" t="s">
        <v>287</v>
      </c>
      <c r="O124" t="s">
        <v>292</v>
      </c>
      <c r="P124" t="s">
        <v>293</v>
      </c>
      <c r="Q124">
        <v>0</v>
      </c>
      <c r="R124">
        <v>99</v>
      </c>
      <c r="S124" t="s">
        <v>144</v>
      </c>
      <c r="T124" t="s">
        <v>144</v>
      </c>
      <c r="U124" t="s">
        <v>144</v>
      </c>
      <c r="V124" t="s">
        <v>137</v>
      </c>
      <c r="W124" t="s">
        <v>137</v>
      </c>
      <c r="X124" t="s">
        <v>137</v>
      </c>
      <c r="Y124" t="s">
        <v>137</v>
      </c>
      <c r="Z124">
        <v>917644</v>
      </c>
      <c r="AA124" t="s">
        <v>159</v>
      </c>
      <c r="AB124">
        <v>10</v>
      </c>
      <c r="AC124">
        <v>405</v>
      </c>
      <c r="AD124" t="s">
        <v>146</v>
      </c>
      <c r="AE124" t="s">
        <v>147</v>
      </c>
      <c r="AF124" t="s">
        <v>148</v>
      </c>
      <c r="AG124" t="s">
        <v>149</v>
      </c>
      <c r="AH124">
        <v>6</v>
      </c>
      <c r="AI124">
        <v>6</v>
      </c>
      <c r="AJ124">
        <v>1</v>
      </c>
      <c r="AK124" t="s">
        <v>150</v>
      </c>
      <c r="AL124">
        <v>121</v>
      </c>
      <c r="AM124">
        <v>10</v>
      </c>
      <c r="AN124" t="s">
        <v>151</v>
      </c>
      <c r="AO124" s="127">
        <v>43151</v>
      </c>
      <c r="AP124">
        <v>10</v>
      </c>
      <c r="AQ124" t="s">
        <v>160</v>
      </c>
      <c r="AR124">
        <v>10</v>
      </c>
      <c r="AS124">
        <v>41755</v>
      </c>
      <c r="AT124" t="s">
        <v>161</v>
      </c>
      <c r="AU124">
        <v>2492</v>
      </c>
      <c r="AV124" t="s">
        <v>153</v>
      </c>
      <c r="AW124" t="s">
        <v>154</v>
      </c>
      <c r="AX124" t="s">
        <v>148</v>
      </c>
      <c r="AY124" t="s">
        <v>137</v>
      </c>
    </row>
    <row r="125" spans="1:51">
      <c r="A125">
        <v>2018</v>
      </c>
      <c r="B125">
        <v>2</v>
      </c>
      <c r="C125">
        <v>15083851</v>
      </c>
      <c r="D125" t="s">
        <v>136</v>
      </c>
      <c r="E125">
        <v>2</v>
      </c>
      <c r="F125" t="s">
        <v>137</v>
      </c>
      <c r="G125">
        <v>965536</v>
      </c>
      <c r="H125" t="s">
        <v>155</v>
      </c>
      <c r="I125">
        <v>13.4</v>
      </c>
      <c r="J125">
        <v>18.100000000000001</v>
      </c>
      <c r="K125">
        <v>20.5</v>
      </c>
      <c r="L125" t="s">
        <v>156</v>
      </c>
      <c r="M125" t="s">
        <v>157</v>
      </c>
      <c r="N125" t="s">
        <v>287</v>
      </c>
      <c r="O125" t="s">
        <v>292</v>
      </c>
      <c r="P125" t="s">
        <v>293</v>
      </c>
      <c r="Q125">
        <v>0</v>
      </c>
      <c r="R125">
        <v>99</v>
      </c>
      <c r="S125" t="s">
        <v>144</v>
      </c>
      <c r="T125" t="s">
        <v>144</v>
      </c>
      <c r="U125" t="s">
        <v>144</v>
      </c>
      <c r="V125" t="s">
        <v>137</v>
      </c>
      <c r="W125" t="s">
        <v>137</v>
      </c>
      <c r="X125" t="s">
        <v>137</v>
      </c>
      <c r="Y125" t="s">
        <v>137</v>
      </c>
      <c r="Z125">
        <v>41755</v>
      </c>
      <c r="AA125" t="s">
        <v>159</v>
      </c>
      <c r="AB125">
        <v>10</v>
      </c>
      <c r="AC125">
        <v>405</v>
      </c>
      <c r="AD125" t="s">
        <v>146</v>
      </c>
      <c r="AE125" t="s">
        <v>147</v>
      </c>
      <c r="AF125" t="s">
        <v>148</v>
      </c>
      <c r="AG125" t="s">
        <v>149</v>
      </c>
      <c r="AH125">
        <v>6</v>
      </c>
      <c r="AI125">
        <v>6</v>
      </c>
      <c r="AJ125">
        <v>1</v>
      </c>
      <c r="AK125" t="s">
        <v>150</v>
      </c>
      <c r="AL125">
        <v>121</v>
      </c>
      <c r="AM125">
        <v>10</v>
      </c>
      <c r="AN125" t="s">
        <v>151</v>
      </c>
      <c r="AO125" s="127">
        <v>43151</v>
      </c>
      <c r="AP125">
        <v>10</v>
      </c>
      <c r="AQ125" t="s">
        <v>160</v>
      </c>
      <c r="AR125">
        <v>10</v>
      </c>
      <c r="AS125">
        <v>41755</v>
      </c>
      <c r="AT125" t="s">
        <v>161</v>
      </c>
      <c r="AU125">
        <v>2492</v>
      </c>
      <c r="AV125" t="s">
        <v>153</v>
      </c>
      <c r="AW125" t="s">
        <v>154</v>
      </c>
      <c r="AX125" t="s">
        <v>148</v>
      </c>
      <c r="AY125" t="s">
        <v>137</v>
      </c>
    </row>
    <row r="126" spans="1:51">
      <c r="A126">
        <v>2018</v>
      </c>
      <c r="B126">
        <v>2</v>
      </c>
      <c r="C126">
        <v>15083852</v>
      </c>
      <c r="D126" t="s">
        <v>136</v>
      </c>
      <c r="E126">
        <v>1</v>
      </c>
      <c r="F126" t="s">
        <v>137</v>
      </c>
      <c r="G126">
        <v>124585</v>
      </c>
      <c r="H126" t="s">
        <v>199</v>
      </c>
      <c r="I126">
        <v>11.8</v>
      </c>
      <c r="J126">
        <v>15</v>
      </c>
      <c r="K126">
        <v>5</v>
      </c>
      <c r="L126" t="s">
        <v>200</v>
      </c>
      <c r="M126" t="s">
        <v>157</v>
      </c>
      <c r="N126" t="s">
        <v>288</v>
      </c>
      <c r="O126" t="s">
        <v>292</v>
      </c>
      <c r="P126" t="s">
        <v>294</v>
      </c>
      <c r="Q126">
        <v>0</v>
      </c>
      <c r="R126">
        <v>99</v>
      </c>
      <c r="S126" t="s">
        <v>144</v>
      </c>
      <c r="T126" t="s">
        <v>144</v>
      </c>
      <c r="U126" t="s">
        <v>144</v>
      </c>
      <c r="V126" t="s">
        <v>137</v>
      </c>
      <c r="W126" t="s">
        <v>137</v>
      </c>
      <c r="X126" t="s">
        <v>137</v>
      </c>
      <c r="Y126" t="s">
        <v>137</v>
      </c>
      <c r="Z126">
        <v>41531</v>
      </c>
      <c r="AA126" t="s">
        <v>159</v>
      </c>
      <c r="AB126">
        <v>10</v>
      </c>
      <c r="AC126">
        <v>405</v>
      </c>
      <c r="AD126" t="s">
        <v>146</v>
      </c>
      <c r="AE126" t="s">
        <v>147</v>
      </c>
      <c r="AF126" t="s">
        <v>148</v>
      </c>
      <c r="AG126" t="s">
        <v>149</v>
      </c>
      <c r="AH126">
        <v>2</v>
      </c>
      <c r="AI126">
        <v>2</v>
      </c>
      <c r="AJ126">
        <v>1</v>
      </c>
      <c r="AK126" t="s">
        <v>150</v>
      </c>
      <c r="AL126">
        <v>121</v>
      </c>
      <c r="AM126">
        <v>10</v>
      </c>
      <c r="AN126" t="s">
        <v>151</v>
      </c>
      <c r="AO126" s="127">
        <v>43151</v>
      </c>
      <c r="AP126">
        <v>10</v>
      </c>
      <c r="AQ126" t="s">
        <v>160</v>
      </c>
      <c r="AR126">
        <v>10</v>
      </c>
      <c r="AS126">
        <v>43986</v>
      </c>
      <c r="AT126" t="s">
        <v>202</v>
      </c>
      <c r="AU126">
        <v>2492</v>
      </c>
      <c r="AV126" t="s">
        <v>153</v>
      </c>
      <c r="AW126" t="s">
        <v>154</v>
      </c>
      <c r="AX126" t="s">
        <v>148</v>
      </c>
      <c r="AY126" t="s">
        <v>137</v>
      </c>
    </row>
    <row r="127" spans="1:51">
      <c r="A127">
        <v>2018</v>
      </c>
      <c r="B127">
        <v>2</v>
      </c>
      <c r="C127">
        <v>15083983</v>
      </c>
      <c r="D127" t="s">
        <v>136</v>
      </c>
      <c r="E127">
        <v>1</v>
      </c>
      <c r="F127" t="s">
        <v>137</v>
      </c>
      <c r="G127">
        <v>963532</v>
      </c>
      <c r="H127" t="s">
        <v>190</v>
      </c>
      <c r="I127">
        <v>11.45</v>
      </c>
      <c r="J127">
        <v>12.5</v>
      </c>
      <c r="K127">
        <v>16.399999999999999</v>
      </c>
      <c r="L127" t="s">
        <v>191</v>
      </c>
      <c r="M127" t="s">
        <v>140</v>
      </c>
      <c r="N127" t="s">
        <v>288</v>
      </c>
      <c r="O127" t="s">
        <v>295</v>
      </c>
      <c r="P127" t="s">
        <v>296</v>
      </c>
      <c r="Q127">
        <v>0</v>
      </c>
      <c r="R127">
        <v>99</v>
      </c>
      <c r="S127" t="s">
        <v>144</v>
      </c>
      <c r="T127" t="s">
        <v>144</v>
      </c>
      <c r="U127" t="s">
        <v>144</v>
      </c>
      <c r="V127" t="s">
        <v>137</v>
      </c>
      <c r="W127" t="s">
        <v>137</v>
      </c>
      <c r="X127" t="s">
        <v>137</v>
      </c>
      <c r="Y127" t="s">
        <v>137</v>
      </c>
      <c r="Z127">
        <v>30685</v>
      </c>
      <c r="AA127" t="s">
        <v>145</v>
      </c>
      <c r="AB127">
        <v>10</v>
      </c>
      <c r="AC127">
        <v>405</v>
      </c>
      <c r="AD127" t="s">
        <v>146</v>
      </c>
      <c r="AE127" t="s">
        <v>147</v>
      </c>
      <c r="AF127" t="s">
        <v>148</v>
      </c>
      <c r="AG127" t="s">
        <v>149</v>
      </c>
      <c r="AH127">
        <v>3.5</v>
      </c>
      <c r="AI127">
        <v>3.5</v>
      </c>
      <c r="AJ127">
        <v>1</v>
      </c>
      <c r="AK127" t="s">
        <v>150</v>
      </c>
      <c r="AL127">
        <v>121</v>
      </c>
      <c r="AM127">
        <v>10</v>
      </c>
      <c r="AN127" t="s">
        <v>151</v>
      </c>
      <c r="AO127" s="127">
        <v>43152</v>
      </c>
      <c r="AP127">
        <v>10</v>
      </c>
      <c r="AQ127" t="s">
        <v>145</v>
      </c>
      <c r="AR127">
        <v>10</v>
      </c>
      <c r="AS127">
        <v>30715</v>
      </c>
      <c r="AT127" t="s">
        <v>194</v>
      </c>
      <c r="AU127">
        <v>2492</v>
      </c>
      <c r="AV127" t="s">
        <v>153</v>
      </c>
      <c r="AW127" t="s">
        <v>154</v>
      </c>
      <c r="AX127" t="s">
        <v>148</v>
      </c>
      <c r="AY127" t="s">
        <v>137</v>
      </c>
    </row>
    <row r="128" spans="1:51">
      <c r="A128">
        <v>2018</v>
      </c>
      <c r="B128">
        <v>2</v>
      </c>
      <c r="C128">
        <v>15083983</v>
      </c>
      <c r="D128" t="s">
        <v>136</v>
      </c>
      <c r="E128">
        <v>2</v>
      </c>
      <c r="F128" t="s">
        <v>137</v>
      </c>
      <c r="G128">
        <v>963532</v>
      </c>
      <c r="H128" t="s">
        <v>190</v>
      </c>
      <c r="I128">
        <v>11.45</v>
      </c>
      <c r="J128">
        <v>12.5</v>
      </c>
      <c r="K128">
        <v>16.399999999999999</v>
      </c>
      <c r="L128" t="s">
        <v>191</v>
      </c>
      <c r="M128" t="s">
        <v>140</v>
      </c>
      <c r="N128" t="s">
        <v>288</v>
      </c>
      <c r="O128" t="s">
        <v>295</v>
      </c>
      <c r="P128" t="s">
        <v>296</v>
      </c>
      <c r="Q128">
        <v>0</v>
      </c>
      <c r="R128">
        <v>99</v>
      </c>
      <c r="S128" t="s">
        <v>144</v>
      </c>
      <c r="T128" t="s">
        <v>144</v>
      </c>
      <c r="U128" t="s">
        <v>144</v>
      </c>
      <c r="V128" t="s">
        <v>137</v>
      </c>
      <c r="W128" t="s">
        <v>137</v>
      </c>
      <c r="X128" t="s">
        <v>137</v>
      </c>
      <c r="Y128" t="s">
        <v>137</v>
      </c>
      <c r="Z128">
        <v>30726</v>
      </c>
      <c r="AA128" t="s">
        <v>145</v>
      </c>
      <c r="AB128">
        <v>10</v>
      </c>
      <c r="AC128">
        <v>405</v>
      </c>
      <c r="AD128" t="s">
        <v>146</v>
      </c>
      <c r="AE128" t="s">
        <v>147</v>
      </c>
      <c r="AF128" t="s">
        <v>148</v>
      </c>
      <c r="AG128" t="s">
        <v>149</v>
      </c>
      <c r="AH128">
        <v>3.5</v>
      </c>
      <c r="AI128">
        <v>3.5</v>
      </c>
      <c r="AJ128">
        <v>1</v>
      </c>
      <c r="AK128" t="s">
        <v>150</v>
      </c>
      <c r="AL128">
        <v>121</v>
      </c>
      <c r="AM128">
        <v>10</v>
      </c>
      <c r="AN128" t="s">
        <v>151</v>
      </c>
      <c r="AO128" s="127">
        <v>43152</v>
      </c>
      <c r="AP128">
        <v>10</v>
      </c>
      <c r="AQ128" t="s">
        <v>145</v>
      </c>
      <c r="AR128">
        <v>10</v>
      </c>
      <c r="AS128">
        <v>30715</v>
      </c>
      <c r="AT128" t="s">
        <v>194</v>
      </c>
      <c r="AU128">
        <v>2492</v>
      </c>
      <c r="AV128" t="s">
        <v>153</v>
      </c>
      <c r="AW128" t="s">
        <v>154</v>
      </c>
      <c r="AX128" t="s">
        <v>148</v>
      </c>
      <c r="AY128" t="s">
        <v>137</v>
      </c>
    </row>
    <row r="129" spans="1:51">
      <c r="A129">
        <v>2018</v>
      </c>
      <c r="B129">
        <v>2</v>
      </c>
      <c r="C129">
        <v>15083983</v>
      </c>
      <c r="D129" t="s">
        <v>136</v>
      </c>
      <c r="E129">
        <v>3</v>
      </c>
      <c r="F129" t="s">
        <v>137</v>
      </c>
      <c r="G129">
        <v>963532</v>
      </c>
      <c r="H129" t="s">
        <v>190</v>
      </c>
      <c r="I129">
        <v>11.45</v>
      </c>
      <c r="J129">
        <v>12.5</v>
      </c>
      <c r="K129">
        <v>16.399999999999999</v>
      </c>
      <c r="L129" t="s">
        <v>191</v>
      </c>
      <c r="M129" t="s">
        <v>140</v>
      </c>
      <c r="N129" t="s">
        <v>288</v>
      </c>
      <c r="O129" t="s">
        <v>295</v>
      </c>
      <c r="P129" t="s">
        <v>296</v>
      </c>
      <c r="Q129">
        <v>0</v>
      </c>
      <c r="R129">
        <v>99</v>
      </c>
      <c r="S129" t="s">
        <v>144</v>
      </c>
      <c r="T129" t="s">
        <v>144</v>
      </c>
      <c r="U129" t="s">
        <v>144</v>
      </c>
      <c r="V129" t="s">
        <v>137</v>
      </c>
      <c r="W129" t="s">
        <v>137</v>
      </c>
      <c r="X129" t="s">
        <v>137</v>
      </c>
      <c r="Y129" t="s">
        <v>137</v>
      </c>
      <c r="Z129">
        <v>30715</v>
      </c>
      <c r="AA129" t="s">
        <v>145</v>
      </c>
      <c r="AB129">
        <v>10</v>
      </c>
      <c r="AC129">
        <v>405</v>
      </c>
      <c r="AD129" t="s">
        <v>146</v>
      </c>
      <c r="AE129" t="s">
        <v>147</v>
      </c>
      <c r="AF129" t="s">
        <v>148</v>
      </c>
      <c r="AG129" t="s">
        <v>149</v>
      </c>
      <c r="AH129">
        <v>3.5</v>
      </c>
      <c r="AI129">
        <v>3.5</v>
      </c>
      <c r="AJ129">
        <v>1</v>
      </c>
      <c r="AK129" t="s">
        <v>150</v>
      </c>
      <c r="AL129">
        <v>121</v>
      </c>
      <c r="AM129">
        <v>10</v>
      </c>
      <c r="AN129" t="s">
        <v>151</v>
      </c>
      <c r="AO129" s="127">
        <v>43152</v>
      </c>
      <c r="AP129">
        <v>10</v>
      </c>
      <c r="AQ129" t="s">
        <v>145</v>
      </c>
      <c r="AR129">
        <v>10</v>
      </c>
      <c r="AS129">
        <v>30715</v>
      </c>
      <c r="AT129" t="s">
        <v>194</v>
      </c>
      <c r="AU129">
        <v>2492</v>
      </c>
      <c r="AV129" t="s">
        <v>153</v>
      </c>
      <c r="AW129" t="s">
        <v>154</v>
      </c>
      <c r="AX129" t="s">
        <v>148</v>
      </c>
      <c r="AY129" t="s">
        <v>137</v>
      </c>
    </row>
    <row r="130" spans="1:51">
      <c r="A130">
        <v>2018</v>
      </c>
      <c r="B130">
        <v>2</v>
      </c>
      <c r="C130">
        <v>15083984</v>
      </c>
      <c r="D130" t="s">
        <v>136</v>
      </c>
      <c r="E130">
        <v>1</v>
      </c>
      <c r="F130" t="s">
        <v>137</v>
      </c>
      <c r="G130">
        <v>961627</v>
      </c>
      <c r="H130" t="s">
        <v>186</v>
      </c>
      <c r="I130">
        <v>11.8</v>
      </c>
      <c r="J130">
        <v>15</v>
      </c>
      <c r="K130">
        <v>15</v>
      </c>
      <c r="L130" t="s">
        <v>187</v>
      </c>
      <c r="M130" t="s">
        <v>140</v>
      </c>
      <c r="N130" t="s">
        <v>288</v>
      </c>
      <c r="O130" t="s">
        <v>295</v>
      </c>
      <c r="P130" t="s">
        <v>297</v>
      </c>
      <c r="Q130">
        <v>0</v>
      </c>
      <c r="R130">
        <v>99</v>
      </c>
      <c r="S130" t="s">
        <v>144</v>
      </c>
      <c r="T130" t="s">
        <v>144</v>
      </c>
      <c r="U130" t="s">
        <v>144</v>
      </c>
      <c r="V130" t="s">
        <v>137</v>
      </c>
      <c r="W130" t="s">
        <v>137</v>
      </c>
      <c r="X130" t="s">
        <v>137</v>
      </c>
      <c r="Y130" t="s">
        <v>137</v>
      </c>
      <c r="Z130">
        <v>30662</v>
      </c>
      <c r="AA130" t="s">
        <v>145</v>
      </c>
      <c r="AB130">
        <v>10</v>
      </c>
      <c r="AC130">
        <v>405</v>
      </c>
      <c r="AD130" t="s">
        <v>146</v>
      </c>
      <c r="AE130" t="s">
        <v>147</v>
      </c>
      <c r="AF130" t="s">
        <v>148</v>
      </c>
      <c r="AG130" t="s">
        <v>149</v>
      </c>
      <c r="AH130">
        <v>2.4980000000000002</v>
      </c>
      <c r="AI130">
        <v>2.4980000000000002</v>
      </c>
      <c r="AJ130">
        <v>1</v>
      </c>
      <c r="AK130" t="s">
        <v>150</v>
      </c>
      <c r="AL130">
        <v>121</v>
      </c>
      <c r="AM130">
        <v>10</v>
      </c>
      <c r="AN130" t="s">
        <v>151</v>
      </c>
      <c r="AO130" s="127">
        <v>43152</v>
      </c>
      <c r="AP130">
        <v>10</v>
      </c>
      <c r="AQ130" t="s">
        <v>145</v>
      </c>
      <c r="AR130">
        <v>10</v>
      </c>
      <c r="AS130">
        <v>30662</v>
      </c>
      <c r="AT130" t="s">
        <v>189</v>
      </c>
      <c r="AU130">
        <v>2492</v>
      </c>
      <c r="AV130" t="s">
        <v>153</v>
      </c>
      <c r="AW130" t="s">
        <v>154</v>
      </c>
      <c r="AX130" t="s">
        <v>148</v>
      </c>
      <c r="AY130" t="s">
        <v>137</v>
      </c>
    </row>
    <row r="131" spans="1:51">
      <c r="A131">
        <v>2018</v>
      </c>
      <c r="B131">
        <v>2</v>
      </c>
      <c r="C131">
        <v>15083986</v>
      </c>
      <c r="D131" t="s">
        <v>136</v>
      </c>
      <c r="E131">
        <v>1</v>
      </c>
      <c r="F131" t="s">
        <v>137</v>
      </c>
      <c r="G131">
        <v>916138</v>
      </c>
      <c r="H131" t="s">
        <v>162</v>
      </c>
      <c r="I131">
        <v>11.9</v>
      </c>
      <c r="J131">
        <v>12</v>
      </c>
      <c r="K131">
        <v>21</v>
      </c>
      <c r="L131" t="s">
        <v>163</v>
      </c>
      <c r="M131" t="s">
        <v>164</v>
      </c>
      <c r="N131" t="s">
        <v>292</v>
      </c>
      <c r="O131" t="s">
        <v>295</v>
      </c>
      <c r="P131" t="s">
        <v>298</v>
      </c>
      <c r="Q131">
        <v>0</v>
      </c>
      <c r="R131">
        <v>10</v>
      </c>
      <c r="S131" t="s">
        <v>168</v>
      </c>
      <c r="T131" t="s">
        <v>169</v>
      </c>
      <c r="U131" t="s">
        <v>169</v>
      </c>
      <c r="V131" t="s">
        <v>137</v>
      </c>
      <c r="W131" t="s">
        <v>137</v>
      </c>
      <c r="X131" t="s">
        <v>137</v>
      </c>
      <c r="Y131" t="s">
        <v>137</v>
      </c>
      <c r="Z131">
        <v>32612</v>
      </c>
      <c r="AA131" t="s">
        <v>170</v>
      </c>
      <c r="AB131">
        <v>10</v>
      </c>
      <c r="AC131">
        <v>405</v>
      </c>
      <c r="AD131" t="s">
        <v>146</v>
      </c>
      <c r="AE131" t="s">
        <v>147</v>
      </c>
      <c r="AF131" t="s">
        <v>148</v>
      </c>
      <c r="AG131" t="s">
        <v>149</v>
      </c>
      <c r="AH131">
        <v>0.58499999999999996</v>
      </c>
      <c r="AI131">
        <v>0.58499999999999996</v>
      </c>
      <c r="AJ131">
        <v>1</v>
      </c>
      <c r="AK131" t="s">
        <v>150</v>
      </c>
      <c r="AL131">
        <v>121</v>
      </c>
      <c r="AM131">
        <v>10</v>
      </c>
      <c r="AN131" t="s">
        <v>171</v>
      </c>
      <c r="AO131" t="s">
        <v>137</v>
      </c>
      <c r="AP131" t="s">
        <v>137</v>
      </c>
      <c r="AQ131" t="s">
        <v>170</v>
      </c>
      <c r="AR131">
        <v>10</v>
      </c>
      <c r="AS131">
        <v>33557</v>
      </c>
      <c r="AT131" t="s">
        <v>172</v>
      </c>
      <c r="AU131">
        <v>3641</v>
      </c>
      <c r="AV131" t="s">
        <v>205</v>
      </c>
      <c r="AW131" t="s">
        <v>154</v>
      </c>
      <c r="AX131" t="s">
        <v>148</v>
      </c>
      <c r="AY131" t="s">
        <v>137</v>
      </c>
    </row>
    <row r="132" spans="1:51">
      <c r="A132">
        <v>2018</v>
      </c>
      <c r="B132">
        <v>2</v>
      </c>
      <c r="C132">
        <v>15084492</v>
      </c>
      <c r="D132" t="s">
        <v>136</v>
      </c>
      <c r="E132">
        <v>1</v>
      </c>
      <c r="F132" t="s">
        <v>137</v>
      </c>
      <c r="G132">
        <v>961062</v>
      </c>
      <c r="H132" t="s">
        <v>175</v>
      </c>
      <c r="I132">
        <v>11.9</v>
      </c>
      <c r="J132">
        <v>15</v>
      </c>
      <c r="K132">
        <v>11.1</v>
      </c>
      <c r="L132" t="s">
        <v>176</v>
      </c>
      <c r="M132" t="s">
        <v>157</v>
      </c>
      <c r="N132" t="s">
        <v>299</v>
      </c>
      <c r="O132" t="s">
        <v>300</v>
      </c>
      <c r="P132" t="s">
        <v>301</v>
      </c>
      <c r="Q132">
        <v>0</v>
      </c>
      <c r="R132">
        <v>10</v>
      </c>
      <c r="S132" t="s">
        <v>168</v>
      </c>
      <c r="T132" t="s">
        <v>169</v>
      </c>
      <c r="U132" t="s">
        <v>169</v>
      </c>
      <c r="V132" t="s">
        <v>137</v>
      </c>
      <c r="W132" t="s">
        <v>137</v>
      </c>
      <c r="X132" t="s">
        <v>137</v>
      </c>
      <c r="Y132" t="s">
        <v>137</v>
      </c>
      <c r="Z132">
        <v>32103</v>
      </c>
      <c r="AA132" t="s">
        <v>170</v>
      </c>
      <c r="AB132">
        <v>10</v>
      </c>
      <c r="AC132">
        <v>405</v>
      </c>
      <c r="AD132" t="s">
        <v>146</v>
      </c>
      <c r="AE132" t="s">
        <v>147</v>
      </c>
      <c r="AF132" t="s">
        <v>148</v>
      </c>
      <c r="AG132" t="s">
        <v>149</v>
      </c>
      <c r="AH132">
        <v>2.2130000000000001</v>
      </c>
      <c r="AI132">
        <v>2.2130000000000001</v>
      </c>
      <c r="AJ132">
        <v>1</v>
      </c>
      <c r="AK132" t="s">
        <v>150</v>
      </c>
      <c r="AL132">
        <v>121</v>
      </c>
      <c r="AM132">
        <v>10</v>
      </c>
      <c r="AN132" t="s">
        <v>171</v>
      </c>
      <c r="AO132" t="s">
        <v>137</v>
      </c>
      <c r="AP132" t="s">
        <v>137</v>
      </c>
      <c r="AQ132" t="s">
        <v>159</v>
      </c>
      <c r="AR132">
        <v>10</v>
      </c>
      <c r="AS132">
        <v>32103</v>
      </c>
      <c r="AT132" t="s">
        <v>178</v>
      </c>
      <c r="AU132">
        <v>10754</v>
      </c>
      <c r="AV132" t="s">
        <v>173</v>
      </c>
      <c r="AW132" t="s">
        <v>174</v>
      </c>
      <c r="AX132" t="s">
        <v>148</v>
      </c>
      <c r="AY132" t="s">
        <v>137</v>
      </c>
    </row>
    <row r="133" spans="1:51">
      <c r="A133">
        <v>2018</v>
      </c>
      <c r="B133">
        <v>2</v>
      </c>
      <c r="C133">
        <v>15084492</v>
      </c>
      <c r="D133" t="s">
        <v>136</v>
      </c>
      <c r="E133">
        <v>2</v>
      </c>
      <c r="F133" t="s">
        <v>137</v>
      </c>
      <c r="G133">
        <v>961062</v>
      </c>
      <c r="H133" t="s">
        <v>175</v>
      </c>
      <c r="I133">
        <v>11.9</v>
      </c>
      <c r="J133">
        <v>15</v>
      </c>
      <c r="K133">
        <v>11.1</v>
      </c>
      <c r="L133" t="s">
        <v>176</v>
      </c>
      <c r="M133" t="s">
        <v>157</v>
      </c>
      <c r="N133" t="s">
        <v>299</v>
      </c>
      <c r="O133" t="s">
        <v>300</v>
      </c>
      <c r="P133" t="s">
        <v>301</v>
      </c>
      <c r="Q133">
        <v>0</v>
      </c>
      <c r="R133">
        <v>10</v>
      </c>
      <c r="S133" t="s">
        <v>168</v>
      </c>
      <c r="T133" t="s">
        <v>169</v>
      </c>
      <c r="U133" t="s">
        <v>169</v>
      </c>
      <c r="V133" t="s">
        <v>137</v>
      </c>
      <c r="W133" t="s">
        <v>137</v>
      </c>
      <c r="X133" t="s">
        <v>137</v>
      </c>
      <c r="Y133" t="s">
        <v>137</v>
      </c>
      <c r="Z133">
        <v>33017</v>
      </c>
      <c r="AA133" t="s">
        <v>170</v>
      </c>
      <c r="AB133">
        <v>10</v>
      </c>
      <c r="AC133">
        <v>405</v>
      </c>
      <c r="AD133" t="s">
        <v>146</v>
      </c>
      <c r="AE133" t="s">
        <v>147</v>
      </c>
      <c r="AF133" t="s">
        <v>148</v>
      </c>
      <c r="AG133" t="s">
        <v>149</v>
      </c>
      <c r="AH133">
        <v>2.2130000000000001</v>
      </c>
      <c r="AI133">
        <v>2.2130000000000001</v>
      </c>
      <c r="AJ133">
        <v>1</v>
      </c>
      <c r="AK133" t="s">
        <v>150</v>
      </c>
      <c r="AL133">
        <v>121</v>
      </c>
      <c r="AM133">
        <v>10</v>
      </c>
      <c r="AN133" t="s">
        <v>171</v>
      </c>
      <c r="AO133" t="s">
        <v>137</v>
      </c>
      <c r="AP133" t="s">
        <v>137</v>
      </c>
      <c r="AQ133" t="s">
        <v>159</v>
      </c>
      <c r="AR133">
        <v>10</v>
      </c>
      <c r="AS133">
        <v>32103</v>
      </c>
      <c r="AT133" t="s">
        <v>178</v>
      </c>
      <c r="AU133">
        <v>10754</v>
      </c>
      <c r="AV133" t="s">
        <v>173</v>
      </c>
      <c r="AW133" t="s">
        <v>174</v>
      </c>
      <c r="AX133" t="s">
        <v>148</v>
      </c>
      <c r="AY133" t="s">
        <v>137</v>
      </c>
    </row>
    <row r="134" spans="1:51">
      <c r="A134">
        <v>2018</v>
      </c>
      <c r="B134">
        <v>2</v>
      </c>
      <c r="C134">
        <v>15084492</v>
      </c>
      <c r="D134" t="s">
        <v>136</v>
      </c>
      <c r="E134">
        <v>3</v>
      </c>
      <c r="F134" t="s">
        <v>137</v>
      </c>
      <c r="G134">
        <v>961062</v>
      </c>
      <c r="H134" t="s">
        <v>175</v>
      </c>
      <c r="I134">
        <v>11.9</v>
      </c>
      <c r="J134">
        <v>15</v>
      </c>
      <c r="K134">
        <v>11.1</v>
      </c>
      <c r="L134" t="s">
        <v>176</v>
      </c>
      <c r="M134" t="s">
        <v>157</v>
      </c>
      <c r="N134" t="s">
        <v>299</v>
      </c>
      <c r="O134" t="s">
        <v>300</v>
      </c>
      <c r="P134" t="s">
        <v>301</v>
      </c>
      <c r="Q134">
        <v>0</v>
      </c>
      <c r="R134">
        <v>10</v>
      </c>
      <c r="S134" t="s">
        <v>168</v>
      </c>
      <c r="T134" t="s">
        <v>169</v>
      </c>
      <c r="U134" t="s">
        <v>169</v>
      </c>
      <c r="V134" t="s">
        <v>137</v>
      </c>
      <c r="W134" t="s">
        <v>137</v>
      </c>
      <c r="X134" t="s">
        <v>137</v>
      </c>
      <c r="Y134" t="s">
        <v>137</v>
      </c>
      <c r="Z134">
        <v>962616</v>
      </c>
      <c r="AA134" t="s">
        <v>170</v>
      </c>
      <c r="AB134">
        <v>10</v>
      </c>
      <c r="AC134">
        <v>405</v>
      </c>
      <c r="AD134" t="s">
        <v>146</v>
      </c>
      <c r="AE134" t="s">
        <v>147</v>
      </c>
      <c r="AF134" t="s">
        <v>148</v>
      </c>
      <c r="AG134" t="s">
        <v>149</v>
      </c>
      <c r="AH134">
        <v>2.214</v>
      </c>
      <c r="AI134">
        <v>2.214</v>
      </c>
      <c r="AJ134">
        <v>1</v>
      </c>
      <c r="AK134" t="s">
        <v>150</v>
      </c>
      <c r="AL134">
        <v>121</v>
      </c>
      <c r="AM134">
        <v>10</v>
      </c>
      <c r="AN134" t="s">
        <v>171</v>
      </c>
      <c r="AO134" t="s">
        <v>137</v>
      </c>
      <c r="AP134" t="s">
        <v>137</v>
      </c>
      <c r="AQ134" t="s">
        <v>159</v>
      </c>
      <c r="AR134">
        <v>10</v>
      </c>
      <c r="AS134">
        <v>32103</v>
      </c>
      <c r="AT134" t="s">
        <v>178</v>
      </c>
      <c r="AU134">
        <v>10754</v>
      </c>
      <c r="AV134" t="s">
        <v>173</v>
      </c>
      <c r="AW134" t="s">
        <v>174</v>
      </c>
      <c r="AX134" t="s">
        <v>148</v>
      </c>
      <c r="AY134" t="s">
        <v>137</v>
      </c>
    </row>
    <row r="135" spans="1:51">
      <c r="A135">
        <v>2018</v>
      </c>
      <c r="B135">
        <v>2</v>
      </c>
      <c r="C135">
        <v>15084493</v>
      </c>
      <c r="D135" t="s">
        <v>136</v>
      </c>
      <c r="E135">
        <v>1</v>
      </c>
      <c r="F135" t="s">
        <v>137</v>
      </c>
      <c r="G135">
        <v>956108</v>
      </c>
      <c r="H135" t="s">
        <v>302</v>
      </c>
      <c r="I135">
        <v>12.57</v>
      </c>
      <c r="J135">
        <v>18</v>
      </c>
      <c r="K135">
        <v>14.7</v>
      </c>
      <c r="L135" t="s">
        <v>303</v>
      </c>
      <c r="M135" t="s">
        <v>164</v>
      </c>
      <c r="N135" t="s">
        <v>304</v>
      </c>
      <c r="O135" t="s">
        <v>300</v>
      </c>
      <c r="P135" t="s">
        <v>305</v>
      </c>
      <c r="Q135">
        <v>0</v>
      </c>
      <c r="R135">
        <v>10</v>
      </c>
      <c r="S135" t="s">
        <v>168</v>
      </c>
      <c r="T135" t="s">
        <v>169</v>
      </c>
      <c r="U135" t="s">
        <v>169</v>
      </c>
      <c r="V135" t="s">
        <v>137</v>
      </c>
      <c r="W135" t="s">
        <v>137</v>
      </c>
      <c r="X135" t="s">
        <v>137</v>
      </c>
      <c r="Y135" t="s">
        <v>137</v>
      </c>
      <c r="Z135">
        <v>34814</v>
      </c>
      <c r="AA135" t="s">
        <v>170</v>
      </c>
      <c r="AB135">
        <v>10</v>
      </c>
      <c r="AC135">
        <v>405</v>
      </c>
      <c r="AD135" t="s">
        <v>146</v>
      </c>
      <c r="AE135" t="s">
        <v>147</v>
      </c>
      <c r="AF135" t="s">
        <v>148</v>
      </c>
      <c r="AG135" t="s">
        <v>149</v>
      </c>
      <c r="AH135">
        <v>2.8</v>
      </c>
      <c r="AI135">
        <v>2.8</v>
      </c>
      <c r="AJ135">
        <v>1</v>
      </c>
      <c r="AK135" t="s">
        <v>150</v>
      </c>
      <c r="AL135">
        <v>121</v>
      </c>
      <c r="AM135">
        <v>10</v>
      </c>
      <c r="AN135" t="s">
        <v>171</v>
      </c>
      <c r="AO135" t="s">
        <v>137</v>
      </c>
      <c r="AP135" t="s">
        <v>137</v>
      </c>
      <c r="AQ135" t="s">
        <v>170</v>
      </c>
      <c r="AR135">
        <v>10</v>
      </c>
      <c r="AS135">
        <v>32504</v>
      </c>
      <c r="AT135" t="s">
        <v>306</v>
      </c>
      <c r="AU135">
        <v>10754</v>
      </c>
      <c r="AV135" t="s">
        <v>173</v>
      </c>
      <c r="AW135" t="s">
        <v>174</v>
      </c>
      <c r="AX135" t="s">
        <v>148</v>
      </c>
      <c r="AY135" t="s">
        <v>137</v>
      </c>
    </row>
    <row r="136" spans="1:51">
      <c r="A136">
        <v>2018</v>
      </c>
      <c r="B136">
        <v>2</v>
      </c>
      <c r="C136">
        <v>15084549</v>
      </c>
      <c r="D136" t="s">
        <v>136</v>
      </c>
      <c r="E136">
        <v>1</v>
      </c>
      <c r="F136" t="s">
        <v>137</v>
      </c>
      <c r="G136">
        <v>950865</v>
      </c>
      <c r="H136" t="s">
        <v>307</v>
      </c>
      <c r="I136">
        <v>12.52</v>
      </c>
      <c r="J136">
        <v>11</v>
      </c>
      <c r="K136">
        <v>15</v>
      </c>
      <c r="L136" t="s">
        <v>308</v>
      </c>
      <c r="M136" t="s">
        <v>164</v>
      </c>
      <c r="N136" t="s">
        <v>299</v>
      </c>
      <c r="O136" t="s">
        <v>300</v>
      </c>
      <c r="P136" t="s">
        <v>309</v>
      </c>
      <c r="Q136">
        <v>0</v>
      </c>
      <c r="R136">
        <v>10</v>
      </c>
      <c r="S136" t="s">
        <v>168</v>
      </c>
      <c r="T136" t="s">
        <v>169</v>
      </c>
      <c r="U136" t="s">
        <v>169</v>
      </c>
      <c r="V136" t="s">
        <v>137</v>
      </c>
      <c r="W136" t="s">
        <v>137</v>
      </c>
      <c r="X136" t="s">
        <v>137</v>
      </c>
      <c r="Y136" t="s">
        <v>137</v>
      </c>
      <c r="Z136">
        <v>32342</v>
      </c>
      <c r="AA136" t="s">
        <v>170</v>
      </c>
      <c r="AB136">
        <v>10</v>
      </c>
      <c r="AC136">
        <v>405</v>
      </c>
      <c r="AD136" t="s">
        <v>146</v>
      </c>
      <c r="AE136" t="s">
        <v>147</v>
      </c>
      <c r="AF136" t="s">
        <v>148</v>
      </c>
      <c r="AG136" t="s">
        <v>149</v>
      </c>
      <c r="AH136">
        <v>3.12</v>
      </c>
      <c r="AI136">
        <v>3.12</v>
      </c>
      <c r="AJ136">
        <v>1</v>
      </c>
      <c r="AK136" t="s">
        <v>150</v>
      </c>
      <c r="AL136">
        <v>121</v>
      </c>
      <c r="AM136">
        <v>10</v>
      </c>
      <c r="AN136" t="s">
        <v>171</v>
      </c>
      <c r="AO136" t="s">
        <v>137</v>
      </c>
      <c r="AP136" t="s">
        <v>137</v>
      </c>
      <c r="AQ136" t="s">
        <v>170</v>
      </c>
      <c r="AR136">
        <v>10</v>
      </c>
      <c r="AS136">
        <v>33557</v>
      </c>
      <c r="AT136" t="s">
        <v>172</v>
      </c>
      <c r="AU136">
        <v>10754</v>
      </c>
      <c r="AV136" t="s">
        <v>173</v>
      </c>
      <c r="AW136" t="s">
        <v>174</v>
      </c>
      <c r="AX136" t="s">
        <v>148</v>
      </c>
      <c r="AY136" t="s">
        <v>137</v>
      </c>
    </row>
    <row r="137" spans="1:51">
      <c r="A137">
        <v>2018</v>
      </c>
      <c r="B137">
        <v>2</v>
      </c>
      <c r="C137">
        <v>15084576</v>
      </c>
      <c r="D137" t="s">
        <v>136</v>
      </c>
      <c r="E137">
        <v>1</v>
      </c>
      <c r="F137" t="s">
        <v>137</v>
      </c>
      <c r="G137">
        <v>10583</v>
      </c>
      <c r="H137" t="s">
        <v>270</v>
      </c>
      <c r="I137">
        <v>12.5</v>
      </c>
      <c r="J137">
        <v>15</v>
      </c>
      <c r="K137">
        <v>9</v>
      </c>
      <c r="L137" t="s">
        <v>271</v>
      </c>
      <c r="M137" t="s">
        <v>157</v>
      </c>
      <c r="N137" t="s">
        <v>295</v>
      </c>
      <c r="O137" t="s">
        <v>300</v>
      </c>
      <c r="P137" t="s">
        <v>310</v>
      </c>
      <c r="Q137">
        <v>0</v>
      </c>
      <c r="R137">
        <v>99</v>
      </c>
      <c r="S137" t="s">
        <v>144</v>
      </c>
      <c r="T137" t="s">
        <v>144</v>
      </c>
      <c r="U137" t="s">
        <v>144</v>
      </c>
      <c r="V137" t="s">
        <v>137</v>
      </c>
      <c r="W137" t="s">
        <v>137</v>
      </c>
      <c r="X137" t="s">
        <v>137</v>
      </c>
      <c r="Y137" t="s">
        <v>137</v>
      </c>
      <c r="Z137">
        <v>40144</v>
      </c>
      <c r="AA137" t="s">
        <v>159</v>
      </c>
      <c r="AB137">
        <v>10</v>
      </c>
      <c r="AC137">
        <v>405</v>
      </c>
      <c r="AD137" t="s">
        <v>146</v>
      </c>
      <c r="AE137" t="s">
        <v>147</v>
      </c>
      <c r="AF137" t="s">
        <v>148</v>
      </c>
      <c r="AG137" t="s">
        <v>149</v>
      </c>
      <c r="AH137">
        <v>6.5</v>
      </c>
      <c r="AI137">
        <v>6.5</v>
      </c>
      <c r="AJ137">
        <v>1</v>
      </c>
      <c r="AK137" t="s">
        <v>150</v>
      </c>
      <c r="AL137">
        <v>121</v>
      </c>
      <c r="AM137">
        <v>10</v>
      </c>
      <c r="AN137" t="s">
        <v>151</v>
      </c>
      <c r="AO137" s="127">
        <v>43156</v>
      </c>
      <c r="AP137">
        <v>10</v>
      </c>
      <c r="AQ137" t="s">
        <v>159</v>
      </c>
      <c r="AR137">
        <v>10</v>
      </c>
      <c r="AS137">
        <v>40144</v>
      </c>
      <c r="AT137" t="s">
        <v>273</v>
      </c>
      <c r="AU137">
        <v>2492</v>
      </c>
      <c r="AV137" t="s">
        <v>153</v>
      </c>
      <c r="AW137" t="s">
        <v>154</v>
      </c>
      <c r="AX137" t="s">
        <v>148</v>
      </c>
      <c r="AY137" t="s">
        <v>137</v>
      </c>
    </row>
    <row r="138" spans="1:51">
      <c r="A138">
        <v>2018</v>
      </c>
      <c r="B138">
        <v>2</v>
      </c>
      <c r="C138">
        <v>15084577</v>
      </c>
      <c r="D138" t="s">
        <v>136</v>
      </c>
      <c r="E138">
        <v>1</v>
      </c>
      <c r="F138" t="s">
        <v>137</v>
      </c>
      <c r="G138">
        <v>965536</v>
      </c>
      <c r="H138" t="s">
        <v>155</v>
      </c>
      <c r="I138">
        <v>13.4</v>
      </c>
      <c r="J138">
        <v>18.100000000000001</v>
      </c>
      <c r="K138">
        <v>20.5</v>
      </c>
      <c r="L138" t="s">
        <v>156</v>
      </c>
      <c r="M138" t="s">
        <v>157</v>
      </c>
      <c r="N138" t="s">
        <v>295</v>
      </c>
      <c r="O138" t="s">
        <v>300</v>
      </c>
      <c r="P138" t="s">
        <v>311</v>
      </c>
      <c r="Q138">
        <v>0</v>
      </c>
      <c r="R138">
        <v>99</v>
      </c>
      <c r="S138" t="s">
        <v>144</v>
      </c>
      <c r="T138" t="s">
        <v>144</v>
      </c>
      <c r="U138" t="s">
        <v>144</v>
      </c>
      <c r="V138" t="s">
        <v>137</v>
      </c>
      <c r="W138" t="s">
        <v>137</v>
      </c>
      <c r="X138" t="s">
        <v>137</v>
      </c>
      <c r="Y138" t="s">
        <v>137</v>
      </c>
      <c r="Z138">
        <v>917644</v>
      </c>
      <c r="AA138" t="s">
        <v>159</v>
      </c>
      <c r="AB138">
        <v>10</v>
      </c>
      <c r="AC138">
        <v>405</v>
      </c>
      <c r="AD138" t="s">
        <v>146</v>
      </c>
      <c r="AE138" t="s">
        <v>147</v>
      </c>
      <c r="AF138" t="s">
        <v>148</v>
      </c>
      <c r="AG138" t="s">
        <v>149</v>
      </c>
      <c r="AH138">
        <v>6.9169999999999998</v>
      </c>
      <c r="AI138">
        <v>6.9169999999999998</v>
      </c>
      <c r="AJ138">
        <v>1</v>
      </c>
      <c r="AK138" t="s">
        <v>150</v>
      </c>
      <c r="AL138">
        <v>121</v>
      </c>
      <c r="AM138">
        <v>10</v>
      </c>
      <c r="AN138" t="s">
        <v>151</v>
      </c>
      <c r="AO138" s="127">
        <v>43156</v>
      </c>
      <c r="AP138">
        <v>10</v>
      </c>
      <c r="AQ138" t="s">
        <v>160</v>
      </c>
      <c r="AR138">
        <v>10</v>
      </c>
      <c r="AS138">
        <v>41755</v>
      </c>
      <c r="AT138" t="s">
        <v>161</v>
      </c>
      <c r="AU138">
        <v>2492</v>
      </c>
      <c r="AV138" t="s">
        <v>153</v>
      </c>
      <c r="AW138" t="s">
        <v>154</v>
      </c>
      <c r="AX138" t="s">
        <v>148</v>
      </c>
      <c r="AY138" t="s">
        <v>137</v>
      </c>
    </row>
    <row r="139" spans="1:51">
      <c r="A139">
        <v>2018</v>
      </c>
      <c r="B139">
        <v>2</v>
      </c>
      <c r="C139">
        <v>15084577</v>
      </c>
      <c r="D139" t="s">
        <v>136</v>
      </c>
      <c r="E139">
        <v>2</v>
      </c>
      <c r="F139" t="s">
        <v>137</v>
      </c>
      <c r="G139">
        <v>965536</v>
      </c>
      <c r="H139" t="s">
        <v>155</v>
      </c>
      <c r="I139">
        <v>13.4</v>
      </c>
      <c r="J139">
        <v>18.100000000000001</v>
      </c>
      <c r="K139">
        <v>20.5</v>
      </c>
      <c r="L139" t="s">
        <v>156</v>
      </c>
      <c r="M139" t="s">
        <v>157</v>
      </c>
      <c r="N139" t="s">
        <v>295</v>
      </c>
      <c r="O139" t="s">
        <v>300</v>
      </c>
      <c r="P139" t="s">
        <v>311</v>
      </c>
      <c r="Q139">
        <v>0</v>
      </c>
      <c r="R139">
        <v>99</v>
      </c>
      <c r="S139" t="s">
        <v>144</v>
      </c>
      <c r="T139" t="s">
        <v>144</v>
      </c>
      <c r="U139" t="s">
        <v>144</v>
      </c>
      <c r="V139" t="s">
        <v>137</v>
      </c>
      <c r="W139" t="s">
        <v>137</v>
      </c>
      <c r="X139" t="s">
        <v>137</v>
      </c>
      <c r="Y139" t="s">
        <v>137</v>
      </c>
      <c r="Z139">
        <v>41755</v>
      </c>
      <c r="AA139" t="s">
        <v>159</v>
      </c>
      <c r="AB139">
        <v>10</v>
      </c>
      <c r="AC139">
        <v>405</v>
      </c>
      <c r="AD139" t="s">
        <v>146</v>
      </c>
      <c r="AE139" t="s">
        <v>147</v>
      </c>
      <c r="AF139" t="s">
        <v>148</v>
      </c>
      <c r="AG139" t="s">
        <v>149</v>
      </c>
      <c r="AH139">
        <v>6.9169999999999998</v>
      </c>
      <c r="AI139">
        <v>6.9169999999999998</v>
      </c>
      <c r="AJ139">
        <v>1</v>
      </c>
      <c r="AK139" t="s">
        <v>150</v>
      </c>
      <c r="AL139">
        <v>121</v>
      </c>
      <c r="AM139">
        <v>10</v>
      </c>
      <c r="AN139" t="s">
        <v>151</v>
      </c>
      <c r="AO139" s="127">
        <v>43156</v>
      </c>
      <c r="AP139">
        <v>10</v>
      </c>
      <c r="AQ139" t="s">
        <v>160</v>
      </c>
      <c r="AR139">
        <v>10</v>
      </c>
      <c r="AS139">
        <v>41755</v>
      </c>
      <c r="AT139" t="s">
        <v>161</v>
      </c>
      <c r="AU139">
        <v>2492</v>
      </c>
      <c r="AV139" t="s">
        <v>153</v>
      </c>
      <c r="AW139" t="s">
        <v>154</v>
      </c>
      <c r="AX139" t="s">
        <v>148</v>
      </c>
      <c r="AY139" t="s">
        <v>137</v>
      </c>
    </row>
    <row r="140" spans="1:51">
      <c r="A140">
        <v>2018</v>
      </c>
      <c r="B140">
        <v>3</v>
      </c>
      <c r="C140">
        <v>15085735</v>
      </c>
      <c r="D140" t="s">
        <v>136</v>
      </c>
      <c r="E140">
        <v>1</v>
      </c>
      <c r="F140" t="s">
        <v>137</v>
      </c>
      <c r="G140">
        <v>965536</v>
      </c>
      <c r="H140" t="s">
        <v>155</v>
      </c>
      <c r="I140">
        <v>13.4</v>
      </c>
      <c r="J140">
        <v>18.100000000000001</v>
      </c>
      <c r="K140">
        <v>20.5</v>
      </c>
      <c r="L140" t="s">
        <v>156</v>
      </c>
      <c r="M140" t="s">
        <v>157</v>
      </c>
      <c r="N140" t="s">
        <v>312</v>
      </c>
      <c r="O140" t="s">
        <v>313</v>
      </c>
      <c r="P140" t="s">
        <v>314</v>
      </c>
      <c r="Q140">
        <v>0</v>
      </c>
      <c r="R140">
        <v>99</v>
      </c>
      <c r="S140" t="s">
        <v>144</v>
      </c>
      <c r="T140" t="s">
        <v>144</v>
      </c>
      <c r="U140" t="s">
        <v>144</v>
      </c>
      <c r="V140" t="s">
        <v>137</v>
      </c>
      <c r="W140" t="s">
        <v>137</v>
      </c>
      <c r="X140" t="s">
        <v>137</v>
      </c>
      <c r="Y140" t="s">
        <v>137</v>
      </c>
      <c r="Z140">
        <v>917644</v>
      </c>
      <c r="AA140" t="s">
        <v>159</v>
      </c>
      <c r="AB140">
        <v>10</v>
      </c>
      <c r="AC140">
        <v>405</v>
      </c>
      <c r="AD140" t="s">
        <v>146</v>
      </c>
      <c r="AE140" t="s">
        <v>147</v>
      </c>
      <c r="AF140" t="s">
        <v>148</v>
      </c>
      <c r="AG140" t="s">
        <v>149</v>
      </c>
      <c r="AH140">
        <v>7</v>
      </c>
      <c r="AI140">
        <v>7</v>
      </c>
      <c r="AJ140">
        <v>1</v>
      </c>
      <c r="AK140" t="s">
        <v>150</v>
      </c>
      <c r="AL140">
        <v>121</v>
      </c>
      <c r="AM140">
        <v>10</v>
      </c>
      <c r="AN140" t="s">
        <v>151</v>
      </c>
      <c r="AO140" s="127">
        <v>43163</v>
      </c>
      <c r="AP140">
        <v>10</v>
      </c>
      <c r="AQ140" t="s">
        <v>160</v>
      </c>
      <c r="AR140">
        <v>10</v>
      </c>
      <c r="AS140">
        <v>41755</v>
      </c>
      <c r="AT140" t="s">
        <v>161</v>
      </c>
      <c r="AU140">
        <v>2492</v>
      </c>
      <c r="AV140" t="s">
        <v>153</v>
      </c>
      <c r="AW140" t="s">
        <v>154</v>
      </c>
      <c r="AX140" t="s">
        <v>148</v>
      </c>
      <c r="AY140" t="s">
        <v>137</v>
      </c>
    </row>
    <row r="141" spans="1:51">
      <c r="A141">
        <v>2018</v>
      </c>
      <c r="B141">
        <v>3</v>
      </c>
      <c r="C141">
        <v>15085735</v>
      </c>
      <c r="D141" t="s">
        <v>136</v>
      </c>
      <c r="E141">
        <v>2</v>
      </c>
      <c r="F141" t="s">
        <v>137</v>
      </c>
      <c r="G141">
        <v>965536</v>
      </c>
      <c r="H141" t="s">
        <v>155</v>
      </c>
      <c r="I141">
        <v>13.4</v>
      </c>
      <c r="J141">
        <v>18.100000000000001</v>
      </c>
      <c r="K141">
        <v>20.5</v>
      </c>
      <c r="L141" t="s">
        <v>156</v>
      </c>
      <c r="M141" t="s">
        <v>157</v>
      </c>
      <c r="N141" t="s">
        <v>312</v>
      </c>
      <c r="O141" t="s">
        <v>313</v>
      </c>
      <c r="P141" t="s">
        <v>314</v>
      </c>
      <c r="Q141">
        <v>0</v>
      </c>
      <c r="R141">
        <v>99</v>
      </c>
      <c r="S141" t="s">
        <v>144</v>
      </c>
      <c r="T141" t="s">
        <v>144</v>
      </c>
      <c r="U141" t="s">
        <v>144</v>
      </c>
      <c r="V141" t="s">
        <v>137</v>
      </c>
      <c r="W141" t="s">
        <v>137</v>
      </c>
      <c r="X141" t="s">
        <v>137</v>
      </c>
      <c r="Y141" t="s">
        <v>137</v>
      </c>
      <c r="Z141">
        <v>41755</v>
      </c>
      <c r="AA141" t="s">
        <v>159</v>
      </c>
      <c r="AB141">
        <v>10</v>
      </c>
      <c r="AC141">
        <v>405</v>
      </c>
      <c r="AD141" t="s">
        <v>146</v>
      </c>
      <c r="AE141" t="s">
        <v>147</v>
      </c>
      <c r="AF141" t="s">
        <v>148</v>
      </c>
      <c r="AG141" t="s">
        <v>149</v>
      </c>
      <c r="AH141">
        <v>6.7729999999999997</v>
      </c>
      <c r="AI141">
        <v>6.7729999999999997</v>
      </c>
      <c r="AJ141">
        <v>1</v>
      </c>
      <c r="AK141" t="s">
        <v>150</v>
      </c>
      <c r="AL141">
        <v>121</v>
      </c>
      <c r="AM141">
        <v>10</v>
      </c>
      <c r="AN141" t="s">
        <v>151</v>
      </c>
      <c r="AO141" s="127">
        <v>43163</v>
      </c>
      <c r="AP141">
        <v>10</v>
      </c>
      <c r="AQ141" t="s">
        <v>160</v>
      </c>
      <c r="AR141">
        <v>10</v>
      </c>
      <c r="AS141">
        <v>41755</v>
      </c>
      <c r="AT141" t="s">
        <v>161</v>
      </c>
      <c r="AU141">
        <v>2492</v>
      </c>
      <c r="AV141" t="s">
        <v>153</v>
      </c>
      <c r="AW141" t="s">
        <v>154</v>
      </c>
      <c r="AX141" t="s">
        <v>148</v>
      </c>
      <c r="AY141" t="s">
        <v>137</v>
      </c>
    </row>
    <row r="142" spans="1:51">
      <c r="A142">
        <v>2018</v>
      </c>
      <c r="B142">
        <v>3</v>
      </c>
      <c r="C142">
        <v>15086117</v>
      </c>
      <c r="D142" t="s">
        <v>136</v>
      </c>
      <c r="E142">
        <v>1</v>
      </c>
      <c r="F142" t="s">
        <v>137</v>
      </c>
      <c r="G142">
        <v>916138</v>
      </c>
      <c r="H142" t="s">
        <v>162</v>
      </c>
      <c r="I142">
        <v>11.9</v>
      </c>
      <c r="J142">
        <v>12</v>
      </c>
      <c r="K142">
        <v>21</v>
      </c>
      <c r="L142" t="s">
        <v>163</v>
      </c>
      <c r="M142" t="s">
        <v>164</v>
      </c>
      <c r="N142" t="s">
        <v>315</v>
      </c>
      <c r="O142" t="s">
        <v>315</v>
      </c>
      <c r="P142" t="s">
        <v>316</v>
      </c>
      <c r="Q142">
        <v>0</v>
      </c>
      <c r="R142">
        <v>10</v>
      </c>
      <c r="S142" t="s">
        <v>168</v>
      </c>
      <c r="T142" t="s">
        <v>169</v>
      </c>
      <c r="U142" t="s">
        <v>169</v>
      </c>
      <c r="V142" t="s">
        <v>137</v>
      </c>
      <c r="W142" t="s">
        <v>137</v>
      </c>
      <c r="X142" t="s">
        <v>137</v>
      </c>
      <c r="Y142" t="s">
        <v>137</v>
      </c>
      <c r="Z142">
        <v>33557</v>
      </c>
      <c r="AA142" t="s">
        <v>170</v>
      </c>
      <c r="AB142">
        <v>10</v>
      </c>
      <c r="AC142">
        <v>405</v>
      </c>
      <c r="AD142" t="s">
        <v>146</v>
      </c>
      <c r="AE142" t="s">
        <v>147</v>
      </c>
      <c r="AF142" t="s">
        <v>148</v>
      </c>
      <c r="AG142" t="s">
        <v>149</v>
      </c>
      <c r="AH142">
        <v>0.97</v>
      </c>
      <c r="AI142">
        <v>0.97</v>
      </c>
      <c r="AJ142">
        <v>1</v>
      </c>
      <c r="AK142" t="s">
        <v>150</v>
      </c>
      <c r="AL142">
        <v>121</v>
      </c>
      <c r="AM142">
        <v>10</v>
      </c>
      <c r="AN142" t="s">
        <v>171</v>
      </c>
      <c r="AO142" t="s">
        <v>137</v>
      </c>
      <c r="AP142" t="s">
        <v>137</v>
      </c>
      <c r="AQ142" t="s">
        <v>170</v>
      </c>
      <c r="AR142">
        <v>10</v>
      </c>
      <c r="AS142">
        <v>33557</v>
      </c>
      <c r="AT142" t="s">
        <v>172</v>
      </c>
      <c r="AU142">
        <v>10754</v>
      </c>
      <c r="AV142" t="s">
        <v>173</v>
      </c>
      <c r="AW142" t="s">
        <v>174</v>
      </c>
      <c r="AX142" t="s">
        <v>148</v>
      </c>
      <c r="AY142" t="s">
        <v>137</v>
      </c>
    </row>
    <row r="143" spans="1:51">
      <c r="A143">
        <v>2018</v>
      </c>
      <c r="B143">
        <v>3</v>
      </c>
      <c r="C143">
        <v>15086117</v>
      </c>
      <c r="D143" t="s">
        <v>136</v>
      </c>
      <c r="E143">
        <v>2</v>
      </c>
      <c r="F143" t="s">
        <v>137</v>
      </c>
      <c r="G143">
        <v>916138</v>
      </c>
      <c r="H143" t="s">
        <v>162</v>
      </c>
      <c r="I143">
        <v>11.9</v>
      </c>
      <c r="J143">
        <v>12</v>
      </c>
      <c r="K143">
        <v>21</v>
      </c>
      <c r="L143" t="s">
        <v>163</v>
      </c>
      <c r="M143" t="s">
        <v>164</v>
      </c>
      <c r="N143" t="s">
        <v>315</v>
      </c>
      <c r="O143" t="s">
        <v>315</v>
      </c>
      <c r="P143" t="s">
        <v>316</v>
      </c>
      <c r="Q143">
        <v>0</v>
      </c>
      <c r="R143">
        <v>10</v>
      </c>
      <c r="S143" t="s">
        <v>168</v>
      </c>
      <c r="T143" t="s">
        <v>169</v>
      </c>
      <c r="U143" t="s">
        <v>169</v>
      </c>
      <c r="V143" t="s">
        <v>137</v>
      </c>
      <c r="W143" t="s">
        <v>137</v>
      </c>
      <c r="X143" t="s">
        <v>137</v>
      </c>
      <c r="Y143" t="s">
        <v>137</v>
      </c>
      <c r="Z143">
        <v>32612</v>
      </c>
      <c r="AA143" t="s">
        <v>170</v>
      </c>
      <c r="AB143">
        <v>10</v>
      </c>
      <c r="AC143">
        <v>405</v>
      </c>
      <c r="AD143" t="s">
        <v>146</v>
      </c>
      <c r="AE143" t="s">
        <v>147</v>
      </c>
      <c r="AF143" t="s">
        <v>148</v>
      </c>
      <c r="AG143" t="s">
        <v>149</v>
      </c>
      <c r="AH143">
        <v>0.97</v>
      </c>
      <c r="AI143">
        <v>0.97</v>
      </c>
      <c r="AJ143">
        <v>1</v>
      </c>
      <c r="AK143" t="s">
        <v>150</v>
      </c>
      <c r="AL143">
        <v>121</v>
      </c>
      <c r="AM143">
        <v>10</v>
      </c>
      <c r="AN143" t="s">
        <v>171</v>
      </c>
      <c r="AO143" t="s">
        <v>137</v>
      </c>
      <c r="AP143" t="s">
        <v>137</v>
      </c>
      <c r="AQ143" t="s">
        <v>170</v>
      </c>
      <c r="AR143">
        <v>10</v>
      </c>
      <c r="AS143">
        <v>33557</v>
      </c>
      <c r="AT143" t="s">
        <v>172</v>
      </c>
      <c r="AU143">
        <v>10754</v>
      </c>
      <c r="AV143" t="s">
        <v>173</v>
      </c>
      <c r="AW143" t="s">
        <v>174</v>
      </c>
      <c r="AX143" t="s">
        <v>148</v>
      </c>
      <c r="AY143" t="s">
        <v>137</v>
      </c>
    </row>
    <row r="144" spans="1:51">
      <c r="A144">
        <v>2018</v>
      </c>
      <c r="B144">
        <v>3</v>
      </c>
      <c r="C144">
        <v>15086610</v>
      </c>
      <c r="D144" t="s">
        <v>136</v>
      </c>
      <c r="E144">
        <v>1</v>
      </c>
      <c r="F144" t="s">
        <v>137</v>
      </c>
      <c r="G144">
        <v>961627</v>
      </c>
      <c r="H144" t="s">
        <v>186</v>
      </c>
      <c r="I144">
        <v>11.8</v>
      </c>
      <c r="J144">
        <v>15</v>
      </c>
      <c r="K144">
        <v>15</v>
      </c>
      <c r="L144" t="s">
        <v>187</v>
      </c>
      <c r="M144" t="s">
        <v>140</v>
      </c>
      <c r="N144" t="s">
        <v>317</v>
      </c>
      <c r="O144" t="s">
        <v>318</v>
      </c>
      <c r="P144" t="s">
        <v>319</v>
      </c>
      <c r="Q144">
        <v>0</v>
      </c>
      <c r="R144">
        <v>99</v>
      </c>
      <c r="S144" t="s">
        <v>144</v>
      </c>
      <c r="T144" t="s">
        <v>144</v>
      </c>
      <c r="U144" t="s">
        <v>144</v>
      </c>
      <c r="V144" t="s">
        <v>137</v>
      </c>
      <c r="W144" t="s">
        <v>137</v>
      </c>
      <c r="X144" t="s">
        <v>137</v>
      </c>
      <c r="Y144" t="s">
        <v>137</v>
      </c>
      <c r="Z144">
        <v>30662</v>
      </c>
      <c r="AA144" t="s">
        <v>145</v>
      </c>
      <c r="AB144">
        <v>10</v>
      </c>
      <c r="AC144">
        <v>405</v>
      </c>
      <c r="AD144" t="s">
        <v>146</v>
      </c>
      <c r="AE144" t="s">
        <v>147</v>
      </c>
      <c r="AF144" t="s">
        <v>148</v>
      </c>
      <c r="AG144" t="s">
        <v>149</v>
      </c>
      <c r="AH144">
        <v>3</v>
      </c>
      <c r="AI144">
        <v>3</v>
      </c>
      <c r="AJ144">
        <v>1</v>
      </c>
      <c r="AK144" t="s">
        <v>150</v>
      </c>
      <c r="AL144">
        <v>121</v>
      </c>
      <c r="AM144">
        <v>10</v>
      </c>
      <c r="AN144" t="s">
        <v>151</v>
      </c>
      <c r="AO144" s="127">
        <v>43167</v>
      </c>
      <c r="AP144">
        <v>10</v>
      </c>
      <c r="AQ144" t="s">
        <v>145</v>
      </c>
      <c r="AR144">
        <v>10</v>
      </c>
      <c r="AS144">
        <v>30662</v>
      </c>
      <c r="AT144" t="s">
        <v>189</v>
      </c>
      <c r="AU144">
        <v>2492</v>
      </c>
      <c r="AV144" t="s">
        <v>153</v>
      </c>
      <c r="AW144" t="s">
        <v>154</v>
      </c>
      <c r="AX144" t="s">
        <v>148</v>
      </c>
      <c r="AY144" t="s">
        <v>137</v>
      </c>
    </row>
    <row r="145" spans="1:51">
      <c r="A145">
        <v>2018</v>
      </c>
      <c r="B145">
        <v>3</v>
      </c>
      <c r="C145">
        <v>15086611</v>
      </c>
      <c r="D145" t="s">
        <v>136</v>
      </c>
      <c r="E145">
        <v>1</v>
      </c>
      <c r="F145" t="s">
        <v>137</v>
      </c>
      <c r="G145">
        <v>954604</v>
      </c>
      <c r="H145" t="s">
        <v>213</v>
      </c>
      <c r="I145">
        <v>12.77</v>
      </c>
      <c r="J145">
        <v>18</v>
      </c>
      <c r="K145">
        <v>24.2</v>
      </c>
      <c r="L145" t="s">
        <v>214</v>
      </c>
      <c r="M145" t="s">
        <v>140</v>
      </c>
      <c r="N145" t="s">
        <v>317</v>
      </c>
      <c r="O145" t="s">
        <v>318</v>
      </c>
      <c r="P145" t="s">
        <v>320</v>
      </c>
      <c r="Q145">
        <v>0</v>
      </c>
      <c r="R145">
        <v>99</v>
      </c>
      <c r="S145" t="s">
        <v>144</v>
      </c>
      <c r="T145" t="s">
        <v>144</v>
      </c>
      <c r="U145" t="s">
        <v>144</v>
      </c>
      <c r="V145" t="s">
        <v>137</v>
      </c>
      <c r="W145" t="s">
        <v>137</v>
      </c>
      <c r="X145" t="s">
        <v>137</v>
      </c>
      <c r="Y145" t="s">
        <v>137</v>
      </c>
      <c r="Z145">
        <v>917616</v>
      </c>
      <c r="AA145" t="s">
        <v>159</v>
      </c>
      <c r="AB145">
        <v>10</v>
      </c>
      <c r="AC145">
        <v>405</v>
      </c>
      <c r="AD145" t="s">
        <v>146</v>
      </c>
      <c r="AE145" t="s">
        <v>147</v>
      </c>
      <c r="AF145" t="s">
        <v>148</v>
      </c>
      <c r="AG145" t="s">
        <v>149</v>
      </c>
      <c r="AH145">
        <v>3</v>
      </c>
      <c r="AI145">
        <v>3</v>
      </c>
      <c r="AJ145">
        <v>1</v>
      </c>
      <c r="AK145" t="s">
        <v>150</v>
      </c>
      <c r="AL145">
        <v>121</v>
      </c>
      <c r="AM145">
        <v>10</v>
      </c>
      <c r="AN145" t="s">
        <v>151</v>
      </c>
      <c r="AO145" s="127">
        <v>43167</v>
      </c>
      <c r="AP145">
        <v>10</v>
      </c>
      <c r="AQ145" t="s">
        <v>160</v>
      </c>
      <c r="AR145">
        <v>10</v>
      </c>
      <c r="AS145">
        <v>42441</v>
      </c>
      <c r="AT145" t="s">
        <v>217</v>
      </c>
      <c r="AU145">
        <v>2492</v>
      </c>
      <c r="AV145" t="s">
        <v>153</v>
      </c>
      <c r="AW145" t="s">
        <v>154</v>
      </c>
      <c r="AX145" t="s">
        <v>148</v>
      </c>
      <c r="AY145" t="s">
        <v>137</v>
      </c>
    </row>
    <row r="146" spans="1:51">
      <c r="A146">
        <v>2018</v>
      </c>
      <c r="B146">
        <v>3</v>
      </c>
      <c r="C146">
        <v>15086611</v>
      </c>
      <c r="D146" t="s">
        <v>136</v>
      </c>
      <c r="E146">
        <v>2</v>
      </c>
      <c r="F146" t="s">
        <v>137</v>
      </c>
      <c r="G146">
        <v>954604</v>
      </c>
      <c r="H146" t="s">
        <v>213</v>
      </c>
      <c r="I146">
        <v>12.77</v>
      </c>
      <c r="J146">
        <v>18</v>
      </c>
      <c r="K146">
        <v>24.2</v>
      </c>
      <c r="L146" t="s">
        <v>214</v>
      </c>
      <c r="M146" t="s">
        <v>140</v>
      </c>
      <c r="N146" t="s">
        <v>317</v>
      </c>
      <c r="O146" t="s">
        <v>318</v>
      </c>
      <c r="P146" t="s">
        <v>320</v>
      </c>
      <c r="Q146">
        <v>0</v>
      </c>
      <c r="R146">
        <v>99</v>
      </c>
      <c r="S146" t="s">
        <v>144</v>
      </c>
      <c r="T146" t="s">
        <v>144</v>
      </c>
      <c r="U146" t="s">
        <v>144</v>
      </c>
      <c r="V146" t="s">
        <v>137</v>
      </c>
      <c r="W146" t="s">
        <v>137</v>
      </c>
      <c r="X146" t="s">
        <v>137</v>
      </c>
      <c r="Y146" t="s">
        <v>137</v>
      </c>
      <c r="Z146">
        <v>30221</v>
      </c>
      <c r="AA146" t="s">
        <v>145</v>
      </c>
      <c r="AB146">
        <v>10</v>
      </c>
      <c r="AC146">
        <v>405</v>
      </c>
      <c r="AD146" t="s">
        <v>146</v>
      </c>
      <c r="AE146" t="s">
        <v>147</v>
      </c>
      <c r="AF146" t="s">
        <v>148</v>
      </c>
      <c r="AG146" t="s">
        <v>149</v>
      </c>
      <c r="AH146">
        <v>4.96</v>
      </c>
      <c r="AI146">
        <v>4.96</v>
      </c>
      <c r="AJ146">
        <v>1</v>
      </c>
      <c r="AK146" t="s">
        <v>150</v>
      </c>
      <c r="AL146">
        <v>121</v>
      </c>
      <c r="AM146">
        <v>10</v>
      </c>
      <c r="AN146" t="s">
        <v>151</v>
      </c>
      <c r="AO146" s="127">
        <v>43167</v>
      </c>
      <c r="AP146">
        <v>10</v>
      </c>
      <c r="AQ146" t="s">
        <v>160</v>
      </c>
      <c r="AR146">
        <v>10</v>
      </c>
      <c r="AS146">
        <v>42441</v>
      </c>
      <c r="AT146" t="s">
        <v>217</v>
      </c>
      <c r="AU146">
        <v>2492</v>
      </c>
      <c r="AV146" t="s">
        <v>153</v>
      </c>
      <c r="AW146" t="s">
        <v>154</v>
      </c>
      <c r="AX146" t="s">
        <v>148</v>
      </c>
      <c r="AY146" t="s">
        <v>137</v>
      </c>
    </row>
    <row r="147" spans="1:51">
      <c r="A147">
        <v>2018</v>
      </c>
      <c r="B147">
        <v>3</v>
      </c>
      <c r="C147">
        <v>15087460</v>
      </c>
      <c r="D147" t="s">
        <v>136</v>
      </c>
      <c r="E147">
        <v>1</v>
      </c>
      <c r="F147" t="s">
        <v>137</v>
      </c>
      <c r="G147">
        <v>7781</v>
      </c>
      <c r="H147" t="s">
        <v>138</v>
      </c>
      <c r="I147">
        <v>14.1</v>
      </c>
      <c r="J147">
        <v>14.6</v>
      </c>
      <c r="K147">
        <v>26.5</v>
      </c>
      <c r="L147" t="s">
        <v>139</v>
      </c>
      <c r="M147" t="s">
        <v>140</v>
      </c>
      <c r="N147" t="s">
        <v>321</v>
      </c>
      <c r="O147" t="s">
        <v>322</v>
      </c>
      <c r="P147" t="s">
        <v>323</v>
      </c>
      <c r="Q147">
        <v>0</v>
      </c>
      <c r="R147">
        <v>99</v>
      </c>
      <c r="S147" t="s">
        <v>144</v>
      </c>
      <c r="T147" t="s">
        <v>144</v>
      </c>
      <c r="U147" t="s">
        <v>144</v>
      </c>
      <c r="V147" t="s">
        <v>137</v>
      </c>
      <c r="W147" t="s">
        <v>137</v>
      </c>
      <c r="X147" t="s">
        <v>137</v>
      </c>
      <c r="Y147" t="s">
        <v>137</v>
      </c>
      <c r="Z147">
        <v>31160</v>
      </c>
      <c r="AA147" t="s">
        <v>145</v>
      </c>
      <c r="AB147">
        <v>10</v>
      </c>
      <c r="AC147">
        <v>405</v>
      </c>
      <c r="AD147" t="s">
        <v>146</v>
      </c>
      <c r="AE147" t="s">
        <v>147</v>
      </c>
      <c r="AF147" t="s">
        <v>148</v>
      </c>
      <c r="AG147" t="s">
        <v>149</v>
      </c>
      <c r="AH147">
        <v>6</v>
      </c>
      <c r="AI147">
        <v>6</v>
      </c>
      <c r="AJ147">
        <v>1</v>
      </c>
      <c r="AK147" t="s">
        <v>150</v>
      </c>
      <c r="AL147">
        <v>121</v>
      </c>
      <c r="AM147">
        <v>10</v>
      </c>
      <c r="AN147" t="s">
        <v>151</v>
      </c>
      <c r="AO147" s="127">
        <v>43170</v>
      </c>
      <c r="AP147">
        <v>10</v>
      </c>
      <c r="AQ147" t="s">
        <v>145</v>
      </c>
      <c r="AR147">
        <v>10</v>
      </c>
      <c r="AS147">
        <v>30770</v>
      </c>
      <c r="AT147" t="s">
        <v>152</v>
      </c>
      <c r="AU147">
        <v>2492</v>
      </c>
      <c r="AV147" t="s">
        <v>153</v>
      </c>
      <c r="AW147" t="s">
        <v>154</v>
      </c>
      <c r="AX147" t="s">
        <v>148</v>
      </c>
      <c r="AY147" t="s">
        <v>137</v>
      </c>
    </row>
    <row r="148" spans="1:51">
      <c r="A148">
        <v>2018</v>
      </c>
      <c r="B148">
        <v>3</v>
      </c>
      <c r="C148">
        <v>15087460</v>
      </c>
      <c r="D148" t="s">
        <v>136</v>
      </c>
      <c r="E148">
        <v>2</v>
      </c>
      <c r="F148" t="s">
        <v>137</v>
      </c>
      <c r="G148">
        <v>7781</v>
      </c>
      <c r="H148" t="s">
        <v>138</v>
      </c>
      <c r="I148">
        <v>14.1</v>
      </c>
      <c r="J148">
        <v>14.6</v>
      </c>
      <c r="K148">
        <v>26.5</v>
      </c>
      <c r="L148" t="s">
        <v>139</v>
      </c>
      <c r="M148" t="s">
        <v>140</v>
      </c>
      <c r="N148" t="s">
        <v>321</v>
      </c>
      <c r="O148" t="s">
        <v>322</v>
      </c>
      <c r="P148" t="s">
        <v>323</v>
      </c>
      <c r="Q148">
        <v>0</v>
      </c>
      <c r="R148">
        <v>99</v>
      </c>
      <c r="S148" t="s">
        <v>144</v>
      </c>
      <c r="T148" t="s">
        <v>144</v>
      </c>
      <c r="U148" t="s">
        <v>144</v>
      </c>
      <c r="V148" t="s">
        <v>137</v>
      </c>
      <c r="W148" t="s">
        <v>137</v>
      </c>
      <c r="X148" t="s">
        <v>137</v>
      </c>
      <c r="Y148" t="s">
        <v>137</v>
      </c>
      <c r="Z148">
        <v>30770</v>
      </c>
      <c r="AA148" t="s">
        <v>145</v>
      </c>
      <c r="AB148">
        <v>10</v>
      </c>
      <c r="AC148">
        <v>405</v>
      </c>
      <c r="AD148" t="s">
        <v>146</v>
      </c>
      <c r="AE148" t="s">
        <v>147</v>
      </c>
      <c r="AF148" t="s">
        <v>148</v>
      </c>
      <c r="AG148" t="s">
        <v>149</v>
      </c>
      <c r="AH148">
        <v>6.5</v>
      </c>
      <c r="AI148">
        <v>6.5</v>
      </c>
      <c r="AJ148">
        <v>1</v>
      </c>
      <c r="AK148" t="s">
        <v>150</v>
      </c>
      <c r="AL148">
        <v>121</v>
      </c>
      <c r="AM148">
        <v>10</v>
      </c>
      <c r="AN148" t="s">
        <v>151</v>
      </c>
      <c r="AO148" s="127">
        <v>43170</v>
      </c>
      <c r="AP148">
        <v>10</v>
      </c>
      <c r="AQ148" t="s">
        <v>145</v>
      </c>
      <c r="AR148">
        <v>10</v>
      </c>
      <c r="AS148">
        <v>30770</v>
      </c>
      <c r="AT148" t="s">
        <v>152</v>
      </c>
      <c r="AU148">
        <v>2492</v>
      </c>
      <c r="AV148" t="s">
        <v>153</v>
      </c>
      <c r="AW148" t="s">
        <v>154</v>
      </c>
      <c r="AX148" t="s">
        <v>148</v>
      </c>
      <c r="AY148" t="s">
        <v>137</v>
      </c>
    </row>
    <row r="149" spans="1:51">
      <c r="A149">
        <v>2018</v>
      </c>
      <c r="B149">
        <v>3</v>
      </c>
      <c r="C149">
        <v>15087997</v>
      </c>
      <c r="D149" t="s">
        <v>136</v>
      </c>
      <c r="E149">
        <v>1</v>
      </c>
      <c r="F149" t="s">
        <v>137</v>
      </c>
      <c r="G149">
        <v>963532</v>
      </c>
      <c r="H149" t="s">
        <v>190</v>
      </c>
      <c r="I149">
        <v>11.45</v>
      </c>
      <c r="J149">
        <v>12.5</v>
      </c>
      <c r="K149">
        <v>16.399999999999999</v>
      </c>
      <c r="L149" t="s">
        <v>191</v>
      </c>
      <c r="M149" t="s">
        <v>140</v>
      </c>
      <c r="N149" t="s">
        <v>318</v>
      </c>
      <c r="O149" t="s">
        <v>324</v>
      </c>
      <c r="P149" t="s">
        <v>325</v>
      </c>
      <c r="Q149">
        <v>0</v>
      </c>
      <c r="R149">
        <v>99</v>
      </c>
      <c r="S149" t="s">
        <v>144</v>
      </c>
      <c r="T149" t="s">
        <v>144</v>
      </c>
      <c r="U149" t="s">
        <v>144</v>
      </c>
      <c r="V149" t="s">
        <v>137</v>
      </c>
      <c r="W149" t="s">
        <v>137</v>
      </c>
      <c r="X149" t="s">
        <v>137</v>
      </c>
      <c r="Y149" t="s">
        <v>137</v>
      </c>
      <c r="Z149">
        <v>30726</v>
      </c>
      <c r="AA149" t="s">
        <v>145</v>
      </c>
      <c r="AB149">
        <v>10</v>
      </c>
      <c r="AC149">
        <v>405</v>
      </c>
      <c r="AD149" t="s">
        <v>146</v>
      </c>
      <c r="AE149" t="s">
        <v>147</v>
      </c>
      <c r="AF149" t="s">
        <v>148</v>
      </c>
      <c r="AG149" t="s">
        <v>149</v>
      </c>
      <c r="AH149">
        <v>5</v>
      </c>
      <c r="AI149">
        <v>5</v>
      </c>
      <c r="AJ149">
        <v>1</v>
      </c>
      <c r="AK149" t="s">
        <v>150</v>
      </c>
      <c r="AL149">
        <v>121</v>
      </c>
      <c r="AM149">
        <v>10</v>
      </c>
      <c r="AN149" t="s">
        <v>151</v>
      </c>
      <c r="AO149" s="127">
        <v>43171</v>
      </c>
      <c r="AP149">
        <v>10</v>
      </c>
      <c r="AQ149" t="s">
        <v>145</v>
      </c>
      <c r="AR149">
        <v>10</v>
      </c>
      <c r="AS149">
        <v>30715</v>
      </c>
      <c r="AT149" t="s">
        <v>194</v>
      </c>
      <c r="AU149">
        <v>2492</v>
      </c>
      <c r="AV149" t="s">
        <v>153</v>
      </c>
      <c r="AW149" t="s">
        <v>154</v>
      </c>
      <c r="AX149" t="s">
        <v>148</v>
      </c>
      <c r="AY149" t="s">
        <v>137</v>
      </c>
    </row>
    <row r="150" spans="1:51">
      <c r="A150">
        <v>2018</v>
      </c>
      <c r="B150">
        <v>3</v>
      </c>
      <c r="C150">
        <v>15087997</v>
      </c>
      <c r="D150" t="s">
        <v>136</v>
      </c>
      <c r="E150">
        <v>2</v>
      </c>
      <c r="F150" t="s">
        <v>137</v>
      </c>
      <c r="G150">
        <v>963532</v>
      </c>
      <c r="H150" t="s">
        <v>190</v>
      </c>
      <c r="I150">
        <v>11.45</v>
      </c>
      <c r="J150">
        <v>12.5</v>
      </c>
      <c r="K150">
        <v>16.399999999999999</v>
      </c>
      <c r="L150" t="s">
        <v>191</v>
      </c>
      <c r="M150" t="s">
        <v>140</v>
      </c>
      <c r="N150" t="s">
        <v>318</v>
      </c>
      <c r="O150" t="s">
        <v>324</v>
      </c>
      <c r="P150" t="s">
        <v>325</v>
      </c>
      <c r="Q150">
        <v>0</v>
      </c>
      <c r="R150">
        <v>99</v>
      </c>
      <c r="S150" t="s">
        <v>144</v>
      </c>
      <c r="T150" t="s">
        <v>144</v>
      </c>
      <c r="U150" t="s">
        <v>144</v>
      </c>
      <c r="V150" t="s">
        <v>137</v>
      </c>
      <c r="W150" t="s">
        <v>137</v>
      </c>
      <c r="X150" t="s">
        <v>137</v>
      </c>
      <c r="Y150" t="s">
        <v>137</v>
      </c>
      <c r="Z150">
        <v>30715</v>
      </c>
      <c r="AA150" t="s">
        <v>145</v>
      </c>
      <c r="AB150">
        <v>10</v>
      </c>
      <c r="AC150">
        <v>405</v>
      </c>
      <c r="AD150" t="s">
        <v>146</v>
      </c>
      <c r="AE150" t="s">
        <v>147</v>
      </c>
      <c r="AF150" t="s">
        <v>148</v>
      </c>
      <c r="AG150" t="s">
        <v>149</v>
      </c>
      <c r="AH150">
        <v>5.734</v>
      </c>
      <c r="AI150">
        <v>5.734</v>
      </c>
      <c r="AJ150">
        <v>1</v>
      </c>
      <c r="AK150" t="s">
        <v>150</v>
      </c>
      <c r="AL150">
        <v>121</v>
      </c>
      <c r="AM150">
        <v>10</v>
      </c>
      <c r="AN150" t="s">
        <v>151</v>
      </c>
      <c r="AO150" s="127">
        <v>43171</v>
      </c>
      <c r="AP150">
        <v>10</v>
      </c>
      <c r="AQ150" t="s">
        <v>145</v>
      </c>
      <c r="AR150">
        <v>10</v>
      </c>
      <c r="AS150">
        <v>30715</v>
      </c>
      <c r="AT150" t="s">
        <v>194</v>
      </c>
      <c r="AU150">
        <v>2492</v>
      </c>
      <c r="AV150" t="s">
        <v>153</v>
      </c>
      <c r="AW150" t="s">
        <v>154</v>
      </c>
      <c r="AX150" t="s">
        <v>148</v>
      </c>
      <c r="AY150" t="s">
        <v>137</v>
      </c>
    </row>
  </sheetData>
  <mergeCells count="2342">
    <mergeCell ref="XFA2:XFD2"/>
    <mergeCell ref="A5:G5"/>
    <mergeCell ref="XDK2:XDQ2"/>
    <mergeCell ref="XDR2:XDX2"/>
    <mergeCell ref="XDY2:XEE2"/>
    <mergeCell ref="XEF2:XEL2"/>
    <mergeCell ref="XEM2:XES2"/>
    <mergeCell ref="XET2:XEZ2"/>
    <mergeCell ref="XBU2:XCA2"/>
    <mergeCell ref="XCB2:XCH2"/>
    <mergeCell ref="XCI2:XCO2"/>
    <mergeCell ref="XCP2:XCV2"/>
    <mergeCell ref="XCW2:XDC2"/>
    <mergeCell ref="XDD2:XDJ2"/>
    <mergeCell ref="XAE2:XAK2"/>
    <mergeCell ref="XAL2:XAR2"/>
    <mergeCell ref="XAS2:XAY2"/>
    <mergeCell ref="XAZ2:XBF2"/>
    <mergeCell ref="XBG2:XBM2"/>
    <mergeCell ref="XBN2:XBT2"/>
    <mergeCell ref="WYO2:WYU2"/>
    <mergeCell ref="WYV2:WZB2"/>
    <mergeCell ref="WZC2:WZI2"/>
    <mergeCell ref="WZJ2:WZP2"/>
    <mergeCell ref="WZQ2:WZW2"/>
    <mergeCell ref="WZX2:XAD2"/>
    <mergeCell ref="WWY2:WXE2"/>
    <mergeCell ref="WXF2:WXL2"/>
    <mergeCell ref="WXM2:WXS2"/>
    <mergeCell ref="WXT2:WXZ2"/>
    <mergeCell ref="WYA2:WYG2"/>
    <mergeCell ref="WYH2:WYN2"/>
    <mergeCell ref="WVI2:WVO2"/>
    <mergeCell ref="WVP2:WVV2"/>
    <mergeCell ref="WVW2:WWC2"/>
    <mergeCell ref="WWD2:WWJ2"/>
    <mergeCell ref="WWK2:WWQ2"/>
    <mergeCell ref="WWR2:WWX2"/>
    <mergeCell ref="WTS2:WTY2"/>
    <mergeCell ref="WTZ2:WUF2"/>
    <mergeCell ref="WUG2:WUM2"/>
    <mergeCell ref="WUN2:WUT2"/>
    <mergeCell ref="WUU2:WVA2"/>
    <mergeCell ref="WVB2:WVH2"/>
    <mergeCell ref="WSC2:WSI2"/>
    <mergeCell ref="WSJ2:WSP2"/>
    <mergeCell ref="WSQ2:WSW2"/>
    <mergeCell ref="WSX2:WTD2"/>
    <mergeCell ref="WTE2:WTK2"/>
    <mergeCell ref="WTL2:WTR2"/>
    <mergeCell ref="WQM2:WQS2"/>
    <mergeCell ref="WQT2:WQZ2"/>
    <mergeCell ref="WRA2:WRG2"/>
    <mergeCell ref="WRH2:WRN2"/>
    <mergeCell ref="WRO2:WRU2"/>
    <mergeCell ref="WRV2:WSB2"/>
    <mergeCell ref="WOW2:WPC2"/>
    <mergeCell ref="WPD2:WPJ2"/>
    <mergeCell ref="WPK2:WPQ2"/>
    <mergeCell ref="WPR2:WPX2"/>
    <mergeCell ref="WPY2:WQE2"/>
    <mergeCell ref="WQF2:WQL2"/>
    <mergeCell ref="WNG2:WNM2"/>
    <mergeCell ref="WNN2:WNT2"/>
    <mergeCell ref="WNU2:WOA2"/>
    <mergeCell ref="WOB2:WOH2"/>
    <mergeCell ref="WOI2:WOO2"/>
    <mergeCell ref="WOP2:WOV2"/>
    <mergeCell ref="WLQ2:WLW2"/>
    <mergeCell ref="WLX2:WMD2"/>
    <mergeCell ref="WME2:WMK2"/>
    <mergeCell ref="WML2:WMR2"/>
    <mergeCell ref="WMS2:WMY2"/>
    <mergeCell ref="WMZ2:WNF2"/>
    <mergeCell ref="WKA2:WKG2"/>
    <mergeCell ref="WKH2:WKN2"/>
    <mergeCell ref="WKO2:WKU2"/>
    <mergeCell ref="WKV2:WLB2"/>
    <mergeCell ref="WLC2:WLI2"/>
    <mergeCell ref="WLJ2:WLP2"/>
    <mergeCell ref="WIK2:WIQ2"/>
    <mergeCell ref="WIR2:WIX2"/>
    <mergeCell ref="WIY2:WJE2"/>
    <mergeCell ref="WJF2:WJL2"/>
    <mergeCell ref="WJM2:WJS2"/>
    <mergeCell ref="WJT2:WJZ2"/>
    <mergeCell ref="WGU2:WHA2"/>
    <mergeCell ref="WHB2:WHH2"/>
    <mergeCell ref="WHI2:WHO2"/>
    <mergeCell ref="WHP2:WHV2"/>
    <mergeCell ref="WHW2:WIC2"/>
    <mergeCell ref="WID2:WIJ2"/>
    <mergeCell ref="WFE2:WFK2"/>
    <mergeCell ref="WFL2:WFR2"/>
    <mergeCell ref="WFS2:WFY2"/>
    <mergeCell ref="WFZ2:WGF2"/>
    <mergeCell ref="WGG2:WGM2"/>
    <mergeCell ref="WGN2:WGT2"/>
    <mergeCell ref="WDO2:WDU2"/>
    <mergeCell ref="WDV2:WEB2"/>
    <mergeCell ref="WEC2:WEI2"/>
    <mergeCell ref="WEJ2:WEP2"/>
    <mergeCell ref="WEQ2:WEW2"/>
    <mergeCell ref="WEX2:WFD2"/>
    <mergeCell ref="WBY2:WCE2"/>
    <mergeCell ref="WCF2:WCL2"/>
    <mergeCell ref="WCM2:WCS2"/>
    <mergeCell ref="WCT2:WCZ2"/>
    <mergeCell ref="WDA2:WDG2"/>
    <mergeCell ref="WDH2:WDN2"/>
    <mergeCell ref="WAI2:WAO2"/>
    <mergeCell ref="WAP2:WAV2"/>
    <mergeCell ref="WAW2:WBC2"/>
    <mergeCell ref="WBD2:WBJ2"/>
    <mergeCell ref="WBK2:WBQ2"/>
    <mergeCell ref="WBR2:WBX2"/>
    <mergeCell ref="VYS2:VYY2"/>
    <mergeCell ref="VYZ2:VZF2"/>
    <mergeCell ref="VZG2:VZM2"/>
    <mergeCell ref="VZN2:VZT2"/>
    <mergeCell ref="VZU2:WAA2"/>
    <mergeCell ref="WAB2:WAH2"/>
    <mergeCell ref="VXC2:VXI2"/>
    <mergeCell ref="VXJ2:VXP2"/>
    <mergeCell ref="VXQ2:VXW2"/>
    <mergeCell ref="VXX2:VYD2"/>
    <mergeCell ref="VYE2:VYK2"/>
    <mergeCell ref="VYL2:VYR2"/>
    <mergeCell ref="VVM2:VVS2"/>
    <mergeCell ref="VVT2:VVZ2"/>
    <mergeCell ref="VWA2:VWG2"/>
    <mergeCell ref="VWH2:VWN2"/>
    <mergeCell ref="VWO2:VWU2"/>
    <mergeCell ref="VWV2:VXB2"/>
    <mergeCell ref="VTW2:VUC2"/>
    <mergeCell ref="VUD2:VUJ2"/>
    <mergeCell ref="VUK2:VUQ2"/>
    <mergeCell ref="VUR2:VUX2"/>
    <mergeCell ref="VUY2:VVE2"/>
    <mergeCell ref="VVF2:VVL2"/>
    <mergeCell ref="VSG2:VSM2"/>
    <mergeCell ref="VSN2:VST2"/>
    <mergeCell ref="VSU2:VTA2"/>
    <mergeCell ref="VTB2:VTH2"/>
    <mergeCell ref="VTI2:VTO2"/>
    <mergeCell ref="VTP2:VTV2"/>
    <mergeCell ref="VQQ2:VQW2"/>
    <mergeCell ref="VQX2:VRD2"/>
    <mergeCell ref="VRE2:VRK2"/>
    <mergeCell ref="VRL2:VRR2"/>
    <mergeCell ref="VRS2:VRY2"/>
    <mergeCell ref="VRZ2:VSF2"/>
    <mergeCell ref="VPA2:VPG2"/>
    <mergeCell ref="VPH2:VPN2"/>
    <mergeCell ref="VPO2:VPU2"/>
    <mergeCell ref="VPV2:VQB2"/>
    <mergeCell ref="VQC2:VQI2"/>
    <mergeCell ref="VQJ2:VQP2"/>
    <mergeCell ref="VNK2:VNQ2"/>
    <mergeCell ref="VNR2:VNX2"/>
    <mergeCell ref="VNY2:VOE2"/>
    <mergeCell ref="VOF2:VOL2"/>
    <mergeCell ref="VOM2:VOS2"/>
    <mergeCell ref="VOT2:VOZ2"/>
    <mergeCell ref="VLU2:VMA2"/>
    <mergeCell ref="VMB2:VMH2"/>
    <mergeCell ref="VMI2:VMO2"/>
    <mergeCell ref="VMP2:VMV2"/>
    <mergeCell ref="VMW2:VNC2"/>
    <mergeCell ref="VND2:VNJ2"/>
    <mergeCell ref="VKE2:VKK2"/>
    <mergeCell ref="VKL2:VKR2"/>
    <mergeCell ref="VKS2:VKY2"/>
    <mergeCell ref="VKZ2:VLF2"/>
    <mergeCell ref="VLG2:VLM2"/>
    <mergeCell ref="VLN2:VLT2"/>
    <mergeCell ref="VIO2:VIU2"/>
    <mergeCell ref="VIV2:VJB2"/>
    <mergeCell ref="VJC2:VJI2"/>
    <mergeCell ref="VJJ2:VJP2"/>
    <mergeCell ref="VJQ2:VJW2"/>
    <mergeCell ref="VJX2:VKD2"/>
    <mergeCell ref="VGY2:VHE2"/>
    <mergeCell ref="VHF2:VHL2"/>
    <mergeCell ref="VHM2:VHS2"/>
    <mergeCell ref="VHT2:VHZ2"/>
    <mergeCell ref="VIA2:VIG2"/>
    <mergeCell ref="VIH2:VIN2"/>
    <mergeCell ref="VFI2:VFO2"/>
    <mergeCell ref="VFP2:VFV2"/>
    <mergeCell ref="VFW2:VGC2"/>
    <mergeCell ref="VGD2:VGJ2"/>
    <mergeCell ref="VGK2:VGQ2"/>
    <mergeCell ref="VGR2:VGX2"/>
    <mergeCell ref="VDS2:VDY2"/>
    <mergeCell ref="VDZ2:VEF2"/>
    <mergeCell ref="VEG2:VEM2"/>
    <mergeCell ref="VEN2:VET2"/>
    <mergeCell ref="VEU2:VFA2"/>
    <mergeCell ref="VFB2:VFH2"/>
    <mergeCell ref="VCC2:VCI2"/>
    <mergeCell ref="VCJ2:VCP2"/>
    <mergeCell ref="VCQ2:VCW2"/>
    <mergeCell ref="VCX2:VDD2"/>
    <mergeCell ref="VDE2:VDK2"/>
    <mergeCell ref="VDL2:VDR2"/>
    <mergeCell ref="VAM2:VAS2"/>
    <mergeCell ref="VAT2:VAZ2"/>
    <mergeCell ref="VBA2:VBG2"/>
    <mergeCell ref="VBH2:VBN2"/>
    <mergeCell ref="VBO2:VBU2"/>
    <mergeCell ref="VBV2:VCB2"/>
    <mergeCell ref="UYW2:UZC2"/>
    <mergeCell ref="UZD2:UZJ2"/>
    <mergeCell ref="UZK2:UZQ2"/>
    <mergeCell ref="UZR2:UZX2"/>
    <mergeCell ref="UZY2:VAE2"/>
    <mergeCell ref="VAF2:VAL2"/>
    <mergeCell ref="UXG2:UXM2"/>
    <mergeCell ref="UXN2:UXT2"/>
    <mergeCell ref="UXU2:UYA2"/>
    <mergeCell ref="UYB2:UYH2"/>
    <mergeCell ref="UYI2:UYO2"/>
    <mergeCell ref="UYP2:UYV2"/>
    <mergeCell ref="UVQ2:UVW2"/>
    <mergeCell ref="UVX2:UWD2"/>
    <mergeCell ref="UWE2:UWK2"/>
    <mergeCell ref="UWL2:UWR2"/>
    <mergeCell ref="UWS2:UWY2"/>
    <mergeCell ref="UWZ2:UXF2"/>
    <mergeCell ref="UUA2:UUG2"/>
    <mergeCell ref="UUH2:UUN2"/>
    <mergeCell ref="UUO2:UUU2"/>
    <mergeCell ref="UUV2:UVB2"/>
    <mergeCell ref="UVC2:UVI2"/>
    <mergeCell ref="UVJ2:UVP2"/>
    <mergeCell ref="USK2:USQ2"/>
    <mergeCell ref="USR2:USX2"/>
    <mergeCell ref="USY2:UTE2"/>
    <mergeCell ref="UTF2:UTL2"/>
    <mergeCell ref="UTM2:UTS2"/>
    <mergeCell ref="UTT2:UTZ2"/>
    <mergeCell ref="UQU2:URA2"/>
    <mergeCell ref="URB2:URH2"/>
    <mergeCell ref="URI2:URO2"/>
    <mergeCell ref="URP2:URV2"/>
    <mergeCell ref="URW2:USC2"/>
    <mergeCell ref="USD2:USJ2"/>
    <mergeCell ref="UPE2:UPK2"/>
    <mergeCell ref="UPL2:UPR2"/>
    <mergeCell ref="UPS2:UPY2"/>
    <mergeCell ref="UPZ2:UQF2"/>
    <mergeCell ref="UQG2:UQM2"/>
    <mergeCell ref="UQN2:UQT2"/>
    <mergeCell ref="UNO2:UNU2"/>
    <mergeCell ref="UNV2:UOB2"/>
    <mergeCell ref="UOC2:UOI2"/>
    <mergeCell ref="UOJ2:UOP2"/>
    <mergeCell ref="UOQ2:UOW2"/>
    <mergeCell ref="UOX2:UPD2"/>
    <mergeCell ref="ULY2:UME2"/>
    <mergeCell ref="UMF2:UML2"/>
    <mergeCell ref="UMM2:UMS2"/>
    <mergeCell ref="UMT2:UMZ2"/>
    <mergeCell ref="UNA2:UNG2"/>
    <mergeCell ref="UNH2:UNN2"/>
    <mergeCell ref="UKI2:UKO2"/>
    <mergeCell ref="UKP2:UKV2"/>
    <mergeCell ref="UKW2:ULC2"/>
    <mergeCell ref="ULD2:ULJ2"/>
    <mergeCell ref="ULK2:ULQ2"/>
    <mergeCell ref="ULR2:ULX2"/>
    <mergeCell ref="UIS2:UIY2"/>
    <mergeCell ref="UIZ2:UJF2"/>
    <mergeCell ref="UJG2:UJM2"/>
    <mergeCell ref="UJN2:UJT2"/>
    <mergeCell ref="UJU2:UKA2"/>
    <mergeCell ref="UKB2:UKH2"/>
    <mergeCell ref="UHC2:UHI2"/>
    <mergeCell ref="UHJ2:UHP2"/>
    <mergeCell ref="UHQ2:UHW2"/>
    <mergeCell ref="UHX2:UID2"/>
    <mergeCell ref="UIE2:UIK2"/>
    <mergeCell ref="UIL2:UIR2"/>
    <mergeCell ref="UFM2:UFS2"/>
    <mergeCell ref="UFT2:UFZ2"/>
    <mergeCell ref="UGA2:UGG2"/>
    <mergeCell ref="UGH2:UGN2"/>
    <mergeCell ref="UGO2:UGU2"/>
    <mergeCell ref="UGV2:UHB2"/>
    <mergeCell ref="UDW2:UEC2"/>
    <mergeCell ref="UED2:UEJ2"/>
    <mergeCell ref="UEK2:UEQ2"/>
    <mergeCell ref="UER2:UEX2"/>
    <mergeCell ref="UEY2:UFE2"/>
    <mergeCell ref="UFF2:UFL2"/>
    <mergeCell ref="UCG2:UCM2"/>
    <mergeCell ref="UCN2:UCT2"/>
    <mergeCell ref="UCU2:UDA2"/>
    <mergeCell ref="UDB2:UDH2"/>
    <mergeCell ref="UDI2:UDO2"/>
    <mergeCell ref="UDP2:UDV2"/>
    <mergeCell ref="UAQ2:UAW2"/>
    <mergeCell ref="UAX2:UBD2"/>
    <mergeCell ref="UBE2:UBK2"/>
    <mergeCell ref="UBL2:UBR2"/>
    <mergeCell ref="UBS2:UBY2"/>
    <mergeCell ref="UBZ2:UCF2"/>
    <mergeCell ref="TZA2:TZG2"/>
    <mergeCell ref="TZH2:TZN2"/>
    <mergeCell ref="TZO2:TZU2"/>
    <mergeCell ref="TZV2:UAB2"/>
    <mergeCell ref="UAC2:UAI2"/>
    <mergeCell ref="UAJ2:UAP2"/>
    <mergeCell ref="TXK2:TXQ2"/>
    <mergeCell ref="TXR2:TXX2"/>
    <mergeCell ref="TXY2:TYE2"/>
    <mergeCell ref="TYF2:TYL2"/>
    <mergeCell ref="TYM2:TYS2"/>
    <mergeCell ref="TYT2:TYZ2"/>
    <mergeCell ref="TVU2:TWA2"/>
    <mergeCell ref="TWB2:TWH2"/>
    <mergeCell ref="TWI2:TWO2"/>
    <mergeCell ref="TWP2:TWV2"/>
    <mergeCell ref="TWW2:TXC2"/>
    <mergeCell ref="TXD2:TXJ2"/>
    <mergeCell ref="TUE2:TUK2"/>
    <mergeCell ref="TUL2:TUR2"/>
    <mergeCell ref="TUS2:TUY2"/>
    <mergeCell ref="TUZ2:TVF2"/>
    <mergeCell ref="TVG2:TVM2"/>
    <mergeCell ref="TVN2:TVT2"/>
    <mergeCell ref="TSO2:TSU2"/>
    <mergeCell ref="TSV2:TTB2"/>
    <mergeCell ref="TTC2:TTI2"/>
    <mergeCell ref="TTJ2:TTP2"/>
    <mergeCell ref="TTQ2:TTW2"/>
    <mergeCell ref="TTX2:TUD2"/>
    <mergeCell ref="TQY2:TRE2"/>
    <mergeCell ref="TRF2:TRL2"/>
    <mergeCell ref="TRM2:TRS2"/>
    <mergeCell ref="TRT2:TRZ2"/>
    <mergeCell ref="TSA2:TSG2"/>
    <mergeCell ref="TSH2:TSN2"/>
    <mergeCell ref="TPI2:TPO2"/>
    <mergeCell ref="TPP2:TPV2"/>
    <mergeCell ref="TPW2:TQC2"/>
    <mergeCell ref="TQD2:TQJ2"/>
    <mergeCell ref="TQK2:TQQ2"/>
    <mergeCell ref="TQR2:TQX2"/>
    <mergeCell ref="TNS2:TNY2"/>
    <mergeCell ref="TNZ2:TOF2"/>
    <mergeCell ref="TOG2:TOM2"/>
    <mergeCell ref="TON2:TOT2"/>
    <mergeCell ref="TOU2:TPA2"/>
    <mergeCell ref="TPB2:TPH2"/>
    <mergeCell ref="TMC2:TMI2"/>
    <mergeCell ref="TMJ2:TMP2"/>
    <mergeCell ref="TMQ2:TMW2"/>
    <mergeCell ref="TMX2:TND2"/>
    <mergeCell ref="TNE2:TNK2"/>
    <mergeCell ref="TNL2:TNR2"/>
    <mergeCell ref="TKM2:TKS2"/>
    <mergeCell ref="TKT2:TKZ2"/>
    <mergeCell ref="TLA2:TLG2"/>
    <mergeCell ref="TLH2:TLN2"/>
    <mergeCell ref="TLO2:TLU2"/>
    <mergeCell ref="TLV2:TMB2"/>
    <mergeCell ref="TIW2:TJC2"/>
    <mergeCell ref="TJD2:TJJ2"/>
    <mergeCell ref="TJK2:TJQ2"/>
    <mergeCell ref="TJR2:TJX2"/>
    <mergeCell ref="TJY2:TKE2"/>
    <mergeCell ref="TKF2:TKL2"/>
    <mergeCell ref="THG2:THM2"/>
    <mergeCell ref="THN2:THT2"/>
    <mergeCell ref="THU2:TIA2"/>
    <mergeCell ref="TIB2:TIH2"/>
    <mergeCell ref="TII2:TIO2"/>
    <mergeCell ref="TIP2:TIV2"/>
    <mergeCell ref="TFQ2:TFW2"/>
    <mergeCell ref="TFX2:TGD2"/>
    <mergeCell ref="TGE2:TGK2"/>
    <mergeCell ref="TGL2:TGR2"/>
    <mergeCell ref="TGS2:TGY2"/>
    <mergeCell ref="TGZ2:THF2"/>
    <mergeCell ref="TEA2:TEG2"/>
    <mergeCell ref="TEH2:TEN2"/>
    <mergeCell ref="TEO2:TEU2"/>
    <mergeCell ref="TEV2:TFB2"/>
    <mergeCell ref="TFC2:TFI2"/>
    <mergeCell ref="TFJ2:TFP2"/>
    <mergeCell ref="TCK2:TCQ2"/>
    <mergeCell ref="TCR2:TCX2"/>
    <mergeCell ref="TCY2:TDE2"/>
    <mergeCell ref="TDF2:TDL2"/>
    <mergeCell ref="TDM2:TDS2"/>
    <mergeCell ref="TDT2:TDZ2"/>
    <mergeCell ref="TAU2:TBA2"/>
    <mergeCell ref="TBB2:TBH2"/>
    <mergeCell ref="TBI2:TBO2"/>
    <mergeCell ref="TBP2:TBV2"/>
    <mergeCell ref="TBW2:TCC2"/>
    <mergeCell ref="TCD2:TCJ2"/>
    <mergeCell ref="SZE2:SZK2"/>
    <mergeCell ref="SZL2:SZR2"/>
    <mergeCell ref="SZS2:SZY2"/>
    <mergeCell ref="SZZ2:TAF2"/>
    <mergeCell ref="TAG2:TAM2"/>
    <mergeCell ref="TAN2:TAT2"/>
    <mergeCell ref="SXO2:SXU2"/>
    <mergeCell ref="SXV2:SYB2"/>
    <mergeCell ref="SYC2:SYI2"/>
    <mergeCell ref="SYJ2:SYP2"/>
    <mergeCell ref="SYQ2:SYW2"/>
    <mergeCell ref="SYX2:SZD2"/>
    <mergeCell ref="SVY2:SWE2"/>
    <mergeCell ref="SWF2:SWL2"/>
    <mergeCell ref="SWM2:SWS2"/>
    <mergeCell ref="SWT2:SWZ2"/>
    <mergeCell ref="SXA2:SXG2"/>
    <mergeCell ref="SXH2:SXN2"/>
    <mergeCell ref="SUI2:SUO2"/>
    <mergeCell ref="SUP2:SUV2"/>
    <mergeCell ref="SUW2:SVC2"/>
    <mergeCell ref="SVD2:SVJ2"/>
    <mergeCell ref="SVK2:SVQ2"/>
    <mergeCell ref="SVR2:SVX2"/>
    <mergeCell ref="SSS2:SSY2"/>
    <mergeCell ref="SSZ2:STF2"/>
    <mergeCell ref="STG2:STM2"/>
    <mergeCell ref="STN2:STT2"/>
    <mergeCell ref="STU2:SUA2"/>
    <mergeCell ref="SUB2:SUH2"/>
    <mergeCell ref="SRC2:SRI2"/>
    <mergeCell ref="SRJ2:SRP2"/>
    <mergeCell ref="SRQ2:SRW2"/>
    <mergeCell ref="SRX2:SSD2"/>
    <mergeCell ref="SSE2:SSK2"/>
    <mergeCell ref="SSL2:SSR2"/>
    <mergeCell ref="SPM2:SPS2"/>
    <mergeCell ref="SPT2:SPZ2"/>
    <mergeCell ref="SQA2:SQG2"/>
    <mergeCell ref="SQH2:SQN2"/>
    <mergeCell ref="SQO2:SQU2"/>
    <mergeCell ref="SQV2:SRB2"/>
    <mergeCell ref="SNW2:SOC2"/>
    <mergeCell ref="SOD2:SOJ2"/>
    <mergeCell ref="SOK2:SOQ2"/>
    <mergeCell ref="SOR2:SOX2"/>
    <mergeCell ref="SOY2:SPE2"/>
    <mergeCell ref="SPF2:SPL2"/>
    <mergeCell ref="SMG2:SMM2"/>
    <mergeCell ref="SMN2:SMT2"/>
    <mergeCell ref="SMU2:SNA2"/>
    <mergeCell ref="SNB2:SNH2"/>
    <mergeCell ref="SNI2:SNO2"/>
    <mergeCell ref="SNP2:SNV2"/>
    <mergeCell ref="SKQ2:SKW2"/>
    <mergeCell ref="SKX2:SLD2"/>
    <mergeCell ref="SLE2:SLK2"/>
    <mergeCell ref="SLL2:SLR2"/>
    <mergeCell ref="SLS2:SLY2"/>
    <mergeCell ref="SLZ2:SMF2"/>
    <mergeCell ref="SJA2:SJG2"/>
    <mergeCell ref="SJH2:SJN2"/>
    <mergeCell ref="SJO2:SJU2"/>
    <mergeCell ref="SJV2:SKB2"/>
    <mergeCell ref="SKC2:SKI2"/>
    <mergeCell ref="SKJ2:SKP2"/>
    <mergeCell ref="SHK2:SHQ2"/>
    <mergeCell ref="SHR2:SHX2"/>
    <mergeCell ref="SHY2:SIE2"/>
    <mergeCell ref="SIF2:SIL2"/>
    <mergeCell ref="SIM2:SIS2"/>
    <mergeCell ref="SIT2:SIZ2"/>
    <mergeCell ref="SFU2:SGA2"/>
    <mergeCell ref="SGB2:SGH2"/>
    <mergeCell ref="SGI2:SGO2"/>
    <mergeCell ref="SGP2:SGV2"/>
    <mergeCell ref="SGW2:SHC2"/>
    <mergeCell ref="SHD2:SHJ2"/>
    <mergeCell ref="SEE2:SEK2"/>
    <mergeCell ref="SEL2:SER2"/>
    <mergeCell ref="SES2:SEY2"/>
    <mergeCell ref="SEZ2:SFF2"/>
    <mergeCell ref="SFG2:SFM2"/>
    <mergeCell ref="SFN2:SFT2"/>
    <mergeCell ref="SCO2:SCU2"/>
    <mergeCell ref="SCV2:SDB2"/>
    <mergeCell ref="SDC2:SDI2"/>
    <mergeCell ref="SDJ2:SDP2"/>
    <mergeCell ref="SDQ2:SDW2"/>
    <mergeCell ref="SDX2:SED2"/>
    <mergeCell ref="SAY2:SBE2"/>
    <mergeCell ref="SBF2:SBL2"/>
    <mergeCell ref="SBM2:SBS2"/>
    <mergeCell ref="SBT2:SBZ2"/>
    <mergeCell ref="SCA2:SCG2"/>
    <mergeCell ref="SCH2:SCN2"/>
    <mergeCell ref="RZI2:RZO2"/>
    <mergeCell ref="RZP2:RZV2"/>
    <mergeCell ref="RZW2:SAC2"/>
    <mergeCell ref="SAD2:SAJ2"/>
    <mergeCell ref="SAK2:SAQ2"/>
    <mergeCell ref="SAR2:SAX2"/>
    <mergeCell ref="RXS2:RXY2"/>
    <mergeCell ref="RXZ2:RYF2"/>
    <mergeCell ref="RYG2:RYM2"/>
    <mergeCell ref="RYN2:RYT2"/>
    <mergeCell ref="RYU2:RZA2"/>
    <mergeCell ref="RZB2:RZH2"/>
    <mergeCell ref="RWC2:RWI2"/>
    <mergeCell ref="RWJ2:RWP2"/>
    <mergeCell ref="RWQ2:RWW2"/>
    <mergeCell ref="RWX2:RXD2"/>
    <mergeCell ref="RXE2:RXK2"/>
    <mergeCell ref="RXL2:RXR2"/>
    <mergeCell ref="RUM2:RUS2"/>
    <mergeCell ref="RUT2:RUZ2"/>
    <mergeCell ref="RVA2:RVG2"/>
    <mergeCell ref="RVH2:RVN2"/>
    <mergeCell ref="RVO2:RVU2"/>
    <mergeCell ref="RVV2:RWB2"/>
    <mergeCell ref="RSW2:RTC2"/>
    <mergeCell ref="RTD2:RTJ2"/>
    <mergeCell ref="RTK2:RTQ2"/>
    <mergeCell ref="RTR2:RTX2"/>
    <mergeCell ref="RTY2:RUE2"/>
    <mergeCell ref="RUF2:RUL2"/>
    <mergeCell ref="RRG2:RRM2"/>
    <mergeCell ref="RRN2:RRT2"/>
    <mergeCell ref="RRU2:RSA2"/>
    <mergeCell ref="RSB2:RSH2"/>
    <mergeCell ref="RSI2:RSO2"/>
    <mergeCell ref="RSP2:RSV2"/>
    <mergeCell ref="RPQ2:RPW2"/>
    <mergeCell ref="RPX2:RQD2"/>
    <mergeCell ref="RQE2:RQK2"/>
    <mergeCell ref="RQL2:RQR2"/>
    <mergeCell ref="RQS2:RQY2"/>
    <mergeCell ref="RQZ2:RRF2"/>
    <mergeCell ref="ROA2:ROG2"/>
    <mergeCell ref="ROH2:RON2"/>
    <mergeCell ref="ROO2:ROU2"/>
    <mergeCell ref="ROV2:RPB2"/>
    <mergeCell ref="RPC2:RPI2"/>
    <mergeCell ref="RPJ2:RPP2"/>
    <mergeCell ref="RMK2:RMQ2"/>
    <mergeCell ref="RMR2:RMX2"/>
    <mergeCell ref="RMY2:RNE2"/>
    <mergeCell ref="RNF2:RNL2"/>
    <mergeCell ref="RNM2:RNS2"/>
    <mergeCell ref="RNT2:RNZ2"/>
    <mergeCell ref="RKU2:RLA2"/>
    <mergeCell ref="RLB2:RLH2"/>
    <mergeCell ref="RLI2:RLO2"/>
    <mergeCell ref="RLP2:RLV2"/>
    <mergeCell ref="RLW2:RMC2"/>
    <mergeCell ref="RMD2:RMJ2"/>
    <mergeCell ref="RJE2:RJK2"/>
    <mergeCell ref="RJL2:RJR2"/>
    <mergeCell ref="RJS2:RJY2"/>
    <mergeCell ref="RJZ2:RKF2"/>
    <mergeCell ref="RKG2:RKM2"/>
    <mergeCell ref="RKN2:RKT2"/>
    <mergeCell ref="RHO2:RHU2"/>
    <mergeCell ref="RHV2:RIB2"/>
    <mergeCell ref="RIC2:RII2"/>
    <mergeCell ref="RIJ2:RIP2"/>
    <mergeCell ref="RIQ2:RIW2"/>
    <mergeCell ref="RIX2:RJD2"/>
    <mergeCell ref="RFY2:RGE2"/>
    <mergeCell ref="RGF2:RGL2"/>
    <mergeCell ref="RGM2:RGS2"/>
    <mergeCell ref="RGT2:RGZ2"/>
    <mergeCell ref="RHA2:RHG2"/>
    <mergeCell ref="RHH2:RHN2"/>
    <mergeCell ref="REI2:REO2"/>
    <mergeCell ref="REP2:REV2"/>
    <mergeCell ref="REW2:RFC2"/>
    <mergeCell ref="RFD2:RFJ2"/>
    <mergeCell ref="RFK2:RFQ2"/>
    <mergeCell ref="RFR2:RFX2"/>
    <mergeCell ref="RCS2:RCY2"/>
    <mergeCell ref="RCZ2:RDF2"/>
    <mergeCell ref="RDG2:RDM2"/>
    <mergeCell ref="RDN2:RDT2"/>
    <mergeCell ref="RDU2:REA2"/>
    <mergeCell ref="REB2:REH2"/>
    <mergeCell ref="RBC2:RBI2"/>
    <mergeCell ref="RBJ2:RBP2"/>
    <mergeCell ref="RBQ2:RBW2"/>
    <mergeCell ref="RBX2:RCD2"/>
    <mergeCell ref="RCE2:RCK2"/>
    <mergeCell ref="RCL2:RCR2"/>
    <mergeCell ref="QZM2:QZS2"/>
    <mergeCell ref="QZT2:QZZ2"/>
    <mergeCell ref="RAA2:RAG2"/>
    <mergeCell ref="RAH2:RAN2"/>
    <mergeCell ref="RAO2:RAU2"/>
    <mergeCell ref="RAV2:RBB2"/>
    <mergeCell ref="QXW2:QYC2"/>
    <mergeCell ref="QYD2:QYJ2"/>
    <mergeCell ref="QYK2:QYQ2"/>
    <mergeCell ref="QYR2:QYX2"/>
    <mergeCell ref="QYY2:QZE2"/>
    <mergeCell ref="QZF2:QZL2"/>
    <mergeCell ref="QWG2:QWM2"/>
    <mergeCell ref="QWN2:QWT2"/>
    <mergeCell ref="QWU2:QXA2"/>
    <mergeCell ref="QXB2:QXH2"/>
    <mergeCell ref="QXI2:QXO2"/>
    <mergeCell ref="QXP2:QXV2"/>
    <mergeCell ref="QUQ2:QUW2"/>
    <mergeCell ref="QUX2:QVD2"/>
    <mergeCell ref="QVE2:QVK2"/>
    <mergeCell ref="QVL2:QVR2"/>
    <mergeCell ref="QVS2:QVY2"/>
    <mergeCell ref="QVZ2:QWF2"/>
    <mergeCell ref="QTA2:QTG2"/>
    <mergeCell ref="QTH2:QTN2"/>
    <mergeCell ref="QTO2:QTU2"/>
    <mergeCell ref="QTV2:QUB2"/>
    <mergeCell ref="QUC2:QUI2"/>
    <mergeCell ref="QUJ2:QUP2"/>
    <mergeCell ref="QRK2:QRQ2"/>
    <mergeCell ref="QRR2:QRX2"/>
    <mergeCell ref="QRY2:QSE2"/>
    <mergeCell ref="QSF2:QSL2"/>
    <mergeCell ref="QSM2:QSS2"/>
    <mergeCell ref="QST2:QSZ2"/>
    <mergeCell ref="QPU2:QQA2"/>
    <mergeCell ref="QQB2:QQH2"/>
    <mergeCell ref="QQI2:QQO2"/>
    <mergeCell ref="QQP2:QQV2"/>
    <mergeCell ref="QQW2:QRC2"/>
    <mergeCell ref="QRD2:QRJ2"/>
    <mergeCell ref="QOE2:QOK2"/>
    <mergeCell ref="QOL2:QOR2"/>
    <mergeCell ref="QOS2:QOY2"/>
    <mergeCell ref="QOZ2:QPF2"/>
    <mergeCell ref="QPG2:QPM2"/>
    <mergeCell ref="QPN2:QPT2"/>
    <mergeCell ref="QMO2:QMU2"/>
    <mergeCell ref="QMV2:QNB2"/>
    <mergeCell ref="QNC2:QNI2"/>
    <mergeCell ref="QNJ2:QNP2"/>
    <mergeCell ref="QNQ2:QNW2"/>
    <mergeCell ref="QNX2:QOD2"/>
    <mergeCell ref="QKY2:QLE2"/>
    <mergeCell ref="QLF2:QLL2"/>
    <mergeCell ref="QLM2:QLS2"/>
    <mergeCell ref="QLT2:QLZ2"/>
    <mergeCell ref="QMA2:QMG2"/>
    <mergeCell ref="QMH2:QMN2"/>
    <mergeCell ref="QJI2:QJO2"/>
    <mergeCell ref="QJP2:QJV2"/>
    <mergeCell ref="QJW2:QKC2"/>
    <mergeCell ref="QKD2:QKJ2"/>
    <mergeCell ref="QKK2:QKQ2"/>
    <mergeCell ref="QKR2:QKX2"/>
    <mergeCell ref="QHS2:QHY2"/>
    <mergeCell ref="QHZ2:QIF2"/>
    <mergeCell ref="QIG2:QIM2"/>
    <mergeCell ref="QIN2:QIT2"/>
    <mergeCell ref="QIU2:QJA2"/>
    <mergeCell ref="QJB2:QJH2"/>
    <mergeCell ref="QGC2:QGI2"/>
    <mergeCell ref="QGJ2:QGP2"/>
    <mergeCell ref="QGQ2:QGW2"/>
    <mergeCell ref="QGX2:QHD2"/>
    <mergeCell ref="QHE2:QHK2"/>
    <mergeCell ref="QHL2:QHR2"/>
    <mergeCell ref="QEM2:QES2"/>
    <mergeCell ref="QET2:QEZ2"/>
    <mergeCell ref="QFA2:QFG2"/>
    <mergeCell ref="QFH2:QFN2"/>
    <mergeCell ref="QFO2:QFU2"/>
    <mergeCell ref="QFV2:QGB2"/>
    <mergeCell ref="QCW2:QDC2"/>
    <mergeCell ref="QDD2:QDJ2"/>
    <mergeCell ref="QDK2:QDQ2"/>
    <mergeCell ref="QDR2:QDX2"/>
    <mergeCell ref="QDY2:QEE2"/>
    <mergeCell ref="QEF2:QEL2"/>
    <mergeCell ref="QBG2:QBM2"/>
    <mergeCell ref="QBN2:QBT2"/>
    <mergeCell ref="QBU2:QCA2"/>
    <mergeCell ref="QCB2:QCH2"/>
    <mergeCell ref="QCI2:QCO2"/>
    <mergeCell ref="QCP2:QCV2"/>
    <mergeCell ref="PZQ2:PZW2"/>
    <mergeCell ref="PZX2:QAD2"/>
    <mergeCell ref="QAE2:QAK2"/>
    <mergeCell ref="QAL2:QAR2"/>
    <mergeCell ref="QAS2:QAY2"/>
    <mergeCell ref="QAZ2:QBF2"/>
    <mergeCell ref="PYA2:PYG2"/>
    <mergeCell ref="PYH2:PYN2"/>
    <mergeCell ref="PYO2:PYU2"/>
    <mergeCell ref="PYV2:PZB2"/>
    <mergeCell ref="PZC2:PZI2"/>
    <mergeCell ref="PZJ2:PZP2"/>
    <mergeCell ref="PWK2:PWQ2"/>
    <mergeCell ref="PWR2:PWX2"/>
    <mergeCell ref="PWY2:PXE2"/>
    <mergeCell ref="PXF2:PXL2"/>
    <mergeCell ref="PXM2:PXS2"/>
    <mergeCell ref="PXT2:PXZ2"/>
    <mergeCell ref="PUU2:PVA2"/>
    <mergeCell ref="PVB2:PVH2"/>
    <mergeCell ref="PVI2:PVO2"/>
    <mergeCell ref="PVP2:PVV2"/>
    <mergeCell ref="PVW2:PWC2"/>
    <mergeCell ref="PWD2:PWJ2"/>
    <mergeCell ref="PTE2:PTK2"/>
    <mergeCell ref="PTL2:PTR2"/>
    <mergeCell ref="PTS2:PTY2"/>
    <mergeCell ref="PTZ2:PUF2"/>
    <mergeCell ref="PUG2:PUM2"/>
    <mergeCell ref="PUN2:PUT2"/>
    <mergeCell ref="PRO2:PRU2"/>
    <mergeCell ref="PRV2:PSB2"/>
    <mergeCell ref="PSC2:PSI2"/>
    <mergeCell ref="PSJ2:PSP2"/>
    <mergeCell ref="PSQ2:PSW2"/>
    <mergeCell ref="PSX2:PTD2"/>
    <mergeCell ref="PPY2:PQE2"/>
    <mergeCell ref="PQF2:PQL2"/>
    <mergeCell ref="PQM2:PQS2"/>
    <mergeCell ref="PQT2:PQZ2"/>
    <mergeCell ref="PRA2:PRG2"/>
    <mergeCell ref="PRH2:PRN2"/>
    <mergeCell ref="POI2:POO2"/>
    <mergeCell ref="POP2:POV2"/>
    <mergeCell ref="POW2:PPC2"/>
    <mergeCell ref="PPD2:PPJ2"/>
    <mergeCell ref="PPK2:PPQ2"/>
    <mergeCell ref="PPR2:PPX2"/>
    <mergeCell ref="PMS2:PMY2"/>
    <mergeCell ref="PMZ2:PNF2"/>
    <mergeCell ref="PNG2:PNM2"/>
    <mergeCell ref="PNN2:PNT2"/>
    <mergeCell ref="PNU2:POA2"/>
    <mergeCell ref="POB2:POH2"/>
    <mergeCell ref="PLC2:PLI2"/>
    <mergeCell ref="PLJ2:PLP2"/>
    <mergeCell ref="PLQ2:PLW2"/>
    <mergeCell ref="PLX2:PMD2"/>
    <mergeCell ref="PME2:PMK2"/>
    <mergeCell ref="PML2:PMR2"/>
    <mergeCell ref="PJM2:PJS2"/>
    <mergeCell ref="PJT2:PJZ2"/>
    <mergeCell ref="PKA2:PKG2"/>
    <mergeCell ref="PKH2:PKN2"/>
    <mergeCell ref="PKO2:PKU2"/>
    <mergeCell ref="PKV2:PLB2"/>
    <mergeCell ref="PHW2:PIC2"/>
    <mergeCell ref="PID2:PIJ2"/>
    <mergeCell ref="PIK2:PIQ2"/>
    <mergeCell ref="PIR2:PIX2"/>
    <mergeCell ref="PIY2:PJE2"/>
    <mergeCell ref="PJF2:PJL2"/>
    <mergeCell ref="PGG2:PGM2"/>
    <mergeCell ref="PGN2:PGT2"/>
    <mergeCell ref="PGU2:PHA2"/>
    <mergeCell ref="PHB2:PHH2"/>
    <mergeCell ref="PHI2:PHO2"/>
    <mergeCell ref="PHP2:PHV2"/>
    <mergeCell ref="PEQ2:PEW2"/>
    <mergeCell ref="PEX2:PFD2"/>
    <mergeCell ref="PFE2:PFK2"/>
    <mergeCell ref="PFL2:PFR2"/>
    <mergeCell ref="PFS2:PFY2"/>
    <mergeCell ref="PFZ2:PGF2"/>
    <mergeCell ref="PDA2:PDG2"/>
    <mergeCell ref="PDH2:PDN2"/>
    <mergeCell ref="PDO2:PDU2"/>
    <mergeCell ref="PDV2:PEB2"/>
    <mergeCell ref="PEC2:PEI2"/>
    <mergeCell ref="PEJ2:PEP2"/>
    <mergeCell ref="PBK2:PBQ2"/>
    <mergeCell ref="PBR2:PBX2"/>
    <mergeCell ref="PBY2:PCE2"/>
    <mergeCell ref="PCF2:PCL2"/>
    <mergeCell ref="PCM2:PCS2"/>
    <mergeCell ref="PCT2:PCZ2"/>
    <mergeCell ref="OZU2:PAA2"/>
    <mergeCell ref="PAB2:PAH2"/>
    <mergeCell ref="PAI2:PAO2"/>
    <mergeCell ref="PAP2:PAV2"/>
    <mergeCell ref="PAW2:PBC2"/>
    <mergeCell ref="PBD2:PBJ2"/>
    <mergeCell ref="OYE2:OYK2"/>
    <mergeCell ref="OYL2:OYR2"/>
    <mergeCell ref="OYS2:OYY2"/>
    <mergeCell ref="OYZ2:OZF2"/>
    <mergeCell ref="OZG2:OZM2"/>
    <mergeCell ref="OZN2:OZT2"/>
    <mergeCell ref="OWO2:OWU2"/>
    <mergeCell ref="OWV2:OXB2"/>
    <mergeCell ref="OXC2:OXI2"/>
    <mergeCell ref="OXJ2:OXP2"/>
    <mergeCell ref="OXQ2:OXW2"/>
    <mergeCell ref="OXX2:OYD2"/>
    <mergeCell ref="OUY2:OVE2"/>
    <mergeCell ref="OVF2:OVL2"/>
    <mergeCell ref="OVM2:OVS2"/>
    <mergeCell ref="OVT2:OVZ2"/>
    <mergeCell ref="OWA2:OWG2"/>
    <mergeCell ref="OWH2:OWN2"/>
    <mergeCell ref="OTI2:OTO2"/>
    <mergeCell ref="OTP2:OTV2"/>
    <mergeCell ref="OTW2:OUC2"/>
    <mergeCell ref="OUD2:OUJ2"/>
    <mergeCell ref="OUK2:OUQ2"/>
    <mergeCell ref="OUR2:OUX2"/>
    <mergeCell ref="ORS2:ORY2"/>
    <mergeCell ref="ORZ2:OSF2"/>
    <mergeCell ref="OSG2:OSM2"/>
    <mergeCell ref="OSN2:OST2"/>
    <mergeCell ref="OSU2:OTA2"/>
    <mergeCell ref="OTB2:OTH2"/>
    <mergeCell ref="OQC2:OQI2"/>
    <mergeCell ref="OQJ2:OQP2"/>
    <mergeCell ref="OQQ2:OQW2"/>
    <mergeCell ref="OQX2:ORD2"/>
    <mergeCell ref="ORE2:ORK2"/>
    <mergeCell ref="ORL2:ORR2"/>
    <mergeCell ref="OOM2:OOS2"/>
    <mergeCell ref="OOT2:OOZ2"/>
    <mergeCell ref="OPA2:OPG2"/>
    <mergeCell ref="OPH2:OPN2"/>
    <mergeCell ref="OPO2:OPU2"/>
    <mergeCell ref="OPV2:OQB2"/>
    <mergeCell ref="OMW2:ONC2"/>
    <mergeCell ref="OND2:ONJ2"/>
    <mergeCell ref="ONK2:ONQ2"/>
    <mergeCell ref="ONR2:ONX2"/>
    <mergeCell ref="ONY2:OOE2"/>
    <mergeCell ref="OOF2:OOL2"/>
    <mergeCell ref="OLG2:OLM2"/>
    <mergeCell ref="OLN2:OLT2"/>
    <mergeCell ref="OLU2:OMA2"/>
    <mergeCell ref="OMB2:OMH2"/>
    <mergeCell ref="OMI2:OMO2"/>
    <mergeCell ref="OMP2:OMV2"/>
    <mergeCell ref="OJQ2:OJW2"/>
    <mergeCell ref="OJX2:OKD2"/>
    <mergeCell ref="OKE2:OKK2"/>
    <mergeCell ref="OKL2:OKR2"/>
    <mergeCell ref="OKS2:OKY2"/>
    <mergeCell ref="OKZ2:OLF2"/>
    <mergeCell ref="OIA2:OIG2"/>
    <mergeCell ref="OIH2:OIN2"/>
    <mergeCell ref="OIO2:OIU2"/>
    <mergeCell ref="OIV2:OJB2"/>
    <mergeCell ref="OJC2:OJI2"/>
    <mergeCell ref="OJJ2:OJP2"/>
    <mergeCell ref="OGK2:OGQ2"/>
    <mergeCell ref="OGR2:OGX2"/>
    <mergeCell ref="OGY2:OHE2"/>
    <mergeCell ref="OHF2:OHL2"/>
    <mergeCell ref="OHM2:OHS2"/>
    <mergeCell ref="OHT2:OHZ2"/>
    <mergeCell ref="OEU2:OFA2"/>
    <mergeCell ref="OFB2:OFH2"/>
    <mergeCell ref="OFI2:OFO2"/>
    <mergeCell ref="OFP2:OFV2"/>
    <mergeCell ref="OFW2:OGC2"/>
    <mergeCell ref="OGD2:OGJ2"/>
    <mergeCell ref="ODE2:ODK2"/>
    <mergeCell ref="ODL2:ODR2"/>
    <mergeCell ref="ODS2:ODY2"/>
    <mergeCell ref="ODZ2:OEF2"/>
    <mergeCell ref="OEG2:OEM2"/>
    <mergeCell ref="OEN2:OET2"/>
    <mergeCell ref="OBO2:OBU2"/>
    <mergeCell ref="OBV2:OCB2"/>
    <mergeCell ref="OCC2:OCI2"/>
    <mergeCell ref="OCJ2:OCP2"/>
    <mergeCell ref="OCQ2:OCW2"/>
    <mergeCell ref="OCX2:ODD2"/>
    <mergeCell ref="NZY2:OAE2"/>
    <mergeCell ref="OAF2:OAL2"/>
    <mergeCell ref="OAM2:OAS2"/>
    <mergeCell ref="OAT2:OAZ2"/>
    <mergeCell ref="OBA2:OBG2"/>
    <mergeCell ref="OBH2:OBN2"/>
    <mergeCell ref="NYI2:NYO2"/>
    <mergeCell ref="NYP2:NYV2"/>
    <mergeCell ref="NYW2:NZC2"/>
    <mergeCell ref="NZD2:NZJ2"/>
    <mergeCell ref="NZK2:NZQ2"/>
    <mergeCell ref="NZR2:NZX2"/>
    <mergeCell ref="NWS2:NWY2"/>
    <mergeCell ref="NWZ2:NXF2"/>
    <mergeCell ref="NXG2:NXM2"/>
    <mergeCell ref="NXN2:NXT2"/>
    <mergeCell ref="NXU2:NYA2"/>
    <mergeCell ref="NYB2:NYH2"/>
    <mergeCell ref="NVC2:NVI2"/>
    <mergeCell ref="NVJ2:NVP2"/>
    <mergeCell ref="NVQ2:NVW2"/>
    <mergeCell ref="NVX2:NWD2"/>
    <mergeCell ref="NWE2:NWK2"/>
    <mergeCell ref="NWL2:NWR2"/>
    <mergeCell ref="NTM2:NTS2"/>
    <mergeCell ref="NTT2:NTZ2"/>
    <mergeCell ref="NUA2:NUG2"/>
    <mergeCell ref="NUH2:NUN2"/>
    <mergeCell ref="NUO2:NUU2"/>
    <mergeCell ref="NUV2:NVB2"/>
    <mergeCell ref="NRW2:NSC2"/>
    <mergeCell ref="NSD2:NSJ2"/>
    <mergeCell ref="NSK2:NSQ2"/>
    <mergeCell ref="NSR2:NSX2"/>
    <mergeCell ref="NSY2:NTE2"/>
    <mergeCell ref="NTF2:NTL2"/>
    <mergeCell ref="NQG2:NQM2"/>
    <mergeCell ref="NQN2:NQT2"/>
    <mergeCell ref="NQU2:NRA2"/>
    <mergeCell ref="NRB2:NRH2"/>
    <mergeCell ref="NRI2:NRO2"/>
    <mergeCell ref="NRP2:NRV2"/>
    <mergeCell ref="NOQ2:NOW2"/>
    <mergeCell ref="NOX2:NPD2"/>
    <mergeCell ref="NPE2:NPK2"/>
    <mergeCell ref="NPL2:NPR2"/>
    <mergeCell ref="NPS2:NPY2"/>
    <mergeCell ref="NPZ2:NQF2"/>
    <mergeCell ref="NNA2:NNG2"/>
    <mergeCell ref="NNH2:NNN2"/>
    <mergeCell ref="NNO2:NNU2"/>
    <mergeCell ref="NNV2:NOB2"/>
    <mergeCell ref="NOC2:NOI2"/>
    <mergeCell ref="NOJ2:NOP2"/>
    <mergeCell ref="NLK2:NLQ2"/>
    <mergeCell ref="NLR2:NLX2"/>
    <mergeCell ref="NLY2:NME2"/>
    <mergeCell ref="NMF2:NML2"/>
    <mergeCell ref="NMM2:NMS2"/>
    <mergeCell ref="NMT2:NMZ2"/>
    <mergeCell ref="NJU2:NKA2"/>
    <mergeCell ref="NKB2:NKH2"/>
    <mergeCell ref="NKI2:NKO2"/>
    <mergeCell ref="NKP2:NKV2"/>
    <mergeCell ref="NKW2:NLC2"/>
    <mergeCell ref="NLD2:NLJ2"/>
    <mergeCell ref="NIE2:NIK2"/>
    <mergeCell ref="NIL2:NIR2"/>
    <mergeCell ref="NIS2:NIY2"/>
    <mergeCell ref="NIZ2:NJF2"/>
    <mergeCell ref="NJG2:NJM2"/>
    <mergeCell ref="NJN2:NJT2"/>
    <mergeCell ref="NGO2:NGU2"/>
    <mergeCell ref="NGV2:NHB2"/>
    <mergeCell ref="NHC2:NHI2"/>
    <mergeCell ref="NHJ2:NHP2"/>
    <mergeCell ref="NHQ2:NHW2"/>
    <mergeCell ref="NHX2:NID2"/>
    <mergeCell ref="NEY2:NFE2"/>
    <mergeCell ref="NFF2:NFL2"/>
    <mergeCell ref="NFM2:NFS2"/>
    <mergeCell ref="NFT2:NFZ2"/>
    <mergeCell ref="NGA2:NGG2"/>
    <mergeCell ref="NGH2:NGN2"/>
    <mergeCell ref="NDI2:NDO2"/>
    <mergeCell ref="NDP2:NDV2"/>
    <mergeCell ref="NDW2:NEC2"/>
    <mergeCell ref="NED2:NEJ2"/>
    <mergeCell ref="NEK2:NEQ2"/>
    <mergeCell ref="NER2:NEX2"/>
    <mergeCell ref="NBS2:NBY2"/>
    <mergeCell ref="NBZ2:NCF2"/>
    <mergeCell ref="NCG2:NCM2"/>
    <mergeCell ref="NCN2:NCT2"/>
    <mergeCell ref="NCU2:NDA2"/>
    <mergeCell ref="NDB2:NDH2"/>
    <mergeCell ref="NAC2:NAI2"/>
    <mergeCell ref="NAJ2:NAP2"/>
    <mergeCell ref="NAQ2:NAW2"/>
    <mergeCell ref="NAX2:NBD2"/>
    <mergeCell ref="NBE2:NBK2"/>
    <mergeCell ref="NBL2:NBR2"/>
    <mergeCell ref="MYM2:MYS2"/>
    <mergeCell ref="MYT2:MYZ2"/>
    <mergeCell ref="MZA2:MZG2"/>
    <mergeCell ref="MZH2:MZN2"/>
    <mergeCell ref="MZO2:MZU2"/>
    <mergeCell ref="MZV2:NAB2"/>
    <mergeCell ref="MWW2:MXC2"/>
    <mergeCell ref="MXD2:MXJ2"/>
    <mergeCell ref="MXK2:MXQ2"/>
    <mergeCell ref="MXR2:MXX2"/>
    <mergeCell ref="MXY2:MYE2"/>
    <mergeCell ref="MYF2:MYL2"/>
    <mergeCell ref="MVG2:MVM2"/>
    <mergeCell ref="MVN2:MVT2"/>
    <mergeCell ref="MVU2:MWA2"/>
    <mergeCell ref="MWB2:MWH2"/>
    <mergeCell ref="MWI2:MWO2"/>
    <mergeCell ref="MWP2:MWV2"/>
    <mergeCell ref="MTQ2:MTW2"/>
    <mergeCell ref="MTX2:MUD2"/>
    <mergeCell ref="MUE2:MUK2"/>
    <mergeCell ref="MUL2:MUR2"/>
    <mergeCell ref="MUS2:MUY2"/>
    <mergeCell ref="MUZ2:MVF2"/>
    <mergeCell ref="MSA2:MSG2"/>
    <mergeCell ref="MSH2:MSN2"/>
    <mergeCell ref="MSO2:MSU2"/>
    <mergeCell ref="MSV2:MTB2"/>
    <mergeCell ref="MTC2:MTI2"/>
    <mergeCell ref="MTJ2:MTP2"/>
    <mergeCell ref="MQK2:MQQ2"/>
    <mergeCell ref="MQR2:MQX2"/>
    <mergeCell ref="MQY2:MRE2"/>
    <mergeCell ref="MRF2:MRL2"/>
    <mergeCell ref="MRM2:MRS2"/>
    <mergeCell ref="MRT2:MRZ2"/>
    <mergeCell ref="MOU2:MPA2"/>
    <mergeCell ref="MPB2:MPH2"/>
    <mergeCell ref="MPI2:MPO2"/>
    <mergeCell ref="MPP2:MPV2"/>
    <mergeCell ref="MPW2:MQC2"/>
    <mergeCell ref="MQD2:MQJ2"/>
    <mergeCell ref="MNE2:MNK2"/>
    <mergeCell ref="MNL2:MNR2"/>
    <mergeCell ref="MNS2:MNY2"/>
    <mergeCell ref="MNZ2:MOF2"/>
    <mergeCell ref="MOG2:MOM2"/>
    <mergeCell ref="MON2:MOT2"/>
    <mergeCell ref="MLO2:MLU2"/>
    <mergeCell ref="MLV2:MMB2"/>
    <mergeCell ref="MMC2:MMI2"/>
    <mergeCell ref="MMJ2:MMP2"/>
    <mergeCell ref="MMQ2:MMW2"/>
    <mergeCell ref="MMX2:MND2"/>
    <mergeCell ref="MJY2:MKE2"/>
    <mergeCell ref="MKF2:MKL2"/>
    <mergeCell ref="MKM2:MKS2"/>
    <mergeCell ref="MKT2:MKZ2"/>
    <mergeCell ref="MLA2:MLG2"/>
    <mergeCell ref="MLH2:MLN2"/>
    <mergeCell ref="MII2:MIO2"/>
    <mergeCell ref="MIP2:MIV2"/>
    <mergeCell ref="MIW2:MJC2"/>
    <mergeCell ref="MJD2:MJJ2"/>
    <mergeCell ref="MJK2:MJQ2"/>
    <mergeCell ref="MJR2:MJX2"/>
    <mergeCell ref="MGS2:MGY2"/>
    <mergeCell ref="MGZ2:MHF2"/>
    <mergeCell ref="MHG2:MHM2"/>
    <mergeCell ref="MHN2:MHT2"/>
    <mergeCell ref="MHU2:MIA2"/>
    <mergeCell ref="MIB2:MIH2"/>
    <mergeCell ref="MFC2:MFI2"/>
    <mergeCell ref="MFJ2:MFP2"/>
    <mergeCell ref="MFQ2:MFW2"/>
    <mergeCell ref="MFX2:MGD2"/>
    <mergeCell ref="MGE2:MGK2"/>
    <mergeCell ref="MGL2:MGR2"/>
    <mergeCell ref="MDM2:MDS2"/>
    <mergeCell ref="MDT2:MDZ2"/>
    <mergeCell ref="MEA2:MEG2"/>
    <mergeCell ref="MEH2:MEN2"/>
    <mergeCell ref="MEO2:MEU2"/>
    <mergeCell ref="MEV2:MFB2"/>
    <mergeCell ref="MBW2:MCC2"/>
    <mergeCell ref="MCD2:MCJ2"/>
    <mergeCell ref="MCK2:MCQ2"/>
    <mergeCell ref="MCR2:MCX2"/>
    <mergeCell ref="MCY2:MDE2"/>
    <mergeCell ref="MDF2:MDL2"/>
    <mergeCell ref="MAG2:MAM2"/>
    <mergeCell ref="MAN2:MAT2"/>
    <mergeCell ref="MAU2:MBA2"/>
    <mergeCell ref="MBB2:MBH2"/>
    <mergeCell ref="MBI2:MBO2"/>
    <mergeCell ref="MBP2:MBV2"/>
    <mergeCell ref="LYQ2:LYW2"/>
    <mergeCell ref="LYX2:LZD2"/>
    <mergeCell ref="LZE2:LZK2"/>
    <mergeCell ref="LZL2:LZR2"/>
    <mergeCell ref="LZS2:LZY2"/>
    <mergeCell ref="LZZ2:MAF2"/>
    <mergeCell ref="LXA2:LXG2"/>
    <mergeCell ref="LXH2:LXN2"/>
    <mergeCell ref="LXO2:LXU2"/>
    <mergeCell ref="LXV2:LYB2"/>
    <mergeCell ref="LYC2:LYI2"/>
    <mergeCell ref="LYJ2:LYP2"/>
    <mergeCell ref="LVK2:LVQ2"/>
    <mergeCell ref="LVR2:LVX2"/>
    <mergeCell ref="LVY2:LWE2"/>
    <mergeCell ref="LWF2:LWL2"/>
    <mergeCell ref="LWM2:LWS2"/>
    <mergeCell ref="LWT2:LWZ2"/>
    <mergeCell ref="LTU2:LUA2"/>
    <mergeCell ref="LUB2:LUH2"/>
    <mergeCell ref="LUI2:LUO2"/>
    <mergeCell ref="LUP2:LUV2"/>
    <mergeCell ref="LUW2:LVC2"/>
    <mergeCell ref="LVD2:LVJ2"/>
    <mergeCell ref="LSE2:LSK2"/>
    <mergeCell ref="LSL2:LSR2"/>
    <mergeCell ref="LSS2:LSY2"/>
    <mergeCell ref="LSZ2:LTF2"/>
    <mergeCell ref="LTG2:LTM2"/>
    <mergeCell ref="LTN2:LTT2"/>
    <mergeCell ref="LQO2:LQU2"/>
    <mergeCell ref="LQV2:LRB2"/>
    <mergeCell ref="LRC2:LRI2"/>
    <mergeCell ref="LRJ2:LRP2"/>
    <mergeCell ref="LRQ2:LRW2"/>
    <mergeCell ref="LRX2:LSD2"/>
    <mergeCell ref="LOY2:LPE2"/>
    <mergeCell ref="LPF2:LPL2"/>
    <mergeCell ref="LPM2:LPS2"/>
    <mergeCell ref="LPT2:LPZ2"/>
    <mergeCell ref="LQA2:LQG2"/>
    <mergeCell ref="LQH2:LQN2"/>
    <mergeCell ref="LNI2:LNO2"/>
    <mergeCell ref="LNP2:LNV2"/>
    <mergeCell ref="LNW2:LOC2"/>
    <mergeCell ref="LOD2:LOJ2"/>
    <mergeCell ref="LOK2:LOQ2"/>
    <mergeCell ref="LOR2:LOX2"/>
    <mergeCell ref="LLS2:LLY2"/>
    <mergeCell ref="LLZ2:LMF2"/>
    <mergeCell ref="LMG2:LMM2"/>
    <mergeCell ref="LMN2:LMT2"/>
    <mergeCell ref="LMU2:LNA2"/>
    <mergeCell ref="LNB2:LNH2"/>
    <mergeCell ref="LKC2:LKI2"/>
    <mergeCell ref="LKJ2:LKP2"/>
    <mergeCell ref="LKQ2:LKW2"/>
    <mergeCell ref="LKX2:LLD2"/>
    <mergeCell ref="LLE2:LLK2"/>
    <mergeCell ref="LLL2:LLR2"/>
    <mergeCell ref="LIM2:LIS2"/>
    <mergeCell ref="LIT2:LIZ2"/>
    <mergeCell ref="LJA2:LJG2"/>
    <mergeCell ref="LJH2:LJN2"/>
    <mergeCell ref="LJO2:LJU2"/>
    <mergeCell ref="LJV2:LKB2"/>
    <mergeCell ref="LGW2:LHC2"/>
    <mergeCell ref="LHD2:LHJ2"/>
    <mergeCell ref="LHK2:LHQ2"/>
    <mergeCell ref="LHR2:LHX2"/>
    <mergeCell ref="LHY2:LIE2"/>
    <mergeCell ref="LIF2:LIL2"/>
    <mergeCell ref="LFG2:LFM2"/>
    <mergeCell ref="LFN2:LFT2"/>
    <mergeCell ref="LFU2:LGA2"/>
    <mergeCell ref="LGB2:LGH2"/>
    <mergeCell ref="LGI2:LGO2"/>
    <mergeCell ref="LGP2:LGV2"/>
    <mergeCell ref="LDQ2:LDW2"/>
    <mergeCell ref="LDX2:LED2"/>
    <mergeCell ref="LEE2:LEK2"/>
    <mergeCell ref="LEL2:LER2"/>
    <mergeCell ref="LES2:LEY2"/>
    <mergeCell ref="LEZ2:LFF2"/>
    <mergeCell ref="LCA2:LCG2"/>
    <mergeCell ref="LCH2:LCN2"/>
    <mergeCell ref="LCO2:LCU2"/>
    <mergeCell ref="LCV2:LDB2"/>
    <mergeCell ref="LDC2:LDI2"/>
    <mergeCell ref="LDJ2:LDP2"/>
    <mergeCell ref="LAK2:LAQ2"/>
    <mergeCell ref="LAR2:LAX2"/>
    <mergeCell ref="LAY2:LBE2"/>
    <mergeCell ref="LBF2:LBL2"/>
    <mergeCell ref="LBM2:LBS2"/>
    <mergeCell ref="LBT2:LBZ2"/>
    <mergeCell ref="KYU2:KZA2"/>
    <mergeCell ref="KZB2:KZH2"/>
    <mergeCell ref="KZI2:KZO2"/>
    <mergeCell ref="KZP2:KZV2"/>
    <mergeCell ref="KZW2:LAC2"/>
    <mergeCell ref="LAD2:LAJ2"/>
    <mergeCell ref="KXE2:KXK2"/>
    <mergeCell ref="KXL2:KXR2"/>
    <mergeCell ref="KXS2:KXY2"/>
    <mergeCell ref="KXZ2:KYF2"/>
    <mergeCell ref="KYG2:KYM2"/>
    <mergeCell ref="KYN2:KYT2"/>
    <mergeCell ref="KVO2:KVU2"/>
    <mergeCell ref="KVV2:KWB2"/>
    <mergeCell ref="KWC2:KWI2"/>
    <mergeCell ref="KWJ2:KWP2"/>
    <mergeCell ref="KWQ2:KWW2"/>
    <mergeCell ref="KWX2:KXD2"/>
    <mergeCell ref="KTY2:KUE2"/>
    <mergeCell ref="KUF2:KUL2"/>
    <mergeCell ref="KUM2:KUS2"/>
    <mergeCell ref="KUT2:KUZ2"/>
    <mergeCell ref="KVA2:KVG2"/>
    <mergeCell ref="KVH2:KVN2"/>
    <mergeCell ref="KSI2:KSO2"/>
    <mergeCell ref="KSP2:KSV2"/>
    <mergeCell ref="KSW2:KTC2"/>
    <mergeCell ref="KTD2:KTJ2"/>
    <mergeCell ref="KTK2:KTQ2"/>
    <mergeCell ref="KTR2:KTX2"/>
    <mergeCell ref="KQS2:KQY2"/>
    <mergeCell ref="KQZ2:KRF2"/>
    <mergeCell ref="KRG2:KRM2"/>
    <mergeCell ref="KRN2:KRT2"/>
    <mergeCell ref="KRU2:KSA2"/>
    <mergeCell ref="KSB2:KSH2"/>
    <mergeCell ref="KPC2:KPI2"/>
    <mergeCell ref="KPJ2:KPP2"/>
    <mergeCell ref="KPQ2:KPW2"/>
    <mergeCell ref="KPX2:KQD2"/>
    <mergeCell ref="KQE2:KQK2"/>
    <mergeCell ref="KQL2:KQR2"/>
    <mergeCell ref="KNM2:KNS2"/>
    <mergeCell ref="KNT2:KNZ2"/>
    <mergeCell ref="KOA2:KOG2"/>
    <mergeCell ref="KOH2:KON2"/>
    <mergeCell ref="KOO2:KOU2"/>
    <mergeCell ref="KOV2:KPB2"/>
    <mergeCell ref="KLW2:KMC2"/>
    <mergeCell ref="KMD2:KMJ2"/>
    <mergeCell ref="KMK2:KMQ2"/>
    <mergeCell ref="KMR2:KMX2"/>
    <mergeCell ref="KMY2:KNE2"/>
    <mergeCell ref="KNF2:KNL2"/>
    <mergeCell ref="KKG2:KKM2"/>
    <mergeCell ref="KKN2:KKT2"/>
    <mergeCell ref="KKU2:KLA2"/>
    <mergeCell ref="KLB2:KLH2"/>
    <mergeCell ref="KLI2:KLO2"/>
    <mergeCell ref="KLP2:KLV2"/>
    <mergeCell ref="KIQ2:KIW2"/>
    <mergeCell ref="KIX2:KJD2"/>
    <mergeCell ref="KJE2:KJK2"/>
    <mergeCell ref="KJL2:KJR2"/>
    <mergeCell ref="KJS2:KJY2"/>
    <mergeCell ref="KJZ2:KKF2"/>
    <mergeCell ref="KHA2:KHG2"/>
    <mergeCell ref="KHH2:KHN2"/>
    <mergeCell ref="KHO2:KHU2"/>
    <mergeCell ref="KHV2:KIB2"/>
    <mergeCell ref="KIC2:KII2"/>
    <mergeCell ref="KIJ2:KIP2"/>
    <mergeCell ref="KFK2:KFQ2"/>
    <mergeCell ref="KFR2:KFX2"/>
    <mergeCell ref="KFY2:KGE2"/>
    <mergeCell ref="KGF2:KGL2"/>
    <mergeCell ref="KGM2:KGS2"/>
    <mergeCell ref="KGT2:KGZ2"/>
    <mergeCell ref="KDU2:KEA2"/>
    <mergeCell ref="KEB2:KEH2"/>
    <mergeCell ref="KEI2:KEO2"/>
    <mergeCell ref="KEP2:KEV2"/>
    <mergeCell ref="KEW2:KFC2"/>
    <mergeCell ref="KFD2:KFJ2"/>
    <mergeCell ref="KCE2:KCK2"/>
    <mergeCell ref="KCL2:KCR2"/>
    <mergeCell ref="KCS2:KCY2"/>
    <mergeCell ref="KCZ2:KDF2"/>
    <mergeCell ref="KDG2:KDM2"/>
    <mergeCell ref="KDN2:KDT2"/>
    <mergeCell ref="KAO2:KAU2"/>
    <mergeCell ref="KAV2:KBB2"/>
    <mergeCell ref="KBC2:KBI2"/>
    <mergeCell ref="KBJ2:KBP2"/>
    <mergeCell ref="KBQ2:KBW2"/>
    <mergeCell ref="KBX2:KCD2"/>
    <mergeCell ref="JYY2:JZE2"/>
    <mergeCell ref="JZF2:JZL2"/>
    <mergeCell ref="JZM2:JZS2"/>
    <mergeCell ref="JZT2:JZZ2"/>
    <mergeCell ref="KAA2:KAG2"/>
    <mergeCell ref="KAH2:KAN2"/>
    <mergeCell ref="JXI2:JXO2"/>
    <mergeCell ref="JXP2:JXV2"/>
    <mergeCell ref="JXW2:JYC2"/>
    <mergeCell ref="JYD2:JYJ2"/>
    <mergeCell ref="JYK2:JYQ2"/>
    <mergeCell ref="JYR2:JYX2"/>
    <mergeCell ref="JVS2:JVY2"/>
    <mergeCell ref="JVZ2:JWF2"/>
    <mergeCell ref="JWG2:JWM2"/>
    <mergeCell ref="JWN2:JWT2"/>
    <mergeCell ref="JWU2:JXA2"/>
    <mergeCell ref="JXB2:JXH2"/>
    <mergeCell ref="JUC2:JUI2"/>
    <mergeCell ref="JUJ2:JUP2"/>
    <mergeCell ref="JUQ2:JUW2"/>
    <mergeCell ref="JUX2:JVD2"/>
    <mergeCell ref="JVE2:JVK2"/>
    <mergeCell ref="JVL2:JVR2"/>
    <mergeCell ref="JSM2:JSS2"/>
    <mergeCell ref="JST2:JSZ2"/>
    <mergeCell ref="JTA2:JTG2"/>
    <mergeCell ref="JTH2:JTN2"/>
    <mergeCell ref="JTO2:JTU2"/>
    <mergeCell ref="JTV2:JUB2"/>
    <mergeCell ref="JQW2:JRC2"/>
    <mergeCell ref="JRD2:JRJ2"/>
    <mergeCell ref="JRK2:JRQ2"/>
    <mergeCell ref="JRR2:JRX2"/>
    <mergeCell ref="JRY2:JSE2"/>
    <mergeCell ref="JSF2:JSL2"/>
    <mergeCell ref="JPG2:JPM2"/>
    <mergeCell ref="JPN2:JPT2"/>
    <mergeCell ref="JPU2:JQA2"/>
    <mergeCell ref="JQB2:JQH2"/>
    <mergeCell ref="JQI2:JQO2"/>
    <mergeCell ref="JQP2:JQV2"/>
    <mergeCell ref="JNQ2:JNW2"/>
    <mergeCell ref="JNX2:JOD2"/>
    <mergeCell ref="JOE2:JOK2"/>
    <mergeCell ref="JOL2:JOR2"/>
    <mergeCell ref="JOS2:JOY2"/>
    <mergeCell ref="JOZ2:JPF2"/>
    <mergeCell ref="JMA2:JMG2"/>
    <mergeCell ref="JMH2:JMN2"/>
    <mergeCell ref="JMO2:JMU2"/>
    <mergeCell ref="JMV2:JNB2"/>
    <mergeCell ref="JNC2:JNI2"/>
    <mergeCell ref="JNJ2:JNP2"/>
    <mergeCell ref="JKK2:JKQ2"/>
    <mergeCell ref="JKR2:JKX2"/>
    <mergeCell ref="JKY2:JLE2"/>
    <mergeCell ref="JLF2:JLL2"/>
    <mergeCell ref="JLM2:JLS2"/>
    <mergeCell ref="JLT2:JLZ2"/>
    <mergeCell ref="JIU2:JJA2"/>
    <mergeCell ref="JJB2:JJH2"/>
    <mergeCell ref="JJI2:JJO2"/>
    <mergeCell ref="JJP2:JJV2"/>
    <mergeCell ref="JJW2:JKC2"/>
    <mergeCell ref="JKD2:JKJ2"/>
    <mergeCell ref="JHE2:JHK2"/>
    <mergeCell ref="JHL2:JHR2"/>
    <mergeCell ref="JHS2:JHY2"/>
    <mergeCell ref="JHZ2:JIF2"/>
    <mergeCell ref="JIG2:JIM2"/>
    <mergeCell ref="JIN2:JIT2"/>
    <mergeCell ref="JFO2:JFU2"/>
    <mergeCell ref="JFV2:JGB2"/>
    <mergeCell ref="JGC2:JGI2"/>
    <mergeCell ref="JGJ2:JGP2"/>
    <mergeCell ref="JGQ2:JGW2"/>
    <mergeCell ref="JGX2:JHD2"/>
    <mergeCell ref="JDY2:JEE2"/>
    <mergeCell ref="JEF2:JEL2"/>
    <mergeCell ref="JEM2:JES2"/>
    <mergeCell ref="JET2:JEZ2"/>
    <mergeCell ref="JFA2:JFG2"/>
    <mergeCell ref="JFH2:JFN2"/>
    <mergeCell ref="JCI2:JCO2"/>
    <mergeCell ref="JCP2:JCV2"/>
    <mergeCell ref="JCW2:JDC2"/>
    <mergeCell ref="JDD2:JDJ2"/>
    <mergeCell ref="JDK2:JDQ2"/>
    <mergeCell ref="JDR2:JDX2"/>
    <mergeCell ref="JAS2:JAY2"/>
    <mergeCell ref="JAZ2:JBF2"/>
    <mergeCell ref="JBG2:JBM2"/>
    <mergeCell ref="JBN2:JBT2"/>
    <mergeCell ref="JBU2:JCA2"/>
    <mergeCell ref="JCB2:JCH2"/>
    <mergeCell ref="IZC2:IZI2"/>
    <mergeCell ref="IZJ2:IZP2"/>
    <mergeCell ref="IZQ2:IZW2"/>
    <mergeCell ref="IZX2:JAD2"/>
    <mergeCell ref="JAE2:JAK2"/>
    <mergeCell ref="JAL2:JAR2"/>
    <mergeCell ref="IXM2:IXS2"/>
    <mergeCell ref="IXT2:IXZ2"/>
    <mergeCell ref="IYA2:IYG2"/>
    <mergeCell ref="IYH2:IYN2"/>
    <mergeCell ref="IYO2:IYU2"/>
    <mergeCell ref="IYV2:IZB2"/>
    <mergeCell ref="IVW2:IWC2"/>
    <mergeCell ref="IWD2:IWJ2"/>
    <mergeCell ref="IWK2:IWQ2"/>
    <mergeCell ref="IWR2:IWX2"/>
    <mergeCell ref="IWY2:IXE2"/>
    <mergeCell ref="IXF2:IXL2"/>
    <mergeCell ref="IUG2:IUM2"/>
    <mergeCell ref="IUN2:IUT2"/>
    <mergeCell ref="IUU2:IVA2"/>
    <mergeCell ref="IVB2:IVH2"/>
    <mergeCell ref="IVI2:IVO2"/>
    <mergeCell ref="IVP2:IVV2"/>
    <mergeCell ref="ISQ2:ISW2"/>
    <mergeCell ref="ISX2:ITD2"/>
    <mergeCell ref="ITE2:ITK2"/>
    <mergeCell ref="ITL2:ITR2"/>
    <mergeCell ref="ITS2:ITY2"/>
    <mergeCell ref="ITZ2:IUF2"/>
    <mergeCell ref="IRA2:IRG2"/>
    <mergeCell ref="IRH2:IRN2"/>
    <mergeCell ref="IRO2:IRU2"/>
    <mergeCell ref="IRV2:ISB2"/>
    <mergeCell ref="ISC2:ISI2"/>
    <mergeCell ref="ISJ2:ISP2"/>
    <mergeCell ref="IPK2:IPQ2"/>
    <mergeCell ref="IPR2:IPX2"/>
    <mergeCell ref="IPY2:IQE2"/>
    <mergeCell ref="IQF2:IQL2"/>
    <mergeCell ref="IQM2:IQS2"/>
    <mergeCell ref="IQT2:IQZ2"/>
    <mergeCell ref="INU2:IOA2"/>
    <mergeCell ref="IOB2:IOH2"/>
    <mergeCell ref="IOI2:IOO2"/>
    <mergeCell ref="IOP2:IOV2"/>
    <mergeCell ref="IOW2:IPC2"/>
    <mergeCell ref="IPD2:IPJ2"/>
    <mergeCell ref="IME2:IMK2"/>
    <mergeCell ref="IML2:IMR2"/>
    <mergeCell ref="IMS2:IMY2"/>
    <mergeCell ref="IMZ2:INF2"/>
    <mergeCell ref="ING2:INM2"/>
    <mergeCell ref="INN2:INT2"/>
    <mergeCell ref="IKO2:IKU2"/>
    <mergeCell ref="IKV2:ILB2"/>
    <mergeCell ref="ILC2:ILI2"/>
    <mergeCell ref="ILJ2:ILP2"/>
    <mergeCell ref="ILQ2:ILW2"/>
    <mergeCell ref="ILX2:IMD2"/>
    <mergeCell ref="IIY2:IJE2"/>
    <mergeCell ref="IJF2:IJL2"/>
    <mergeCell ref="IJM2:IJS2"/>
    <mergeCell ref="IJT2:IJZ2"/>
    <mergeCell ref="IKA2:IKG2"/>
    <mergeCell ref="IKH2:IKN2"/>
    <mergeCell ref="IHI2:IHO2"/>
    <mergeCell ref="IHP2:IHV2"/>
    <mergeCell ref="IHW2:IIC2"/>
    <mergeCell ref="IID2:IIJ2"/>
    <mergeCell ref="IIK2:IIQ2"/>
    <mergeCell ref="IIR2:IIX2"/>
    <mergeCell ref="IFS2:IFY2"/>
    <mergeCell ref="IFZ2:IGF2"/>
    <mergeCell ref="IGG2:IGM2"/>
    <mergeCell ref="IGN2:IGT2"/>
    <mergeCell ref="IGU2:IHA2"/>
    <mergeCell ref="IHB2:IHH2"/>
    <mergeCell ref="IEC2:IEI2"/>
    <mergeCell ref="IEJ2:IEP2"/>
    <mergeCell ref="IEQ2:IEW2"/>
    <mergeCell ref="IEX2:IFD2"/>
    <mergeCell ref="IFE2:IFK2"/>
    <mergeCell ref="IFL2:IFR2"/>
    <mergeCell ref="ICM2:ICS2"/>
    <mergeCell ref="ICT2:ICZ2"/>
    <mergeCell ref="IDA2:IDG2"/>
    <mergeCell ref="IDH2:IDN2"/>
    <mergeCell ref="IDO2:IDU2"/>
    <mergeCell ref="IDV2:IEB2"/>
    <mergeCell ref="IAW2:IBC2"/>
    <mergeCell ref="IBD2:IBJ2"/>
    <mergeCell ref="IBK2:IBQ2"/>
    <mergeCell ref="IBR2:IBX2"/>
    <mergeCell ref="IBY2:ICE2"/>
    <mergeCell ref="ICF2:ICL2"/>
    <mergeCell ref="HZG2:HZM2"/>
    <mergeCell ref="HZN2:HZT2"/>
    <mergeCell ref="HZU2:IAA2"/>
    <mergeCell ref="IAB2:IAH2"/>
    <mergeCell ref="IAI2:IAO2"/>
    <mergeCell ref="IAP2:IAV2"/>
    <mergeCell ref="HXQ2:HXW2"/>
    <mergeCell ref="HXX2:HYD2"/>
    <mergeCell ref="HYE2:HYK2"/>
    <mergeCell ref="HYL2:HYR2"/>
    <mergeCell ref="HYS2:HYY2"/>
    <mergeCell ref="HYZ2:HZF2"/>
    <mergeCell ref="HWA2:HWG2"/>
    <mergeCell ref="HWH2:HWN2"/>
    <mergeCell ref="HWO2:HWU2"/>
    <mergeCell ref="HWV2:HXB2"/>
    <mergeCell ref="HXC2:HXI2"/>
    <mergeCell ref="HXJ2:HXP2"/>
    <mergeCell ref="HUK2:HUQ2"/>
    <mergeCell ref="HUR2:HUX2"/>
    <mergeCell ref="HUY2:HVE2"/>
    <mergeCell ref="HVF2:HVL2"/>
    <mergeCell ref="HVM2:HVS2"/>
    <mergeCell ref="HVT2:HVZ2"/>
    <mergeCell ref="HSU2:HTA2"/>
    <mergeCell ref="HTB2:HTH2"/>
    <mergeCell ref="HTI2:HTO2"/>
    <mergeCell ref="HTP2:HTV2"/>
    <mergeCell ref="HTW2:HUC2"/>
    <mergeCell ref="HUD2:HUJ2"/>
    <mergeCell ref="HRE2:HRK2"/>
    <mergeCell ref="HRL2:HRR2"/>
    <mergeCell ref="HRS2:HRY2"/>
    <mergeCell ref="HRZ2:HSF2"/>
    <mergeCell ref="HSG2:HSM2"/>
    <mergeCell ref="HSN2:HST2"/>
    <mergeCell ref="HPO2:HPU2"/>
    <mergeCell ref="HPV2:HQB2"/>
    <mergeCell ref="HQC2:HQI2"/>
    <mergeCell ref="HQJ2:HQP2"/>
    <mergeCell ref="HQQ2:HQW2"/>
    <mergeCell ref="HQX2:HRD2"/>
    <mergeCell ref="HNY2:HOE2"/>
    <mergeCell ref="HOF2:HOL2"/>
    <mergeCell ref="HOM2:HOS2"/>
    <mergeCell ref="HOT2:HOZ2"/>
    <mergeCell ref="HPA2:HPG2"/>
    <mergeCell ref="HPH2:HPN2"/>
    <mergeCell ref="HMI2:HMO2"/>
    <mergeCell ref="HMP2:HMV2"/>
    <mergeCell ref="HMW2:HNC2"/>
    <mergeCell ref="HND2:HNJ2"/>
    <mergeCell ref="HNK2:HNQ2"/>
    <mergeCell ref="HNR2:HNX2"/>
    <mergeCell ref="HKS2:HKY2"/>
    <mergeCell ref="HKZ2:HLF2"/>
    <mergeCell ref="HLG2:HLM2"/>
    <mergeCell ref="HLN2:HLT2"/>
    <mergeCell ref="HLU2:HMA2"/>
    <mergeCell ref="HMB2:HMH2"/>
    <mergeCell ref="HJC2:HJI2"/>
    <mergeCell ref="HJJ2:HJP2"/>
    <mergeCell ref="HJQ2:HJW2"/>
    <mergeCell ref="HJX2:HKD2"/>
    <mergeCell ref="HKE2:HKK2"/>
    <mergeCell ref="HKL2:HKR2"/>
    <mergeCell ref="HHM2:HHS2"/>
    <mergeCell ref="HHT2:HHZ2"/>
    <mergeCell ref="HIA2:HIG2"/>
    <mergeCell ref="HIH2:HIN2"/>
    <mergeCell ref="HIO2:HIU2"/>
    <mergeCell ref="HIV2:HJB2"/>
    <mergeCell ref="HFW2:HGC2"/>
    <mergeCell ref="HGD2:HGJ2"/>
    <mergeCell ref="HGK2:HGQ2"/>
    <mergeCell ref="HGR2:HGX2"/>
    <mergeCell ref="HGY2:HHE2"/>
    <mergeCell ref="HHF2:HHL2"/>
    <mergeCell ref="HEG2:HEM2"/>
    <mergeCell ref="HEN2:HET2"/>
    <mergeCell ref="HEU2:HFA2"/>
    <mergeCell ref="HFB2:HFH2"/>
    <mergeCell ref="HFI2:HFO2"/>
    <mergeCell ref="HFP2:HFV2"/>
    <mergeCell ref="HCQ2:HCW2"/>
    <mergeCell ref="HCX2:HDD2"/>
    <mergeCell ref="HDE2:HDK2"/>
    <mergeCell ref="HDL2:HDR2"/>
    <mergeCell ref="HDS2:HDY2"/>
    <mergeCell ref="HDZ2:HEF2"/>
    <mergeCell ref="HBA2:HBG2"/>
    <mergeCell ref="HBH2:HBN2"/>
    <mergeCell ref="HBO2:HBU2"/>
    <mergeCell ref="HBV2:HCB2"/>
    <mergeCell ref="HCC2:HCI2"/>
    <mergeCell ref="HCJ2:HCP2"/>
    <mergeCell ref="GZK2:GZQ2"/>
    <mergeCell ref="GZR2:GZX2"/>
    <mergeCell ref="GZY2:HAE2"/>
    <mergeCell ref="HAF2:HAL2"/>
    <mergeCell ref="HAM2:HAS2"/>
    <mergeCell ref="HAT2:HAZ2"/>
    <mergeCell ref="GXU2:GYA2"/>
    <mergeCell ref="GYB2:GYH2"/>
    <mergeCell ref="GYI2:GYO2"/>
    <mergeCell ref="GYP2:GYV2"/>
    <mergeCell ref="GYW2:GZC2"/>
    <mergeCell ref="GZD2:GZJ2"/>
    <mergeCell ref="GWE2:GWK2"/>
    <mergeCell ref="GWL2:GWR2"/>
    <mergeCell ref="GWS2:GWY2"/>
    <mergeCell ref="GWZ2:GXF2"/>
    <mergeCell ref="GXG2:GXM2"/>
    <mergeCell ref="GXN2:GXT2"/>
    <mergeCell ref="GUO2:GUU2"/>
    <mergeCell ref="GUV2:GVB2"/>
    <mergeCell ref="GVC2:GVI2"/>
    <mergeCell ref="GVJ2:GVP2"/>
    <mergeCell ref="GVQ2:GVW2"/>
    <mergeCell ref="GVX2:GWD2"/>
    <mergeCell ref="GSY2:GTE2"/>
    <mergeCell ref="GTF2:GTL2"/>
    <mergeCell ref="GTM2:GTS2"/>
    <mergeCell ref="GTT2:GTZ2"/>
    <mergeCell ref="GUA2:GUG2"/>
    <mergeCell ref="GUH2:GUN2"/>
    <mergeCell ref="GRI2:GRO2"/>
    <mergeCell ref="GRP2:GRV2"/>
    <mergeCell ref="GRW2:GSC2"/>
    <mergeCell ref="GSD2:GSJ2"/>
    <mergeCell ref="GSK2:GSQ2"/>
    <mergeCell ref="GSR2:GSX2"/>
    <mergeCell ref="GPS2:GPY2"/>
    <mergeCell ref="GPZ2:GQF2"/>
    <mergeCell ref="GQG2:GQM2"/>
    <mergeCell ref="GQN2:GQT2"/>
    <mergeCell ref="GQU2:GRA2"/>
    <mergeCell ref="GRB2:GRH2"/>
    <mergeCell ref="GOC2:GOI2"/>
    <mergeCell ref="GOJ2:GOP2"/>
    <mergeCell ref="GOQ2:GOW2"/>
    <mergeCell ref="GOX2:GPD2"/>
    <mergeCell ref="GPE2:GPK2"/>
    <mergeCell ref="GPL2:GPR2"/>
    <mergeCell ref="GMM2:GMS2"/>
    <mergeCell ref="GMT2:GMZ2"/>
    <mergeCell ref="GNA2:GNG2"/>
    <mergeCell ref="GNH2:GNN2"/>
    <mergeCell ref="GNO2:GNU2"/>
    <mergeCell ref="GNV2:GOB2"/>
    <mergeCell ref="GKW2:GLC2"/>
    <mergeCell ref="GLD2:GLJ2"/>
    <mergeCell ref="GLK2:GLQ2"/>
    <mergeCell ref="GLR2:GLX2"/>
    <mergeCell ref="GLY2:GME2"/>
    <mergeCell ref="GMF2:GML2"/>
    <mergeCell ref="GJG2:GJM2"/>
    <mergeCell ref="GJN2:GJT2"/>
    <mergeCell ref="GJU2:GKA2"/>
    <mergeCell ref="GKB2:GKH2"/>
    <mergeCell ref="GKI2:GKO2"/>
    <mergeCell ref="GKP2:GKV2"/>
    <mergeCell ref="GHQ2:GHW2"/>
    <mergeCell ref="GHX2:GID2"/>
    <mergeCell ref="GIE2:GIK2"/>
    <mergeCell ref="GIL2:GIR2"/>
    <mergeCell ref="GIS2:GIY2"/>
    <mergeCell ref="GIZ2:GJF2"/>
    <mergeCell ref="GGA2:GGG2"/>
    <mergeCell ref="GGH2:GGN2"/>
    <mergeCell ref="GGO2:GGU2"/>
    <mergeCell ref="GGV2:GHB2"/>
    <mergeCell ref="GHC2:GHI2"/>
    <mergeCell ref="GHJ2:GHP2"/>
    <mergeCell ref="GEK2:GEQ2"/>
    <mergeCell ref="GER2:GEX2"/>
    <mergeCell ref="GEY2:GFE2"/>
    <mergeCell ref="GFF2:GFL2"/>
    <mergeCell ref="GFM2:GFS2"/>
    <mergeCell ref="GFT2:GFZ2"/>
    <mergeCell ref="GCU2:GDA2"/>
    <mergeCell ref="GDB2:GDH2"/>
    <mergeCell ref="GDI2:GDO2"/>
    <mergeCell ref="GDP2:GDV2"/>
    <mergeCell ref="GDW2:GEC2"/>
    <mergeCell ref="GED2:GEJ2"/>
    <mergeCell ref="GBE2:GBK2"/>
    <mergeCell ref="GBL2:GBR2"/>
    <mergeCell ref="GBS2:GBY2"/>
    <mergeCell ref="GBZ2:GCF2"/>
    <mergeCell ref="GCG2:GCM2"/>
    <mergeCell ref="GCN2:GCT2"/>
    <mergeCell ref="FZO2:FZU2"/>
    <mergeCell ref="FZV2:GAB2"/>
    <mergeCell ref="GAC2:GAI2"/>
    <mergeCell ref="GAJ2:GAP2"/>
    <mergeCell ref="GAQ2:GAW2"/>
    <mergeCell ref="GAX2:GBD2"/>
    <mergeCell ref="FXY2:FYE2"/>
    <mergeCell ref="FYF2:FYL2"/>
    <mergeCell ref="FYM2:FYS2"/>
    <mergeCell ref="FYT2:FYZ2"/>
    <mergeCell ref="FZA2:FZG2"/>
    <mergeCell ref="FZH2:FZN2"/>
    <mergeCell ref="FWI2:FWO2"/>
    <mergeCell ref="FWP2:FWV2"/>
    <mergeCell ref="FWW2:FXC2"/>
    <mergeCell ref="FXD2:FXJ2"/>
    <mergeCell ref="FXK2:FXQ2"/>
    <mergeCell ref="FXR2:FXX2"/>
    <mergeCell ref="FUS2:FUY2"/>
    <mergeCell ref="FUZ2:FVF2"/>
    <mergeCell ref="FVG2:FVM2"/>
    <mergeCell ref="FVN2:FVT2"/>
    <mergeCell ref="FVU2:FWA2"/>
    <mergeCell ref="FWB2:FWH2"/>
    <mergeCell ref="FTC2:FTI2"/>
    <mergeCell ref="FTJ2:FTP2"/>
    <mergeCell ref="FTQ2:FTW2"/>
    <mergeCell ref="FTX2:FUD2"/>
    <mergeCell ref="FUE2:FUK2"/>
    <mergeCell ref="FUL2:FUR2"/>
    <mergeCell ref="FRM2:FRS2"/>
    <mergeCell ref="FRT2:FRZ2"/>
    <mergeCell ref="FSA2:FSG2"/>
    <mergeCell ref="FSH2:FSN2"/>
    <mergeCell ref="FSO2:FSU2"/>
    <mergeCell ref="FSV2:FTB2"/>
    <mergeCell ref="FPW2:FQC2"/>
    <mergeCell ref="FQD2:FQJ2"/>
    <mergeCell ref="FQK2:FQQ2"/>
    <mergeCell ref="FQR2:FQX2"/>
    <mergeCell ref="FQY2:FRE2"/>
    <mergeCell ref="FRF2:FRL2"/>
    <mergeCell ref="FOG2:FOM2"/>
    <mergeCell ref="FON2:FOT2"/>
    <mergeCell ref="FOU2:FPA2"/>
    <mergeCell ref="FPB2:FPH2"/>
    <mergeCell ref="FPI2:FPO2"/>
    <mergeCell ref="FPP2:FPV2"/>
    <mergeCell ref="FMQ2:FMW2"/>
    <mergeCell ref="FMX2:FND2"/>
    <mergeCell ref="FNE2:FNK2"/>
    <mergeCell ref="FNL2:FNR2"/>
    <mergeCell ref="FNS2:FNY2"/>
    <mergeCell ref="FNZ2:FOF2"/>
    <mergeCell ref="FLA2:FLG2"/>
    <mergeCell ref="FLH2:FLN2"/>
    <mergeCell ref="FLO2:FLU2"/>
    <mergeCell ref="FLV2:FMB2"/>
    <mergeCell ref="FMC2:FMI2"/>
    <mergeCell ref="FMJ2:FMP2"/>
    <mergeCell ref="FJK2:FJQ2"/>
    <mergeCell ref="FJR2:FJX2"/>
    <mergeCell ref="FJY2:FKE2"/>
    <mergeCell ref="FKF2:FKL2"/>
    <mergeCell ref="FKM2:FKS2"/>
    <mergeCell ref="FKT2:FKZ2"/>
    <mergeCell ref="FHU2:FIA2"/>
    <mergeCell ref="FIB2:FIH2"/>
    <mergeCell ref="FII2:FIO2"/>
    <mergeCell ref="FIP2:FIV2"/>
    <mergeCell ref="FIW2:FJC2"/>
    <mergeCell ref="FJD2:FJJ2"/>
    <mergeCell ref="FGE2:FGK2"/>
    <mergeCell ref="FGL2:FGR2"/>
    <mergeCell ref="FGS2:FGY2"/>
    <mergeCell ref="FGZ2:FHF2"/>
    <mergeCell ref="FHG2:FHM2"/>
    <mergeCell ref="FHN2:FHT2"/>
    <mergeCell ref="FEO2:FEU2"/>
    <mergeCell ref="FEV2:FFB2"/>
    <mergeCell ref="FFC2:FFI2"/>
    <mergeCell ref="FFJ2:FFP2"/>
    <mergeCell ref="FFQ2:FFW2"/>
    <mergeCell ref="FFX2:FGD2"/>
    <mergeCell ref="FCY2:FDE2"/>
    <mergeCell ref="FDF2:FDL2"/>
    <mergeCell ref="FDM2:FDS2"/>
    <mergeCell ref="FDT2:FDZ2"/>
    <mergeCell ref="FEA2:FEG2"/>
    <mergeCell ref="FEH2:FEN2"/>
    <mergeCell ref="FBI2:FBO2"/>
    <mergeCell ref="FBP2:FBV2"/>
    <mergeCell ref="FBW2:FCC2"/>
    <mergeCell ref="FCD2:FCJ2"/>
    <mergeCell ref="FCK2:FCQ2"/>
    <mergeCell ref="FCR2:FCX2"/>
    <mergeCell ref="EZS2:EZY2"/>
    <mergeCell ref="EZZ2:FAF2"/>
    <mergeCell ref="FAG2:FAM2"/>
    <mergeCell ref="FAN2:FAT2"/>
    <mergeCell ref="FAU2:FBA2"/>
    <mergeCell ref="FBB2:FBH2"/>
    <mergeCell ref="EYC2:EYI2"/>
    <mergeCell ref="EYJ2:EYP2"/>
    <mergeCell ref="EYQ2:EYW2"/>
    <mergeCell ref="EYX2:EZD2"/>
    <mergeCell ref="EZE2:EZK2"/>
    <mergeCell ref="EZL2:EZR2"/>
    <mergeCell ref="EWM2:EWS2"/>
    <mergeCell ref="EWT2:EWZ2"/>
    <mergeCell ref="EXA2:EXG2"/>
    <mergeCell ref="EXH2:EXN2"/>
    <mergeCell ref="EXO2:EXU2"/>
    <mergeCell ref="EXV2:EYB2"/>
    <mergeCell ref="EUW2:EVC2"/>
    <mergeCell ref="EVD2:EVJ2"/>
    <mergeCell ref="EVK2:EVQ2"/>
    <mergeCell ref="EVR2:EVX2"/>
    <mergeCell ref="EVY2:EWE2"/>
    <mergeCell ref="EWF2:EWL2"/>
    <mergeCell ref="ETG2:ETM2"/>
    <mergeCell ref="ETN2:ETT2"/>
    <mergeCell ref="ETU2:EUA2"/>
    <mergeCell ref="EUB2:EUH2"/>
    <mergeCell ref="EUI2:EUO2"/>
    <mergeCell ref="EUP2:EUV2"/>
    <mergeCell ref="ERQ2:ERW2"/>
    <mergeCell ref="ERX2:ESD2"/>
    <mergeCell ref="ESE2:ESK2"/>
    <mergeCell ref="ESL2:ESR2"/>
    <mergeCell ref="ESS2:ESY2"/>
    <mergeCell ref="ESZ2:ETF2"/>
    <mergeCell ref="EQA2:EQG2"/>
    <mergeCell ref="EQH2:EQN2"/>
    <mergeCell ref="EQO2:EQU2"/>
    <mergeCell ref="EQV2:ERB2"/>
    <mergeCell ref="ERC2:ERI2"/>
    <mergeCell ref="ERJ2:ERP2"/>
    <mergeCell ref="EOK2:EOQ2"/>
    <mergeCell ref="EOR2:EOX2"/>
    <mergeCell ref="EOY2:EPE2"/>
    <mergeCell ref="EPF2:EPL2"/>
    <mergeCell ref="EPM2:EPS2"/>
    <mergeCell ref="EPT2:EPZ2"/>
    <mergeCell ref="EMU2:ENA2"/>
    <mergeCell ref="ENB2:ENH2"/>
    <mergeCell ref="ENI2:ENO2"/>
    <mergeCell ref="ENP2:ENV2"/>
    <mergeCell ref="ENW2:EOC2"/>
    <mergeCell ref="EOD2:EOJ2"/>
    <mergeCell ref="ELE2:ELK2"/>
    <mergeCell ref="ELL2:ELR2"/>
    <mergeCell ref="ELS2:ELY2"/>
    <mergeCell ref="ELZ2:EMF2"/>
    <mergeCell ref="EMG2:EMM2"/>
    <mergeCell ref="EMN2:EMT2"/>
    <mergeCell ref="EJO2:EJU2"/>
    <mergeCell ref="EJV2:EKB2"/>
    <mergeCell ref="EKC2:EKI2"/>
    <mergeCell ref="EKJ2:EKP2"/>
    <mergeCell ref="EKQ2:EKW2"/>
    <mergeCell ref="EKX2:ELD2"/>
    <mergeCell ref="EHY2:EIE2"/>
    <mergeCell ref="EIF2:EIL2"/>
    <mergeCell ref="EIM2:EIS2"/>
    <mergeCell ref="EIT2:EIZ2"/>
    <mergeCell ref="EJA2:EJG2"/>
    <mergeCell ref="EJH2:EJN2"/>
    <mergeCell ref="EGI2:EGO2"/>
    <mergeCell ref="EGP2:EGV2"/>
    <mergeCell ref="EGW2:EHC2"/>
    <mergeCell ref="EHD2:EHJ2"/>
    <mergeCell ref="EHK2:EHQ2"/>
    <mergeCell ref="EHR2:EHX2"/>
    <mergeCell ref="EES2:EEY2"/>
    <mergeCell ref="EEZ2:EFF2"/>
    <mergeCell ref="EFG2:EFM2"/>
    <mergeCell ref="EFN2:EFT2"/>
    <mergeCell ref="EFU2:EGA2"/>
    <mergeCell ref="EGB2:EGH2"/>
    <mergeCell ref="EDC2:EDI2"/>
    <mergeCell ref="EDJ2:EDP2"/>
    <mergeCell ref="EDQ2:EDW2"/>
    <mergeCell ref="EDX2:EED2"/>
    <mergeCell ref="EEE2:EEK2"/>
    <mergeCell ref="EEL2:EER2"/>
    <mergeCell ref="EBM2:EBS2"/>
    <mergeCell ref="EBT2:EBZ2"/>
    <mergeCell ref="ECA2:ECG2"/>
    <mergeCell ref="ECH2:ECN2"/>
    <mergeCell ref="ECO2:ECU2"/>
    <mergeCell ref="ECV2:EDB2"/>
    <mergeCell ref="DZW2:EAC2"/>
    <mergeCell ref="EAD2:EAJ2"/>
    <mergeCell ref="EAK2:EAQ2"/>
    <mergeCell ref="EAR2:EAX2"/>
    <mergeCell ref="EAY2:EBE2"/>
    <mergeCell ref="EBF2:EBL2"/>
    <mergeCell ref="DYG2:DYM2"/>
    <mergeCell ref="DYN2:DYT2"/>
    <mergeCell ref="DYU2:DZA2"/>
    <mergeCell ref="DZB2:DZH2"/>
    <mergeCell ref="DZI2:DZO2"/>
    <mergeCell ref="DZP2:DZV2"/>
    <mergeCell ref="DWQ2:DWW2"/>
    <mergeCell ref="DWX2:DXD2"/>
    <mergeCell ref="DXE2:DXK2"/>
    <mergeCell ref="DXL2:DXR2"/>
    <mergeCell ref="DXS2:DXY2"/>
    <mergeCell ref="DXZ2:DYF2"/>
    <mergeCell ref="DVA2:DVG2"/>
    <mergeCell ref="DVH2:DVN2"/>
    <mergeCell ref="DVO2:DVU2"/>
    <mergeCell ref="DVV2:DWB2"/>
    <mergeCell ref="DWC2:DWI2"/>
    <mergeCell ref="DWJ2:DWP2"/>
    <mergeCell ref="DTK2:DTQ2"/>
    <mergeCell ref="DTR2:DTX2"/>
    <mergeCell ref="DTY2:DUE2"/>
    <mergeCell ref="DUF2:DUL2"/>
    <mergeCell ref="DUM2:DUS2"/>
    <mergeCell ref="DUT2:DUZ2"/>
    <mergeCell ref="DRU2:DSA2"/>
    <mergeCell ref="DSB2:DSH2"/>
    <mergeCell ref="DSI2:DSO2"/>
    <mergeCell ref="DSP2:DSV2"/>
    <mergeCell ref="DSW2:DTC2"/>
    <mergeCell ref="DTD2:DTJ2"/>
    <mergeCell ref="DQE2:DQK2"/>
    <mergeCell ref="DQL2:DQR2"/>
    <mergeCell ref="DQS2:DQY2"/>
    <mergeCell ref="DQZ2:DRF2"/>
    <mergeCell ref="DRG2:DRM2"/>
    <mergeCell ref="DRN2:DRT2"/>
    <mergeCell ref="DOO2:DOU2"/>
    <mergeCell ref="DOV2:DPB2"/>
    <mergeCell ref="DPC2:DPI2"/>
    <mergeCell ref="DPJ2:DPP2"/>
    <mergeCell ref="DPQ2:DPW2"/>
    <mergeCell ref="DPX2:DQD2"/>
    <mergeCell ref="DMY2:DNE2"/>
    <mergeCell ref="DNF2:DNL2"/>
    <mergeCell ref="DNM2:DNS2"/>
    <mergeCell ref="DNT2:DNZ2"/>
    <mergeCell ref="DOA2:DOG2"/>
    <mergeCell ref="DOH2:DON2"/>
    <mergeCell ref="DLI2:DLO2"/>
    <mergeCell ref="DLP2:DLV2"/>
    <mergeCell ref="DLW2:DMC2"/>
    <mergeCell ref="DMD2:DMJ2"/>
    <mergeCell ref="DMK2:DMQ2"/>
    <mergeCell ref="DMR2:DMX2"/>
    <mergeCell ref="DJS2:DJY2"/>
    <mergeCell ref="DJZ2:DKF2"/>
    <mergeCell ref="DKG2:DKM2"/>
    <mergeCell ref="DKN2:DKT2"/>
    <mergeCell ref="DKU2:DLA2"/>
    <mergeCell ref="DLB2:DLH2"/>
    <mergeCell ref="DIC2:DII2"/>
    <mergeCell ref="DIJ2:DIP2"/>
    <mergeCell ref="DIQ2:DIW2"/>
    <mergeCell ref="DIX2:DJD2"/>
    <mergeCell ref="DJE2:DJK2"/>
    <mergeCell ref="DJL2:DJR2"/>
    <mergeCell ref="DGM2:DGS2"/>
    <mergeCell ref="DGT2:DGZ2"/>
    <mergeCell ref="DHA2:DHG2"/>
    <mergeCell ref="DHH2:DHN2"/>
    <mergeCell ref="DHO2:DHU2"/>
    <mergeCell ref="DHV2:DIB2"/>
    <mergeCell ref="DEW2:DFC2"/>
    <mergeCell ref="DFD2:DFJ2"/>
    <mergeCell ref="DFK2:DFQ2"/>
    <mergeCell ref="DFR2:DFX2"/>
    <mergeCell ref="DFY2:DGE2"/>
    <mergeCell ref="DGF2:DGL2"/>
    <mergeCell ref="DDG2:DDM2"/>
    <mergeCell ref="DDN2:DDT2"/>
    <mergeCell ref="DDU2:DEA2"/>
    <mergeCell ref="DEB2:DEH2"/>
    <mergeCell ref="DEI2:DEO2"/>
    <mergeCell ref="DEP2:DEV2"/>
    <mergeCell ref="DBQ2:DBW2"/>
    <mergeCell ref="DBX2:DCD2"/>
    <mergeCell ref="DCE2:DCK2"/>
    <mergeCell ref="DCL2:DCR2"/>
    <mergeCell ref="DCS2:DCY2"/>
    <mergeCell ref="DCZ2:DDF2"/>
    <mergeCell ref="DAA2:DAG2"/>
    <mergeCell ref="DAH2:DAN2"/>
    <mergeCell ref="DAO2:DAU2"/>
    <mergeCell ref="DAV2:DBB2"/>
    <mergeCell ref="DBC2:DBI2"/>
    <mergeCell ref="DBJ2:DBP2"/>
    <mergeCell ref="CYK2:CYQ2"/>
    <mergeCell ref="CYR2:CYX2"/>
    <mergeCell ref="CYY2:CZE2"/>
    <mergeCell ref="CZF2:CZL2"/>
    <mergeCell ref="CZM2:CZS2"/>
    <mergeCell ref="CZT2:CZZ2"/>
    <mergeCell ref="CWU2:CXA2"/>
    <mergeCell ref="CXB2:CXH2"/>
    <mergeCell ref="CXI2:CXO2"/>
    <mergeCell ref="CXP2:CXV2"/>
    <mergeCell ref="CXW2:CYC2"/>
    <mergeCell ref="CYD2:CYJ2"/>
    <mergeCell ref="CVE2:CVK2"/>
    <mergeCell ref="CVL2:CVR2"/>
    <mergeCell ref="CVS2:CVY2"/>
    <mergeCell ref="CVZ2:CWF2"/>
    <mergeCell ref="CWG2:CWM2"/>
    <mergeCell ref="CWN2:CWT2"/>
    <mergeCell ref="CTO2:CTU2"/>
    <mergeCell ref="CTV2:CUB2"/>
    <mergeCell ref="CUC2:CUI2"/>
    <mergeCell ref="CUJ2:CUP2"/>
    <mergeCell ref="CUQ2:CUW2"/>
    <mergeCell ref="CUX2:CVD2"/>
    <mergeCell ref="CRY2:CSE2"/>
    <mergeCell ref="CSF2:CSL2"/>
    <mergeCell ref="CSM2:CSS2"/>
    <mergeCell ref="CST2:CSZ2"/>
    <mergeCell ref="CTA2:CTG2"/>
    <mergeCell ref="CTH2:CTN2"/>
    <mergeCell ref="CQI2:CQO2"/>
    <mergeCell ref="CQP2:CQV2"/>
    <mergeCell ref="CQW2:CRC2"/>
    <mergeCell ref="CRD2:CRJ2"/>
    <mergeCell ref="CRK2:CRQ2"/>
    <mergeCell ref="CRR2:CRX2"/>
    <mergeCell ref="COS2:COY2"/>
    <mergeCell ref="COZ2:CPF2"/>
    <mergeCell ref="CPG2:CPM2"/>
    <mergeCell ref="CPN2:CPT2"/>
    <mergeCell ref="CPU2:CQA2"/>
    <mergeCell ref="CQB2:CQH2"/>
    <mergeCell ref="CNC2:CNI2"/>
    <mergeCell ref="CNJ2:CNP2"/>
    <mergeCell ref="CNQ2:CNW2"/>
    <mergeCell ref="CNX2:COD2"/>
    <mergeCell ref="COE2:COK2"/>
    <mergeCell ref="COL2:COR2"/>
    <mergeCell ref="CLM2:CLS2"/>
    <mergeCell ref="CLT2:CLZ2"/>
    <mergeCell ref="CMA2:CMG2"/>
    <mergeCell ref="CMH2:CMN2"/>
    <mergeCell ref="CMO2:CMU2"/>
    <mergeCell ref="CMV2:CNB2"/>
    <mergeCell ref="CJW2:CKC2"/>
    <mergeCell ref="CKD2:CKJ2"/>
    <mergeCell ref="CKK2:CKQ2"/>
    <mergeCell ref="CKR2:CKX2"/>
    <mergeCell ref="CKY2:CLE2"/>
    <mergeCell ref="CLF2:CLL2"/>
    <mergeCell ref="CIG2:CIM2"/>
    <mergeCell ref="CIN2:CIT2"/>
    <mergeCell ref="CIU2:CJA2"/>
    <mergeCell ref="CJB2:CJH2"/>
    <mergeCell ref="CJI2:CJO2"/>
    <mergeCell ref="CJP2:CJV2"/>
    <mergeCell ref="CGQ2:CGW2"/>
    <mergeCell ref="CGX2:CHD2"/>
    <mergeCell ref="CHE2:CHK2"/>
    <mergeCell ref="CHL2:CHR2"/>
    <mergeCell ref="CHS2:CHY2"/>
    <mergeCell ref="CHZ2:CIF2"/>
    <mergeCell ref="CFA2:CFG2"/>
    <mergeCell ref="CFH2:CFN2"/>
    <mergeCell ref="CFO2:CFU2"/>
    <mergeCell ref="CFV2:CGB2"/>
    <mergeCell ref="CGC2:CGI2"/>
    <mergeCell ref="CGJ2:CGP2"/>
    <mergeCell ref="CDK2:CDQ2"/>
    <mergeCell ref="CDR2:CDX2"/>
    <mergeCell ref="CDY2:CEE2"/>
    <mergeCell ref="CEF2:CEL2"/>
    <mergeCell ref="CEM2:CES2"/>
    <mergeCell ref="CET2:CEZ2"/>
    <mergeCell ref="CBU2:CCA2"/>
    <mergeCell ref="CCB2:CCH2"/>
    <mergeCell ref="CCI2:CCO2"/>
    <mergeCell ref="CCP2:CCV2"/>
    <mergeCell ref="CCW2:CDC2"/>
    <mergeCell ref="CDD2:CDJ2"/>
    <mergeCell ref="CAE2:CAK2"/>
    <mergeCell ref="CAL2:CAR2"/>
    <mergeCell ref="CAS2:CAY2"/>
    <mergeCell ref="CAZ2:CBF2"/>
    <mergeCell ref="CBG2:CBM2"/>
    <mergeCell ref="CBN2:CBT2"/>
    <mergeCell ref="BYO2:BYU2"/>
    <mergeCell ref="BYV2:BZB2"/>
    <mergeCell ref="BZC2:BZI2"/>
    <mergeCell ref="BZJ2:BZP2"/>
    <mergeCell ref="BZQ2:BZW2"/>
    <mergeCell ref="BZX2:CAD2"/>
    <mergeCell ref="BWY2:BXE2"/>
    <mergeCell ref="BXF2:BXL2"/>
    <mergeCell ref="BXM2:BXS2"/>
    <mergeCell ref="BXT2:BXZ2"/>
    <mergeCell ref="BYA2:BYG2"/>
    <mergeCell ref="BYH2:BYN2"/>
    <mergeCell ref="BVI2:BVO2"/>
    <mergeCell ref="BVP2:BVV2"/>
    <mergeCell ref="BVW2:BWC2"/>
    <mergeCell ref="BWD2:BWJ2"/>
    <mergeCell ref="BWK2:BWQ2"/>
    <mergeCell ref="BWR2:BWX2"/>
    <mergeCell ref="BTS2:BTY2"/>
    <mergeCell ref="BTZ2:BUF2"/>
    <mergeCell ref="BUG2:BUM2"/>
    <mergeCell ref="BUN2:BUT2"/>
    <mergeCell ref="BUU2:BVA2"/>
    <mergeCell ref="BVB2:BVH2"/>
    <mergeCell ref="BSC2:BSI2"/>
    <mergeCell ref="BSJ2:BSP2"/>
    <mergeCell ref="BSQ2:BSW2"/>
    <mergeCell ref="BSX2:BTD2"/>
    <mergeCell ref="BTE2:BTK2"/>
    <mergeCell ref="BTL2:BTR2"/>
    <mergeCell ref="BQM2:BQS2"/>
    <mergeCell ref="BQT2:BQZ2"/>
    <mergeCell ref="BRA2:BRG2"/>
    <mergeCell ref="BRH2:BRN2"/>
    <mergeCell ref="BRO2:BRU2"/>
    <mergeCell ref="BRV2:BSB2"/>
    <mergeCell ref="BOW2:BPC2"/>
    <mergeCell ref="BPD2:BPJ2"/>
    <mergeCell ref="BPK2:BPQ2"/>
    <mergeCell ref="BPR2:BPX2"/>
    <mergeCell ref="BPY2:BQE2"/>
    <mergeCell ref="BQF2:BQL2"/>
    <mergeCell ref="BNG2:BNM2"/>
    <mergeCell ref="BNN2:BNT2"/>
    <mergeCell ref="BNU2:BOA2"/>
    <mergeCell ref="BOB2:BOH2"/>
    <mergeCell ref="BOI2:BOO2"/>
    <mergeCell ref="BOP2:BOV2"/>
    <mergeCell ref="BLQ2:BLW2"/>
    <mergeCell ref="BLX2:BMD2"/>
    <mergeCell ref="BME2:BMK2"/>
    <mergeCell ref="BML2:BMR2"/>
    <mergeCell ref="BMS2:BMY2"/>
    <mergeCell ref="BMZ2:BNF2"/>
    <mergeCell ref="BKA2:BKG2"/>
    <mergeCell ref="BKH2:BKN2"/>
    <mergeCell ref="BKO2:BKU2"/>
    <mergeCell ref="BKV2:BLB2"/>
    <mergeCell ref="BLC2:BLI2"/>
    <mergeCell ref="BLJ2:BLP2"/>
    <mergeCell ref="BIK2:BIQ2"/>
    <mergeCell ref="BIR2:BIX2"/>
    <mergeCell ref="BIY2:BJE2"/>
    <mergeCell ref="BJF2:BJL2"/>
    <mergeCell ref="BJM2:BJS2"/>
    <mergeCell ref="BJT2:BJZ2"/>
    <mergeCell ref="BGU2:BHA2"/>
    <mergeCell ref="BHB2:BHH2"/>
    <mergeCell ref="BHI2:BHO2"/>
    <mergeCell ref="BHP2:BHV2"/>
    <mergeCell ref="BHW2:BIC2"/>
    <mergeCell ref="BID2:BIJ2"/>
    <mergeCell ref="BFE2:BFK2"/>
    <mergeCell ref="BFL2:BFR2"/>
    <mergeCell ref="BFS2:BFY2"/>
    <mergeCell ref="BFZ2:BGF2"/>
    <mergeCell ref="BGG2:BGM2"/>
    <mergeCell ref="BGN2:BGT2"/>
    <mergeCell ref="BDO2:BDU2"/>
    <mergeCell ref="BDV2:BEB2"/>
    <mergeCell ref="BEC2:BEI2"/>
    <mergeCell ref="BEJ2:BEP2"/>
    <mergeCell ref="BEQ2:BEW2"/>
    <mergeCell ref="BEX2:BFD2"/>
    <mergeCell ref="BBY2:BCE2"/>
    <mergeCell ref="BCF2:BCL2"/>
    <mergeCell ref="BCM2:BCS2"/>
    <mergeCell ref="BCT2:BCZ2"/>
    <mergeCell ref="BDA2:BDG2"/>
    <mergeCell ref="BDH2:BDN2"/>
    <mergeCell ref="BAI2:BAO2"/>
    <mergeCell ref="BAP2:BAV2"/>
    <mergeCell ref="BAW2:BBC2"/>
    <mergeCell ref="BBD2:BBJ2"/>
    <mergeCell ref="BBK2:BBQ2"/>
    <mergeCell ref="BBR2:BBX2"/>
    <mergeCell ref="AYS2:AYY2"/>
    <mergeCell ref="AYZ2:AZF2"/>
    <mergeCell ref="AZG2:AZM2"/>
    <mergeCell ref="AZN2:AZT2"/>
    <mergeCell ref="AZU2:BAA2"/>
    <mergeCell ref="BAB2:BAH2"/>
    <mergeCell ref="AXC2:AXI2"/>
    <mergeCell ref="AXJ2:AXP2"/>
    <mergeCell ref="AXQ2:AXW2"/>
    <mergeCell ref="AXX2:AYD2"/>
    <mergeCell ref="AYE2:AYK2"/>
    <mergeCell ref="AYL2:AYR2"/>
    <mergeCell ref="AVM2:AVS2"/>
    <mergeCell ref="AVT2:AVZ2"/>
    <mergeCell ref="AWA2:AWG2"/>
    <mergeCell ref="AWH2:AWN2"/>
    <mergeCell ref="AWO2:AWU2"/>
    <mergeCell ref="AWV2:AXB2"/>
    <mergeCell ref="ATW2:AUC2"/>
    <mergeCell ref="AUD2:AUJ2"/>
    <mergeCell ref="AUK2:AUQ2"/>
    <mergeCell ref="AUR2:AUX2"/>
    <mergeCell ref="AUY2:AVE2"/>
    <mergeCell ref="AVF2:AVL2"/>
    <mergeCell ref="ASG2:ASM2"/>
    <mergeCell ref="ASN2:AST2"/>
    <mergeCell ref="ASU2:ATA2"/>
    <mergeCell ref="ATB2:ATH2"/>
    <mergeCell ref="ATI2:ATO2"/>
    <mergeCell ref="ATP2:ATV2"/>
    <mergeCell ref="AQQ2:AQW2"/>
    <mergeCell ref="AQX2:ARD2"/>
    <mergeCell ref="ARE2:ARK2"/>
    <mergeCell ref="ARL2:ARR2"/>
    <mergeCell ref="ARS2:ARY2"/>
    <mergeCell ref="ARZ2:ASF2"/>
    <mergeCell ref="APA2:APG2"/>
    <mergeCell ref="APH2:APN2"/>
    <mergeCell ref="APO2:APU2"/>
    <mergeCell ref="APV2:AQB2"/>
    <mergeCell ref="AQC2:AQI2"/>
    <mergeCell ref="AQJ2:AQP2"/>
    <mergeCell ref="ANK2:ANQ2"/>
    <mergeCell ref="ANR2:ANX2"/>
    <mergeCell ref="ANY2:AOE2"/>
    <mergeCell ref="AOF2:AOL2"/>
    <mergeCell ref="AOM2:AOS2"/>
    <mergeCell ref="AOT2:AOZ2"/>
    <mergeCell ref="ALU2:AMA2"/>
    <mergeCell ref="AMB2:AMH2"/>
    <mergeCell ref="AMI2:AMO2"/>
    <mergeCell ref="AMP2:AMV2"/>
    <mergeCell ref="AMW2:ANC2"/>
    <mergeCell ref="AND2:ANJ2"/>
    <mergeCell ref="AKE2:AKK2"/>
    <mergeCell ref="AKL2:AKR2"/>
    <mergeCell ref="AKS2:AKY2"/>
    <mergeCell ref="AKZ2:ALF2"/>
    <mergeCell ref="ALG2:ALM2"/>
    <mergeCell ref="ALN2:ALT2"/>
    <mergeCell ref="AIO2:AIU2"/>
    <mergeCell ref="AIV2:AJB2"/>
    <mergeCell ref="AJC2:AJI2"/>
    <mergeCell ref="AJJ2:AJP2"/>
    <mergeCell ref="AJQ2:AJW2"/>
    <mergeCell ref="AJX2:AKD2"/>
    <mergeCell ref="AGY2:AHE2"/>
    <mergeCell ref="AHF2:AHL2"/>
    <mergeCell ref="AHM2:AHS2"/>
    <mergeCell ref="AHT2:AHZ2"/>
    <mergeCell ref="AIA2:AIG2"/>
    <mergeCell ref="AIH2:AIN2"/>
    <mergeCell ref="AFI2:AFO2"/>
    <mergeCell ref="AFP2:AFV2"/>
    <mergeCell ref="AFW2:AGC2"/>
    <mergeCell ref="AGD2:AGJ2"/>
    <mergeCell ref="AGK2:AGQ2"/>
    <mergeCell ref="AGR2:AGX2"/>
    <mergeCell ref="ADS2:ADY2"/>
    <mergeCell ref="ADZ2:AEF2"/>
    <mergeCell ref="AEG2:AEM2"/>
    <mergeCell ref="AEN2:AET2"/>
    <mergeCell ref="AEU2:AFA2"/>
    <mergeCell ref="AFB2:AFH2"/>
    <mergeCell ref="ACC2:ACI2"/>
    <mergeCell ref="ACJ2:ACP2"/>
    <mergeCell ref="ACQ2:ACW2"/>
    <mergeCell ref="ACX2:ADD2"/>
    <mergeCell ref="ADE2:ADK2"/>
    <mergeCell ref="ADL2:ADR2"/>
    <mergeCell ref="AAM2:AAS2"/>
    <mergeCell ref="AAT2:AAZ2"/>
    <mergeCell ref="ABA2:ABG2"/>
    <mergeCell ref="ABH2:ABN2"/>
    <mergeCell ref="ABO2:ABU2"/>
    <mergeCell ref="ABV2:ACB2"/>
    <mergeCell ref="YW2:ZC2"/>
    <mergeCell ref="ZD2:ZJ2"/>
    <mergeCell ref="ZK2:ZQ2"/>
    <mergeCell ref="ZR2:ZX2"/>
    <mergeCell ref="ZY2:AAE2"/>
    <mergeCell ref="AAF2:AAL2"/>
    <mergeCell ref="XG2:XM2"/>
    <mergeCell ref="XN2:XT2"/>
    <mergeCell ref="XU2:YA2"/>
    <mergeCell ref="YB2:YH2"/>
    <mergeCell ref="YI2:YO2"/>
    <mergeCell ref="YP2:YV2"/>
    <mergeCell ref="VQ2:VW2"/>
    <mergeCell ref="VX2:WD2"/>
    <mergeCell ref="WE2:WK2"/>
    <mergeCell ref="WL2:WR2"/>
    <mergeCell ref="WS2:WY2"/>
    <mergeCell ref="WZ2:XF2"/>
    <mergeCell ref="UA2:UG2"/>
    <mergeCell ref="UH2:UN2"/>
    <mergeCell ref="UO2:UU2"/>
    <mergeCell ref="UV2:VB2"/>
    <mergeCell ref="VC2:VI2"/>
    <mergeCell ref="VJ2:VP2"/>
    <mergeCell ref="SK2:SQ2"/>
    <mergeCell ref="SR2:SX2"/>
    <mergeCell ref="SY2:TE2"/>
    <mergeCell ref="TF2:TL2"/>
    <mergeCell ref="TM2:TS2"/>
    <mergeCell ref="TT2:TZ2"/>
    <mergeCell ref="QU2:RA2"/>
    <mergeCell ref="RB2:RH2"/>
    <mergeCell ref="RI2:RO2"/>
    <mergeCell ref="RP2:RV2"/>
    <mergeCell ref="RW2:SC2"/>
    <mergeCell ref="SD2:SJ2"/>
    <mergeCell ref="PE2:PK2"/>
    <mergeCell ref="PL2:PR2"/>
    <mergeCell ref="PS2:PY2"/>
    <mergeCell ref="PZ2:QF2"/>
    <mergeCell ref="QG2:QM2"/>
    <mergeCell ref="QN2:QT2"/>
    <mergeCell ref="NO2:NU2"/>
    <mergeCell ref="NV2:OB2"/>
    <mergeCell ref="OC2:OI2"/>
    <mergeCell ref="OJ2:OP2"/>
    <mergeCell ref="OQ2:OW2"/>
    <mergeCell ref="OX2:PD2"/>
    <mergeCell ref="LY2:ME2"/>
    <mergeCell ref="MF2:ML2"/>
    <mergeCell ref="MM2:MS2"/>
    <mergeCell ref="MT2:MZ2"/>
    <mergeCell ref="NA2:NG2"/>
    <mergeCell ref="NH2:NN2"/>
    <mergeCell ref="KI2:KO2"/>
    <mergeCell ref="KP2:KV2"/>
    <mergeCell ref="KW2:LC2"/>
    <mergeCell ref="LD2:LJ2"/>
    <mergeCell ref="LK2:LQ2"/>
    <mergeCell ref="LR2:LX2"/>
    <mergeCell ref="IS2:IY2"/>
    <mergeCell ref="IZ2:JF2"/>
    <mergeCell ref="JG2:JM2"/>
    <mergeCell ref="JN2:JT2"/>
    <mergeCell ref="JU2:KA2"/>
    <mergeCell ref="KB2:KH2"/>
    <mergeCell ref="HC2:HI2"/>
    <mergeCell ref="HJ2:HP2"/>
    <mergeCell ref="HQ2:HW2"/>
    <mergeCell ref="HX2:ID2"/>
    <mergeCell ref="IE2:IK2"/>
    <mergeCell ref="IL2:IR2"/>
    <mergeCell ref="FM2:FS2"/>
    <mergeCell ref="FT2:FZ2"/>
    <mergeCell ref="GA2:GG2"/>
    <mergeCell ref="GH2:GN2"/>
    <mergeCell ref="GO2:GU2"/>
    <mergeCell ref="GV2:HB2"/>
    <mergeCell ref="A2:G2"/>
    <mergeCell ref="H2:N2"/>
    <mergeCell ref="O2:U2"/>
    <mergeCell ref="V2:AB2"/>
    <mergeCell ref="AC2:AI2"/>
    <mergeCell ref="AJ2:AP2"/>
    <mergeCell ref="DW2:EC2"/>
    <mergeCell ref="ED2:EJ2"/>
    <mergeCell ref="EK2:EQ2"/>
    <mergeCell ref="ER2:EX2"/>
    <mergeCell ref="EY2:FE2"/>
    <mergeCell ref="FF2:FL2"/>
    <mergeCell ref="CG2:CM2"/>
    <mergeCell ref="CN2:CT2"/>
    <mergeCell ref="CU2:DA2"/>
    <mergeCell ref="DB2:DH2"/>
    <mergeCell ref="DI2:DO2"/>
    <mergeCell ref="DP2:DV2"/>
    <mergeCell ref="AQ2:AW2"/>
    <mergeCell ref="AX2:BD2"/>
    <mergeCell ref="BE2:BK2"/>
    <mergeCell ref="BL2:BR2"/>
    <mergeCell ref="BS2:BY2"/>
    <mergeCell ref="BZ2:CF2"/>
  </mergeCells>
  <pageMargins left="0.7" right="0.7" top="0.75" bottom="0.75" header="0.3" footer="0.3"/>
  <pageSetup paperSize="1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ANUAL</vt:lpstr>
      <vt:lpstr>CONTROL ALGAS I Región</vt:lpstr>
      <vt:lpstr>CONTROL ALGAS III Region</vt:lpstr>
      <vt:lpstr>CONTROL ALGAS IV Región</vt:lpstr>
      <vt:lpstr>CONTROL ALGAS VII Región</vt:lpstr>
      <vt:lpstr>ERIZO X-XI</vt:lpstr>
      <vt:lpstr>Pag. Web</vt:lpstr>
      <vt:lpstr>JULIANA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rgarcia</cp:lastModifiedBy>
  <cp:lastPrinted>2017-02-14T21:28:02Z</cp:lastPrinted>
  <dcterms:created xsi:type="dcterms:W3CDTF">2016-11-16T12:41:37Z</dcterms:created>
  <dcterms:modified xsi:type="dcterms:W3CDTF">2018-12-06T19:17:19Z</dcterms:modified>
</cp:coreProperties>
</file>