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5955" tabRatio="290" activeTab="2"/>
  </bookViews>
  <sheets>
    <sheet name="ERIZO X-XI" sheetId="1" r:id="rId1"/>
    <sheet name="Datos DA" sheetId="2" state="hidden" r:id="rId2"/>
    <sheet name="Web" sheetId="3" r:id="rId3"/>
  </sheets>
  <calcPr calcId="125725"/>
</workbook>
</file>

<file path=xl/calcChain.xml><?xml version="1.0" encoding="utf-8"?>
<calcChain xmlns="http://schemas.openxmlformats.org/spreadsheetml/2006/main">
  <c r="H3" i="3"/>
  <c r="H2"/>
  <c r="K3"/>
  <c r="K2"/>
  <c r="H9" i="1"/>
  <c r="F11"/>
  <c r="G16"/>
  <c r="I11" l="1"/>
  <c r="H10"/>
  <c r="O6" i="3" l="1"/>
  <c r="N6"/>
  <c r="O5"/>
  <c r="K5"/>
  <c r="H5"/>
  <c r="J5" s="1"/>
  <c r="O4"/>
  <c r="K4"/>
  <c r="H4"/>
  <c r="J4" s="1"/>
  <c r="O3"/>
  <c r="N3"/>
  <c r="J3"/>
  <c r="O2"/>
  <c r="N2"/>
  <c r="E7" i="2"/>
  <c r="J8"/>
  <c r="D8"/>
  <c r="C8"/>
  <c r="C6"/>
  <c r="E6" s="1"/>
  <c r="E8" s="1"/>
  <c r="F16" i="1"/>
  <c r="H13"/>
  <c r="H14"/>
  <c r="M3" i="3" l="1"/>
  <c r="H6"/>
  <c r="J6" s="1"/>
  <c r="L3"/>
  <c r="L4"/>
  <c r="L5"/>
  <c r="K6" l="1"/>
  <c r="L6" s="1"/>
  <c r="I9" i="1" l="1"/>
  <c r="H12" l="1"/>
  <c r="H15" l="1"/>
  <c r="B14"/>
  <c r="I10"/>
  <c r="H11" l="1"/>
  <c r="J2" i="3"/>
  <c r="H16" i="1"/>
  <c r="L2" i="3" l="1"/>
  <c r="M2"/>
</calcChain>
</file>

<file path=xl/comments1.xml><?xml version="1.0" encoding="utf-8"?>
<comments xmlns="http://schemas.openxmlformats.org/spreadsheetml/2006/main">
  <authors>
    <author>rgarcia</author>
  </authors>
  <commentList>
    <comment ref="D9" authorId="0">
      <text>
        <r>
          <rPr>
            <b/>
            <sz val="10"/>
            <color indexed="81"/>
            <rFont val="Tahoma"/>
            <family val="2"/>
          </rPr>
          <t>kmolina:</t>
        </r>
        <r>
          <rPr>
            <sz val="10"/>
            <color indexed="81"/>
            <rFont val="Tahoma"/>
            <family val="2"/>
          </rPr>
          <t xml:space="preserve">
D Ex N° 02-2020  Suspende veda biológica y establece cuota de captura.
Art 3°, letra b): Los remamentes de esta cuota podran ser extraidos una vez que se agote la Cuota de captura 2020, y hasta el 14 de Oct de 2020.</t>
        </r>
      </text>
    </comment>
    <comment ref="D10" authorId="0">
      <text>
        <r>
          <rPr>
            <b/>
            <sz val="11"/>
            <color indexed="81"/>
            <rFont val="Tahoma"/>
            <family val="2"/>
          </rPr>
          <t xml:space="preserve">kmolina:
</t>
        </r>
        <r>
          <rPr>
            <sz val="10"/>
            <color indexed="81"/>
            <rFont val="Tahoma"/>
            <family val="2"/>
          </rPr>
          <t>D Ex N° 02-2020  Suspende veda biológica y establece cuota de captura.
Art 3°, letra b): Los remamentes de esta cuota podran ser extraidos una vez que se agote la Cuota de captura 2020, y hasta el 14 de Oct de 2020.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<sst xmlns="http://schemas.openxmlformats.org/spreadsheetml/2006/main" count="90" uniqueCount="57">
  <si>
    <t>Recurso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</si>
  <si>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</si>
  <si>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</si>
  <si>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</si>
  <si>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</si>
  <si>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</si>
  <si>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</si>
  <si>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</si>
  <si>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</si>
  <si>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</si>
  <si>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Período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</si>
  <si>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</si>
  <si>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</si>
  <si>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</si>
  <si>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</si>
  <si>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</si>
  <si>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</si>
  <si>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</si>
  <si>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</si>
  <si>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</si>
  <si>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</si>
  <si>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</si>
  <si>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</si>
  <si>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</si>
  <si>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</si>
  <si>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</si>
  <si>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</si>
  <si>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</si>
  <si>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</si>
  <si>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</si>
  <si>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</si>
  <si>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</si>
  <si>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</si>
  <si>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</si>
  <si>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</si>
  <si>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</si>
  <si>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</si>
  <si>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</si>
  <si>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</si>
  <si>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</si>
  <si>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ENERO</t>
  </si>
  <si>
    <t>FEBRERO</t>
  </si>
  <si>
    <t>MARZO</t>
  </si>
  <si>
    <t>DICIEMBRE</t>
  </si>
  <si>
    <t>XI</t>
  </si>
  <si>
    <t>nm_asignatariocc_organizacion_titular_area</t>
  </si>
  <si>
    <t>BUZOS-RECOLECTORES X-ZONA CONTIGUA</t>
  </si>
  <si>
    <t>BUZOS-RECOLECTORES XI REGION</t>
  </si>
  <si>
    <t xml:space="preserve">BUZOS-RECOLECTORES MACROZONA X-XI </t>
  </si>
  <si>
    <t>MACROZONA</t>
  </si>
  <si>
    <t xml:space="preserve">REGION </t>
  </si>
  <si>
    <t>zonacontrol</t>
  </si>
  <si>
    <t>X-ZC</t>
  </si>
  <si>
    <t>Ene-Feb</t>
  </si>
  <si>
    <t xml:space="preserve">RESUMEN ANUAL CONSUMO DE CUOTA ERIZO X - XI REGION, AÑO 2020 </t>
  </si>
  <si>
    <t>BUZOS-RECOLECTORES LOS LAGOS (ESTIVAL UNIDADES)</t>
  </si>
  <si>
    <t>BUZOS-RECOLECTORES AYSEN (ESTIVAL TONELADAS)</t>
  </si>
</sst>
</file>

<file path=xl/styles.xml><?xml version="1.0" encoding="utf-8"?>
<styleSheet xmlns="http://schemas.openxmlformats.org/spreadsheetml/2006/main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  <numFmt numFmtId="167" formatCode="[$-F800]dddd\,\ mmmm\ dd\,\ yyyy"/>
    <numFmt numFmtId="168" formatCode="#\ ##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7" fillId="16" borderId="13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8" fillId="17" borderId="14" applyNumberForma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21" fillId="7" borderId="13" applyNumberFormat="0" applyAlignment="0" applyProtection="0"/>
    <xf numFmtId="0" fontId="14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0" fontId="23" fillId="23" borderId="16" applyNumberFormat="0" applyFont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9" fillId="0" borderId="0"/>
  </cellStyleXfs>
  <cellXfs count="94">
    <xf numFmtId="0" fontId="0" fillId="0" borderId="0" xfId="0"/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37" fillId="25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7" borderId="11" xfId="0" applyNumberFormat="1" applyFont="1" applyFill="1" applyBorder="1"/>
    <xf numFmtId="0" fontId="2" fillId="24" borderId="11" xfId="0" applyNumberFormat="1" applyFont="1" applyFill="1" applyBorder="1"/>
    <xf numFmtId="0" fontId="0" fillId="28" borderId="11" xfId="0" applyNumberFormat="1" applyFill="1" applyBorder="1"/>
    <xf numFmtId="0" fontId="2" fillId="25" borderId="11" xfId="0" applyNumberFormat="1" applyFont="1" applyFill="1" applyBorder="1"/>
    <xf numFmtId="0" fontId="37" fillId="0" borderId="11" xfId="0" applyFont="1" applyBorder="1" applyAlignment="1">
      <alignment horizontal="center"/>
    </xf>
    <xf numFmtId="0" fontId="0" fillId="29" borderId="0" xfId="0" applyFill="1"/>
    <xf numFmtId="0" fontId="7" fillId="29" borderId="0" xfId="0" applyFont="1" applyFill="1"/>
    <xf numFmtId="10" fontId="7" fillId="29" borderId="0" xfId="0" applyNumberFormat="1" applyFont="1" applyFill="1"/>
    <xf numFmtId="9" fontId="4" fillId="29" borderId="0" xfId="0" applyNumberFormat="1" applyFont="1" applyFill="1"/>
    <xf numFmtId="0" fontId="36" fillId="29" borderId="0" xfId="0" applyFont="1" applyFill="1" applyAlignment="1">
      <alignment horizontal="center"/>
    </xf>
    <xf numFmtId="0" fontId="4" fillId="29" borderId="0" xfId="0" applyFont="1" applyFill="1"/>
    <xf numFmtId="9" fontId="5" fillId="0" borderId="11" xfId="1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164" fontId="6" fillId="0" borderId="27" xfId="1" applyNumberFormat="1" applyFont="1" applyFill="1" applyBorder="1" applyAlignment="1">
      <alignment horizontal="center" vertical="center"/>
    </xf>
    <xf numFmtId="165" fontId="6" fillId="0" borderId="27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4" fontId="6" fillId="0" borderId="26" xfId="1" applyNumberFormat="1" applyFont="1" applyFill="1" applyBorder="1" applyAlignment="1">
      <alignment horizontal="center" vertical="center"/>
    </xf>
    <xf numFmtId="0" fontId="5" fillId="30" borderId="34" xfId="0" applyNumberFormat="1" applyFont="1" applyFill="1" applyBorder="1" applyAlignment="1">
      <alignment horizontal="center" vertical="center"/>
    </xf>
    <xf numFmtId="0" fontId="5" fillId="30" borderId="10" xfId="0" applyNumberFormat="1" applyFont="1" applyFill="1" applyBorder="1" applyAlignment="1">
      <alignment horizontal="center" vertical="center"/>
    </xf>
    <xf numFmtId="0" fontId="5" fillId="30" borderId="33" xfId="0" applyNumberFormat="1" applyFont="1" applyFill="1" applyBorder="1" applyAlignment="1">
      <alignment horizontal="center" vertical="center"/>
    </xf>
    <xf numFmtId="4" fontId="8" fillId="30" borderId="12" xfId="0" applyNumberFormat="1" applyFont="1" applyFill="1" applyBorder="1" applyAlignment="1">
      <alignment horizontal="center" vertical="center"/>
    </xf>
    <xf numFmtId="9" fontId="5" fillId="30" borderId="25" xfId="1" applyNumberFormat="1" applyFont="1" applyFill="1" applyBorder="1" applyAlignment="1">
      <alignment horizontal="center" vertical="center"/>
    </xf>
    <xf numFmtId="9" fontId="5" fillId="30" borderId="11" xfId="1" applyNumberFormat="1" applyFont="1" applyFill="1" applyBorder="1" applyAlignment="1">
      <alignment horizontal="center" vertical="center"/>
    </xf>
    <xf numFmtId="10" fontId="5" fillId="30" borderId="12" xfId="1" applyNumberFormat="1" applyFont="1" applyFill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4" fillId="31" borderId="11" xfId="41709" applyFont="1" applyFill="1" applyBorder="1" applyAlignment="1">
      <alignment horizontal="center"/>
    </xf>
    <xf numFmtId="0" fontId="14" fillId="0" borderId="11" xfId="41709" applyFont="1" applyFill="1" applyBorder="1" applyAlignment="1">
      <alignment horizontal="center" wrapText="1"/>
    </xf>
    <xf numFmtId="0" fontId="14" fillId="0" borderId="11" xfId="41709" applyFont="1" applyFill="1" applyBorder="1" applyAlignment="1">
      <alignment wrapText="1"/>
    </xf>
    <xf numFmtId="0" fontId="35" fillId="32" borderId="29" xfId="0" applyFont="1" applyFill="1" applyBorder="1" applyAlignment="1">
      <alignment horizontal="center" vertical="center" wrapText="1"/>
    </xf>
    <xf numFmtId="0" fontId="35" fillId="32" borderId="3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35" fillId="32" borderId="32" xfId="0" applyFont="1" applyFill="1" applyBorder="1" applyAlignment="1">
      <alignment horizontal="center" vertical="center" wrapText="1"/>
    </xf>
    <xf numFmtId="9" fontId="35" fillId="32" borderId="30" xfId="1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5" fillId="32" borderId="32" xfId="0" applyFont="1" applyFill="1" applyBorder="1" applyAlignment="1">
      <alignment horizontal="center" vertical="center" wrapText="1"/>
    </xf>
    <xf numFmtId="0" fontId="38" fillId="32" borderId="30" xfId="0" applyFont="1" applyFill="1" applyBorder="1" applyAlignment="1">
      <alignment horizontal="center" vertical="center" wrapText="1"/>
    </xf>
    <xf numFmtId="10" fontId="38" fillId="32" borderId="30" xfId="1" applyNumberFormat="1" applyFont="1" applyFill="1" applyBorder="1" applyAlignment="1">
      <alignment horizontal="center" vertical="center" wrapText="1"/>
    </xf>
    <xf numFmtId="10" fontId="35" fillId="32" borderId="30" xfId="1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0" fontId="35" fillId="32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5" fillId="32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168" fontId="5" fillId="33" borderId="26" xfId="0" applyNumberFormat="1" applyFont="1" applyFill="1" applyBorder="1" applyAlignment="1">
      <alignment horizontal="center" vertical="center"/>
    </xf>
    <xf numFmtId="168" fontId="5" fillId="33" borderId="27" xfId="0" applyNumberFormat="1" applyFont="1" applyFill="1" applyBorder="1" applyAlignment="1">
      <alignment horizontal="center" vertical="center"/>
    </xf>
    <xf numFmtId="168" fontId="35" fillId="32" borderId="31" xfId="0" applyNumberFormat="1" applyFont="1" applyFill="1" applyBorder="1" applyAlignment="1">
      <alignment horizontal="center" vertical="center" wrapText="1"/>
    </xf>
    <xf numFmtId="168" fontId="5" fillId="30" borderId="25" xfId="0" applyNumberFormat="1" applyFont="1" applyFill="1" applyBorder="1" applyAlignment="1">
      <alignment horizontal="center" vertical="center"/>
    </xf>
    <xf numFmtId="168" fontId="5" fillId="30" borderId="11" xfId="0" applyNumberFormat="1" applyFont="1" applyFill="1" applyBorder="1" applyAlignment="1">
      <alignment horizontal="center" vertical="center"/>
    </xf>
    <xf numFmtId="168" fontId="35" fillId="32" borderId="30" xfId="0" applyNumberFormat="1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67" fontId="34" fillId="32" borderId="5" xfId="0" applyNumberFormat="1" applyFont="1" applyFill="1" applyBorder="1" applyAlignment="1">
      <alignment horizontal="center" vertical="center"/>
    </xf>
    <xf numFmtId="167" fontId="34" fillId="32" borderId="24" xfId="0" applyNumberFormat="1" applyFont="1" applyFill="1" applyBorder="1" applyAlignment="1">
      <alignment horizontal="center" vertical="center"/>
    </xf>
    <xf numFmtId="167" fontId="34" fillId="32" borderId="6" xfId="0" applyNumberFormat="1" applyFont="1" applyFill="1" applyBorder="1" applyAlignment="1">
      <alignment horizontal="center" vertical="center"/>
    </xf>
    <xf numFmtId="0" fontId="34" fillId="32" borderId="35" xfId="0" applyFont="1" applyFill="1" applyBorder="1" applyAlignment="1">
      <alignment horizontal="center" vertical="center"/>
    </xf>
    <xf numFmtId="0" fontId="34" fillId="32" borderId="8" xfId="0" applyFont="1" applyFill="1" applyBorder="1" applyAlignment="1">
      <alignment horizontal="center" vertical="center"/>
    </xf>
    <xf numFmtId="0" fontId="34" fillId="32" borderId="7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</cellXfs>
  <cellStyles count="41710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xcel Built-in Normal" xfId="573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3" xfId="6076"/>
    <cellStyle name="Normal 10 4" xfId="6077"/>
    <cellStyle name="Normal 10 5" xfId="6078"/>
    <cellStyle name="Normal 10 6" xfId="6079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5" xfId="6172"/>
    <cellStyle name="Normal 11 6" xfId="6173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2" xfId="6218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2" xfId="6300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3" xfId="6928"/>
    <cellStyle name="Normal 2 11 2 4" xfId="6929"/>
    <cellStyle name="Normal 2 11 2 5" xfId="693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6" xfId="7876"/>
    <cellStyle name="Normal 2 17" xfId="7877"/>
    <cellStyle name="Normal 2 18" xfId="7878"/>
    <cellStyle name="Normal 2 19" xfId="7879"/>
    <cellStyle name="Normal 2 2" xfId="7880"/>
    <cellStyle name="Normal 2 2 10" xfId="7881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3" xfId="7918"/>
    <cellStyle name="Normal 2 2 11 2 2 4" xfId="7919"/>
    <cellStyle name="Normal 2 2 11 2 2 5" xfId="792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3" xfId="8225"/>
    <cellStyle name="Normal 2 2 11 4" xfId="8226"/>
    <cellStyle name="Normal 2 2 11 5" xfId="8227"/>
    <cellStyle name="Normal 2 2 11 6" xfId="8228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3" xfId="8292"/>
    <cellStyle name="Normal 2 2 14" xfId="8293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3" xfId="8311"/>
    <cellStyle name="Normal 2 2 15 4" xfId="8312"/>
    <cellStyle name="Normal 2 2 15 5" xfId="8313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4" xfId="9181"/>
    <cellStyle name="Normal 2 2 2 15" xfId="9182"/>
    <cellStyle name="Normal 2 2 2 16" xfId="9183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1" xfId="9266"/>
    <cellStyle name="Normal 2 2 2 2 12" xfId="9267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3" xfId="9285"/>
    <cellStyle name="Normal 2 2 2 2 13 4" xfId="9286"/>
    <cellStyle name="Normal 2 2 2 2 13 5" xfId="9287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3" xfId="9706"/>
    <cellStyle name="Normal 2 2 2 2 2 2 2 2 2 4" xfId="9707"/>
    <cellStyle name="Normal 2 2 2 2 2 2 2 2 2 5" xfId="9708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3" xfId="10013"/>
    <cellStyle name="Normal 2 2 2 2 2 2 2 4" xfId="10014"/>
    <cellStyle name="Normal 2 2 2 2 2 2 2 5" xfId="10015"/>
    <cellStyle name="Normal 2 2 2 2 2 2 2 6" xfId="100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4" xfId="10080"/>
    <cellStyle name="Normal 2 2 2 2 2 2 5" xfId="10081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3" xfId="10099"/>
    <cellStyle name="Normal 2 2 2 2 2 2 6 4" xfId="10100"/>
    <cellStyle name="Normal 2 2 2 2 2 2 6 5" xfId="1010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3" xfId="10747"/>
    <cellStyle name="Normal 2 2 2 2 2 3 2 4" xfId="10748"/>
    <cellStyle name="Normal 2 2 2 2 2 3 2 5" xfId="10749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7" xfId="11615"/>
    <cellStyle name="Normal 2 2 2 2 2 8" xfId="11616"/>
    <cellStyle name="Normal 2 2 2 2 2 9" xfId="11617"/>
    <cellStyle name="Normal 2 2 2 2 3" xfId="11618"/>
    <cellStyle name="Normal 2 2 2 2 4" xfId="11619"/>
    <cellStyle name="Normal 2 2 2 2 5" xfId="11620"/>
    <cellStyle name="Normal 2 2 2 2 6" xfId="11621"/>
    <cellStyle name="Normal 2 2 2 2 7" xfId="11622"/>
    <cellStyle name="Normal 2 2 2 2 8" xfId="11623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3" xfId="11660"/>
    <cellStyle name="Normal 2 2 2 2 9 2 2 4" xfId="11661"/>
    <cellStyle name="Normal 2 2 2 2 9 2 2 5" xfId="1166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3" xfId="11967"/>
    <cellStyle name="Normal 2 2 2 2 9 4" xfId="11968"/>
    <cellStyle name="Normal 2 2 2 2 9 5" xfId="11969"/>
    <cellStyle name="Normal 2 2 2 2 9 6" xfId="11970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3" xfId="12449"/>
    <cellStyle name="Normal 2 2 2 3 2 2 2 4" xfId="12450"/>
    <cellStyle name="Normal 2 2 2 3 2 2 2 5" xfId="12451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7" xfId="13400"/>
    <cellStyle name="Normal 2 2 2 3 2 8" xfId="13401"/>
    <cellStyle name="Normal 2 2 2 3 2 9" xfId="13402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3" xfId="13439"/>
    <cellStyle name="Normal 2 2 2 3 3 2 2 4" xfId="13440"/>
    <cellStyle name="Normal 2 2 2 3 3 2 2 5" xfId="1344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3" xfId="13746"/>
    <cellStyle name="Normal 2 2 2 3 3 4" xfId="13747"/>
    <cellStyle name="Normal 2 2 2 3 3 5" xfId="13748"/>
    <cellStyle name="Normal 2 2 2 3 3 6" xfId="13749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5" xfId="13813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3" xfId="13831"/>
    <cellStyle name="Normal 2 2 2 3 6 4" xfId="13832"/>
    <cellStyle name="Normal 2 2 2 3 6 5" xfId="13833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3" xfId="14876"/>
    <cellStyle name="Normal 2 2 2 9 2 4" xfId="14877"/>
    <cellStyle name="Normal 2 2 2 9 2 5" xfId="14878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3" xfId="15390"/>
    <cellStyle name="Normal 2 2 4 2 2 2 2 4" xfId="15391"/>
    <cellStyle name="Normal 2 2 4 2 2 2 2 5" xfId="15392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3" xfId="15697"/>
    <cellStyle name="Normal 2 2 4 2 2 4" xfId="15698"/>
    <cellStyle name="Normal 2 2 4 2 2 5" xfId="15699"/>
    <cellStyle name="Normal 2 2 4 2 2 6" xfId="15700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4" xfId="15764"/>
    <cellStyle name="Normal 2 2 4 2 5" xfId="15765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3" xfId="15783"/>
    <cellStyle name="Normal 2 2 4 2 6 4" xfId="15784"/>
    <cellStyle name="Normal 2 2 4 2 6 5" xfId="1578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3" xfId="16431"/>
    <cellStyle name="Normal 2 2 4 3 2 4" xfId="16432"/>
    <cellStyle name="Normal 2 2 4 3 2 5" xfId="16433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7" xfId="17299"/>
    <cellStyle name="Normal 2 2 4 8" xfId="17300"/>
    <cellStyle name="Normal 2 2 4 9" xfId="17301"/>
    <cellStyle name="Normal 2 2 5" xfId="17302"/>
    <cellStyle name="Normal 2 2 6" xfId="17303"/>
    <cellStyle name="Normal 2 2 7" xfId="17304"/>
    <cellStyle name="Normal 2 2 8" xfId="17305"/>
    <cellStyle name="Normal 2 2 9" xfId="17306"/>
    <cellStyle name="Normal 2 20" xfId="17307"/>
    <cellStyle name="Normal 2 21" xfId="17308"/>
    <cellStyle name="Normal 2 22" xfId="17309"/>
    <cellStyle name="Normal 2 3" xfId="17310"/>
    <cellStyle name="Normal 2 3 10" xfId="17311"/>
    <cellStyle name="Normal 2 3 11" xfId="17312"/>
    <cellStyle name="Normal 2 3 12" xfId="17313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3" xfId="17331"/>
    <cellStyle name="Normal 2 3 13 4" xfId="17332"/>
    <cellStyle name="Normal 2 3 13 5" xfId="17333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4" xfId="18203"/>
    <cellStyle name="Normal 2 3 2 15" xfId="18204"/>
    <cellStyle name="Normal 2 3 2 16" xfId="18205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3" xfId="18704"/>
    <cellStyle name="Normal 2 3 2 2 2 2 2 4" xfId="18705"/>
    <cellStyle name="Normal 2 3 2 2 2 2 2 5" xfId="18706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7" xfId="19655"/>
    <cellStyle name="Normal 2 3 2 2 2 8" xfId="19656"/>
    <cellStyle name="Normal 2 3 2 2 2 9" xfId="19657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3" xfId="19694"/>
    <cellStyle name="Normal 2 3 2 2 3 2 2 4" xfId="19695"/>
    <cellStyle name="Normal 2 3 2 2 3 2 2 5" xfId="1969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3" xfId="20001"/>
    <cellStyle name="Normal 2 3 2 2 3 4" xfId="20002"/>
    <cellStyle name="Normal 2 3 2 2 3 5" xfId="20003"/>
    <cellStyle name="Normal 2 3 2 2 3 6" xfId="20004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5" xfId="20068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3" xfId="20086"/>
    <cellStyle name="Normal 2 3 2 2 6 4" xfId="20087"/>
    <cellStyle name="Normal 2 3 2 2 6 5" xfId="20088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3" xfId="21221"/>
    <cellStyle name="Normal 2 3 2 9 2 4" xfId="21222"/>
    <cellStyle name="Normal 2 3 2 9 2 5" xfId="21223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3" xfId="21736"/>
    <cellStyle name="Normal 2 3 3 2 2 2 2 4" xfId="21737"/>
    <cellStyle name="Normal 2 3 3 2 2 2 2 5" xfId="21738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3" xfId="22043"/>
    <cellStyle name="Normal 2 3 3 2 2 4" xfId="22044"/>
    <cellStyle name="Normal 2 3 3 2 2 5" xfId="22045"/>
    <cellStyle name="Normal 2 3 3 2 2 6" xfId="22046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4" xfId="22110"/>
    <cellStyle name="Normal 2 3 3 2 5" xfId="22111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3" xfId="22129"/>
    <cellStyle name="Normal 2 3 3 2 6 4" xfId="22130"/>
    <cellStyle name="Normal 2 3 3 2 6 5" xfId="22131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3" xfId="22774"/>
    <cellStyle name="Normal 2 3 3 3 2 4" xfId="22775"/>
    <cellStyle name="Normal 2 3 3 3 2 5" xfId="22776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7" xfId="23642"/>
    <cellStyle name="Normal 2 3 3 8" xfId="23643"/>
    <cellStyle name="Normal 2 3 3 9" xfId="23644"/>
    <cellStyle name="Normal 2 3 4" xfId="23645"/>
    <cellStyle name="Normal 2 3 5" xfId="23646"/>
    <cellStyle name="Normal 2 3 6" xfId="23647"/>
    <cellStyle name="Normal 2 3 7" xfId="23648"/>
    <cellStyle name="Normal 2 3 8" xfId="23649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3" xfId="23686"/>
    <cellStyle name="Normal 2 3 9 2 2 4" xfId="23687"/>
    <cellStyle name="Normal 2 3 9 2 2 5" xfId="23688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3" xfId="23993"/>
    <cellStyle name="Normal 2 3 9 4" xfId="23994"/>
    <cellStyle name="Normal 2 3 9 5" xfId="23995"/>
    <cellStyle name="Normal 2 3 9 6" xfId="23996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3" xfId="24489"/>
    <cellStyle name="Normal 2 4 2 2 2 4" xfId="24490"/>
    <cellStyle name="Normal 2 4 2 2 2 5" xfId="24491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7" xfId="25437"/>
    <cellStyle name="Normal 2 4 2 8" xfId="25438"/>
    <cellStyle name="Normal 2 4 2 9" xfId="2543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3" xfId="25478"/>
    <cellStyle name="Normal 2 4 3 2 2 4" xfId="25479"/>
    <cellStyle name="Normal 2 4 3 2 2 5" xfId="25480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3" xfId="25785"/>
    <cellStyle name="Normal 2 4 3 4" xfId="25786"/>
    <cellStyle name="Normal 2 4 3 5" xfId="25787"/>
    <cellStyle name="Normal 2 4 3 6" xfId="2578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5" xfId="2585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3" xfId="25870"/>
    <cellStyle name="Normal 2 4 6 4" xfId="25871"/>
    <cellStyle name="Normal 2 4 6 5" xfId="25872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4" xfId="27293"/>
    <cellStyle name="Normal 3 5" xfId="27294"/>
    <cellStyle name="Normal 3 6" xfId="27295"/>
    <cellStyle name="Normal 3 7" xfId="27296"/>
    <cellStyle name="Normal 3 8" xfId="2729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2" xfId="27544"/>
    <cellStyle name="Normal 33 2 10" xfId="27545"/>
    <cellStyle name="Normal 33 2 10 2" xfId="27546"/>
    <cellStyle name="Normal 33 2 11" xfId="27547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4" xfId="31034"/>
    <cellStyle name="Normal 8 5" xfId="31035"/>
    <cellStyle name="Normal 8 6" xfId="31036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Web" xfId="41709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2" xfId="35870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J23"/>
  <sheetViews>
    <sheetView zoomScale="80" zoomScaleNormal="80" workbookViewId="0">
      <selection activeCell="G9" sqref="G9:G10"/>
    </sheetView>
  </sheetViews>
  <sheetFormatPr baseColWidth="10" defaultColWidth="11.42578125" defaultRowHeight="15"/>
  <cols>
    <col min="1" max="1" width="6.42578125" style="14" customWidth="1"/>
    <col min="2" max="2" width="5.140625" style="14" customWidth="1"/>
    <col min="3" max="3" width="16.140625" style="14" customWidth="1"/>
    <col min="4" max="4" width="39.85546875" style="14" customWidth="1"/>
    <col min="5" max="5" width="8.85546875" style="14" bestFit="1" customWidth="1"/>
    <col min="6" max="6" width="16.28515625" style="14" customWidth="1"/>
    <col min="7" max="7" width="17.85546875" style="14" customWidth="1"/>
    <col min="8" max="8" width="16.5703125" style="14" customWidth="1"/>
    <col min="9" max="9" width="15.5703125" style="14" customWidth="1"/>
    <col min="10" max="11" width="17.7109375" style="14" customWidth="1"/>
    <col min="12" max="12" width="12.28515625" style="14" customWidth="1"/>
    <col min="13" max="36" width="11.5703125" style="14" customWidth="1"/>
    <col min="37" max="16384" width="11.42578125" style="14"/>
  </cols>
  <sheetData>
    <row r="2" spans="2:10" ht="15.75" thickBot="1"/>
    <row r="3" spans="2:10" ht="14.45" customHeight="1">
      <c r="C3" s="73" t="s">
        <v>54</v>
      </c>
      <c r="D3" s="74"/>
      <c r="E3" s="74"/>
      <c r="F3" s="74"/>
      <c r="G3" s="74"/>
      <c r="H3" s="74"/>
      <c r="I3" s="74"/>
      <c r="J3" s="75"/>
    </row>
    <row r="4" spans="2:10" ht="11.45" customHeight="1">
      <c r="C4" s="76"/>
      <c r="D4" s="77"/>
      <c r="E4" s="77"/>
      <c r="F4" s="77"/>
      <c r="G4" s="77"/>
      <c r="H4" s="77"/>
      <c r="I4" s="77"/>
      <c r="J4" s="78"/>
    </row>
    <row r="5" spans="2:10" ht="15.6" customHeight="1">
      <c r="C5" s="76"/>
      <c r="D5" s="77"/>
      <c r="E5" s="77"/>
      <c r="F5" s="77"/>
      <c r="G5" s="77"/>
      <c r="H5" s="77"/>
      <c r="I5" s="77"/>
      <c r="J5" s="78"/>
    </row>
    <row r="6" spans="2:10" ht="27" customHeight="1" thickBot="1">
      <c r="C6" s="79">
        <v>43873</v>
      </c>
      <c r="D6" s="80"/>
      <c r="E6" s="80"/>
      <c r="F6" s="80"/>
      <c r="G6" s="80"/>
      <c r="H6" s="80"/>
      <c r="I6" s="80"/>
      <c r="J6" s="81"/>
    </row>
    <row r="7" spans="2:10" ht="8.4499999999999993" customHeight="1" thickBot="1">
      <c r="I7" s="17"/>
    </row>
    <row r="8" spans="2:10" ht="50.45" customHeight="1" thickBot="1">
      <c r="C8" s="47" t="s">
        <v>0</v>
      </c>
      <c r="D8" s="48" t="s">
        <v>1</v>
      </c>
      <c r="E8" s="62" t="s">
        <v>10</v>
      </c>
      <c r="F8" s="49" t="s">
        <v>2</v>
      </c>
      <c r="G8" s="50" t="s">
        <v>3</v>
      </c>
      <c r="H8" s="48" t="s">
        <v>4</v>
      </c>
      <c r="I8" s="51" t="s">
        <v>5</v>
      </c>
      <c r="J8" s="52" t="s">
        <v>6</v>
      </c>
    </row>
    <row r="9" spans="2:10" ht="40.15" customHeight="1">
      <c r="C9" s="82" t="s">
        <v>7</v>
      </c>
      <c r="D9" s="57" t="s">
        <v>13</v>
      </c>
      <c r="E9" s="63" t="s">
        <v>53</v>
      </c>
      <c r="F9" s="67">
        <v>300000</v>
      </c>
      <c r="G9" s="27">
        <v>198372</v>
      </c>
      <c r="H9" s="70">
        <f>F9-G9</f>
        <v>101628</v>
      </c>
      <c r="I9" s="31">
        <f>G9/F9</f>
        <v>0.66124000000000005</v>
      </c>
      <c r="J9" s="26" t="s">
        <v>8</v>
      </c>
    </row>
    <row r="10" spans="2:10" ht="40.15" customHeight="1" thickBot="1">
      <c r="C10" s="83"/>
      <c r="D10" s="58" t="s">
        <v>14</v>
      </c>
      <c r="E10" s="64" t="s">
        <v>53</v>
      </c>
      <c r="F10" s="68">
        <v>30000</v>
      </c>
      <c r="G10" s="28">
        <v>3804</v>
      </c>
      <c r="H10" s="71">
        <f>F10-G10</f>
        <v>26196</v>
      </c>
      <c r="I10" s="32">
        <f>G10/F10</f>
        <v>0.1268</v>
      </c>
      <c r="J10" s="23" t="s">
        <v>8</v>
      </c>
    </row>
    <row r="11" spans="2:10" ht="40.15" customHeight="1" thickBot="1">
      <c r="C11" s="83"/>
      <c r="D11" s="53" t="s">
        <v>12</v>
      </c>
      <c r="E11" s="65" t="s">
        <v>53</v>
      </c>
      <c r="F11" s="69">
        <f>SUM(F9:F10)</f>
        <v>330000</v>
      </c>
      <c r="G11" s="48"/>
      <c r="H11" s="72">
        <f>+F11-G11</f>
        <v>330000</v>
      </c>
      <c r="I11" s="56">
        <f>+G11/F11</f>
        <v>0</v>
      </c>
      <c r="J11" s="52" t="s">
        <v>8</v>
      </c>
    </row>
    <row r="12" spans="2:10" ht="40.15" customHeight="1">
      <c r="B12" s="15"/>
      <c r="C12" s="83"/>
      <c r="D12" s="60" t="s">
        <v>15</v>
      </c>
      <c r="E12" s="66"/>
      <c r="F12" s="61"/>
      <c r="G12" s="29"/>
      <c r="H12" s="30">
        <f t="shared" ref="H12:H15" si="0">F12-G12</f>
        <v>0</v>
      </c>
      <c r="I12" s="33">
        <v>0</v>
      </c>
      <c r="J12" s="24" t="s">
        <v>8</v>
      </c>
    </row>
    <row r="13" spans="2:10" ht="44.25" customHeight="1">
      <c r="B13" s="15"/>
      <c r="C13" s="83"/>
      <c r="D13" s="58" t="s">
        <v>17</v>
      </c>
      <c r="E13" s="64"/>
      <c r="F13" s="59"/>
      <c r="G13" s="35"/>
      <c r="H13" s="34">
        <f>F13-G13</f>
        <v>0</v>
      </c>
      <c r="I13" s="33">
        <v>0</v>
      </c>
      <c r="J13" s="22"/>
    </row>
    <row r="14" spans="2:10" ht="40.15" customHeight="1">
      <c r="B14" s="15">
        <f>+F12/(F9+F10)</f>
        <v>0</v>
      </c>
      <c r="C14" s="83"/>
      <c r="D14" s="58" t="s">
        <v>16</v>
      </c>
      <c r="E14" s="64"/>
      <c r="F14" s="59"/>
      <c r="G14" s="35"/>
      <c r="H14" s="34">
        <f>F14-G14</f>
        <v>0</v>
      </c>
      <c r="I14" s="33">
        <v>0</v>
      </c>
      <c r="J14" s="22"/>
    </row>
    <row r="15" spans="2:10" ht="40.15" customHeight="1" thickBot="1">
      <c r="B15" s="16">
        <v>1.4999999999999999E-7</v>
      </c>
      <c r="C15" s="83"/>
      <c r="D15" s="58" t="s">
        <v>11</v>
      </c>
      <c r="E15" s="64"/>
      <c r="F15" s="59"/>
      <c r="G15" s="25"/>
      <c r="H15" s="21">
        <f t="shared" si="0"/>
        <v>0</v>
      </c>
      <c r="I15" s="20">
        <v>0</v>
      </c>
      <c r="J15" s="23" t="s">
        <v>8</v>
      </c>
    </row>
    <row r="16" spans="2:10" ht="40.15" customHeight="1" thickBot="1">
      <c r="B16" s="15"/>
      <c r="C16" s="84"/>
      <c r="D16" s="53" t="s">
        <v>9</v>
      </c>
      <c r="E16" s="65"/>
      <c r="F16" s="49">
        <f>SUM(F12:F15)</f>
        <v>0</v>
      </c>
      <c r="G16" s="50">
        <f>SUM(G12:G15)</f>
        <v>0</v>
      </c>
      <c r="H16" s="54">
        <f>+F16-G16</f>
        <v>0</v>
      </c>
      <c r="I16" s="55">
        <v>0</v>
      </c>
      <c r="J16" s="52" t="s">
        <v>8</v>
      </c>
    </row>
    <row r="17" spans="2:9">
      <c r="B17" s="15"/>
    </row>
    <row r="18" spans="2:9">
      <c r="B18" s="15"/>
    </row>
    <row r="21" spans="2:9" ht="20.45" customHeight="1"/>
    <row r="22" spans="2:9" ht="19.5" customHeight="1"/>
    <row r="23" spans="2:9" ht="22.5" hidden="1" customHeight="1">
      <c r="C23" s="18" t="s">
        <v>18</v>
      </c>
      <c r="I23" s="19"/>
    </row>
  </sheetData>
  <mergeCells count="4">
    <mergeCell ref="C3:J4"/>
    <mergeCell ref="C5:J5"/>
    <mergeCell ref="C6:J6"/>
    <mergeCell ref="C9:C16"/>
  </mergeCells>
  <conditionalFormatting sqref="I15">
    <cfRule type="dataBar" priority="7">
      <dataBar>
        <cfvo type="min" val="0"/>
        <cfvo type="max" val="0"/>
        <color rgb="FFFF555A"/>
      </dataBar>
    </cfRule>
  </conditionalFormatting>
  <conditionalFormatting sqref="I15">
    <cfRule type="dataBar" priority="3">
      <dataBar>
        <cfvo type="min" val="0"/>
        <cfvo type="max" val="0"/>
        <color theme="0"/>
      </dataBar>
    </cfRule>
  </conditionalFormatting>
  <conditionalFormatting sqref="I12:I15">
    <cfRule type="dataBar" priority="2">
      <dataBar>
        <cfvo type="min" val="0"/>
        <cfvo type="max" val="0"/>
        <color rgb="FFFF555A"/>
      </dataBar>
    </cfRule>
  </conditionalFormatting>
  <conditionalFormatting sqref="I9:I10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177" orientation="portrait" r:id="rId1"/>
  <ignoredErrors>
    <ignoredError sqref="H11:I1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92" t="s">
        <v>19</v>
      </c>
      <c r="C1" s="92"/>
      <c r="D1" s="92"/>
      <c r="E1" s="92"/>
      <c r="H1" s="85" t="s">
        <v>20</v>
      </c>
      <c r="I1" s="85"/>
      <c r="J1" s="85"/>
      <c r="K1" s="85"/>
    </row>
    <row r="2" spans="2:11">
      <c r="B2" s="92"/>
      <c r="C2" s="92"/>
      <c r="D2" s="92"/>
      <c r="E2" s="92"/>
      <c r="H2" s="85"/>
      <c r="I2" s="85"/>
      <c r="J2" s="85"/>
      <c r="K2" s="85"/>
    </row>
    <row r="3" spans="2:11" ht="8.25" customHeight="1"/>
    <row r="4" spans="2:11" s="6" customFormat="1" ht="14.45" customHeight="1">
      <c r="B4" s="86" t="s">
        <v>22</v>
      </c>
      <c r="C4" s="88" t="s">
        <v>23</v>
      </c>
      <c r="D4" s="88"/>
      <c r="E4" s="90" t="s">
        <v>21</v>
      </c>
      <c r="H4" s="86" t="s">
        <v>22</v>
      </c>
      <c r="I4" s="88" t="s">
        <v>23</v>
      </c>
      <c r="J4" s="88"/>
      <c r="K4" s="89" t="s">
        <v>21</v>
      </c>
    </row>
    <row r="5" spans="2:11" s="6" customFormat="1">
      <c r="B5" s="87"/>
      <c r="C5" s="5">
        <v>10</v>
      </c>
      <c r="D5" s="5">
        <v>11</v>
      </c>
      <c r="E5" s="91"/>
      <c r="H5" s="87"/>
      <c r="I5" s="5">
        <v>10</v>
      </c>
      <c r="J5" s="5">
        <v>11</v>
      </c>
      <c r="K5" s="89"/>
    </row>
    <row r="6" spans="2:11">
      <c r="B6" s="3">
        <v>10</v>
      </c>
      <c r="C6" s="1">
        <f>72.7029999999999+0.016</f>
        <v>72.718999999999909</v>
      </c>
      <c r="D6" s="1"/>
      <c r="E6" s="1">
        <f>SUM(C6:D6)</f>
        <v>72.718999999999909</v>
      </c>
      <c r="H6" s="13">
        <v>1</v>
      </c>
      <c r="I6" s="1"/>
      <c r="J6" s="4">
        <v>2.15</v>
      </c>
      <c r="K6" s="1">
        <v>2.15</v>
      </c>
    </row>
    <row r="7" spans="2:11">
      <c r="B7" s="3">
        <v>11</v>
      </c>
      <c r="C7" s="1"/>
      <c r="D7" s="1">
        <v>0.62</v>
      </c>
      <c r="E7" s="1">
        <f>SUM(C7:D7)</f>
        <v>0.62</v>
      </c>
      <c r="H7" s="2">
        <v>10</v>
      </c>
      <c r="I7" s="11">
        <v>653.90500000000054</v>
      </c>
      <c r="J7" s="11"/>
      <c r="K7" s="1">
        <v>653.90500000000054</v>
      </c>
    </row>
    <row r="8" spans="2:11">
      <c r="B8" s="7" t="s">
        <v>21</v>
      </c>
      <c r="C8" s="8">
        <f>SUM(C6:C7)</f>
        <v>72.718999999999909</v>
      </c>
      <c r="D8" s="8">
        <f>SUM(D6:D7)</f>
        <v>0.62</v>
      </c>
      <c r="E8" s="12">
        <f>SUM(E6:E7)</f>
        <v>73.338999999999913</v>
      </c>
      <c r="H8" s="2">
        <v>11</v>
      </c>
      <c r="I8" s="11"/>
      <c r="J8" s="11">
        <f>312.979+0.065</f>
        <v>313.04399999999998</v>
      </c>
      <c r="K8" s="1">
        <v>312.97900000000016</v>
      </c>
    </row>
    <row r="9" spans="2:11">
      <c r="H9" s="7" t="s">
        <v>21</v>
      </c>
      <c r="I9" s="10">
        <v>653.90500000000054</v>
      </c>
      <c r="J9" s="9">
        <v>315.12900000000013</v>
      </c>
      <c r="K9" s="8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topLeftCell="E1" zoomScale="90" zoomScaleNormal="90" workbookViewId="0">
      <selection sqref="A1:O6"/>
    </sheetView>
  </sheetViews>
  <sheetFormatPr baseColWidth="10" defaultColWidth="14.42578125" defaultRowHeight="12" customHeight="1"/>
  <cols>
    <col min="1" max="1" width="18.7109375" style="36" customWidth="1"/>
    <col min="2" max="2" width="8.7109375" style="36" customWidth="1"/>
    <col min="3" max="3" width="20.28515625" style="36" customWidth="1"/>
    <col min="4" max="4" width="18.5703125" style="36" customWidth="1"/>
    <col min="5" max="5" width="47.5703125" style="36" bestFit="1" customWidth="1"/>
    <col min="6" max="6" width="12" style="36" bestFit="1" customWidth="1"/>
    <col min="7" max="7" width="11.42578125" style="36" bestFit="1" customWidth="1"/>
    <col min="8" max="8" width="14.140625" style="36" customWidth="1"/>
    <col min="9" max="9" width="16.5703125" style="36" customWidth="1"/>
    <col min="10" max="10" width="12.7109375" style="36" bestFit="1" customWidth="1"/>
    <col min="11" max="11" width="14.28515625" style="36" customWidth="1"/>
    <col min="12" max="12" width="19.28515625" style="36" customWidth="1"/>
    <col min="13" max="13" width="17.42578125" style="42" bestFit="1" customWidth="1"/>
    <col min="14" max="14" width="11.85546875" style="43" customWidth="1"/>
    <col min="15" max="15" width="16.140625" style="36" customWidth="1"/>
    <col min="16" max="16384" width="14.42578125" style="36"/>
  </cols>
  <sheetData>
    <row r="1" spans="1:15" ht="12" customHeight="1">
      <c r="A1" s="44" t="s">
        <v>24</v>
      </c>
      <c r="B1" s="44" t="s">
        <v>25</v>
      </c>
      <c r="C1" s="44" t="s">
        <v>51</v>
      </c>
      <c r="D1" s="44" t="s">
        <v>26</v>
      </c>
      <c r="E1" s="44" t="s">
        <v>45</v>
      </c>
      <c r="F1" s="44" t="s">
        <v>27</v>
      </c>
      <c r="G1" s="44" t="s">
        <v>28</v>
      </c>
      <c r="H1" s="44" t="s">
        <v>29</v>
      </c>
      <c r="I1" s="44" t="s">
        <v>30</v>
      </c>
      <c r="J1" s="44" t="s">
        <v>31</v>
      </c>
      <c r="K1" s="44" t="s">
        <v>32</v>
      </c>
      <c r="L1" s="44" t="s">
        <v>33</v>
      </c>
      <c r="M1" s="44" t="s">
        <v>34</v>
      </c>
      <c r="N1" s="44" t="s">
        <v>35</v>
      </c>
      <c r="O1" s="44" t="s">
        <v>36</v>
      </c>
    </row>
    <row r="2" spans="1:15" ht="12" customHeight="1">
      <c r="A2" s="37" t="s">
        <v>37</v>
      </c>
      <c r="B2" s="37" t="s">
        <v>38</v>
      </c>
      <c r="C2" s="45" t="s">
        <v>39</v>
      </c>
      <c r="D2" s="46" t="s">
        <v>50</v>
      </c>
      <c r="E2" s="46" t="s">
        <v>55</v>
      </c>
      <c r="F2" s="37" t="s">
        <v>40</v>
      </c>
      <c r="G2" s="37" t="s">
        <v>41</v>
      </c>
      <c r="H2" s="38">
        <f>+'ERIZO X-XI'!F9</f>
        <v>300000</v>
      </c>
      <c r="I2" s="37"/>
      <c r="J2" s="38">
        <f>+H2+I2</f>
        <v>300000</v>
      </c>
      <c r="K2" s="38">
        <f>+'ERIZO X-XI'!$G$9</f>
        <v>198372</v>
      </c>
      <c r="L2" s="38">
        <f>+J2-K2</f>
        <v>101628</v>
      </c>
      <c r="M2" s="39">
        <f>+K2/J2</f>
        <v>0.66124000000000005</v>
      </c>
      <c r="N2" s="40" t="str">
        <f>+'ERIZO X-XI'!J11</f>
        <v>-</v>
      </c>
      <c r="O2" s="41">
        <f>+'ERIZO X-XI'!$C$6</f>
        <v>43873</v>
      </c>
    </row>
    <row r="3" spans="1:15" ht="12" customHeight="1">
      <c r="A3" s="37" t="s">
        <v>37</v>
      </c>
      <c r="B3" s="37" t="s">
        <v>38</v>
      </c>
      <c r="C3" s="45" t="s">
        <v>39</v>
      </c>
      <c r="D3" s="46" t="s">
        <v>50</v>
      </c>
      <c r="E3" s="46" t="s">
        <v>56</v>
      </c>
      <c r="F3" s="37" t="s">
        <v>40</v>
      </c>
      <c r="G3" s="37" t="s">
        <v>41</v>
      </c>
      <c r="H3" s="38">
        <f>+'ERIZO X-XI'!$F$10</f>
        <v>30000</v>
      </c>
      <c r="I3" s="37"/>
      <c r="J3" s="38">
        <f>+H3+I3</f>
        <v>30000</v>
      </c>
      <c r="K3" s="38">
        <f>+'ERIZO X-XI'!G10</f>
        <v>3804</v>
      </c>
      <c r="L3" s="38">
        <f t="shared" ref="L3:L6" si="0">+J3-K3</f>
        <v>26196</v>
      </c>
      <c r="M3" s="39">
        <f>+K3/J3</f>
        <v>0.1268</v>
      </c>
      <c r="N3" s="40" t="str">
        <f>+'ERIZO X-XI'!J12</f>
        <v>-</v>
      </c>
      <c r="O3" s="41">
        <f>+'ERIZO X-XI'!$C$6</f>
        <v>43873</v>
      </c>
    </row>
    <row r="4" spans="1:15" ht="12" customHeight="1">
      <c r="A4" s="37" t="s">
        <v>37</v>
      </c>
      <c r="B4" s="37" t="s">
        <v>38</v>
      </c>
      <c r="C4" s="45" t="s">
        <v>52</v>
      </c>
      <c r="D4" s="46" t="s">
        <v>49</v>
      </c>
      <c r="E4" s="46" t="s">
        <v>46</v>
      </c>
      <c r="F4" s="37" t="s">
        <v>42</v>
      </c>
      <c r="G4" s="37" t="s">
        <v>43</v>
      </c>
      <c r="H4" s="38">
        <f>+'ERIZO X-XI'!F13</f>
        <v>0</v>
      </c>
      <c r="I4" s="37"/>
      <c r="J4" s="38">
        <f>+H4+I4</f>
        <v>0</v>
      </c>
      <c r="K4" s="38">
        <f>+'ERIZO X-XI'!G13</f>
        <v>0</v>
      </c>
      <c r="L4" s="38">
        <f t="shared" si="0"/>
        <v>0</v>
      </c>
      <c r="M4" s="39">
        <v>0</v>
      </c>
      <c r="N4" s="93" t="s">
        <v>8</v>
      </c>
      <c r="O4" s="41">
        <f>+'ERIZO X-XI'!$C$6</f>
        <v>43873</v>
      </c>
    </row>
    <row r="5" spans="1:15" ht="12" customHeight="1">
      <c r="A5" s="37" t="s">
        <v>37</v>
      </c>
      <c r="B5" s="37" t="s">
        <v>38</v>
      </c>
      <c r="C5" s="45" t="s">
        <v>44</v>
      </c>
      <c r="D5" s="46" t="s">
        <v>50</v>
      </c>
      <c r="E5" s="46" t="s">
        <v>47</v>
      </c>
      <c r="F5" s="37" t="s">
        <v>42</v>
      </c>
      <c r="G5" s="37" t="s">
        <v>43</v>
      </c>
      <c r="H5" s="38">
        <f>+'ERIZO X-XI'!F14</f>
        <v>0</v>
      </c>
      <c r="I5" s="37"/>
      <c r="J5" s="38">
        <f>+H5+I5</f>
        <v>0</v>
      </c>
      <c r="K5" s="38">
        <f>+'ERIZO X-XI'!G14</f>
        <v>0</v>
      </c>
      <c r="L5" s="38">
        <f t="shared" si="0"/>
        <v>0</v>
      </c>
      <c r="M5" s="39">
        <v>0</v>
      </c>
      <c r="N5" s="93" t="s">
        <v>8</v>
      </c>
      <c r="O5" s="41">
        <f>+'ERIZO X-XI'!$C$6</f>
        <v>43873</v>
      </c>
    </row>
    <row r="6" spans="1:15" ht="12" customHeight="1">
      <c r="A6" s="37" t="s">
        <v>37</v>
      </c>
      <c r="B6" s="37" t="s">
        <v>38</v>
      </c>
      <c r="C6" s="45" t="s">
        <v>39</v>
      </c>
      <c r="D6" s="46" t="s">
        <v>49</v>
      </c>
      <c r="E6" s="46" t="s">
        <v>48</v>
      </c>
      <c r="F6" s="37" t="s">
        <v>42</v>
      </c>
      <c r="G6" s="37" t="s">
        <v>43</v>
      </c>
      <c r="H6" s="38">
        <f>+'ERIZO X-XI'!F16</f>
        <v>0</v>
      </c>
      <c r="I6" s="37"/>
      <c r="J6" s="38">
        <f>+H6+I6</f>
        <v>0</v>
      </c>
      <c r="K6" s="38">
        <f>+'ERIZO X-XI'!G16</f>
        <v>0</v>
      </c>
      <c r="L6" s="38">
        <f t="shared" si="0"/>
        <v>0</v>
      </c>
      <c r="M6" s="39">
        <v>0</v>
      </c>
      <c r="N6" s="40" t="str">
        <f>+'ERIZO X-XI'!J15</f>
        <v>-</v>
      </c>
      <c r="O6" s="41">
        <f>+'ERIZO X-XI'!$C$6</f>
        <v>43873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kmolina</cp:lastModifiedBy>
  <dcterms:created xsi:type="dcterms:W3CDTF">2019-01-09T13:24:47Z</dcterms:created>
  <dcterms:modified xsi:type="dcterms:W3CDTF">2020-02-12T18:51:17Z</dcterms:modified>
</cp:coreProperties>
</file>