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2.xml" ContentType="application/vnd.openxmlformats-officedocument.spreadsheetml.pivotCacheDefinition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-12" yWindow="-12" windowWidth="19260" windowHeight="5952" tabRatio="986" firstSheet="1" activeTab="2"/>
  </bookViews>
  <sheets>
    <sheet name="Resumen Cuota Global" sheetId="14" state="hidden" r:id="rId1"/>
    <sheet name="Resumen anual" sheetId="7" r:id="rId2"/>
    <sheet name="P.Invest-Fauna Acomp" sheetId="23" r:id="rId3"/>
    <sheet name="Resumen periodo" sheetId="6" r:id="rId4"/>
    <sheet name="Compra-Venta Ltp" sheetId="17" state="hidden" r:id="rId5"/>
    <sheet name="Hoja1" sheetId="18" state="hidden" r:id="rId6"/>
    <sheet name="Control Cuota Artesanal III-IV" sheetId="2" r:id="rId7"/>
    <sheet name="Control Cuota LTP III-IV" sheetId="11" r:id="rId8"/>
    <sheet name="Control Cuota Licitada V-VIII " sheetId="13" r:id="rId9"/>
    <sheet name="Transa_Ltp_pep_Langamarillo" sheetId="20" r:id="rId10"/>
    <sheet name="PagWebLangamarillo" sheetId="21" r:id="rId11"/>
    <sheet name="Hoja2" sheetId="22" state="hidden" r:id="rId12"/>
  </sheets>
  <externalReferences>
    <externalReference r:id="rId13"/>
    <externalReference r:id="rId14"/>
    <externalReference r:id="rId15"/>
  </externalReferences>
  <definedNames>
    <definedName name="_xlnm._FilterDatabase" localSheetId="10" hidden="1">PagWebLangamarillo!$A$1:$P$232</definedName>
    <definedName name="_xlnm.Print_Area" localSheetId="1">'Resumen anual'!$A$1:$I$14</definedName>
  </definedNames>
  <calcPr calcId="125725"/>
  <pivotCaches>
    <pivotCache cacheId="206" r:id="rId16"/>
    <pivotCache cacheId="207" r:id="rId17"/>
  </pivotCaches>
</workbook>
</file>

<file path=xl/calcChain.xml><?xml version="1.0" encoding="utf-8"?>
<calcChain xmlns="http://schemas.openxmlformats.org/spreadsheetml/2006/main">
  <c r="N40" i="11"/>
  <c r="H18" i="23" l="1"/>
  <c r="H19"/>
  <c r="H17"/>
  <c r="H15"/>
  <c r="H16"/>
  <c r="H14"/>
  <c r="H20" l="1"/>
  <c r="V18" i="13" l="1"/>
  <c r="P40"/>
  <c r="J40" l="1"/>
  <c r="H22" i="2"/>
  <c r="H21"/>
  <c r="H19"/>
  <c r="C20" i="23" l="1"/>
  <c r="E8" s="1"/>
  <c r="E20"/>
  <c r="F20"/>
  <c r="G20"/>
  <c r="D20"/>
  <c r="K83" i="20"/>
  <c r="E9" i="23" l="1"/>
  <c r="E10" s="1"/>
  <c r="F36" i="13"/>
  <c r="F34"/>
  <c r="F32"/>
  <c r="F30"/>
  <c r="F28"/>
  <c r="F26"/>
  <c r="F24"/>
  <c r="F22"/>
  <c r="F20"/>
  <c r="F18"/>
  <c r="F16"/>
  <c r="F14"/>
  <c r="F12"/>
  <c r="F10"/>
  <c r="F8"/>
  <c r="I54" i="20"/>
  <c r="J54"/>
  <c r="N10" i="13" s="1"/>
  <c r="I55" i="20"/>
  <c r="H11" i="13" s="1"/>
  <c r="J55" i="20"/>
  <c r="N11" i="13" s="1"/>
  <c r="I56" i="20"/>
  <c r="J56"/>
  <c r="N12" i="13" s="1"/>
  <c r="I57" i="20"/>
  <c r="H13" i="13" s="1"/>
  <c r="J57" i="20"/>
  <c r="N13" i="13" s="1"/>
  <c r="I59" i="20"/>
  <c r="H15" i="13" s="1"/>
  <c r="J59" i="20"/>
  <c r="N15" i="13" s="1"/>
  <c r="I60" i="20"/>
  <c r="H16" i="13" s="1"/>
  <c r="J60" i="20"/>
  <c r="N16" i="13" s="1"/>
  <c r="I61" i="20"/>
  <c r="H17" i="13" s="1"/>
  <c r="I62" i="20"/>
  <c r="H18" i="13" s="1"/>
  <c r="J62" i="20"/>
  <c r="N18" i="13" s="1"/>
  <c r="I63" i="20"/>
  <c r="H19" i="13" s="1"/>
  <c r="J63" i="20"/>
  <c r="N19" i="13" s="1"/>
  <c r="I64" i="20"/>
  <c r="H20" i="13" s="1"/>
  <c r="J64" i="20"/>
  <c r="N20" i="13" s="1"/>
  <c r="I65" i="20"/>
  <c r="H21" i="13" s="1"/>
  <c r="J65" i="20"/>
  <c r="N21" i="13" s="1"/>
  <c r="I66" i="20"/>
  <c r="H22" i="13" s="1"/>
  <c r="J66" i="20"/>
  <c r="N22" i="13" s="1"/>
  <c r="I67" i="20"/>
  <c r="H23" i="13" s="1"/>
  <c r="J67" i="20"/>
  <c r="N23" i="13" s="1"/>
  <c r="I68" i="20"/>
  <c r="H24" i="13" s="1"/>
  <c r="J68" i="20"/>
  <c r="N24" i="13" s="1"/>
  <c r="I69" i="20"/>
  <c r="H25" i="13" s="1"/>
  <c r="J69" i="20"/>
  <c r="N25" i="13" s="1"/>
  <c r="I70" i="20"/>
  <c r="H26" i="13" s="1"/>
  <c r="J70" i="20"/>
  <c r="N26" i="13" s="1"/>
  <c r="I71" i="20"/>
  <c r="H27" i="13" s="1"/>
  <c r="J71" i="20"/>
  <c r="N27" i="13" s="1"/>
  <c r="I72" i="20"/>
  <c r="H28" i="13" s="1"/>
  <c r="J72" i="20"/>
  <c r="N28" i="13" s="1"/>
  <c r="I73" i="20"/>
  <c r="H29" i="13" s="1"/>
  <c r="J73" i="20"/>
  <c r="N29" i="13" s="1"/>
  <c r="I74" i="20"/>
  <c r="H30" i="13" s="1"/>
  <c r="J74" i="20"/>
  <c r="N30" i="13" s="1"/>
  <c r="I75" i="20"/>
  <c r="H31" i="13" s="1"/>
  <c r="J75" i="20"/>
  <c r="N31" i="13" s="1"/>
  <c r="I76" i="20"/>
  <c r="H32" i="13" s="1"/>
  <c r="J76" i="20"/>
  <c r="N32" i="13" s="1"/>
  <c r="I77" i="20"/>
  <c r="H33" i="13" s="1"/>
  <c r="J77" i="20"/>
  <c r="N33" i="13" s="1"/>
  <c r="I78" i="20"/>
  <c r="H34" i="13" s="1"/>
  <c r="J78" i="20"/>
  <c r="N34" i="13" s="1"/>
  <c r="I79" i="20"/>
  <c r="H35" i="13" s="1"/>
  <c r="J79" i="20"/>
  <c r="N35" i="13" s="1"/>
  <c r="I80" i="20"/>
  <c r="H36" i="13" s="1"/>
  <c r="J80" i="20"/>
  <c r="N36" i="13" s="1"/>
  <c r="I81" i="20"/>
  <c r="H37" i="13" s="1"/>
  <c r="J81" i="20"/>
  <c r="N37" i="13" s="1"/>
  <c r="J52" i="20"/>
  <c r="I53"/>
  <c r="H9" i="13" s="1"/>
  <c r="I52" i="20"/>
  <c r="D80"/>
  <c r="D78"/>
  <c r="D76"/>
  <c r="D74"/>
  <c r="D72"/>
  <c r="D70"/>
  <c r="D68"/>
  <c r="D66"/>
  <c r="D64"/>
  <c r="D62"/>
  <c r="D60"/>
  <c r="D58"/>
  <c r="D56"/>
  <c r="D54"/>
  <c r="D52"/>
  <c r="E52" s="1"/>
  <c r="G14" i="13" l="1"/>
  <c r="G15"/>
  <c r="M16"/>
  <c r="G17"/>
  <c r="G16"/>
  <c r="M17"/>
  <c r="M24"/>
  <c r="G25"/>
  <c r="G24"/>
  <c r="M25"/>
  <c r="M32"/>
  <c r="G33"/>
  <c r="G32"/>
  <c r="M33"/>
  <c r="M15"/>
  <c r="M14"/>
  <c r="M23"/>
  <c r="M22"/>
  <c r="G23"/>
  <c r="G22"/>
  <c r="M31"/>
  <c r="M30"/>
  <c r="G31"/>
  <c r="G30"/>
  <c r="M12"/>
  <c r="G13"/>
  <c r="G12"/>
  <c r="M13"/>
  <c r="M20"/>
  <c r="G21"/>
  <c r="G20"/>
  <c r="M21"/>
  <c r="M28"/>
  <c r="G29"/>
  <c r="G28"/>
  <c r="M29"/>
  <c r="M36"/>
  <c r="G37"/>
  <c r="G36"/>
  <c r="M37"/>
  <c r="M8"/>
  <c r="M9"/>
  <c r="G8"/>
  <c r="G9"/>
  <c r="M11"/>
  <c r="M10"/>
  <c r="G11"/>
  <c r="G10"/>
  <c r="M19"/>
  <c r="M18"/>
  <c r="G19"/>
  <c r="G18"/>
  <c r="G26"/>
  <c r="M27"/>
  <c r="M26"/>
  <c r="G27"/>
  <c r="M35"/>
  <c r="M34"/>
  <c r="G35"/>
  <c r="G34"/>
  <c r="I83" i="20"/>
  <c r="V9" i="13"/>
  <c r="V8"/>
  <c r="G23" i="7"/>
  <c r="AB8" i="13" l="1"/>
  <c r="G12" i="7"/>
  <c r="F5" i="13"/>
  <c r="AB4"/>
  <c r="G24" i="7" l="1"/>
  <c r="E2" i="23"/>
  <c r="E3" s="1"/>
  <c r="K231" i="21"/>
  <c r="K228"/>
  <c r="K230" s="1"/>
  <c r="I229"/>
  <c r="K229"/>
  <c r="K225"/>
  <c r="K227" s="1"/>
  <c r="I226"/>
  <c r="K226"/>
  <c r="E226"/>
  <c r="E227"/>
  <c r="E228"/>
  <c r="E229"/>
  <c r="E230"/>
  <c r="E231"/>
  <c r="E225"/>
  <c r="O231"/>
  <c r="O230"/>
  <c r="O229"/>
  <c r="O228"/>
  <c r="O227"/>
  <c r="O226"/>
  <c r="O225"/>
  <c r="K175"/>
  <c r="K182"/>
  <c r="K189"/>
  <c r="M189"/>
  <c r="K196"/>
  <c r="K203"/>
  <c r="K217"/>
  <c r="K140"/>
  <c r="M140"/>
  <c r="E224"/>
  <c r="E217"/>
  <c r="E210"/>
  <c r="E203"/>
  <c r="E196"/>
  <c r="E189"/>
  <c r="E182"/>
  <c r="E175"/>
  <c r="E168"/>
  <c r="E161"/>
  <c r="E154"/>
  <c r="E147"/>
  <c r="E140"/>
  <c r="E133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8"/>
  <c r="K71"/>
  <c r="K78"/>
  <c r="K85"/>
  <c r="K92"/>
  <c r="K99"/>
  <c r="K106"/>
  <c r="H106"/>
  <c r="H99"/>
  <c r="H92"/>
  <c r="H85"/>
  <c r="H78"/>
  <c r="H71"/>
  <c r="H64"/>
  <c r="H57"/>
  <c r="H50"/>
  <c r="H43"/>
  <c r="H36"/>
  <c r="H29"/>
  <c r="H22"/>
  <c r="K15"/>
  <c r="H15"/>
  <c r="E15"/>
  <c r="E22"/>
  <c r="E29"/>
  <c r="E36"/>
  <c r="E43"/>
  <c r="E50"/>
  <c r="E57"/>
  <c r="E64"/>
  <c r="E71"/>
  <c r="E78"/>
  <c r="E85"/>
  <c r="E92"/>
  <c r="E99"/>
  <c r="E106"/>
  <c r="H8"/>
  <c r="E8"/>
  <c r="K37" i="11"/>
  <c r="D48" i="20" l="1"/>
  <c r="C48"/>
  <c r="B48"/>
  <c r="D47"/>
  <c r="D46"/>
  <c r="P38" i="13"/>
  <c r="P39"/>
  <c r="P42" s="1"/>
  <c r="J39"/>
  <c r="J42" s="1"/>
  <c r="J38"/>
  <c r="H39"/>
  <c r="N37" i="11"/>
  <c r="P41" i="13" l="1"/>
  <c r="J41"/>
  <c r="O4" i="21" l="1"/>
  <c r="O5"/>
  <c r="O6"/>
  <c r="O7"/>
  <c r="O232"/>
  <c r="O3"/>
  <c r="O2"/>
  <c r="V37" i="13" l="1"/>
  <c r="T37"/>
  <c r="V36"/>
  <c r="AB36" s="1"/>
  <c r="D50"/>
  <c r="C50"/>
  <c r="E49"/>
  <c r="E48"/>
  <c r="E50" l="1"/>
  <c r="I19" i="20"/>
  <c r="F17" i="11" s="1"/>
  <c r="J19" i="20"/>
  <c r="L17" i="11" s="1"/>
  <c r="I21" i="20"/>
  <c r="F19" i="11" s="1"/>
  <c r="J21" i="20"/>
  <c r="L19" i="11" s="1"/>
  <c r="I23" i="20"/>
  <c r="F21" i="11" s="1"/>
  <c r="J23" i="20"/>
  <c r="L21" i="11" s="1"/>
  <c r="I25" i="20"/>
  <c r="F23" i="11" s="1"/>
  <c r="J25" i="20"/>
  <c r="L23" i="11" s="1"/>
  <c r="I27" i="20"/>
  <c r="F25" i="11" s="1"/>
  <c r="J27" i="20"/>
  <c r="L25" i="11" s="1"/>
  <c r="I29" i="20"/>
  <c r="F27" i="11" s="1"/>
  <c r="J29" i="20"/>
  <c r="L27" i="11" s="1"/>
  <c r="I31" i="20"/>
  <c r="F29" i="11" s="1"/>
  <c r="J31" i="20"/>
  <c r="L29" i="11" s="1"/>
  <c r="I33" i="20"/>
  <c r="F31" i="11" s="1"/>
  <c r="J33" i="20"/>
  <c r="L31" i="11" s="1"/>
  <c r="I35" i="20"/>
  <c r="F33" i="11" s="1"/>
  <c r="J35" i="20"/>
  <c r="L33" i="11" s="1"/>
  <c r="I37" i="20"/>
  <c r="F35" i="11" s="1"/>
  <c r="J37" i="20"/>
  <c r="L35" i="11" s="1"/>
  <c r="I11" i="20"/>
  <c r="F9" i="11" s="1"/>
  <c r="J11" i="20"/>
  <c r="L9" i="11" s="1"/>
  <c r="I13" i="20"/>
  <c r="F11" i="11" s="1"/>
  <c r="J13" i="20"/>
  <c r="L11" i="11" s="1"/>
  <c r="I15" i="20"/>
  <c r="F13" i="11" s="1"/>
  <c r="J15" i="20"/>
  <c r="L13" i="11" s="1"/>
  <c r="I17" i="20"/>
  <c r="F15" i="11" s="1"/>
  <c r="J17" i="20"/>
  <c r="L15" i="11" s="1"/>
  <c r="J9" i="20"/>
  <c r="L7" i="11" s="1"/>
  <c r="I9" i="20"/>
  <c r="F7" i="11" s="1"/>
  <c r="J39" i="20" l="1"/>
  <c r="I39"/>
  <c r="D39"/>
  <c r="E220" i="21" l="1"/>
  <c r="E221"/>
  <c r="E222"/>
  <c r="E223"/>
  <c r="E213"/>
  <c r="E214"/>
  <c r="E215"/>
  <c r="E216"/>
  <c r="E206"/>
  <c r="E207"/>
  <c r="E208"/>
  <c r="E209"/>
  <c r="E199"/>
  <c r="E200"/>
  <c r="E201"/>
  <c r="E202"/>
  <c r="E192"/>
  <c r="E193"/>
  <c r="E194"/>
  <c r="E195"/>
  <c r="E176"/>
  <c r="E177"/>
  <c r="E178"/>
  <c r="E179"/>
  <c r="E180"/>
  <c r="E181"/>
  <c r="E169"/>
  <c r="E170"/>
  <c r="E171"/>
  <c r="E185"/>
  <c r="E186"/>
  <c r="E187"/>
  <c r="E188"/>
  <c r="E174"/>
  <c r="E164"/>
  <c r="E165"/>
  <c r="E166"/>
  <c r="E167"/>
  <c r="E157"/>
  <c r="E158"/>
  <c r="E159"/>
  <c r="E160"/>
  <c r="E149"/>
  <c r="E150"/>
  <c r="E151"/>
  <c r="E152"/>
  <c r="E153"/>
  <c r="E143"/>
  <c r="E144"/>
  <c r="E145"/>
  <c r="E146"/>
  <c r="E136"/>
  <c r="E137"/>
  <c r="E138"/>
  <c r="E139"/>
  <c r="E132"/>
  <c r="E129"/>
  <c r="H114"/>
  <c r="I114"/>
  <c r="J114"/>
  <c r="K114"/>
  <c r="E102"/>
  <c r="E103"/>
  <c r="E104"/>
  <c r="E105"/>
  <c r="E95"/>
  <c r="E96"/>
  <c r="E97"/>
  <c r="E98"/>
  <c r="E88"/>
  <c r="E89"/>
  <c r="E90"/>
  <c r="E91"/>
  <c r="E81"/>
  <c r="E82"/>
  <c r="E83"/>
  <c r="E84"/>
  <c r="E74"/>
  <c r="E75"/>
  <c r="E76"/>
  <c r="E77"/>
  <c r="E67"/>
  <c r="E68"/>
  <c r="E69"/>
  <c r="E70"/>
  <c r="E60"/>
  <c r="E61"/>
  <c r="E62"/>
  <c r="E63"/>
  <c r="E54"/>
  <c r="E55"/>
  <c r="E56"/>
  <c r="E53"/>
  <c r="E46"/>
  <c r="E47"/>
  <c r="E48"/>
  <c r="E49"/>
  <c r="E39"/>
  <c r="E40"/>
  <c r="E41"/>
  <c r="E42"/>
  <c r="E32"/>
  <c r="E33"/>
  <c r="E34"/>
  <c r="E35"/>
  <c r="E25"/>
  <c r="E26"/>
  <c r="E27"/>
  <c r="E28"/>
  <c r="E21"/>
  <c r="E18"/>
  <c r="E19"/>
  <c r="E20"/>
  <c r="H6"/>
  <c r="E10"/>
  <c r="E11"/>
  <c r="E12"/>
  <c r="E13"/>
  <c r="E14"/>
  <c r="E7"/>
  <c r="E3"/>
  <c r="E4"/>
  <c r="E37"/>
  <c r="H37"/>
  <c r="I37"/>
  <c r="K37"/>
  <c r="G9" i="7" l="1"/>
  <c r="K200" i="21"/>
  <c r="I201"/>
  <c r="K201"/>
  <c r="K204"/>
  <c r="I205"/>
  <c r="K205"/>
  <c r="K207"/>
  <c r="I208"/>
  <c r="K208"/>
  <c r="K211"/>
  <c r="I212"/>
  <c r="K212"/>
  <c r="K214"/>
  <c r="I215"/>
  <c r="K215"/>
  <c r="K218"/>
  <c r="I219"/>
  <c r="K219"/>
  <c r="K221"/>
  <c r="I222"/>
  <c r="K222"/>
  <c r="K179"/>
  <c r="I180"/>
  <c r="K180"/>
  <c r="K183"/>
  <c r="M183"/>
  <c r="I184"/>
  <c r="K184"/>
  <c r="M184"/>
  <c r="K186"/>
  <c r="M186"/>
  <c r="I187"/>
  <c r="K187"/>
  <c r="M187"/>
  <c r="K190"/>
  <c r="I191"/>
  <c r="K191"/>
  <c r="K193"/>
  <c r="I194"/>
  <c r="K194"/>
  <c r="K197"/>
  <c r="I198"/>
  <c r="K198"/>
  <c r="K162"/>
  <c r="I163"/>
  <c r="K163"/>
  <c r="K165"/>
  <c r="I166"/>
  <c r="K166"/>
  <c r="K169"/>
  <c r="I170"/>
  <c r="K170"/>
  <c r="K172"/>
  <c r="I173"/>
  <c r="K173"/>
  <c r="K176"/>
  <c r="I177"/>
  <c r="K177"/>
  <c r="K137"/>
  <c r="M137"/>
  <c r="I138"/>
  <c r="K138"/>
  <c r="M138"/>
  <c r="K141"/>
  <c r="I142"/>
  <c r="K142"/>
  <c r="K144"/>
  <c r="I145"/>
  <c r="K145"/>
  <c r="K148"/>
  <c r="I149"/>
  <c r="K149"/>
  <c r="K151"/>
  <c r="I152"/>
  <c r="K152"/>
  <c r="K155"/>
  <c r="I156"/>
  <c r="K156"/>
  <c r="K158"/>
  <c r="K159"/>
  <c r="K127"/>
  <c r="I128"/>
  <c r="K128"/>
  <c r="K130"/>
  <c r="K131"/>
  <c r="K134"/>
  <c r="M134"/>
  <c r="I135"/>
  <c r="K135"/>
  <c r="M135"/>
  <c r="E232"/>
  <c r="E219"/>
  <c r="E218"/>
  <c r="E212"/>
  <c r="E211"/>
  <c r="E205"/>
  <c r="E204"/>
  <c r="E198"/>
  <c r="E197"/>
  <c r="E191"/>
  <c r="E190"/>
  <c r="E184"/>
  <c r="E183"/>
  <c r="E172"/>
  <c r="E173"/>
  <c r="E163"/>
  <c r="E162"/>
  <c r="E156"/>
  <c r="E155"/>
  <c r="E148"/>
  <c r="E142"/>
  <c r="E141"/>
  <c r="E135"/>
  <c r="E134"/>
  <c r="E128"/>
  <c r="E130"/>
  <c r="E131"/>
  <c r="E127"/>
  <c r="K126"/>
  <c r="I126"/>
  <c r="O19" i="2"/>
  <c r="N19"/>
  <c r="M19"/>
  <c r="G19"/>
  <c r="E19"/>
  <c r="F19"/>
  <c r="I123" i="21"/>
  <c r="K123"/>
  <c r="I124"/>
  <c r="K124"/>
  <c r="H124"/>
  <c r="H123"/>
  <c r="I120"/>
  <c r="K120"/>
  <c r="I121"/>
  <c r="K121"/>
  <c r="H121"/>
  <c r="H120"/>
  <c r="I117"/>
  <c r="K117"/>
  <c r="I118"/>
  <c r="K118"/>
  <c r="H118"/>
  <c r="H117"/>
  <c r="I115"/>
  <c r="I116" s="1"/>
  <c r="K115"/>
  <c r="K116" s="1"/>
  <c r="H115"/>
  <c r="H116" s="1"/>
  <c r="K111"/>
  <c r="I112"/>
  <c r="K112"/>
  <c r="H112"/>
  <c r="H111"/>
  <c r="I108"/>
  <c r="K108"/>
  <c r="I109"/>
  <c r="K109"/>
  <c r="H109"/>
  <c r="H108"/>
  <c r="I19"/>
  <c r="K19"/>
  <c r="I20"/>
  <c r="K20"/>
  <c r="E107"/>
  <c r="I103"/>
  <c r="K103"/>
  <c r="I104"/>
  <c r="K104"/>
  <c r="H104"/>
  <c r="H103"/>
  <c r="I96"/>
  <c r="K96"/>
  <c r="I97"/>
  <c r="K97"/>
  <c r="H97"/>
  <c r="H96"/>
  <c r="I89"/>
  <c r="K89"/>
  <c r="I90"/>
  <c r="K90"/>
  <c r="H90"/>
  <c r="H89"/>
  <c r="I82"/>
  <c r="K82"/>
  <c r="I83"/>
  <c r="K83"/>
  <c r="H83"/>
  <c r="H82"/>
  <c r="I75"/>
  <c r="K75"/>
  <c r="I76"/>
  <c r="K76"/>
  <c r="H76"/>
  <c r="H75"/>
  <c r="I68"/>
  <c r="K68"/>
  <c r="I69"/>
  <c r="K69"/>
  <c r="H69"/>
  <c r="H68"/>
  <c r="I61"/>
  <c r="K61"/>
  <c r="I62"/>
  <c r="K62"/>
  <c r="H62"/>
  <c r="H61"/>
  <c r="I54"/>
  <c r="K54"/>
  <c r="I55"/>
  <c r="K55"/>
  <c r="H55"/>
  <c r="H54"/>
  <c r="I47"/>
  <c r="K47"/>
  <c r="I48"/>
  <c r="K48"/>
  <c r="H48"/>
  <c r="H47"/>
  <c r="I40"/>
  <c r="K40"/>
  <c r="I41"/>
  <c r="K41"/>
  <c r="H41"/>
  <c r="H40"/>
  <c r="I33"/>
  <c r="K33"/>
  <c r="I34"/>
  <c r="K34"/>
  <c r="H34"/>
  <c r="H33"/>
  <c r="I26"/>
  <c r="K26"/>
  <c r="I27"/>
  <c r="K27"/>
  <c r="H27"/>
  <c r="H26"/>
  <c r="H20"/>
  <c r="H19"/>
  <c r="I12"/>
  <c r="K12"/>
  <c r="I13"/>
  <c r="K13"/>
  <c r="H13"/>
  <c r="H12"/>
  <c r="I5"/>
  <c r="K5"/>
  <c r="I6"/>
  <c r="K6"/>
  <c r="H5"/>
  <c r="H7" s="1"/>
  <c r="H100"/>
  <c r="I100"/>
  <c r="K100"/>
  <c r="H101"/>
  <c r="I101"/>
  <c r="K101"/>
  <c r="H93"/>
  <c r="I93"/>
  <c r="K93"/>
  <c r="H94"/>
  <c r="I94"/>
  <c r="K94"/>
  <c r="H86"/>
  <c r="I86"/>
  <c r="K86"/>
  <c r="H87"/>
  <c r="I87"/>
  <c r="K87"/>
  <c r="H79"/>
  <c r="I79"/>
  <c r="K79"/>
  <c r="H80"/>
  <c r="I80"/>
  <c r="K80"/>
  <c r="H72"/>
  <c r="I72"/>
  <c r="K72"/>
  <c r="H73"/>
  <c r="I73"/>
  <c r="K73"/>
  <c r="H65"/>
  <c r="I65"/>
  <c r="K65"/>
  <c r="H66"/>
  <c r="I66"/>
  <c r="K66"/>
  <c r="H58"/>
  <c r="I58"/>
  <c r="K58"/>
  <c r="H59"/>
  <c r="I59"/>
  <c r="K59"/>
  <c r="H51"/>
  <c r="I51"/>
  <c r="K51"/>
  <c r="H52"/>
  <c r="I52"/>
  <c r="K52"/>
  <c r="H44"/>
  <c r="I44"/>
  <c r="K44"/>
  <c r="H45"/>
  <c r="I45"/>
  <c r="K45"/>
  <c r="H38"/>
  <c r="H39" s="1"/>
  <c r="I38"/>
  <c r="I39" s="1"/>
  <c r="K38"/>
  <c r="K39" s="1"/>
  <c r="H30"/>
  <c r="I30"/>
  <c r="K30"/>
  <c r="H31"/>
  <c r="I31"/>
  <c r="K31"/>
  <c r="H23"/>
  <c r="I23"/>
  <c r="K23"/>
  <c r="H24"/>
  <c r="I24"/>
  <c r="K24"/>
  <c r="H16"/>
  <c r="I16"/>
  <c r="K16"/>
  <c r="H17"/>
  <c r="I17"/>
  <c r="K17"/>
  <c r="H9"/>
  <c r="I9"/>
  <c r="K9"/>
  <c r="H10"/>
  <c r="I10"/>
  <c r="K10"/>
  <c r="I2"/>
  <c r="K2"/>
  <c r="I3"/>
  <c r="K3"/>
  <c r="H3"/>
  <c r="H2"/>
  <c r="E101"/>
  <c r="E100"/>
  <c r="E94"/>
  <c r="E93"/>
  <c r="E87"/>
  <c r="E86"/>
  <c r="E80"/>
  <c r="E79"/>
  <c r="E73"/>
  <c r="E72"/>
  <c r="E66"/>
  <c r="E65"/>
  <c r="E59"/>
  <c r="E58"/>
  <c r="E52"/>
  <c r="E51"/>
  <c r="E45"/>
  <c r="E44"/>
  <c r="E38"/>
  <c r="E31"/>
  <c r="E30"/>
  <c r="E24"/>
  <c r="E23"/>
  <c r="E17"/>
  <c r="E16"/>
  <c r="E9"/>
  <c r="E5"/>
  <c r="E6"/>
  <c r="E2"/>
  <c r="W37" i="11"/>
  <c r="H107" i="21" s="1"/>
  <c r="H38" i="20"/>
  <c r="G38"/>
  <c r="H37"/>
  <c r="G37"/>
  <c r="F37" s="1"/>
  <c r="H36"/>
  <c r="G36"/>
  <c r="F36"/>
  <c r="H35"/>
  <c r="F35" s="1"/>
  <c r="G35"/>
  <c r="E35"/>
  <c r="K35" s="1"/>
  <c r="L35" s="1"/>
  <c r="H34"/>
  <c r="F34" s="1"/>
  <c r="G34"/>
  <c r="H33"/>
  <c r="G33"/>
  <c r="H32"/>
  <c r="G32"/>
  <c r="H31"/>
  <c r="G31"/>
  <c r="H30"/>
  <c r="G30"/>
  <c r="H29"/>
  <c r="G29"/>
  <c r="F29"/>
  <c r="H28"/>
  <c r="G28"/>
  <c r="F28" s="1"/>
  <c r="H27"/>
  <c r="G27"/>
  <c r="H26"/>
  <c r="G26"/>
  <c r="H25"/>
  <c r="G25"/>
  <c r="F25" s="1"/>
  <c r="H24"/>
  <c r="G24"/>
  <c r="F24" s="1"/>
  <c r="H23"/>
  <c r="F23" s="1"/>
  <c r="G23"/>
  <c r="E23"/>
  <c r="K23" s="1"/>
  <c r="L23" s="1"/>
  <c r="H22"/>
  <c r="F22" s="1"/>
  <c r="G22"/>
  <c r="H21"/>
  <c r="G21"/>
  <c r="F21" s="1"/>
  <c r="H20"/>
  <c r="G20"/>
  <c r="H19"/>
  <c r="G19"/>
  <c r="F19" s="1"/>
  <c r="G18"/>
  <c r="F18" s="1"/>
  <c r="D17"/>
  <c r="H18" s="1"/>
  <c r="H16"/>
  <c r="G16"/>
  <c r="F16" s="1"/>
  <c r="H15"/>
  <c r="G15"/>
  <c r="F15" s="1"/>
  <c r="E13"/>
  <c r="K13" s="1"/>
  <c r="L13" s="1"/>
  <c r="D13"/>
  <c r="G14" s="1"/>
  <c r="H12"/>
  <c r="G12"/>
  <c r="F12"/>
  <c r="H11"/>
  <c r="F11" s="1"/>
  <c r="G11"/>
  <c r="E11"/>
  <c r="K11" s="1"/>
  <c r="D9"/>
  <c r="E9" s="1"/>
  <c r="D5"/>
  <c r="E33" s="1"/>
  <c r="K33" s="1"/>
  <c r="L33" s="1"/>
  <c r="C5"/>
  <c r="B5"/>
  <c r="D4"/>
  <c r="D3"/>
  <c r="B18" i="7"/>
  <c r="N38" i="11"/>
  <c r="Q38"/>
  <c r="Q37"/>
  <c r="L38"/>
  <c r="K38"/>
  <c r="L37"/>
  <c r="M37" s="1"/>
  <c r="O37" s="1"/>
  <c r="H38"/>
  <c r="H37"/>
  <c r="F38"/>
  <c r="F37"/>
  <c r="E38"/>
  <c r="E37"/>
  <c r="T30"/>
  <c r="R30"/>
  <c r="Q30"/>
  <c r="T29"/>
  <c r="Q29"/>
  <c r="M29"/>
  <c r="J82" i="21" s="1"/>
  <c r="T28" i="11"/>
  <c r="R28"/>
  <c r="Q28"/>
  <c r="T27"/>
  <c r="Z27" s="1"/>
  <c r="R27"/>
  <c r="Q27"/>
  <c r="M27"/>
  <c r="O27" s="1"/>
  <c r="M28" s="1"/>
  <c r="O28" s="1"/>
  <c r="L76" i="21" s="1"/>
  <c r="G27" i="11"/>
  <c r="J27" s="1"/>
  <c r="M72" i="21" s="1"/>
  <c r="T24" i="11"/>
  <c r="R24"/>
  <c r="T23"/>
  <c r="R23"/>
  <c r="M23"/>
  <c r="O23" s="1"/>
  <c r="L61" i="21" s="1"/>
  <c r="G23" i="11"/>
  <c r="I23" s="1"/>
  <c r="L58" i="21" s="1"/>
  <c r="T20" i="11"/>
  <c r="R20"/>
  <c r="T19"/>
  <c r="R19"/>
  <c r="M19"/>
  <c r="P19" s="1"/>
  <c r="M47" i="21" s="1"/>
  <c r="G19" i="11"/>
  <c r="J19" s="1"/>
  <c r="M44" i="21" s="1"/>
  <c r="G17" i="11"/>
  <c r="M17"/>
  <c r="O17" s="1"/>
  <c r="M18" s="1"/>
  <c r="J41" i="21" s="1"/>
  <c r="Q17" i="11"/>
  <c r="R17"/>
  <c r="T17"/>
  <c r="Q18"/>
  <c r="R18"/>
  <c r="T18"/>
  <c r="T16"/>
  <c r="R16"/>
  <c r="T15"/>
  <c r="Q15"/>
  <c r="T14"/>
  <c r="R14"/>
  <c r="Q14"/>
  <c r="T13"/>
  <c r="R13"/>
  <c r="Q13"/>
  <c r="M13"/>
  <c r="O13" s="1"/>
  <c r="M14" s="1"/>
  <c r="J27" i="21" s="1"/>
  <c r="G13" i="11"/>
  <c r="J13" s="1"/>
  <c r="M23" i="21" s="1"/>
  <c r="T12" i="11"/>
  <c r="R12"/>
  <c r="T11"/>
  <c r="R11"/>
  <c r="M11"/>
  <c r="O11" s="1"/>
  <c r="L19" i="21" s="1"/>
  <c r="G11" i="11"/>
  <c r="I11" s="1"/>
  <c r="L16" i="21" s="1"/>
  <c r="Z23" i="11" l="1"/>
  <c r="K64" i="21" s="1"/>
  <c r="Z15" i="11"/>
  <c r="K36" i="21" s="1"/>
  <c r="Z11" i="11"/>
  <c r="K22" i="21" s="1"/>
  <c r="J23"/>
  <c r="J40"/>
  <c r="J19"/>
  <c r="J47"/>
  <c r="L26"/>
  <c r="P27" i="11"/>
  <c r="M75" i="21" s="1"/>
  <c r="J76"/>
  <c r="L75"/>
  <c r="J75"/>
  <c r="L40"/>
  <c r="J26"/>
  <c r="M38" i="11"/>
  <c r="O38" s="1"/>
  <c r="J72" i="21"/>
  <c r="I17" i="11"/>
  <c r="J37" i="21"/>
  <c r="J44"/>
  <c r="J16"/>
  <c r="H21"/>
  <c r="J61"/>
  <c r="J58"/>
  <c r="K132"/>
  <c r="K129"/>
  <c r="K160"/>
  <c r="K157"/>
  <c r="K153"/>
  <c r="K150"/>
  <c r="K146"/>
  <c r="K143"/>
  <c r="K206"/>
  <c r="F30" i="20"/>
  <c r="F26"/>
  <c r="F31"/>
  <c r="F33"/>
  <c r="K9"/>
  <c r="L9" s="1"/>
  <c r="F27"/>
  <c r="F32"/>
  <c r="F20"/>
  <c r="F38"/>
  <c r="L11"/>
  <c r="K223" i="21"/>
  <c r="K216"/>
  <c r="K220"/>
  <c r="K213"/>
  <c r="K202"/>
  <c r="K209"/>
  <c r="K199"/>
  <c r="K195"/>
  <c r="K188"/>
  <c r="K192"/>
  <c r="K185"/>
  <c r="K181"/>
  <c r="K178"/>
  <c r="K174"/>
  <c r="K171"/>
  <c r="K167"/>
  <c r="K164"/>
  <c r="K139"/>
  <c r="K136"/>
  <c r="I98"/>
  <c r="I105"/>
  <c r="J116"/>
  <c r="M116" s="1"/>
  <c r="I119"/>
  <c r="I125"/>
  <c r="H110"/>
  <c r="H122"/>
  <c r="K122"/>
  <c r="H125"/>
  <c r="H119"/>
  <c r="K119"/>
  <c r="K125"/>
  <c r="I122"/>
  <c r="K110"/>
  <c r="H113"/>
  <c r="K113"/>
  <c r="I110"/>
  <c r="K74"/>
  <c r="K81"/>
  <c r="K88"/>
  <c r="K95"/>
  <c r="K102"/>
  <c r="K14"/>
  <c r="I28"/>
  <c r="I35"/>
  <c r="I42"/>
  <c r="I49"/>
  <c r="H105"/>
  <c r="K105"/>
  <c r="H95"/>
  <c r="H102"/>
  <c r="H98"/>
  <c r="I102"/>
  <c r="K98"/>
  <c r="K84"/>
  <c r="K91"/>
  <c r="I95"/>
  <c r="H91"/>
  <c r="I70"/>
  <c r="I91"/>
  <c r="H88"/>
  <c r="I88"/>
  <c r="H81"/>
  <c r="I84"/>
  <c r="H84"/>
  <c r="K77"/>
  <c r="I81"/>
  <c r="J81" s="1"/>
  <c r="I77"/>
  <c r="H77"/>
  <c r="H74"/>
  <c r="H70"/>
  <c r="I74"/>
  <c r="K63"/>
  <c r="K70"/>
  <c r="I67"/>
  <c r="H28"/>
  <c r="H56"/>
  <c r="K46"/>
  <c r="K53"/>
  <c r="K60"/>
  <c r="K67"/>
  <c r="K7"/>
  <c r="J39"/>
  <c r="M39" s="1"/>
  <c r="H67"/>
  <c r="H60"/>
  <c r="I63"/>
  <c r="H63"/>
  <c r="K56"/>
  <c r="I60"/>
  <c r="H46"/>
  <c r="H53"/>
  <c r="I56"/>
  <c r="K49"/>
  <c r="H35"/>
  <c r="I53"/>
  <c r="H42"/>
  <c r="H49"/>
  <c r="I46"/>
  <c r="K42"/>
  <c r="I4"/>
  <c r="K11"/>
  <c r="K18"/>
  <c r="K25"/>
  <c r="K32"/>
  <c r="K35"/>
  <c r="H32"/>
  <c r="I32"/>
  <c r="H25"/>
  <c r="K28"/>
  <c r="I25"/>
  <c r="I21"/>
  <c r="K21"/>
  <c r="H18"/>
  <c r="I18"/>
  <c r="H14"/>
  <c r="I14"/>
  <c r="H11"/>
  <c r="I11"/>
  <c r="H4"/>
  <c r="K4"/>
  <c r="I7"/>
  <c r="J7" s="1"/>
  <c r="H10" i="20"/>
  <c r="E17"/>
  <c r="K17" s="1"/>
  <c r="L17" s="1"/>
  <c r="E29"/>
  <c r="K29" s="1"/>
  <c r="L29" s="1"/>
  <c r="E37"/>
  <c r="K37" s="1"/>
  <c r="L37" s="1"/>
  <c r="G10"/>
  <c r="G13"/>
  <c r="H14"/>
  <c r="F14" s="1"/>
  <c r="H17"/>
  <c r="E19"/>
  <c r="K19" s="1"/>
  <c r="L19" s="1"/>
  <c r="E27"/>
  <c r="K27" s="1"/>
  <c r="L27" s="1"/>
  <c r="E31"/>
  <c r="K31" s="1"/>
  <c r="L31" s="1"/>
  <c r="H9"/>
  <c r="G9"/>
  <c r="H13"/>
  <c r="E15"/>
  <c r="K15" s="1"/>
  <c r="L15" s="1"/>
  <c r="E25"/>
  <c r="K25" s="1"/>
  <c r="L25" s="1"/>
  <c r="G17"/>
  <c r="E21"/>
  <c r="K21" s="1"/>
  <c r="L21" s="1"/>
  <c r="X27" i="11"/>
  <c r="I78" i="21" s="1"/>
  <c r="S27" i="11"/>
  <c r="U27" s="1"/>
  <c r="S28" s="1"/>
  <c r="W29"/>
  <c r="I27"/>
  <c r="W27"/>
  <c r="Z19"/>
  <c r="K50" i="21" s="1"/>
  <c r="M24" i="11"/>
  <c r="Q24"/>
  <c r="P13"/>
  <c r="M26" i="21" s="1"/>
  <c r="Q16" i="11"/>
  <c r="W15" s="1"/>
  <c r="R29"/>
  <c r="X29" s="1"/>
  <c r="Z13"/>
  <c r="K29" i="21" s="1"/>
  <c r="Z29" i="11"/>
  <c r="O29"/>
  <c r="P29"/>
  <c r="M82" i="21" s="1"/>
  <c r="G29" i="11"/>
  <c r="J79" i="21" s="1"/>
  <c r="P28" i="11"/>
  <c r="M76" i="21" s="1"/>
  <c r="J17" i="11"/>
  <c r="M37" i="21" s="1"/>
  <c r="G24" i="11"/>
  <c r="I13"/>
  <c r="Q19"/>
  <c r="W19" s="1"/>
  <c r="O19"/>
  <c r="Q20"/>
  <c r="Q23"/>
  <c r="S23" s="1"/>
  <c r="X23"/>
  <c r="I64" i="21" s="1"/>
  <c r="J23" i="11"/>
  <c r="M58" i="21" s="1"/>
  <c r="P23" i="11"/>
  <c r="M61" i="21" s="1"/>
  <c r="G12" i="11"/>
  <c r="P17"/>
  <c r="M40" i="21" s="1"/>
  <c r="Q11" i="11"/>
  <c r="S11" s="1"/>
  <c r="W13"/>
  <c r="X13"/>
  <c r="I29" i="21" s="1"/>
  <c r="S17" i="11"/>
  <c r="U17" s="1"/>
  <c r="S18" s="1"/>
  <c r="I19"/>
  <c r="X19"/>
  <c r="I50" i="21" s="1"/>
  <c r="P18" i="11"/>
  <c r="M41" i="21" s="1"/>
  <c r="O18" i="11"/>
  <c r="L41" i="21" s="1"/>
  <c r="X17" i="11"/>
  <c r="I43" i="21" s="1"/>
  <c r="Z17" i="11"/>
  <c r="K43" i="21" s="1"/>
  <c r="W17" i="11"/>
  <c r="G15"/>
  <c r="J30" i="21" s="1"/>
  <c r="P14" i="11"/>
  <c r="M27" i="21" s="1"/>
  <c r="O14" i="11"/>
  <c r="L27" i="21" s="1"/>
  <c r="X11" i="11"/>
  <c r="I22" i="21" s="1"/>
  <c r="M12" i="11"/>
  <c r="Q12"/>
  <c r="W11" s="1"/>
  <c r="S13"/>
  <c r="U13" s="1"/>
  <c r="S14" s="1"/>
  <c r="J11"/>
  <c r="M16" i="21" s="1"/>
  <c r="P11" i="11"/>
  <c r="M19" i="21" s="1"/>
  <c r="T10" i="11"/>
  <c r="R10"/>
  <c r="Q10"/>
  <c r="Z9"/>
  <c r="T9"/>
  <c r="R9"/>
  <c r="Q9"/>
  <c r="M9"/>
  <c r="O9" s="1"/>
  <c r="G9"/>
  <c r="Y27" l="1"/>
  <c r="AB27" s="1"/>
  <c r="M78" i="21" s="1"/>
  <c r="J105"/>
  <c r="M105" s="1"/>
  <c r="V28" i="11"/>
  <c r="U28"/>
  <c r="V27"/>
  <c r="M20"/>
  <c r="O20" s="1"/>
  <c r="L48" i="21" s="1"/>
  <c r="L47"/>
  <c r="Y13" i="11"/>
  <c r="J29" i="21" s="1"/>
  <c r="P9" i="11"/>
  <c r="M12" i="21" s="1"/>
  <c r="J12"/>
  <c r="M10" i="11"/>
  <c r="J13" i="21" s="1"/>
  <c r="L12"/>
  <c r="Y29" i="11"/>
  <c r="I85" i="21"/>
  <c r="G28" i="11"/>
  <c r="L72" i="21"/>
  <c r="AA27" i="11"/>
  <c r="L78" i="21" s="1"/>
  <c r="G18" i="11"/>
  <c r="L37" i="21"/>
  <c r="G20" i="11"/>
  <c r="I20" s="1"/>
  <c r="L45" i="21" s="1"/>
  <c r="L44"/>
  <c r="J12" i="11"/>
  <c r="M17" i="21" s="1"/>
  <c r="J17"/>
  <c r="G14" i="11"/>
  <c r="J14" s="1"/>
  <c r="M24" i="21" s="1"/>
  <c r="L23"/>
  <c r="I9" i="11"/>
  <c r="J9" i="21"/>
  <c r="J4"/>
  <c r="M4" s="1"/>
  <c r="M30" i="11"/>
  <c r="J83" i="21" s="1"/>
  <c r="L82"/>
  <c r="P24" i="11"/>
  <c r="M62" i="21" s="1"/>
  <c r="J62"/>
  <c r="I24" i="11"/>
  <c r="L59" i="21" s="1"/>
  <c r="J59"/>
  <c r="E39" i="20"/>
  <c r="F17"/>
  <c r="H40"/>
  <c r="K39"/>
  <c r="L39"/>
  <c r="H126" i="21"/>
  <c r="J126" s="1"/>
  <c r="L126" s="1"/>
  <c r="J122"/>
  <c r="L122" s="1"/>
  <c r="J125"/>
  <c r="L125" s="1"/>
  <c r="L116"/>
  <c r="J119"/>
  <c r="L119" s="1"/>
  <c r="J98"/>
  <c r="M98" s="1"/>
  <c r="J110"/>
  <c r="M110" s="1"/>
  <c r="J35"/>
  <c r="M35" s="1"/>
  <c r="J49"/>
  <c r="L49" s="1"/>
  <c r="J42"/>
  <c r="L42" s="1"/>
  <c r="J28"/>
  <c r="M28" s="1"/>
  <c r="J60"/>
  <c r="M60" s="1"/>
  <c r="J56"/>
  <c r="M56" s="1"/>
  <c r="J102"/>
  <c r="L102" s="1"/>
  <c r="J88"/>
  <c r="L88" s="1"/>
  <c r="J95"/>
  <c r="J91"/>
  <c r="J70"/>
  <c r="M70" s="1"/>
  <c r="J84"/>
  <c r="L81"/>
  <c r="M81"/>
  <c r="J74"/>
  <c r="L74" s="1"/>
  <c r="J77"/>
  <c r="J63"/>
  <c r="L63" s="1"/>
  <c r="J67"/>
  <c r="L39"/>
  <c r="J46"/>
  <c r="L46" s="1"/>
  <c r="J53"/>
  <c r="L53" s="1"/>
  <c r="J32"/>
  <c r="L32" s="1"/>
  <c r="J25"/>
  <c r="L25" s="1"/>
  <c r="J11"/>
  <c r="L11" s="1"/>
  <c r="J21"/>
  <c r="L21" s="1"/>
  <c r="J18"/>
  <c r="J14"/>
  <c r="L7"/>
  <c r="P12" i="11"/>
  <c r="M20" i="21" s="1"/>
  <c r="J20"/>
  <c r="F10" i="20"/>
  <c r="F40" s="1"/>
  <c r="G40"/>
  <c r="G39"/>
  <c r="F9"/>
  <c r="H39"/>
  <c r="F13"/>
  <c r="S29" i="11"/>
  <c r="U29" s="1"/>
  <c r="S30" s="1"/>
  <c r="U30" s="1"/>
  <c r="Y11"/>
  <c r="Y17"/>
  <c r="J43" i="21" s="1"/>
  <c r="S19" i="11"/>
  <c r="V19" s="1"/>
  <c r="J24"/>
  <c r="M59" i="21" s="1"/>
  <c r="W23" i="11"/>
  <c r="Y23" s="1"/>
  <c r="O24"/>
  <c r="L62" i="21" s="1"/>
  <c r="I29" i="11"/>
  <c r="J29"/>
  <c r="M79" i="21" s="1"/>
  <c r="U18" i="11"/>
  <c r="V18"/>
  <c r="V17"/>
  <c r="V13"/>
  <c r="U23"/>
  <c r="S24" s="1"/>
  <c r="V23"/>
  <c r="O12"/>
  <c r="L20" i="21" s="1"/>
  <c r="I12" i="11"/>
  <c r="L17" i="21" s="1"/>
  <c r="Y19" i="11"/>
  <c r="AB19" s="1"/>
  <c r="M50" i="21" s="1"/>
  <c r="S9" i="11"/>
  <c r="U9" s="1"/>
  <c r="S10" s="1"/>
  <c r="J15"/>
  <c r="M30" i="21" s="1"/>
  <c r="I15" i="11"/>
  <c r="X9"/>
  <c r="I15" i="21" s="1"/>
  <c r="U14" i="11"/>
  <c r="V14"/>
  <c r="U11"/>
  <c r="S12" s="1"/>
  <c r="V11"/>
  <c r="W9"/>
  <c r="J9"/>
  <c r="M9" i="21" s="1"/>
  <c r="J78" l="1"/>
  <c r="L105"/>
  <c r="O10" i="11"/>
  <c r="L13" i="21" s="1"/>
  <c r="O30" i="11"/>
  <c r="L83" i="21" s="1"/>
  <c r="V30" i="11"/>
  <c r="P20"/>
  <c r="M48" i="21" s="1"/>
  <c r="J48"/>
  <c r="AB17" i="11"/>
  <c r="M43" i="21" s="1"/>
  <c r="AB13" i="11"/>
  <c r="M29" i="21" s="1"/>
  <c r="AA13" i="11"/>
  <c r="L29" i="21" s="1"/>
  <c r="P10" i="11"/>
  <c r="M13" i="21" s="1"/>
  <c r="AA29" i="11"/>
  <c r="L85" i="21" s="1"/>
  <c r="J85"/>
  <c r="J73"/>
  <c r="I28" i="11"/>
  <c r="L73" i="21" s="1"/>
  <c r="J28" i="11"/>
  <c r="M73" i="21" s="1"/>
  <c r="AB29" i="11"/>
  <c r="M85" i="21" s="1"/>
  <c r="J20" i="11"/>
  <c r="M45" i="21" s="1"/>
  <c r="J45"/>
  <c r="AA19" i="11"/>
  <c r="L50" i="21" s="1"/>
  <c r="J50"/>
  <c r="AA23" i="11"/>
  <c r="L64" i="21" s="1"/>
  <c r="J64"/>
  <c r="J38"/>
  <c r="J18" i="11"/>
  <c r="M38" i="21" s="1"/>
  <c r="I18" i="11"/>
  <c r="L38" i="21" s="1"/>
  <c r="AA17" i="11"/>
  <c r="L43" i="21" s="1"/>
  <c r="U19" i="11"/>
  <c r="S20" s="1"/>
  <c r="V20" s="1"/>
  <c r="I14"/>
  <c r="L24" i="21" s="1"/>
  <c r="J24"/>
  <c r="G10" i="11"/>
  <c r="L9" i="21"/>
  <c r="AA11" i="11"/>
  <c r="L22" i="21" s="1"/>
  <c r="J22"/>
  <c r="P30" i="11"/>
  <c r="M83" i="21" s="1"/>
  <c r="G30" i="11"/>
  <c r="J80" i="21" s="1"/>
  <c r="L79"/>
  <c r="G16" i="11"/>
  <c r="J31" i="21" s="1"/>
  <c r="L30"/>
  <c r="M126"/>
  <c r="M49"/>
  <c r="M122"/>
  <c r="M125"/>
  <c r="L98"/>
  <c r="M119"/>
  <c r="L110"/>
  <c r="L35"/>
  <c r="M42"/>
  <c r="M102"/>
  <c r="L95"/>
  <c r="M95"/>
  <c r="L28"/>
  <c r="L67"/>
  <c r="M67"/>
  <c r="M11"/>
  <c r="L60"/>
  <c r="M88"/>
  <c r="L56"/>
  <c r="M63"/>
  <c r="L91"/>
  <c r="M91"/>
  <c r="L70"/>
  <c r="L84"/>
  <c r="M84"/>
  <c r="M74"/>
  <c r="L77"/>
  <c r="M77"/>
  <c r="L4"/>
  <c r="M46"/>
  <c r="M53"/>
  <c r="M7"/>
  <c r="M32"/>
  <c r="M25"/>
  <c r="M21"/>
  <c r="L18"/>
  <c r="M18"/>
  <c r="L14"/>
  <c r="M14"/>
  <c r="F39" i="20"/>
  <c r="V29" i="11"/>
  <c r="AB11"/>
  <c r="M22" i="21" s="1"/>
  <c r="V9" i="11"/>
  <c r="AB23"/>
  <c r="M64" i="21" s="1"/>
  <c r="Y9" i="11"/>
  <c r="U24"/>
  <c r="V24"/>
  <c r="U10"/>
  <c r="V10"/>
  <c r="U12"/>
  <c r="V12"/>
  <c r="U20" l="1"/>
  <c r="J10" i="21"/>
  <c r="J10" i="11"/>
  <c r="M10" i="21" s="1"/>
  <c r="I10" i="11"/>
  <c r="L10" i="21" s="1"/>
  <c r="AA9" i="11"/>
  <c r="L15" i="21" s="1"/>
  <c r="J15"/>
  <c r="I30" i="11"/>
  <c r="L80" i="21" s="1"/>
  <c r="J30" i="11"/>
  <c r="M80" i="21" s="1"/>
  <c r="J16" i="11"/>
  <c r="M31" i="21" s="1"/>
  <c r="I16" i="11"/>
  <c r="L31" i="21" s="1"/>
  <c r="AB9" i="11"/>
  <c r="M15" i="21" s="1"/>
  <c r="C65" i="17"/>
  <c r="B65"/>
  <c r="B64"/>
  <c r="J26" i="6" l="1"/>
  <c r="G26"/>
  <c r="V31" i="13"/>
  <c r="T31"/>
  <c r="V30"/>
  <c r="AB30" l="1"/>
  <c r="K210" i="21" s="1"/>
  <c r="I26" i="6"/>
  <c r="V35" i="13" l="1"/>
  <c r="T35"/>
  <c r="V34"/>
  <c r="V33"/>
  <c r="T33"/>
  <c r="V32"/>
  <c r="AB34" l="1"/>
  <c r="K224" i="21" s="1"/>
  <c r="AB32" i="13"/>
  <c r="H16" i="14" l="1"/>
  <c r="H15"/>
  <c r="F16"/>
  <c r="F15"/>
  <c r="F7"/>
  <c r="H7"/>
  <c r="H9" i="6"/>
  <c r="H8"/>
  <c r="H6"/>
  <c r="F9" i="2"/>
  <c r="I111" i="21" s="1"/>
  <c r="I113" s="1"/>
  <c r="J113" s="1"/>
  <c r="V25" i="13"/>
  <c r="T25"/>
  <c r="V24"/>
  <c r="V11"/>
  <c r="T11"/>
  <c r="V10"/>
  <c r="L113" i="21" l="1"/>
  <c r="M113"/>
  <c r="M217"/>
  <c r="AB10" i="13"/>
  <c r="AB24"/>
  <c r="I23" i="7" l="1"/>
  <c r="H23"/>
  <c r="F23"/>
  <c r="B19" i="6"/>
  <c r="B3" i="2"/>
  <c r="B3" i="11"/>
  <c r="C3" i="13"/>
  <c r="G16" i="14"/>
  <c r="G15"/>
  <c r="J15" s="1"/>
  <c r="E7"/>
  <c r="I7" s="1"/>
  <c r="B20" i="6"/>
  <c r="B4"/>
  <c r="I19" i="2" l="1"/>
  <c r="G7" i="14"/>
  <c r="J7" s="1"/>
  <c r="J19" i="2"/>
  <c r="I15" i="14"/>
  <c r="I16"/>
  <c r="F12" i="7"/>
  <c r="F24"/>
  <c r="I24" s="1"/>
  <c r="H25" i="6"/>
  <c r="H24"/>
  <c r="F23"/>
  <c r="H23"/>
  <c r="H22"/>
  <c r="F14"/>
  <c r="G22" i="7" l="1"/>
  <c r="G21"/>
  <c r="H24"/>
  <c r="G25" l="1"/>
  <c r="H14" i="14"/>
  <c r="E13" i="7"/>
  <c r="F13" s="1"/>
  <c r="H13" s="1"/>
  <c r="I12"/>
  <c r="V29" i="13"/>
  <c r="T29"/>
  <c r="V28"/>
  <c r="V27"/>
  <c r="T27"/>
  <c r="V26"/>
  <c r="V23"/>
  <c r="T23"/>
  <c r="V22"/>
  <c r="V21"/>
  <c r="T21"/>
  <c r="V20"/>
  <c r="V19"/>
  <c r="T19"/>
  <c r="V17"/>
  <c r="V16"/>
  <c r="V15"/>
  <c r="T15"/>
  <c r="V14"/>
  <c r="V13"/>
  <c r="T13"/>
  <c r="V12"/>
  <c r="V39" l="1"/>
  <c r="V43" s="1"/>
  <c r="V38"/>
  <c r="AB14"/>
  <c r="K154" i="21" s="1"/>
  <c r="AB18" i="13"/>
  <c r="K168" i="21" s="1"/>
  <c r="AB22" i="13"/>
  <c r="K133" i="21"/>
  <c r="AB16" i="13"/>
  <c r="K161" i="21" s="1"/>
  <c r="AB20" i="13"/>
  <c r="AB26"/>
  <c r="H12" i="7"/>
  <c r="AB28" i="13"/>
  <c r="AB12"/>
  <c r="K147" i="21" s="1"/>
  <c r="AB38" i="13" l="1"/>
  <c r="AB43" s="1"/>
  <c r="H12" i="6" l="1"/>
  <c r="F12"/>
  <c r="H11"/>
  <c r="H27"/>
  <c r="G10" i="7" l="1"/>
  <c r="R7" i="11" l="1"/>
  <c r="T7"/>
  <c r="R8"/>
  <c r="T8"/>
  <c r="G21"/>
  <c r="M21"/>
  <c r="R21"/>
  <c r="T21"/>
  <c r="R22"/>
  <c r="T22"/>
  <c r="G25"/>
  <c r="M25"/>
  <c r="Q25"/>
  <c r="R25"/>
  <c r="T25"/>
  <c r="Q26"/>
  <c r="R26"/>
  <c r="T26"/>
  <c r="G31"/>
  <c r="J86" i="21" s="1"/>
  <c r="M31" i="11"/>
  <c r="R31"/>
  <c r="T31"/>
  <c r="R32"/>
  <c r="T32"/>
  <c r="G33"/>
  <c r="M33"/>
  <c r="Q33"/>
  <c r="R33"/>
  <c r="T33"/>
  <c r="Q34"/>
  <c r="R34"/>
  <c r="T34"/>
  <c r="G35"/>
  <c r="M35"/>
  <c r="Q35"/>
  <c r="R35"/>
  <c r="T35"/>
  <c r="Q36"/>
  <c r="R36"/>
  <c r="T36"/>
  <c r="T38" l="1"/>
  <c r="O35"/>
  <c r="J103" i="21"/>
  <c r="P33" i="11"/>
  <c r="M96" i="21" s="1"/>
  <c r="J96"/>
  <c r="J89"/>
  <c r="P31" i="11"/>
  <c r="M89" i="21" s="1"/>
  <c r="O25" i="11"/>
  <c r="P25"/>
  <c r="M68" i="21" s="1"/>
  <c r="J68"/>
  <c r="O21" i="11"/>
  <c r="L54" i="21" s="1"/>
  <c r="J54"/>
  <c r="I35" i="11"/>
  <c r="J100" i="21"/>
  <c r="J33" i="11"/>
  <c r="M93" i="21" s="1"/>
  <c r="J93"/>
  <c r="R38" i="11"/>
  <c r="I21"/>
  <c r="L51" i="21" s="1"/>
  <c r="J51"/>
  <c r="J25" i="11"/>
  <c r="M65" i="21" s="1"/>
  <c r="J65"/>
  <c r="T37" i="11"/>
  <c r="H13" i="6" s="1"/>
  <c r="X21" i="11"/>
  <c r="I57" i="21" s="1"/>
  <c r="Q32" i="11"/>
  <c r="G7"/>
  <c r="E14" i="6"/>
  <c r="E12"/>
  <c r="M7" i="11"/>
  <c r="H14" i="6"/>
  <c r="X25" i="11"/>
  <c r="I71" i="21" s="1"/>
  <c r="S33" i="11"/>
  <c r="V33" s="1"/>
  <c r="Q8"/>
  <c r="S35"/>
  <c r="U35" s="1"/>
  <c r="S36" s="1"/>
  <c r="Z31"/>
  <c r="O31"/>
  <c r="I31"/>
  <c r="M86" i="21"/>
  <c r="I25" i="11"/>
  <c r="Q7"/>
  <c r="J35"/>
  <c r="M100" i="21" s="1"/>
  <c r="Q31" i="11"/>
  <c r="P35"/>
  <c r="M103" i="21" s="1"/>
  <c r="X7" i="11"/>
  <c r="I8" i="21" s="1"/>
  <c r="S25" i="11"/>
  <c r="W25"/>
  <c r="Z25"/>
  <c r="X35"/>
  <c r="I106" i="21" s="1"/>
  <c r="W33" i="11"/>
  <c r="O33"/>
  <c r="Q22"/>
  <c r="P21"/>
  <c r="M54" i="21" s="1"/>
  <c r="Z35" i="11"/>
  <c r="X33"/>
  <c r="I99" i="21" s="1"/>
  <c r="I33" i="11"/>
  <c r="Q21"/>
  <c r="P7"/>
  <c r="M5" i="21" s="1"/>
  <c r="W35" i="11"/>
  <c r="X31"/>
  <c r="I92" i="21" s="1"/>
  <c r="J21" i="11"/>
  <c r="M51" i="21" s="1"/>
  <c r="Z21" i="11"/>
  <c r="K57" i="21" s="1"/>
  <c r="Z7" i="11"/>
  <c r="K8" i="21" s="1"/>
  <c r="Z33" i="11"/>
  <c r="M36" l="1"/>
  <c r="L103" i="21"/>
  <c r="M34" i="11"/>
  <c r="O34" s="1"/>
  <c r="L97" i="21" s="1"/>
  <c r="L96"/>
  <c r="M26" i="11"/>
  <c r="L68" i="21"/>
  <c r="M22" i="11"/>
  <c r="P22" s="1"/>
  <c r="M55" i="21" s="1"/>
  <c r="O7" i="11"/>
  <c r="L5" i="21" s="1"/>
  <c r="J5"/>
  <c r="G36" i="11"/>
  <c r="L100" i="21"/>
  <c r="G34" i="11"/>
  <c r="I34" s="1"/>
  <c r="L94" i="21" s="1"/>
  <c r="L93"/>
  <c r="G22" i="11"/>
  <c r="I7"/>
  <c r="G8" s="1"/>
  <c r="J2" i="21"/>
  <c r="G37" i="11"/>
  <c r="I37" s="1"/>
  <c r="M32"/>
  <c r="L89" i="21"/>
  <c r="G32" i="11"/>
  <c r="L86" i="21"/>
  <c r="U25" i="11"/>
  <c r="S26" s="1"/>
  <c r="U26" s="1"/>
  <c r="V25"/>
  <c r="G26"/>
  <c r="L65" i="21"/>
  <c r="Z37" i="11"/>
  <c r="W31"/>
  <c r="AU7" s="1"/>
  <c r="J7"/>
  <c r="M2" i="21" s="1"/>
  <c r="G11" i="7"/>
  <c r="H6" i="14" s="1"/>
  <c r="B4" i="17"/>
  <c r="E13" i="6"/>
  <c r="B3" i="17"/>
  <c r="E11" i="6"/>
  <c r="E15" s="1"/>
  <c r="U33" i="11"/>
  <c r="S34" s="1"/>
  <c r="V34" s="1"/>
  <c r="Y25"/>
  <c r="J71" i="21" s="1"/>
  <c r="V35" i="11"/>
  <c r="V36"/>
  <c r="U36"/>
  <c r="W7"/>
  <c r="S7"/>
  <c r="S31"/>
  <c r="Y35"/>
  <c r="S21"/>
  <c r="W21"/>
  <c r="Y33"/>
  <c r="M8" l="1"/>
  <c r="J6" i="21" s="1"/>
  <c r="J104"/>
  <c r="P36" i="11"/>
  <c r="M104" i="21" s="1"/>
  <c r="O36" i="11"/>
  <c r="L104" i="21" s="1"/>
  <c r="P34" i="11"/>
  <c r="M97" i="21" s="1"/>
  <c r="J97"/>
  <c r="O32" i="11"/>
  <c r="L90" i="21" s="1"/>
  <c r="P32" i="11"/>
  <c r="M90" i="21" s="1"/>
  <c r="P26" i="11"/>
  <c r="M69" i="21" s="1"/>
  <c r="J69"/>
  <c r="O26" i="11"/>
  <c r="L69" i="21" s="1"/>
  <c r="O22" i="11"/>
  <c r="L55" i="21" s="1"/>
  <c r="J55"/>
  <c r="J101"/>
  <c r="J36" i="11"/>
  <c r="M101" i="21" s="1"/>
  <c r="I36" i="11"/>
  <c r="L101" i="21" s="1"/>
  <c r="AA35" i="11"/>
  <c r="L106" i="21" s="1"/>
  <c r="J106"/>
  <c r="J34" i="11"/>
  <c r="M94" i="21" s="1"/>
  <c r="J94"/>
  <c r="AA33" i="11"/>
  <c r="L99" i="21" s="1"/>
  <c r="J99"/>
  <c r="AB33" i="11"/>
  <c r="M99" i="21" s="1"/>
  <c r="I32" i="11"/>
  <c r="L87" i="21" s="1"/>
  <c r="J32" i="11"/>
  <c r="M87" i="21" s="1"/>
  <c r="J31" i="11"/>
  <c r="M66" i="21" s="1"/>
  <c r="J26" i="11"/>
  <c r="I22"/>
  <c r="L52" i="21" s="1"/>
  <c r="J52"/>
  <c r="J22" i="11"/>
  <c r="M52" i="21" s="1"/>
  <c r="J3"/>
  <c r="J8" i="11"/>
  <c r="M3" i="21" s="1"/>
  <c r="L2"/>
  <c r="I8" i="11"/>
  <c r="L3" i="21" s="1"/>
  <c r="J90"/>
  <c r="J87"/>
  <c r="V26" i="11"/>
  <c r="AA25"/>
  <c r="L71" i="21" s="1"/>
  <c r="AB25" i="11"/>
  <c r="M71" i="21" s="1"/>
  <c r="I26" i="11"/>
  <c r="L66" i="21" s="1"/>
  <c r="K107"/>
  <c r="J66"/>
  <c r="G38" i="11"/>
  <c r="I38" s="1"/>
  <c r="U34"/>
  <c r="Y31"/>
  <c r="R15"/>
  <c r="R37" s="1"/>
  <c r="M15"/>
  <c r="J33" i="21" s="1"/>
  <c r="D10" i="7"/>
  <c r="E9" i="17"/>
  <c r="H15"/>
  <c r="K43"/>
  <c r="E15"/>
  <c r="H26"/>
  <c r="H37"/>
  <c r="H49"/>
  <c r="B21"/>
  <c r="E32"/>
  <c r="E43"/>
  <c r="B32"/>
  <c r="B43"/>
  <c r="B9"/>
  <c r="K37"/>
  <c r="K26"/>
  <c r="E21"/>
  <c r="H43"/>
  <c r="E26"/>
  <c r="E49"/>
  <c r="B26"/>
  <c r="K32"/>
  <c r="K21"/>
  <c r="K49"/>
  <c r="K9"/>
  <c r="B49"/>
  <c r="H9"/>
  <c r="K15"/>
  <c r="H32"/>
  <c r="B15"/>
  <c r="E37"/>
  <c r="B37"/>
  <c r="D11" i="7"/>
  <c r="K31" i="17"/>
  <c r="B8"/>
  <c r="H14"/>
  <c r="K8"/>
  <c r="K20"/>
  <c r="K42"/>
  <c r="H25"/>
  <c r="H48"/>
  <c r="E31"/>
  <c r="E33" s="1"/>
  <c r="B5"/>
  <c r="B31"/>
  <c r="K25"/>
  <c r="K48"/>
  <c r="B48"/>
  <c r="K36"/>
  <c r="E20"/>
  <c r="H31"/>
  <c r="H42"/>
  <c r="B14"/>
  <c r="E25"/>
  <c r="E36"/>
  <c r="E48"/>
  <c r="B25"/>
  <c r="B36"/>
  <c r="E14"/>
  <c r="H36"/>
  <c r="B20"/>
  <c r="E42"/>
  <c r="B42"/>
  <c r="H20"/>
  <c r="H22" s="1"/>
  <c r="H8"/>
  <c r="E8"/>
  <c r="E10" s="1"/>
  <c r="K14"/>
  <c r="Y7" i="11"/>
  <c r="J8" i="21" s="1"/>
  <c r="U7" i="11"/>
  <c r="S8" s="1"/>
  <c r="V7"/>
  <c r="U31"/>
  <c r="S32" s="1"/>
  <c r="U21"/>
  <c r="V21"/>
  <c r="Y21"/>
  <c r="J57" i="21" s="1"/>
  <c r="P8" i="11"/>
  <c r="M6" i="21" s="1"/>
  <c r="AB35" i="11"/>
  <c r="M106" i="21" s="1"/>
  <c r="O8" i="11" l="1"/>
  <c r="L6" i="21" s="1"/>
  <c r="AA31" i="11"/>
  <c r="L92" i="21" s="1"/>
  <c r="AB31" i="11"/>
  <c r="M92" i="21" s="1"/>
  <c r="J92"/>
  <c r="E38" i="17"/>
  <c r="K22"/>
  <c r="X15" i="11"/>
  <c r="I36" i="21" s="1"/>
  <c r="S15" i="11"/>
  <c r="O15"/>
  <c r="P15"/>
  <c r="M33" i="21" s="1"/>
  <c r="K16" i="17"/>
  <c r="E50"/>
  <c r="H16"/>
  <c r="B44"/>
  <c r="E16"/>
  <c r="H33"/>
  <c r="H44"/>
  <c r="B50"/>
  <c r="B22"/>
  <c r="B27"/>
  <c r="C64" s="1"/>
  <c r="C66" s="1"/>
  <c r="B16"/>
  <c r="H27"/>
  <c r="B10"/>
  <c r="E6" i="14"/>
  <c r="I6" s="1"/>
  <c r="H38" i="17"/>
  <c r="K50"/>
  <c r="K44"/>
  <c r="H10"/>
  <c r="K38"/>
  <c r="B33"/>
  <c r="E44"/>
  <c r="B38"/>
  <c r="E27"/>
  <c r="E22"/>
  <c r="K27"/>
  <c r="H50"/>
  <c r="K10"/>
  <c r="K33"/>
  <c r="AA7" i="11"/>
  <c r="L8" i="21" s="1"/>
  <c r="AB7" i="11"/>
  <c r="M8" i="21" s="1"/>
  <c r="V8" i="11"/>
  <c r="U8"/>
  <c r="U32"/>
  <c r="AA21"/>
  <c r="L57" i="21" s="1"/>
  <c r="AB21" i="11"/>
  <c r="M57" i="21" s="1"/>
  <c r="S22" i="11"/>
  <c r="Y15" l="1"/>
  <c r="X37"/>
  <c r="M16"/>
  <c r="J34" i="21" s="1"/>
  <c r="L33"/>
  <c r="U15" i="11"/>
  <c r="S16" s="1"/>
  <c r="V15"/>
  <c r="U22"/>
  <c r="V22"/>
  <c r="AA15" l="1"/>
  <c r="L36" i="21" s="1"/>
  <c r="J36"/>
  <c r="O16" i="11"/>
  <c r="L34" i="21" s="1"/>
  <c r="AB15" i="11"/>
  <c r="M36" i="21" s="1"/>
  <c r="I107"/>
  <c r="Y37" i="11"/>
  <c r="P16"/>
  <c r="M34" i="21" s="1"/>
  <c r="U16" i="11"/>
  <c r="V16"/>
  <c r="F11" i="6"/>
  <c r="S37" i="11"/>
  <c r="F13" i="6"/>
  <c r="F15" l="1"/>
  <c r="G15" s="1"/>
  <c r="J107" i="21"/>
  <c r="AA37" i="11"/>
  <c r="L107" i="21" s="1"/>
  <c r="P37" i="11"/>
  <c r="E11" i="7"/>
  <c r="F11" s="1"/>
  <c r="G13" i="6"/>
  <c r="E10" i="7"/>
  <c r="G11" i="6"/>
  <c r="U37" i="11"/>
  <c r="S38" s="1"/>
  <c r="V37"/>
  <c r="J37"/>
  <c r="U38" l="1"/>
  <c r="V38"/>
  <c r="J13" i="6"/>
  <c r="I13"/>
  <c r="G14" s="1"/>
  <c r="P38" i="11"/>
  <c r="J38"/>
  <c r="F6" i="14"/>
  <c r="G6" s="1"/>
  <c r="J6" s="1"/>
  <c r="F10" i="7"/>
  <c r="I11" i="6"/>
  <c r="G12" s="1"/>
  <c r="J11"/>
  <c r="AB37" i="11"/>
  <c r="M107" i="21" s="1"/>
  <c r="H11" i="7"/>
  <c r="I11"/>
  <c r="E9"/>
  <c r="H7" i="6"/>
  <c r="H15" s="1"/>
  <c r="F6"/>
  <c r="F7"/>
  <c r="F8"/>
  <c r="F9"/>
  <c r="E9"/>
  <c r="E8"/>
  <c r="E7"/>
  <c r="E6"/>
  <c r="J12" l="1"/>
  <c r="I12"/>
  <c r="I10" i="7"/>
  <c r="H10"/>
  <c r="I14" i="6"/>
  <c r="J14"/>
  <c r="G8"/>
  <c r="G6"/>
  <c r="E7" i="7"/>
  <c r="G7"/>
  <c r="D7"/>
  <c r="D8"/>
  <c r="E8"/>
  <c r="G8"/>
  <c r="G14" s="1"/>
  <c r="F5" i="14" l="1"/>
  <c r="H5"/>
  <c r="E5"/>
  <c r="E14" i="7"/>
  <c r="D14"/>
  <c r="J15" i="6"/>
  <c r="I15"/>
  <c r="F9" i="7"/>
  <c r="P17" i="2"/>
  <c r="N17"/>
  <c r="M17"/>
  <c r="G17"/>
  <c r="P15"/>
  <c r="N15"/>
  <c r="M15"/>
  <c r="G15"/>
  <c r="P13"/>
  <c r="M13"/>
  <c r="N13"/>
  <c r="P11"/>
  <c r="N11"/>
  <c r="M11"/>
  <c r="G11"/>
  <c r="P9"/>
  <c r="N9"/>
  <c r="M9"/>
  <c r="G9"/>
  <c r="P7"/>
  <c r="N7"/>
  <c r="M7"/>
  <c r="G7"/>
  <c r="P19" l="1"/>
  <c r="Q19" s="1"/>
  <c r="J17"/>
  <c r="M123" i="21" s="1"/>
  <c r="J123"/>
  <c r="J7" i="2"/>
  <c r="M108" i="21" s="1"/>
  <c r="J108"/>
  <c r="I9" i="2"/>
  <c r="J111" i="21"/>
  <c r="I11" i="2"/>
  <c r="L114" i="21" s="1"/>
  <c r="J15" i="2"/>
  <c r="M120" i="21" s="1"/>
  <c r="J120"/>
  <c r="I7" i="2"/>
  <c r="I5" i="14"/>
  <c r="D5"/>
  <c r="G5"/>
  <c r="J5" s="1"/>
  <c r="F14" i="7"/>
  <c r="H14" s="1"/>
  <c r="O7" i="2"/>
  <c r="Q7" s="1"/>
  <c r="O15"/>
  <c r="Q15" s="1"/>
  <c r="O17"/>
  <c r="R17" s="1"/>
  <c r="I17"/>
  <c r="I15"/>
  <c r="O9"/>
  <c r="R9" s="1"/>
  <c r="O11"/>
  <c r="Q11" s="1"/>
  <c r="I6" i="6"/>
  <c r="G7" s="1"/>
  <c r="F8" i="7"/>
  <c r="H8" s="1"/>
  <c r="I8" i="6"/>
  <c r="G9" s="1"/>
  <c r="H9" i="7"/>
  <c r="J6" i="6"/>
  <c r="J8"/>
  <c r="F7" i="7"/>
  <c r="H7" s="1"/>
  <c r="I9"/>
  <c r="O13" i="2"/>
  <c r="Q13" s="1"/>
  <c r="J9"/>
  <c r="M111" i="21" s="1"/>
  <c r="J11" i="2"/>
  <c r="M114" i="21" s="1"/>
  <c r="G13" i="2"/>
  <c r="J117" i="21" s="1"/>
  <c r="R19" i="2" l="1"/>
  <c r="G18"/>
  <c r="I18" s="1"/>
  <c r="L124" i="21" s="1"/>
  <c r="L123"/>
  <c r="G10" i="2"/>
  <c r="L111" i="21"/>
  <c r="G8" i="2"/>
  <c r="L108" i="21"/>
  <c r="G12" i="2"/>
  <c r="G16"/>
  <c r="J16" s="1"/>
  <c r="M121" i="21" s="1"/>
  <c r="L120"/>
  <c r="Q17" i="2"/>
  <c r="I14" i="7"/>
  <c r="R7" i="2"/>
  <c r="I7" i="6"/>
  <c r="J7"/>
  <c r="R15" i="2"/>
  <c r="Q9"/>
  <c r="R11"/>
  <c r="I8" i="7"/>
  <c r="I9" i="6"/>
  <c r="G10" s="1"/>
  <c r="J9"/>
  <c r="I7" i="7"/>
  <c r="J13" i="2"/>
  <c r="M117" i="21" s="1"/>
  <c r="I13" i="2"/>
  <c r="R13"/>
  <c r="I10" i="6" l="1"/>
  <c r="J10"/>
  <c r="I16" i="2"/>
  <c r="L121" i="21" s="1"/>
  <c r="J121"/>
  <c r="I8" i="2"/>
  <c r="L109" i="21" s="1"/>
  <c r="J109"/>
  <c r="J8" i="2"/>
  <c r="M109" i="21" s="1"/>
  <c r="J18" i="2"/>
  <c r="M124" i="21" s="1"/>
  <c r="J124"/>
  <c r="G14" i="2"/>
  <c r="J118" i="21" s="1"/>
  <c r="L117"/>
  <c r="J115"/>
  <c r="J12" i="2"/>
  <c r="M115" i="21" s="1"/>
  <c r="I12" i="2"/>
  <c r="L115" i="21" s="1"/>
  <c r="J112"/>
  <c r="J10" i="2"/>
  <c r="M112" i="21" s="1"/>
  <c r="I10" i="2"/>
  <c r="L112" i="21" s="1"/>
  <c r="B3" i="6"/>
  <c r="J14" i="2" l="1"/>
  <c r="M118" i="21" s="1"/>
  <c r="I14" i="2"/>
  <c r="L118" i="21" s="1"/>
  <c r="K232" l="1"/>
  <c r="G80" i="20" l="1"/>
  <c r="H81"/>
  <c r="H229" i="21" s="1"/>
  <c r="G81" i="20"/>
  <c r="H80"/>
  <c r="E80"/>
  <c r="K80" s="1"/>
  <c r="F80" l="1"/>
  <c r="F81"/>
  <c r="H226" i="21" l="1"/>
  <c r="S37" i="13"/>
  <c r="J58" i="20"/>
  <c r="G76"/>
  <c r="H77"/>
  <c r="H215" i="21" s="1"/>
  <c r="G77" i="20"/>
  <c r="H76"/>
  <c r="E76"/>
  <c r="K76" s="1"/>
  <c r="G74"/>
  <c r="H75"/>
  <c r="H208" i="21" s="1"/>
  <c r="G75" i="20"/>
  <c r="H74"/>
  <c r="E74"/>
  <c r="K74" s="1"/>
  <c r="G78"/>
  <c r="H79"/>
  <c r="H222" i="21" s="1"/>
  <c r="G79" i="20"/>
  <c r="H78"/>
  <c r="E78"/>
  <c r="K78" s="1"/>
  <c r="H228" i="21"/>
  <c r="H230" s="1"/>
  <c r="J82" i="20" l="1"/>
  <c r="N14" i="13"/>
  <c r="I58" i="20"/>
  <c r="I82" s="1"/>
  <c r="H225" i="21"/>
  <c r="H227" s="1"/>
  <c r="F76" i="20"/>
  <c r="S32" i="13" s="1"/>
  <c r="F74" i="20"/>
  <c r="H221" i="21"/>
  <c r="H223" s="1"/>
  <c r="H214"/>
  <c r="H216" s="1"/>
  <c r="F75" i="20"/>
  <c r="F77"/>
  <c r="H207" i="21"/>
  <c r="H209" s="1"/>
  <c r="F78" i="20"/>
  <c r="H218" i="21" s="1"/>
  <c r="F79" i="20"/>
  <c r="G72"/>
  <c r="H73"/>
  <c r="H201" i="21" s="1"/>
  <c r="G73" i="20"/>
  <c r="H72"/>
  <c r="E72"/>
  <c r="K72" s="1"/>
  <c r="H219" i="21" l="1"/>
  <c r="H220" s="1"/>
  <c r="S35" i="13"/>
  <c r="H205" i="21"/>
  <c r="S31" i="13"/>
  <c r="H212" i="21"/>
  <c r="S33" i="13"/>
  <c r="Y32" s="1"/>
  <c r="H211" i="21"/>
  <c r="S36" i="13"/>
  <c r="Y36" s="1"/>
  <c r="H231" i="21" s="1"/>
  <c r="S34" i="13"/>
  <c r="F72" i="20"/>
  <c r="H197" i="21" s="1"/>
  <c r="G54" i="20"/>
  <c r="H55"/>
  <c r="H138" i="21" s="1"/>
  <c r="G55" i="20"/>
  <c r="H54"/>
  <c r="E54"/>
  <c r="K54" s="1"/>
  <c r="G70"/>
  <c r="H71"/>
  <c r="H194" i="21" s="1"/>
  <c r="G71" i="20"/>
  <c r="H70"/>
  <c r="E70"/>
  <c r="K70" s="1"/>
  <c r="G66"/>
  <c r="H67"/>
  <c r="H180" i="21" s="1"/>
  <c r="G67" i="20"/>
  <c r="H66"/>
  <c r="E66"/>
  <c r="K66" s="1"/>
  <c r="G60"/>
  <c r="H61"/>
  <c r="H159" i="21" s="1"/>
  <c r="G61" i="20"/>
  <c r="H60"/>
  <c r="E60"/>
  <c r="H14" i="13"/>
  <c r="G64" i="20"/>
  <c r="H65"/>
  <c r="H173" i="21" s="1"/>
  <c r="G65" i="20"/>
  <c r="H64"/>
  <c r="E64"/>
  <c r="K64" s="1"/>
  <c r="G58"/>
  <c r="H59"/>
  <c r="H152" i="21" s="1"/>
  <c r="G59" i="20"/>
  <c r="H58"/>
  <c r="H151" i="21" s="1"/>
  <c r="E58" i="20"/>
  <c r="K58" s="1"/>
  <c r="G62"/>
  <c r="H63"/>
  <c r="H166" i="21" s="1"/>
  <c r="G63" i="20"/>
  <c r="H62"/>
  <c r="E62"/>
  <c r="K62" s="1"/>
  <c r="G56"/>
  <c r="H57"/>
  <c r="H145" i="21" s="1"/>
  <c r="G57" i="20"/>
  <c r="H56"/>
  <c r="E56"/>
  <c r="K56" s="1"/>
  <c r="G53"/>
  <c r="H52"/>
  <c r="H53"/>
  <c r="G52"/>
  <c r="D82"/>
  <c r="G68"/>
  <c r="H69"/>
  <c r="H187" i="21" s="1"/>
  <c r="G69" i="20"/>
  <c r="H68"/>
  <c r="E68"/>
  <c r="K68" s="1"/>
  <c r="F38" i="13"/>
  <c r="F73" i="20"/>
  <c r="Y34" i="13" l="1"/>
  <c r="H224" i="21" s="1"/>
  <c r="H213"/>
  <c r="H198"/>
  <c r="H199" s="1"/>
  <c r="S29" i="13"/>
  <c r="H131" i="21"/>
  <c r="M39" i="13"/>
  <c r="E25" i="6" s="1"/>
  <c r="H153" i="21"/>
  <c r="H130"/>
  <c r="F69" i="20"/>
  <c r="F63"/>
  <c r="F64"/>
  <c r="H169" i="21" s="1"/>
  <c r="F66" i="20"/>
  <c r="H176" i="21" s="1"/>
  <c r="F55" i="20"/>
  <c r="F54"/>
  <c r="H217" i="21"/>
  <c r="G83" i="20"/>
  <c r="F53"/>
  <c r="T14" i="13"/>
  <c r="Z14" s="1"/>
  <c r="E82" i="20"/>
  <c r="I148" i="21"/>
  <c r="I150" s="1"/>
  <c r="G82" i="20"/>
  <c r="F52"/>
  <c r="H127" i="21" s="1"/>
  <c r="H82" i="20"/>
  <c r="F57"/>
  <c r="F58"/>
  <c r="F60"/>
  <c r="H155" i="21" s="1"/>
  <c r="F71" i="20"/>
  <c r="F68"/>
  <c r="H183" i="21" s="1"/>
  <c r="H83" i="20"/>
  <c r="F62"/>
  <c r="H162" i="21" s="1"/>
  <c r="F65" i="20"/>
  <c r="F67"/>
  <c r="F56"/>
  <c r="H141" i="21" s="1"/>
  <c r="F59" i="20"/>
  <c r="F61"/>
  <c r="F70"/>
  <c r="H190" i="21" s="1"/>
  <c r="H132" l="1"/>
  <c r="S14" i="13"/>
  <c r="H148" i="21"/>
  <c r="H184"/>
  <c r="H185" s="1"/>
  <c r="S25" i="13"/>
  <c r="H149" i="21"/>
  <c r="S15" i="13"/>
  <c r="H128" i="21"/>
  <c r="H129" s="1"/>
  <c r="S9" i="13"/>
  <c r="G39"/>
  <c r="E23" i="6" s="1"/>
  <c r="H177" i="21"/>
  <c r="H178" s="1"/>
  <c r="S23" i="13"/>
  <c r="H142" i="21"/>
  <c r="H143" s="1"/>
  <c r="S13" i="13"/>
  <c r="I14"/>
  <c r="L14" s="1"/>
  <c r="M148" i="21" s="1"/>
  <c r="H135"/>
  <c r="S11" i="13"/>
  <c r="H163" i="21"/>
  <c r="S19" i="13"/>
  <c r="H156" i="21"/>
  <c r="H157" s="1"/>
  <c r="S17" i="13"/>
  <c r="H170" i="21"/>
  <c r="H171" s="1"/>
  <c r="S21" i="13"/>
  <c r="H191" i="21"/>
  <c r="H192" s="1"/>
  <c r="S27" i="13"/>
  <c r="H164" i="21"/>
  <c r="S8" i="13"/>
  <c r="H204" i="21"/>
  <c r="H206" s="1"/>
  <c r="S30" i="13"/>
  <c r="Y30" s="1"/>
  <c r="H210" i="21" s="1"/>
  <c r="I207"/>
  <c r="I209" s="1"/>
  <c r="J209" s="1"/>
  <c r="I204"/>
  <c r="I206" s="1"/>
  <c r="L58" i="20"/>
  <c r="H134" i="21"/>
  <c r="G38" i="13"/>
  <c r="E22" i="6" s="1"/>
  <c r="H8" i="13"/>
  <c r="L78" i="20"/>
  <c r="I211" i="21"/>
  <c r="I213" s="1"/>
  <c r="J213" s="1"/>
  <c r="T32" i="13"/>
  <c r="I32"/>
  <c r="I214" i="21"/>
  <c r="I216" s="1"/>
  <c r="J216" s="1"/>
  <c r="O32" i="13"/>
  <c r="I221" i="21"/>
  <c r="I223" s="1"/>
  <c r="J223" s="1"/>
  <c r="O34" i="13"/>
  <c r="L74" i="20"/>
  <c r="L76"/>
  <c r="I218" i="21"/>
  <c r="I220" s="1"/>
  <c r="J220" s="1"/>
  <c r="T34" i="13"/>
  <c r="I34"/>
  <c r="I228" i="21"/>
  <c r="I230" s="1"/>
  <c r="J230" s="1"/>
  <c r="O36" i="13"/>
  <c r="I225" i="21"/>
  <c r="I227" s="1"/>
  <c r="J227" s="1"/>
  <c r="T36" i="13"/>
  <c r="I36"/>
  <c r="F82" i="20"/>
  <c r="L80"/>
  <c r="F83"/>
  <c r="I151" i="21"/>
  <c r="I153" s="1"/>
  <c r="J153" s="1"/>
  <c r="O14" i="13"/>
  <c r="Y14" l="1"/>
  <c r="H154" i="21" s="1"/>
  <c r="J148"/>
  <c r="K14" i="13"/>
  <c r="I15" s="1"/>
  <c r="O30"/>
  <c r="J207" i="21" s="1"/>
  <c r="H136"/>
  <c r="S39" i="13"/>
  <c r="Y8"/>
  <c r="H133" i="21" s="1"/>
  <c r="H150"/>
  <c r="J150" s="1"/>
  <c r="U14" i="13"/>
  <c r="X14" s="1"/>
  <c r="T30"/>
  <c r="U30" s="1"/>
  <c r="I30"/>
  <c r="J204" i="21" s="1"/>
  <c r="J206"/>
  <c r="L206" s="1"/>
  <c r="H200"/>
  <c r="H202" s="1"/>
  <c r="S28" i="13"/>
  <c r="Y28" s="1"/>
  <c r="H203" i="21" s="1"/>
  <c r="I200"/>
  <c r="I202" s="1"/>
  <c r="H193"/>
  <c r="H195" s="1"/>
  <c r="S26" i="13"/>
  <c r="Y26" s="1"/>
  <c r="H196" i="21" s="1"/>
  <c r="H179"/>
  <c r="H181" s="1"/>
  <c r="S22" i="13"/>
  <c r="H186" i="21"/>
  <c r="H188" s="1"/>
  <c r="S24" i="13"/>
  <c r="Y24" s="1"/>
  <c r="H165" i="21"/>
  <c r="H167" s="1"/>
  <c r="S18" i="13"/>
  <c r="Y18" s="1"/>
  <c r="H168" i="21" s="1"/>
  <c r="H172"/>
  <c r="H174" s="1"/>
  <c r="S20" i="13"/>
  <c r="D21" i="7"/>
  <c r="J214" i="21"/>
  <c r="M214"/>
  <c r="Q32" i="13"/>
  <c r="M213" i="21"/>
  <c r="L213"/>
  <c r="L223"/>
  <c r="M223"/>
  <c r="Z32" i="13"/>
  <c r="U32"/>
  <c r="L220" i="21"/>
  <c r="M220"/>
  <c r="J221"/>
  <c r="Q34" i="13"/>
  <c r="R34"/>
  <c r="M221" i="21" s="1"/>
  <c r="K32" i="13"/>
  <c r="J211" i="21"/>
  <c r="M211"/>
  <c r="M209"/>
  <c r="L209"/>
  <c r="Z34" i="13"/>
  <c r="U34"/>
  <c r="L216" i="21"/>
  <c r="M216"/>
  <c r="L34" i="13"/>
  <c r="M218" i="21" s="1"/>
  <c r="K34" i="13"/>
  <c r="J218" i="21"/>
  <c r="Q14" i="13"/>
  <c r="J151" i="21"/>
  <c r="R14" i="13"/>
  <c r="M151" i="21" s="1"/>
  <c r="J225"/>
  <c r="K36" i="13"/>
  <c r="M225" i="21"/>
  <c r="M230"/>
  <c r="L230"/>
  <c r="M227"/>
  <c r="L227"/>
  <c r="J228"/>
  <c r="Q36" i="13"/>
  <c r="R36"/>
  <c r="M228" i="21" s="1"/>
  <c r="M153"/>
  <c r="L153"/>
  <c r="N8" i="13"/>
  <c r="T8" s="1"/>
  <c r="Z36"/>
  <c r="U36"/>
  <c r="I8"/>
  <c r="I127" i="21"/>
  <c r="I129" s="1"/>
  <c r="J129" s="1"/>
  <c r="AA14" i="13"/>
  <c r="I154" i="21"/>
  <c r="W14" i="13" l="1"/>
  <c r="U15" s="1"/>
  <c r="W15" s="1"/>
  <c r="Z30"/>
  <c r="I210" i="21" s="1"/>
  <c r="R30" i="13"/>
  <c r="M207" i="21" s="1"/>
  <c r="Q30" i="13"/>
  <c r="L207" i="21" s="1"/>
  <c r="K30" i="13"/>
  <c r="I31" s="1"/>
  <c r="L148" i="21"/>
  <c r="M150"/>
  <c r="L150"/>
  <c r="L30" i="13"/>
  <c r="M204" i="21" s="1"/>
  <c r="O28" i="13"/>
  <c r="J200" i="21" s="1"/>
  <c r="M206"/>
  <c r="J202"/>
  <c r="M202" s="1"/>
  <c r="L72" i="20"/>
  <c r="I186" i="21"/>
  <c r="I188" s="1"/>
  <c r="J188" s="1"/>
  <c r="L188" s="1"/>
  <c r="T22" i="13"/>
  <c r="L66" i="20"/>
  <c r="I179" i="21"/>
  <c r="I181" s="1"/>
  <c r="J181" s="1"/>
  <c r="O22" i="13"/>
  <c r="Y22"/>
  <c r="I172" i="21"/>
  <c r="I174" s="1"/>
  <c r="J174" s="1"/>
  <c r="I165"/>
  <c r="I167" s="1"/>
  <c r="J167" s="1"/>
  <c r="O18" i="13"/>
  <c r="T20"/>
  <c r="L64" i="20"/>
  <c r="L62"/>
  <c r="Y20" i="13"/>
  <c r="O20"/>
  <c r="I35"/>
  <c r="L218" i="21"/>
  <c r="I33" i="13"/>
  <c r="L211" i="21"/>
  <c r="I224"/>
  <c r="AA34" i="13"/>
  <c r="X34"/>
  <c r="W34"/>
  <c r="U35" s="1"/>
  <c r="O35"/>
  <c r="L221" i="21"/>
  <c r="I217"/>
  <c r="AA32" i="13"/>
  <c r="W32"/>
  <c r="U33" s="1"/>
  <c r="W30"/>
  <c r="U31" s="1"/>
  <c r="X30"/>
  <c r="O33"/>
  <c r="L214" i="21"/>
  <c r="U8" i="13"/>
  <c r="J154" i="21"/>
  <c r="AD14" i="13"/>
  <c r="M154" i="21" s="1"/>
  <c r="AC14" i="13"/>
  <c r="L154" i="21" s="1"/>
  <c r="W36" i="13"/>
  <c r="U37" s="1"/>
  <c r="I130" i="21"/>
  <c r="O8" i="13"/>
  <c r="L228" i="21"/>
  <c r="O37" i="13"/>
  <c r="K15"/>
  <c r="L149" i="21" s="1"/>
  <c r="L15" i="13"/>
  <c r="M149" i="21" s="1"/>
  <c r="J149"/>
  <c r="I37" i="13"/>
  <c r="L225" i="21"/>
  <c r="L151"/>
  <c r="O15" i="13"/>
  <c r="L8"/>
  <c r="M127" i="21" s="1"/>
  <c r="J127"/>
  <c r="K8" i="13"/>
  <c r="L129" i="21"/>
  <c r="M129"/>
  <c r="I231"/>
  <c r="AA36" i="13"/>
  <c r="L204" i="21" l="1"/>
  <c r="X15" i="13"/>
  <c r="AA30"/>
  <c r="AD30" s="1"/>
  <c r="M210" i="21" s="1"/>
  <c r="O31" i="13"/>
  <c r="R31" s="1"/>
  <c r="M208" i="21" s="1"/>
  <c r="Q28" i="13"/>
  <c r="L200" i="21" s="1"/>
  <c r="R28" i="13"/>
  <c r="M200" i="21" s="1"/>
  <c r="L202"/>
  <c r="I197"/>
  <c r="I199" s="1"/>
  <c r="J199" s="1"/>
  <c r="I28" i="13"/>
  <c r="T28"/>
  <c r="L68" i="20"/>
  <c r="O24" i="13"/>
  <c r="J186" i="21" s="1"/>
  <c r="Z22" i="13"/>
  <c r="I182" i="21" s="1"/>
  <c r="U22" i="13"/>
  <c r="R22"/>
  <c r="M179" i="21" s="1"/>
  <c r="Q22" i="13"/>
  <c r="J179" i="21"/>
  <c r="H182"/>
  <c r="I22" i="13"/>
  <c r="I176" i="21"/>
  <c r="I178" s="1"/>
  <c r="J178" s="1"/>
  <c r="M181"/>
  <c r="L181"/>
  <c r="M188"/>
  <c r="I183"/>
  <c r="I185" s="1"/>
  <c r="J185" s="1"/>
  <c r="I24" i="13"/>
  <c r="T24"/>
  <c r="H189" i="21"/>
  <c r="Z20" i="13"/>
  <c r="I175" i="21" s="1"/>
  <c r="U20" i="13"/>
  <c r="H158" i="21"/>
  <c r="H160" s="1"/>
  <c r="S16" i="13"/>
  <c r="O16"/>
  <c r="H175" i="21"/>
  <c r="I18" i="13"/>
  <c r="I162" i="21"/>
  <c r="I164" s="1"/>
  <c r="J164" s="1"/>
  <c r="T18" i="13"/>
  <c r="M167" i="21"/>
  <c r="L167"/>
  <c r="Q20" i="13"/>
  <c r="J172" i="21"/>
  <c r="R20" i="13"/>
  <c r="M172" i="21" s="1"/>
  <c r="I169"/>
  <c r="I171" s="1"/>
  <c r="J171" s="1"/>
  <c r="I20" i="13"/>
  <c r="L174" i="21"/>
  <c r="M174"/>
  <c r="R18" i="13"/>
  <c r="M165" i="21" s="1"/>
  <c r="Q18" i="13"/>
  <c r="J165" i="21"/>
  <c r="J217"/>
  <c r="AC32" i="13"/>
  <c r="L217" i="21" s="1"/>
  <c r="L31" i="13"/>
  <c r="M205" i="21" s="1"/>
  <c r="J205"/>
  <c r="K31" i="13"/>
  <c r="L205" i="21" s="1"/>
  <c r="M215"/>
  <c r="Q33" i="13"/>
  <c r="L215" i="21" s="1"/>
  <c r="J215"/>
  <c r="Q35" i="13"/>
  <c r="L222" i="21" s="1"/>
  <c r="J222"/>
  <c r="R35" i="13"/>
  <c r="M222" i="21" s="1"/>
  <c r="J212"/>
  <c r="K33" i="13"/>
  <c r="L212" i="21" s="1"/>
  <c r="M212"/>
  <c r="K35" i="13"/>
  <c r="L219" i="21" s="1"/>
  <c r="J219"/>
  <c r="L35" i="13"/>
  <c r="M219" i="21" s="1"/>
  <c r="W33" i="13"/>
  <c r="J224" i="21"/>
  <c r="AC34" i="13"/>
  <c r="L224" i="21" s="1"/>
  <c r="AD34" i="13"/>
  <c r="M224" i="21" s="1"/>
  <c r="X31" i="13"/>
  <c r="W31"/>
  <c r="X35"/>
  <c r="W35"/>
  <c r="J226" i="21"/>
  <c r="K37" i="13"/>
  <c r="L226" i="21" s="1"/>
  <c r="M226"/>
  <c r="L127"/>
  <c r="I9" i="13"/>
  <c r="R37"/>
  <c r="M229" i="21" s="1"/>
  <c r="J229"/>
  <c r="Q37" i="13"/>
  <c r="L229" i="21" s="1"/>
  <c r="J130"/>
  <c r="R8" i="13"/>
  <c r="M130" i="21" s="1"/>
  <c r="Q8" i="13"/>
  <c r="W37"/>
  <c r="Q15"/>
  <c r="L152" i="21" s="1"/>
  <c r="R15" i="13"/>
  <c r="M152" i="21" s="1"/>
  <c r="J152"/>
  <c r="X8" i="13"/>
  <c r="W8"/>
  <c r="M231" i="21"/>
  <c r="AC36" i="13"/>
  <c r="L231" i="21" s="1"/>
  <c r="J231"/>
  <c r="AC30" i="13" l="1"/>
  <c r="L210" i="21" s="1"/>
  <c r="J210"/>
  <c r="J208"/>
  <c r="Q31" i="13"/>
  <c r="L208" i="21" s="1"/>
  <c r="Q24" i="13"/>
  <c r="L186" i="21" s="1"/>
  <c r="O29" i="13"/>
  <c r="J201" i="21" s="1"/>
  <c r="L199"/>
  <c r="M199"/>
  <c r="U28" i="13"/>
  <c r="Z28"/>
  <c r="J197" i="21"/>
  <c r="K28" i="13"/>
  <c r="L28"/>
  <c r="M197" i="21" s="1"/>
  <c r="X22" i="13"/>
  <c r="W22"/>
  <c r="U23" s="1"/>
  <c r="AA22"/>
  <c r="L178" i="21"/>
  <c r="M178"/>
  <c r="L22" i="13"/>
  <c r="M176" i="21" s="1"/>
  <c r="J176"/>
  <c r="K22" i="13"/>
  <c r="L179" i="21"/>
  <c r="O23" i="13"/>
  <c r="M185" i="21"/>
  <c r="L185"/>
  <c r="K24" i="13"/>
  <c r="J183" i="21"/>
  <c r="Z24" i="13"/>
  <c r="U24"/>
  <c r="W24" s="1"/>
  <c r="U25" s="1"/>
  <c r="W25" s="1"/>
  <c r="AA20"/>
  <c r="AC20" s="1"/>
  <c r="L175" i="21" s="1"/>
  <c r="Q16" i="13"/>
  <c r="R16"/>
  <c r="M158" i="21" s="1"/>
  <c r="J158"/>
  <c r="M171"/>
  <c r="L171"/>
  <c r="J162"/>
  <c r="L18" i="13"/>
  <c r="M162" i="21" s="1"/>
  <c r="K18" i="13"/>
  <c r="X20"/>
  <c r="W20"/>
  <c r="U21" s="1"/>
  <c r="L165" i="21"/>
  <c r="O19" i="13"/>
  <c r="K20"/>
  <c r="J169" i="21"/>
  <c r="L20" i="13"/>
  <c r="M169" i="21" s="1"/>
  <c r="L172"/>
  <c r="O21" i="13"/>
  <c r="M164" i="21"/>
  <c r="L164"/>
  <c r="I158"/>
  <c r="U18" i="13"/>
  <c r="Z18"/>
  <c r="Y16"/>
  <c r="L130" i="21"/>
  <c r="L9" i="13"/>
  <c r="M128" i="21" s="1"/>
  <c r="K9" i="13"/>
  <c r="L128" i="21" s="1"/>
  <c r="J128"/>
  <c r="R29" i="13" l="1"/>
  <c r="M201" i="21" s="1"/>
  <c r="O25" i="13"/>
  <c r="Q25" s="1"/>
  <c r="L187" i="21" s="1"/>
  <c r="Q29" i="13"/>
  <c r="L201" i="21" s="1"/>
  <c r="I29" i="13"/>
  <c r="L197" i="21"/>
  <c r="X28" i="13"/>
  <c r="W28"/>
  <c r="U29" s="1"/>
  <c r="I203" i="21"/>
  <c r="AA28" i="13"/>
  <c r="Q23"/>
  <c r="L180" i="21" s="1"/>
  <c r="R23" i="13"/>
  <c r="M180" i="21" s="1"/>
  <c r="J180"/>
  <c r="X23" i="13"/>
  <c r="W23"/>
  <c r="AC22"/>
  <c r="L182" i="21" s="1"/>
  <c r="J182"/>
  <c r="AD22" i="13"/>
  <c r="M182" i="21" s="1"/>
  <c r="I23" i="13"/>
  <c r="L176" i="21"/>
  <c r="I25" i="13"/>
  <c r="L183" i="21"/>
  <c r="J187"/>
  <c r="I189"/>
  <c r="AA24" i="13"/>
  <c r="J175" i="21"/>
  <c r="AD20" i="13"/>
  <c r="M175" i="21" s="1"/>
  <c r="AA18" i="13"/>
  <c r="I168" i="21"/>
  <c r="I16" i="13"/>
  <c r="I155" i="21"/>
  <c r="I157" s="1"/>
  <c r="J157" s="1"/>
  <c r="L158"/>
  <c r="H161"/>
  <c r="R19" i="13"/>
  <c r="M166" i="21" s="1"/>
  <c r="Q19" i="13"/>
  <c r="L166" i="21" s="1"/>
  <c r="J166"/>
  <c r="J173"/>
  <c r="Q21" i="13"/>
  <c r="L173" i="21" s="1"/>
  <c r="R21" i="13"/>
  <c r="M173" i="21" s="1"/>
  <c r="I21" i="13"/>
  <c r="L169" i="21"/>
  <c r="X18" i="13"/>
  <c r="W18"/>
  <c r="U19" s="1"/>
  <c r="W21"/>
  <c r="X21"/>
  <c r="I19"/>
  <c r="L162" i="21"/>
  <c r="T16" i="13"/>
  <c r="L70" i="20"/>
  <c r="I190" i="21"/>
  <c r="I192" s="1"/>
  <c r="J192" s="1"/>
  <c r="I26" i="13"/>
  <c r="J198" i="21" l="1"/>
  <c r="L29" i="13"/>
  <c r="M198" i="21" s="1"/>
  <c r="K29" i="13"/>
  <c r="L198" i="21" s="1"/>
  <c r="AC28" i="13"/>
  <c r="L203" i="21" s="1"/>
  <c r="AD28" i="13"/>
  <c r="M203" i="21" s="1"/>
  <c r="J203"/>
  <c r="W29" i="13"/>
  <c r="X29"/>
  <c r="K23"/>
  <c r="L177" i="21" s="1"/>
  <c r="L23" i="13"/>
  <c r="M177" i="21" s="1"/>
  <c r="J177"/>
  <c r="K25" i="13"/>
  <c r="L184" i="21" s="1"/>
  <c r="J184"/>
  <c r="J189"/>
  <c r="AC24" i="13"/>
  <c r="L189" i="21" s="1"/>
  <c r="X19" i="13"/>
  <c r="W19"/>
  <c r="M157" i="21"/>
  <c r="L157"/>
  <c r="U16" i="13"/>
  <c r="K21"/>
  <c r="L170" i="21" s="1"/>
  <c r="L21" i="13"/>
  <c r="M170" i="21" s="1"/>
  <c r="J170"/>
  <c r="AC18" i="13"/>
  <c r="L168" i="21" s="1"/>
  <c r="J168"/>
  <c r="AD18" i="13"/>
  <c r="M168" i="21" s="1"/>
  <c r="J163"/>
  <c r="L19" i="13"/>
  <c r="M163" i="21" s="1"/>
  <c r="K19" i="13"/>
  <c r="L163" i="21" s="1"/>
  <c r="L16" i="13"/>
  <c r="M155" i="21" s="1"/>
  <c r="K16" i="13"/>
  <c r="J155" i="21"/>
  <c r="T26" i="13"/>
  <c r="J190" i="21"/>
  <c r="K26" i="13"/>
  <c r="L26"/>
  <c r="M190" i="21" s="1"/>
  <c r="L192"/>
  <c r="M192"/>
  <c r="L155" l="1"/>
  <c r="I17" i="13"/>
  <c r="X16"/>
  <c r="W16"/>
  <c r="O26"/>
  <c r="R26" s="1"/>
  <c r="M193" i="21" s="1"/>
  <c r="I193"/>
  <c r="I195" s="1"/>
  <c r="J195" s="1"/>
  <c r="L195" s="1"/>
  <c r="Z26" i="13"/>
  <c r="U26"/>
  <c r="L190" i="21"/>
  <c r="I27" i="13"/>
  <c r="L17" l="1"/>
  <c r="M156" i="21" s="1"/>
  <c r="K17" i="13"/>
  <c r="L156" i="21" s="1"/>
  <c r="J156"/>
  <c r="J193"/>
  <c r="Q26" i="13"/>
  <c r="L193" i="21" s="1"/>
  <c r="M195"/>
  <c r="W26" i="13"/>
  <c r="U27" s="1"/>
  <c r="X26"/>
  <c r="K27"/>
  <c r="L191" i="21" s="1"/>
  <c r="L27" i="13"/>
  <c r="M191" i="21" s="1"/>
  <c r="J191"/>
  <c r="I196"/>
  <c r="AA26" i="13"/>
  <c r="O27" l="1"/>
  <c r="R27" s="1"/>
  <c r="M194" i="21" s="1"/>
  <c r="J196"/>
  <c r="AC26" i="13"/>
  <c r="L196" i="21" s="1"/>
  <c r="AD26" i="13"/>
  <c r="M196" i="21" s="1"/>
  <c r="X27" i="13"/>
  <c r="W27"/>
  <c r="J194" i="21" l="1"/>
  <c r="Q27" i="13"/>
  <c r="L194" i="21" s="1"/>
  <c r="S10" i="13" l="1"/>
  <c r="I144" i="21"/>
  <c r="I146" s="1"/>
  <c r="S12" i="13"/>
  <c r="H144" i="21"/>
  <c r="H146" s="1"/>
  <c r="O12" i="13" l="1"/>
  <c r="R12" s="1"/>
  <c r="M144" i="21" s="1"/>
  <c r="M38" i="13"/>
  <c r="E24" i="6" s="1"/>
  <c r="H137" i="21"/>
  <c r="H139" s="1"/>
  <c r="Y12" i="13"/>
  <c r="J146" i="21"/>
  <c r="L56" i="20"/>
  <c r="H12" i="13"/>
  <c r="Y10"/>
  <c r="S38"/>
  <c r="Q12" l="1"/>
  <c r="L144" i="21" s="1"/>
  <c r="J144"/>
  <c r="H147"/>
  <c r="I141"/>
  <c r="I143" s="1"/>
  <c r="J143" s="1"/>
  <c r="I12" i="13"/>
  <c r="T12"/>
  <c r="H140" i="21"/>
  <c r="Y38" i="13"/>
  <c r="H10"/>
  <c r="M146" i="21"/>
  <c r="L146"/>
  <c r="E27" i="6"/>
  <c r="D22" i="7"/>
  <c r="L54" i="20" l="1"/>
  <c r="O13" i="13"/>
  <c r="Q13" s="1"/>
  <c r="L145" i="21" s="1"/>
  <c r="Z12" i="13"/>
  <c r="U12"/>
  <c r="H232" i="21"/>
  <c r="T10" i="13"/>
  <c r="L143" i="21"/>
  <c r="M143"/>
  <c r="H38" i="13"/>
  <c r="I10"/>
  <c r="I134" i="21"/>
  <c r="I136" s="1"/>
  <c r="J136" s="1"/>
  <c r="E14" i="14"/>
  <c r="D25" i="7"/>
  <c r="J141" i="21"/>
  <c r="K12" i="13"/>
  <c r="L12"/>
  <c r="M141" i="21" s="1"/>
  <c r="J145" l="1"/>
  <c r="R13" i="13"/>
  <c r="M145" i="21" s="1"/>
  <c r="T38" i="13"/>
  <c r="U38" s="1"/>
  <c r="Z10"/>
  <c r="U10"/>
  <c r="W10" s="1"/>
  <c r="U11" s="1"/>
  <c r="W11" s="1"/>
  <c r="L141" i="21"/>
  <c r="I13" i="13"/>
  <c r="I38"/>
  <c r="F22" i="6"/>
  <c r="M136" i="21"/>
  <c r="L136"/>
  <c r="I137"/>
  <c r="I139" s="1"/>
  <c r="J139" s="1"/>
  <c r="N38" i="13"/>
  <c r="O10"/>
  <c r="I147" i="21"/>
  <c r="AA12" i="13"/>
  <c r="D14" i="14"/>
  <c r="I14"/>
  <c r="X12" i="13"/>
  <c r="W12"/>
  <c r="U13" s="1"/>
  <c r="J134" i="21"/>
  <c r="K10" i="13"/>
  <c r="J142" i="21" l="1"/>
  <c r="L13" i="13"/>
  <c r="M142" i="21" s="1"/>
  <c r="K13" i="13"/>
  <c r="L142" i="21" s="1"/>
  <c r="AD12" i="13"/>
  <c r="M147" i="21" s="1"/>
  <c r="J147"/>
  <c r="AC12" i="13"/>
  <c r="L147" i="21" s="1"/>
  <c r="K38" i="13"/>
  <c r="I39" s="1"/>
  <c r="L38"/>
  <c r="F24" i="6"/>
  <c r="O38" i="13"/>
  <c r="L134" i="21"/>
  <c r="I11" i="13"/>
  <c r="X38"/>
  <c r="W38"/>
  <c r="L139" i="21"/>
  <c r="M139"/>
  <c r="I140"/>
  <c r="AA10" i="13"/>
  <c r="X13"/>
  <c r="W13"/>
  <c r="G22" i="6"/>
  <c r="E21" i="7"/>
  <c r="J137" i="21"/>
  <c r="Q10" i="13"/>
  <c r="G24" i="6" l="1"/>
  <c r="J22"/>
  <c r="I22"/>
  <c r="G23" s="1"/>
  <c r="R38" i="13"/>
  <c r="Q38"/>
  <c r="J140" i="21"/>
  <c r="AC10" i="13"/>
  <c r="L140" i="21" s="1"/>
  <c r="L39" i="13"/>
  <c r="K39"/>
  <c r="L137" i="21"/>
  <c r="O11" i="13"/>
  <c r="F21" i="7"/>
  <c r="J135" i="21"/>
  <c r="K11" i="13"/>
  <c r="L135" i="21" s="1"/>
  <c r="H21" i="7" l="1"/>
  <c r="I21"/>
  <c r="J138" i="21"/>
  <c r="Q11" i="13"/>
  <c r="L138" i="21" s="1"/>
  <c r="I23" i="6"/>
  <c r="J23"/>
  <c r="I24"/>
  <c r="J24"/>
  <c r="J53" i="20" l="1"/>
  <c r="N9" i="13" l="1"/>
  <c r="K52" i="20"/>
  <c r="I131" i="21" l="1"/>
  <c r="I132" s="1"/>
  <c r="J132" s="1"/>
  <c r="T9" i="13"/>
  <c r="O9"/>
  <c r="L52" i="20"/>
  <c r="M132" i="21" l="1"/>
  <c r="L132"/>
  <c r="Z8" i="13"/>
  <c r="U9"/>
  <c r="R9"/>
  <c r="M131" i="21" s="1"/>
  <c r="Q9" i="13"/>
  <c r="L131" i="21" s="1"/>
  <c r="J131"/>
  <c r="AA8" i="13" l="1"/>
  <c r="I133" i="21"/>
  <c r="X9" i="13"/>
  <c r="W9"/>
  <c r="AD8" l="1"/>
  <c r="M133" i="21" s="1"/>
  <c r="J133"/>
  <c r="AC8" i="13"/>
  <c r="L133" i="21" s="1"/>
  <c r="J61" i="20" l="1"/>
  <c r="N17" i="13" l="1"/>
  <c r="K60" i="20"/>
  <c r="J83"/>
  <c r="I159" i="21" l="1"/>
  <c r="I160" s="1"/>
  <c r="J160" s="1"/>
  <c r="T17" i="13"/>
  <c r="O17"/>
  <c r="N39"/>
  <c r="L60" i="20"/>
  <c r="K82"/>
  <c r="L82" s="1"/>
  <c r="J159" i="21" l="1"/>
  <c r="Q17" i="13"/>
  <c r="L159" i="21" s="1"/>
  <c r="R17" i="13"/>
  <c r="M159" i="21" s="1"/>
  <c r="M160"/>
  <c r="L160"/>
  <c r="Z16" i="13"/>
  <c r="U17"/>
  <c r="T39"/>
  <c r="U39" s="1"/>
  <c r="O39"/>
  <c r="F25" i="6"/>
  <c r="R39" i="13" l="1"/>
  <c r="Q39"/>
  <c r="F27" i="6"/>
  <c r="G27" s="1"/>
  <c r="E22" i="7"/>
  <c r="G25" i="6"/>
  <c r="AA16" i="13"/>
  <c r="I161" i="21"/>
  <c r="Z38" i="13"/>
  <c r="W17"/>
  <c r="X17"/>
  <c r="X39"/>
  <c r="W39"/>
  <c r="I25" i="6" l="1"/>
  <c r="J25"/>
  <c r="I27"/>
  <c r="J27"/>
  <c r="J161" i="21"/>
  <c r="AD16" i="13"/>
  <c r="M161" i="21" s="1"/>
  <c r="AC16" i="13"/>
  <c r="L161" i="21" s="1"/>
  <c r="AA38" i="13"/>
  <c r="I232" i="21"/>
  <c r="F22" i="7"/>
  <c r="E25"/>
  <c r="F25" s="1"/>
  <c r="F14" i="14"/>
  <c r="G14" s="1"/>
  <c r="J14" s="1"/>
  <c r="I22" i="7" l="1"/>
  <c r="H22"/>
  <c r="I25"/>
  <c r="H25"/>
  <c r="AC38" i="13"/>
  <c r="L232" i="21" s="1"/>
  <c r="J232"/>
  <c r="AD38" i="13"/>
  <c r="M232" i="21" s="1"/>
</calcChain>
</file>

<file path=xl/comments1.xml><?xml version="1.0" encoding="utf-8"?>
<comments xmlns="http://schemas.openxmlformats.org/spreadsheetml/2006/main">
  <authors>
    <author>rgarcia</author>
  </authors>
  <commentList>
    <comment ref="D14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Total cuota anual 1954:
1890 Objetivo
39 Investigacion
25 Fa</t>
        </r>
      </text>
    </comment>
  </commentList>
</comments>
</file>

<file path=xl/comments2.xml><?xml version="1.0" encoding="utf-8"?>
<comments xmlns="http://schemas.openxmlformats.org/spreadsheetml/2006/main">
  <authors>
    <author>rgarcia</author>
  </authors>
  <commentList>
    <comment ref="J12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Cierre 132585 / 07-11-2018</t>
        </r>
      </text>
    </comment>
  </commentList>
</comments>
</file>

<file path=xl/comments3.xml><?xml version="1.0" encoding="utf-8"?>
<comments xmlns="http://schemas.openxmlformats.org/spreadsheetml/2006/main">
  <authors>
    <author>mmendoza</author>
    <author>rgarcia</author>
  </authors>
  <commentList>
    <comment ref="F9" authorId="0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Cesion de 100,11 ton a LTP Bracpesca. Res N°597-18</t>
        </r>
      </text>
    </comment>
    <comment ref="C15" authorId="1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ISLA TABON RPA 963378 SUSTITUYE A FERNANDO ANDRES RPA 963747 y FERNANDO ANDRES A BONI MAURI RPA 923204</t>
        </r>
      </text>
    </comment>
    <comment ref="C17" authorId="1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EMB TERESITA</t>
        </r>
      </text>
    </comment>
  </commentList>
</comments>
</file>

<file path=xl/comments4.xml><?xml version="1.0" encoding="utf-8"?>
<comments xmlns="http://schemas.openxmlformats.org/spreadsheetml/2006/main">
  <authors>
    <author>mmendoza</author>
    <author>rgarcia</author>
  </authors>
  <commentList>
    <comment ref="L11" authorId="0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CESION de100,11 ton desde ARTESANAL Punta Talca IV Reg. Res N°597-18</t>
        </r>
      </text>
    </comment>
    <comment ref="N11" authorId="1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Cesion 39,164</t>
        </r>
      </text>
    </comment>
    <comment ref="F15" authorId="1">
      <text>
        <r>
          <rPr>
            <b/>
            <sz val="10"/>
            <color indexed="81"/>
            <rFont val="Tahoma"/>
            <family val="2"/>
          </rPr>
          <t>rgarcia:</t>
        </r>
        <r>
          <rPr>
            <sz val="10"/>
            <color indexed="81"/>
            <rFont val="Tahoma"/>
            <family val="2"/>
          </rPr>
          <t xml:space="preserve">
R.Ex N° 563/13-02-18. DEJA SIN EFECTO -0,01125 R EX N° 1413 Y 1414 COMPRA-VENTA CON FIDECOMISO ENTRE DISTRIMAR | ISLADAMAS S.A. ISLADAMAS S.A. 
R.Ex N° 602/16-02-18.DEJA SIN EFECTO -0,04779 R EX N° 1931 A 1938 COMPRA-VENTA CON FIDECOMISO ENTRE ALIMENTOS ALSAN LTDA|ISLADAMAS S.A. PESQ.
R.Ex N°1532/20-04-18.OTORGA 0,00225 DE DISTRIMAR LTDA A SOC. PESQ. ISLADAMAS S.A.
R.Ex N° 1531/20-04-18.OTORGA 0,009 DE DISTRIMAR LTDA A SOC. PESQ. ISLADAMAS S.A.</t>
        </r>
      </text>
    </comment>
    <comment ref="L15" authorId="1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R.Ex N° 563/13-02-18. DEJA SIN EFECTO -0,01125 R EX N° 1413 Y 1414 COMPRA-VENTA CON FIDECOMISO ENTRE DISTRIMAR | ISLADAMAS S.A. ISLADAMAS S.A. 
R.Ex N° 602/16-02-18.DEJA SIN EFECTO -0,04779 R EX N° 1931 A 1938 COMPRA-VENTA CON FIDECOMISO ENTRE ALIMENTOS ALSAN LTDA|ISLADAMAS S.A. PESQ.
R.Ex N°1532/20-04-18.OTORGA 0,00225 DE DISTRIMAR LTDA A SOC. PESQ. ISLADAMAS S.A.
R.Ex N° 1531/20-04-18.OTORGA 0,009 DE DISTRIMAR LTDA A SOC. PESQ. ISLADAMAS S.A.</t>
        </r>
      </text>
    </comment>
    <comment ref="F23" authorId="1">
      <text>
        <r>
          <rPr>
            <b/>
            <sz val="10"/>
            <color indexed="81"/>
            <rFont val="Tahoma"/>
            <family val="2"/>
          </rPr>
          <t>rgarcia:</t>
        </r>
        <r>
          <rPr>
            <sz val="10"/>
            <color indexed="81"/>
            <rFont val="Tahoma"/>
            <family val="2"/>
          </rPr>
          <t xml:space="preserve">
1726/04-05-2018. OTORGA 0,005250 A RUBIO Y MAUAD LTDA PROVENIENTES DE ALIMENTOS ALSAN LTDA 
1727/04-05-2018. OTORGA 0,005250 A RUBIO Y MAUAD LTDA PROVENIENTES DE ALIMENTOS ALSAN LTDA 
1728/04-05-2018. OTORGA 0,00675 A RUBIO Y MAUAD LTDA PROVENIENTES DE ALIMENTOS ALSAN LTDA 
1729/04-05-2018. OTORGA 0,00375 A RUBIO Y MAUAD LTDA PROVENIENTES DE ALIMENTOS ALSAN LTDA 
1730/04-05-2018. OTORGA 0,00375 A RUBIO Y MAUAD LTDA PROVENIENTES DE ALIMENTOS ALSAN LTDA 
1731/04-05-2018. OTORGA 0,00825 A RUBIO Y MAUAD LTDA PROVENIENTES DE ALIMENTOS ALSAN LTDA 
1732/04-05-2018. OTORGA 0,01425 A RUBIO Y MAUAD LTDA PROVENIENTES DE ALIMENTOS ALSAN LTDA 
1733/04-05-2018. OTORGA 0,00075 A RUBIO Y MAUAD LTDA PROVENIENTES DE ALIMENTOS ALSAN LTDA 
</t>
        </r>
      </text>
    </comment>
    <comment ref="L23" authorId="1">
      <text>
        <r>
          <rPr>
            <b/>
            <sz val="10"/>
            <color indexed="81"/>
            <rFont val="Tahoma"/>
            <family val="2"/>
          </rPr>
          <t>rgarcia:</t>
        </r>
        <r>
          <rPr>
            <sz val="10"/>
            <color indexed="81"/>
            <rFont val="Tahoma"/>
            <family val="2"/>
          </rPr>
          <t xml:space="preserve">
1726/04-05-2018. OTORGA 0,005250 A RUBIO Y MAUAD LTDA PROVENIENTES DE ALIMENTOS ALSAN LTDA 
1727/04-05-2018. OTORGA 0,005250 A RUBIO Y MAUAD LTDA PROVENIENTES DE ALIMENTOS ALSAN LTDA 
1728/04-05-2018. OTORGA 0,00675 A RUBIO Y MAUAD LTDA PROVENIENTES DE ALIMENTOS ALSAN LTDA 
1729/04-05-2018. OTORGA 0,00375 A RUBIO Y MAUAD LTDA PROVENIENTES DE ALIMENTOS ALSAN LTDA 
1730/04-05-2018. OTORGA 0,00375 A RUBIO Y MAUAD LTDA PROVENIENTES DE ALIMENTOS ALSAN LTDA 
1731/04-05-2018. OTORGA 0,00825 A RUBIO Y MAUAD LTDA PROVENIENTES DE ALIMENTOS ALSAN LTDA 
1732/04-05-2018. OTORGA 0,01425 A RUBIO Y MAUAD LTDA PROVENIENTES DE ALIMENTOS ALSAN LTDA 
1733/04-05-2018. OTORGA 0,00075 A RUBIO Y MAUAD LTDA PROVENIENTES DE ALIMENTOS ALSAN LTDA 
</t>
        </r>
      </text>
    </comment>
    <comment ref="N24" authorId="1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Declara LTP por los DA  Embarcacion CHAFIC de armador,WILLIAMS EMIL MAUAD MEZA. En verificacion</t>
        </r>
      </text>
    </comment>
    <comment ref="F29" authorId="1">
      <text>
        <r>
          <rPr>
            <b/>
            <sz val="10"/>
            <color indexed="81"/>
            <rFont val="Tahoma"/>
            <family val="2"/>
          </rPr>
          <t>rgarcia:</t>
        </r>
        <r>
          <rPr>
            <sz val="10"/>
            <color indexed="81"/>
            <rFont val="Tahoma"/>
            <family val="2"/>
          </rPr>
          <t xml:space="preserve">
602/16-02-2018. DEJA SIN EFECTO R EX N° 1931 A 1938 COMPRA-VENTA CON FIDECOMISO ENTRE ALIMENTOS ALSAN LTDA|ISLADAMAS S.A. PESQ. 
1726/04-05-2018. OTORGA 0,005250 A RUBIO Y MAUAD LTDA PROVENIENTES DE ALIMENTOS ALSAN LTDA 
1727/04-05-2018. OTORGA 0,005250 A RUBIO Y MAUAD LTDA PROVENIENTES DE ALIMENTOS ALSAN LTDA 
1728/ 04-05-2018. OTORGA 0,00675 A RUBIO Y MAUAD LTDA PROVENIENTES DE ALIMENTOS ALSAN LTDA 
1729/ 04-05-2018. OTORGA 0,00375 A RUBIO Y MAUAD LTDA PROVENIENTES DE ALIMENTOS ALSAN LTDA 
1730/ 04-05-2018. OTORGA 0,00375 A RUBIO Y MAUAD LTDA PROVENIENTES DE ALIMENTOS ALSAN LTDA 
1731/ 04-05-2018. OTORGA 0,00825 A RUBIO Y MAUAD LTDA PROVENIENTES DE ALIMENTOS ALSAN LTDA 
1732/ 04-05-2018. OTORGA 0,01425 A RUBIO Y MAUAD LTDA PROVENIENTES DE ALIMENTOS ALSAN LTDA 
1733/ 04-05-2018. OTORGA 0,00075 A RUBIO Y MAUAD LTDA PROVENIENTES DE ALIMENTOS ALSAN LTDA 
</t>
        </r>
      </text>
    </comment>
    <comment ref="L29" authorId="1">
      <text>
        <r>
          <rPr>
            <b/>
            <sz val="10"/>
            <color indexed="81"/>
            <rFont val="Tahoma"/>
            <family val="2"/>
          </rPr>
          <t>rgarcia:</t>
        </r>
        <r>
          <rPr>
            <sz val="10"/>
            <color indexed="81"/>
            <rFont val="Tahoma"/>
            <family val="2"/>
          </rPr>
          <t xml:space="preserve">
602/16-02-2018. DEJA SIN EFECTO R EX N° 1931 A 1938 COMPRA-VENTA CON FIDECOMISO ENTRE ALIMENTOS ALSAN LTDA|ISLADAMAS S.A. PESQ. 
1726/04-05-2018. OTORGA 0,005250 A RUBIO Y MAUAD LTDA PROVENIENTES DE ALIMENTOS ALSAN LTDA 
1727/04-05-2018. OTORGA 0,005250 A RUBIO Y MAUAD LTDA PROVENIENTES DE ALIMENTOS ALSAN LTDA 
1728/ 04-05-2018. OTORGA 0,00675 A RUBIO Y MAUAD LTDA PROVENIENTES DE ALIMENTOS ALSAN LTDA 
1729/ 04-05-2018. OTORGA 0,00375 A RUBIO Y MAUAD LTDA PROVENIENTES DE ALIMENTOS ALSAN LTDA 
1730/ 04-05-2018. OTORGA 0,00375 A RUBIO Y MAUAD LTDA PROVENIENTES DE ALIMENTOS ALSAN LTDA 
1731/ 04-05-2018. OTORGA 0,00825 A RUBIO Y MAUAD LTDA PROVENIENTES DE ALIMENTOS ALSAN LTDA 
1732/ 04-05-2018. OTORGA 0,01425 A RUBIO Y MAUAD LTDA PROVENIENTES DE ALIMENTOS ALSAN LTDA 
1733/ 04-05-2018. OTORGA 0,00075 A RUBIO Y MAUAD LTDA PROVENIENTES DE ALIMENTOS ALSAN LTDA 
</t>
        </r>
      </text>
    </comment>
    <comment ref="F31" authorId="1">
      <text>
        <r>
          <rPr>
            <b/>
            <sz val="12"/>
            <color indexed="81"/>
            <rFont val="Tahoma"/>
            <family val="2"/>
          </rPr>
          <t>rgarcia:</t>
        </r>
        <r>
          <rPr>
            <sz val="12"/>
            <color indexed="81"/>
            <rFont val="Tahoma"/>
            <family val="2"/>
          </rPr>
          <t xml:space="preserve">
R Ex 563/13-02-2018. DEJA SIN EFECTO 0,01125 R EX N° 1413 Y 1414 COMPRA-VENTA CON FIDECOMISO ENTRE DISTRIMAR | ISLADAMAS S.A. 
R Ex 1531/20-04-2018 OTORGA 0,009 DE DISTRIMAR LTDA A SOC. PESQ. ISLADAMAS S.A. 
R Ex 1532/20-04-2018 OTORGA 0,00225 DE DISTRIMAR LTDA A SOC. PESQ. ISLADAMAS S.A. 
</t>
        </r>
      </text>
    </comment>
    <comment ref="L31" authorId="1">
      <text>
        <r>
          <rPr>
            <b/>
            <sz val="12"/>
            <color indexed="81"/>
            <rFont val="Tahoma"/>
            <family val="2"/>
          </rPr>
          <t>rgarcia:</t>
        </r>
        <r>
          <rPr>
            <sz val="12"/>
            <color indexed="81"/>
            <rFont val="Tahoma"/>
            <family val="2"/>
          </rPr>
          <t xml:space="preserve">
R Ex 563/13-02-2018. DEJA SIN EFECTO 0,01125 R EX N° 1413 Y 1414 COMPRA-VENTA CON FIDECOMISO ENTRE DISTRIMAR | ISLADAMAS S.A. 
R Ex 1531/20-04-2018 OTORGA 0,009 DE DISTRIMAR LTDA A SOC. PESQ. ISLADAMAS S.A. 
R Ex 1532/20-04-2018 OTORGA 0,00225 DE DISTRIMAR LTDA A SOC. PESQ. ISLADAMAS S.A. 
</t>
        </r>
      </text>
    </comment>
  </commentList>
</comments>
</file>

<file path=xl/comments5.xml><?xml version="1.0" encoding="utf-8"?>
<comments xmlns="http://schemas.openxmlformats.org/spreadsheetml/2006/main">
  <authors>
    <author>rgarcia</author>
  </authors>
  <commentList>
    <comment ref="H8" authorId="0">
      <text>
        <r>
          <rPr>
            <b/>
            <sz val="10"/>
            <color indexed="81"/>
            <rFont val="Tahoma"/>
            <family val="2"/>
          </rPr>
          <t>rgarcia:</t>
        </r>
        <r>
          <rPr>
            <sz val="10"/>
            <color indexed="81"/>
            <rFont val="Tahoma"/>
            <family val="2"/>
          </rPr>
          <t xml:space="preserve">
Cert N° 124542/19-02-2018 Comodato de -77,589 ton a JORGE COFRE REYES
Cert N° 124593/20-02-2018 Comodato de -77,247 ton a SOC. PESQ. ISLADAMAS S.A.
Cert N° 125608/15-03-2018 Comodato de  -30,21 ton a CRISTIAN MARDONES PANTOJA
Cert N° 125609/15-03-2018 Comodato de -47,538 ton a PESQUERA CMK LTDA.
Cert N° 128167/27-04-2018 Usufructo de +180,554 Ton desde PACIFICBLU SpA.
Cert N° 125708/24-05-2018 COMODATO DE -160,650 TON (0,085) CAMANCHACA PESCA SUR A BRACPESCA 
Cert. N° 133388/24-07-2018 Comodato de -14,250 ton a Pesquera CMK LTDA.
Cert. N° 133384/24-07-2018 Deja sin efecto comodato 125608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Comodato Cert N° 124542/19-02-2018  de  51,045 ton a JORGE COFRE REYES
Comodato Cert N° 124593/20-02-2018  de  50,82 ton a SOC. PESQ. ISLADAMAS S.A.
Comodato Cert N° 125608/15-03-2018  de  19,875 on a CRISTIAN MARDONES PANTOJA
Comodato Cert N° 125609/15-03-2018  de 31,275  ton a PESQUERA CMK LTDA. 
Usufructo  N° 128167/27-04-2018 de 118,782 ton desde PACIFICBLU SpA.
Cert N° 125711/13-07-2018 COMODATO DE +160,985 TON (0,085176746) DESDE BRACPESCA S.A. A CAMANCHACA PESCA
Cert. N° 133388/24-07-2018 Comodato de -9,375 ton a Pesquera CMK LTDA.
Cert. N° 133384/24-07-2018 Deja sin efecto comodato 125608
</t>
        </r>
      </text>
    </comment>
    <comment ref="H9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03-10-2018 Cert N° 137318 PESQUERA CMK LTDA.RESTITUYE  A CAMANCHACA PESCA SUR S.A. 9,048 ton
03-10-2018 Cert N° 137323 PESQUERA ISLADAMAS SA.RESTITUYE  A CAMANCHACA PESCA SUR S.A. 4,856 ton
</t>
        </r>
      </text>
    </comment>
    <comment ref="N9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03-10-2018 Cert N° 137318 PESQUERA CMK LTDA.RESTITUYE  A CAMANCHACA PESCA SUR S.A. 5,952 ton
03-10-2018 Cert N° 137323 PESQUERA ISLADAMAS SA.RESTITUYE A CAMANCHACA PESCA SUR S.A. 3,195 ton
07-11-2018 CERT N° 139280; EGRESO DESDE PESQ ISLADAMAS SA. VII-VIII A FAVOR DE CAMANCHACA PESCA SUR S.A. 5,500 TON
</t>
        </r>
      </text>
    </comment>
    <comment ref="H14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Cert N° 125708/24-05-2018 COMODATO DE -160,650 TON (0,085) DESDE CAMANCHACA PESCA SUR A BRACPESCA 
</t>
        </r>
      </text>
    </comment>
    <comment ref="N14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Cert N° 125711/13-07-2018 COMODATO DE -160,985TON (0,085176746) BRACPESCA S.A. A CAMANCHACA PESCA SUR </t>
        </r>
      </text>
    </comment>
    <comment ref="H16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Cert N° 124593/20-02-2018 Comodato 77,2464 ton desde CAMANCHACA PESCA SUR
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Comodato Cert N° 124593/20-02-2018  incrementa  50,82 ton desde CAMANCHACA PESCA SUR
</t>
        </r>
      </text>
    </comment>
    <comment ref="H17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03-10-2018 Cert N° 137323 PESQUERA ISLADAMAS SA.RESTITUYE  A CAMANCHACA PESCA SUR S.A. 4,856 ton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03-10-2018 Cert N° 137323 PESQUERA ISLADAMAS SA.RESTITUYE  A CAMANCHACA PESCA SUR S.A. 3,195 ton
07-11-2018 CERT N° 139280; EGRESO DESDE PESQUERA ISLADAMAS SA. VII-VIII A FAVOR DE CAMANCHACA PESCA SUR S.A. 5,500 TON</t>
        </r>
      </text>
    </comment>
    <comment ref="H24" authorId="0">
      <text>
        <r>
          <rPr>
            <b/>
            <sz val="12"/>
            <color indexed="81"/>
            <rFont val="Tahoma"/>
            <family val="2"/>
          </rPr>
          <t xml:space="preserve">rgarcia:
</t>
        </r>
        <r>
          <rPr>
            <sz val="12"/>
            <color indexed="81"/>
            <rFont val="Tahoma"/>
            <family val="2"/>
          </rPr>
          <t>27-04-2018 Cert N° 128167 Usufructo   desde PACIFICBLU SpA. A CPS de 180,548 ton
16-08-2018 Cert N° 134643 COMODATO DE PACIFICBLUE SPA A CAMANCHACA PESCA SUR A 15,788 ton</t>
        </r>
      </text>
    </comment>
    <comment ref="N24" authorId="0">
      <text>
        <r>
          <rPr>
            <b/>
            <sz val="12"/>
            <color indexed="81"/>
            <rFont val="Tahoma"/>
            <family val="2"/>
          </rPr>
          <t>rgarcia:</t>
        </r>
        <r>
          <rPr>
            <sz val="12"/>
            <color indexed="81"/>
            <rFont val="Tahoma"/>
            <family val="2"/>
          </rPr>
          <t xml:space="preserve">
/27-04-2018 Cert N° 128167 Usufructo  desde PACIFICBLU SpA.a CPS de 114,447 ton
16-08-2018 Cert N° 134643 COMODATO DE PACIFICBLUE SPA A CAMANCHACA PESCA SUR  10,387 ton</t>
        </r>
      </text>
    </comment>
    <comment ref="H30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Comodato Cert N° 124542/19-02-2018 incrementa 77,5884 ton desde CAMANCHACA PESCA SUR</t>
        </r>
      </text>
    </comment>
    <comment ref="N30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Comodato Cert N° 124542/19-02-2018  incrementa  51,045 ton desde CAMANCHACA PESCA SUR
</t>
        </r>
      </text>
    </comment>
    <comment ref="H32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Comodato Cert N° 125608/15-03-2018 incrementa  30,21 ton desde CAMANCHACA PESCA SUR
Cert. N° 133384/24-07-2018 Deja sin efecto comodato 125608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Comodato Cert N° 125608/15-03-2018  incrementa 19,875 ton desde CAMANCHACA PESCA SUR
Cert. N° 133384/24-07-2018 Deja sin efecto comodato 125608
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Cert N° 125609/15-03-2018  incrementa 47,538 ton desde  CAMANCHACA PESCA SUR
Cert. N° 133388/24-07-2018 Comodato de 14,250 ton desde CAMANCHACA PESCA SUR.</t>
        </r>
      </text>
    </comment>
    <comment ref="N34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Comodato Cert N° 125609/15-03-2018  incrementa 31,275  ton desde CAMANCHACA PESCA SUR
Cert. N° 133388/24-07-2018 Comodato de 9,375 ton DESDE CAMANCHACA PESCA SUR.</t>
        </r>
      </text>
    </comment>
    <comment ref="H35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03-10-2018 Cert N° 137318 PESQUERA CMK LTDA.RESTITUYE  A CAMANCHACA PESCA SUR S.A. 9,048 ton
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03-10-2018 Cert N° 137318 PESQUERA CMK LTDA.RESTITUYE  A CAMANCHACA PESCA SUR S.A. 5,952 ton</t>
        </r>
      </text>
    </comment>
  </commentList>
</comments>
</file>

<file path=xl/comments6.xml><?xml version="1.0" encoding="utf-8"?>
<comments xmlns="http://schemas.openxmlformats.org/spreadsheetml/2006/main">
  <authors>
    <author>rgarcia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39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Cesion de 100,11 ton desde artesanal  a LTP Bracpesca. Res N°597-18</t>
        </r>
      </text>
    </comment>
  </commentList>
</comments>
</file>

<file path=xl/sharedStrings.xml><?xml version="1.0" encoding="utf-8"?>
<sst xmlns="http://schemas.openxmlformats.org/spreadsheetml/2006/main" count="2200" uniqueCount="263">
  <si>
    <t>Región</t>
  </si>
  <si>
    <t>Periodo</t>
  </si>
  <si>
    <t>Cuota asignada</t>
  </si>
  <si>
    <t>Movimientos</t>
  </si>
  <si>
    <t>Cuota Efectiva</t>
  </si>
  <si>
    <t>Captura</t>
  </si>
  <si>
    <t>Saldo</t>
  </si>
  <si>
    <t>Consumo</t>
  </si>
  <si>
    <t>Fecha de Cierre</t>
  </si>
  <si>
    <t>Oct-Dic</t>
  </si>
  <si>
    <t>III Región de Atacama</t>
  </si>
  <si>
    <t>Mar-Ago</t>
  </si>
  <si>
    <t>ANUAL</t>
  </si>
  <si>
    <t>Cuota anual asignada</t>
  </si>
  <si>
    <t xml:space="preserve">IV Región de Coquimbo 
</t>
  </si>
  <si>
    <t xml:space="preserve">NOTA: </t>
  </si>
  <si>
    <t>XV A XII REGIONES</t>
  </si>
  <si>
    <t>VEDA LANGOSTINO AMARILLO</t>
  </si>
  <si>
    <t>01  AL 30 SEPTIEMBRE</t>
  </si>
  <si>
    <t>01 ENERO AL 28-29 FEBRERO</t>
  </si>
  <si>
    <t>Artesanal III</t>
  </si>
  <si>
    <t>Investigación</t>
  </si>
  <si>
    <t>Imprevisto</t>
  </si>
  <si>
    <t>Mar-Ago.</t>
  </si>
  <si>
    <t>ALIMENTOS ALSAN LTDA.</t>
  </si>
  <si>
    <t>QUINTERO S.A. PESQ.</t>
  </si>
  <si>
    <t>Saldo (t)</t>
  </si>
  <si>
    <t>Captura  (t)</t>
  </si>
  <si>
    <t>Cuota Total</t>
  </si>
  <si>
    <t>Consumo %</t>
  </si>
  <si>
    <t xml:space="preserve">Cuota Asignada </t>
  </si>
  <si>
    <t>Consumo%</t>
  </si>
  <si>
    <t xml:space="preserve">Periodo </t>
  </si>
  <si>
    <t xml:space="preserve">Unidad de pesquería </t>
  </si>
  <si>
    <t>MOROZIN YURECIC MARIO</t>
  </si>
  <si>
    <t xml:space="preserve">BAYCIC BAYCIC MARIA </t>
  </si>
  <si>
    <t>Langostino Amarillo III-IV Región</t>
  </si>
  <si>
    <t>Cuota Asignada  III-IV</t>
  </si>
  <si>
    <t>Marzo -Agosto</t>
  </si>
  <si>
    <t>Octubre  - Diciembre</t>
  </si>
  <si>
    <t xml:space="preserve"> Artesanal III</t>
  </si>
  <si>
    <t>Artesanal IV (RAE)</t>
  </si>
  <si>
    <t>Fauna Acompañante</t>
  </si>
  <si>
    <t>Fauna Acompañante III-IV</t>
  </si>
  <si>
    <t>Langostino amarillo III-IV (D.Ex N° 777/17)</t>
  </si>
  <si>
    <t>U Pesquería</t>
  </si>
  <si>
    <t xml:space="preserve">Fracionamientos </t>
  </si>
  <si>
    <t>Total Langostino amarillo III-IV</t>
  </si>
  <si>
    <t>Total Langostino amarillo V-VIII</t>
  </si>
  <si>
    <t>Control Cuota IV Región (t)</t>
  </si>
  <si>
    <t>Control Cuota III Región (t)</t>
  </si>
  <si>
    <t xml:space="preserve"> Resumen periodo Control Cuota Langostino Amarillo III-IV</t>
  </si>
  <si>
    <t>Resumen Anual Control Cuota Langostino Amarillo III-IV</t>
  </si>
  <si>
    <t>Captura III-IV</t>
  </si>
  <si>
    <t xml:space="preserve">Cuota Total </t>
  </si>
  <si>
    <t xml:space="preserve">Captura </t>
  </si>
  <si>
    <t>*Traspaso, Cesión, Arriendo etc.</t>
  </si>
  <si>
    <t>Armador Asignatario</t>
  </si>
  <si>
    <t>Cuota Asignada</t>
  </si>
  <si>
    <t>Traspaso, Cesión, Arriendoetc.</t>
  </si>
  <si>
    <t>Traspaso, Cesión, Arriendo etc.</t>
  </si>
  <si>
    <t xml:space="preserve">CONTROL DE CUOTA LANGOSTINO AMARILLO III-IV ARTESANAL. AÑO 2018
</t>
  </si>
  <si>
    <t>Asignatario de Cuota</t>
  </si>
  <si>
    <t>Cuota Asignada  V-VIII</t>
  </si>
  <si>
    <t>CAMANCHACA PESCA SUR</t>
  </si>
  <si>
    <t xml:space="preserve">ANTONIO DA VENEZIA RETAMALES </t>
  </si>
  <si>
    <t>PACIFICBLU SpA.</t>
  </si>
  <si>
    <t>Industrial Ltp III</t>
  </si>
  <si>
    <t>Industrial Ltp IV</t>
  </si>
  <si>
    <t>Industrial Ltp  III</t>
  </si>
  <si>
    <t>Industrial Ltp IV (con descuento Art 16°</t>
  </si>
  <si>
    <t>Industrial Pep V-VI</t>
  </si>
  <si>
    <t>Industrial Pep VII-VIII</t>
  </si>
  <si>
    <t>Langostino amarillo PEP V-VIII  (D.Ex N° 897/16)</t>
  </si>
  <si>
    <t>LANGOSTINO AMARILLO PEP (V-VIII)</t>
  </si>
  <si>
    <t>Resumen Anual Control Cuota Langostino amarillo PEP V-VIII</t>
  </si>
  <si>
    <t>Resumen periodo Control Cuota Langostino Amarillo PEP V-VIII</t>
  </si>
  <si>
    <t>Captura V-VIII</t>
  </si>
  <si>
    <t>Traspaso, Cesión, Arriendo etc</t>
  </si>
  <si>
    <t>Asignatario</t>
  </si>
  <si>
    <t xml:space="preserve">Control Cuota Artesanal Langostino Amarillo III-IV </t>
  </si>
  <si>
    <t>Resumen Anual Control Cuota Artesanal Langostino Amarillo III-IV</t>
  </si>
  <si>
    <t>Total Langostino amarillo III-IV Artesanal</t>
  </si>
  <si>
    <t>Cuota anual licitada</t>
  </si>
  <si>
    <t xml:space="preserve">RESUMEN POR PERIODO DE CONSUMO DE CUOTA LANGOSTINO AMARILLO LICITADA V-VIII. AÑO 2018
</t>
  </si>
  <si>
    <t xml:space="preserve">RESUMEN POR PERIODO DE CONSUMO DE CUOTA LANGOSTINO AMARILLO III-IV. AÑO 2018
</t>
  </si>
  <si>
    <t xml:space="preserve">RESUMEN ANUAL DE CONSUMO DE CUOTA LANGOSTINO AMARILLO III-IV. AÑO 2018
</t>
  </si>
  <si>
    <t>Langostino amarillo V-VIII</t>
  </si>
  <si>
    <t>Langostino amarillo III-IV</t>
  </si>
  <si>
    <t xml:space="preserve">D.Ex.N°777 de 15-12-2017 </t>
  </si>
  <si>
    <t xml:space="preserve">D.Ex.N°672 de 15-11-2017 </t>
  </si>
  <si>
    <t>Artesanal (con incremento Art°16)</t>
  </si>
  <si>
    <t xml:space="preserve">Movimientos </t>
  </si>
  <si>
    <t xml:space="preserve">Fraccionamiento </t>
  </si>
  <si>
    <t xml:space="preserve"> Cuota Global</t>
  </si>
  <si>
    <t xml:space="preserve">CONTROL DE CUOTA GLOBAL PESQUERÍA DEL LANGOSTINO AMARILLO III-IV REGION. AÑO 2018 </t>
  </si>
  <si>
    <t xml:space="preserve">CONTROL DE CUOTA GLOBAL PESQUERÍA DEL LANGOSTINO AMARILLO V-VIII REGION. AÑO 2018 </t>
  </si>
  <si>
    <t>Industrial (con descuento Art°16)</t>
  </si>
  <si>
    <t>Licitada Pep</t>
  </si>
  <si>
    <t>Licitada Pep VII-VIII</t>
  </si>
  <si>
    <t>Licitada Pep V-VI</t>
  </si>
  <si>
    <t xml:space="preserve">U. Pesquería </t>
  </si>
  <si>
    <t>Movimiento</t>
  </si>
  <si>
    <t>Artesanal IV</t>
  </si>
  <si>
    <t xml:space="preserve">RESUMEN ANUAL DE CONSUMO DE CUOTA LANGOSTINO AMARILLO V-VIII. AÑO 2018
</t>
  </si>
  <si>
    <t>% Licitado</t>
  </si>
  <si>
    <t xml:space="preserve">Notas: </t>
  </si>
  <si>
    <t>La información contenida en los consumos y movimientos, según corresponda, es preliminar,  sujeta a validación, verificación de consistencia</t>
  </si>
  <si>
    <t>La Vedas del langostino Colorado;  01 enero al 28 febrero  y de 01 al 30 de septiembre</t>
  </si>
  <si>
    <t>Control Cuota VII-VIII Región (t) (zonas; 113-114)</t>
  </si>
  <si>
    <t>Control Cuota V-VI Región (t) (zonas 111-112)</t>
  </si>
  <si>
    <t>Total Cuota Global Langostino Amarillo III - IV</t>
  </si>
  <si>
    <t>Total Cuota Global Langostino Amarillo V - VIII</t>
  </si>
  <si>
    <t xml:space="preserve">Fraccionamientos </t>
  </si>
  <si>
    <t>CONTROL DE CUOTA LANGOSTINO AMARILLO LTP III-IV. AÑO 2018</t>
  </si>
  <si>
    <t>CONTROL DE CUOTA LANGOSTINO AMARILLO PEP V-VIII POR TITULAR. AÑO 2018</t>
  </si>
  <si>
    <t>CRISTIAN RODRIGO ANTONIO MARDONES PANTOJA</t>
  </si>
  <si>
    <t>PESQUERA CMK LTDA.</t>
  </si>
  <si>
    <t>JORGE COFRE REYES</t>
  </si>
  <si>
    <t>Cuota</t>
  </si>
  <si>
    <t>III</t>
  </si>
  <si>
    <t>IV</t>
  </si>
  <si>
    <t xml:space="preserve"> </t>
  </si>
  <si>
    <t>En Coeficiente</t>
  </si>
  <si>
    <t>En %</t>
  </si>
  <si>
    <t>Ton</t>
  </si>
  <si>
    <t>R.Ex N° 602/16-02-18. Deja sin efecto R.Ex 1931 la 1938, Compra-venta con fideicomiso de total de 0,04779 clase B entre Alsan-Isladamas</t>
  </si>
  <si>
    <t xml:space="preserve">Fauna Acompañante V-VI </t>
  </si>
  <si>
    <t>Rut</t>
  </si>
  <si>
    <t>Nombre</t>
  </si>
  <si>
    <t>Coeficiente de participación</t>
  </si>
  <si>
    <t>Fecha de inscripción</t>
  </si>
  <si>
    <t>Nombre de unidad de pesquería</t>
  </si>
  <si>
    <t>Detalles</t>
  </si>
  <si>
    <t>76014281-6</t>
  </si>
  <si>
    <t>ANTARTIC SEAFOOD S.A.</t>
  </si>
  <si>
    <t>020 Langostino amarillo, III y IV región</t>
  </si>
  <si>
    <t>3636489-0</t>
  </si>
  <si>
    <t>BAYCIC BAYCIC MARIA</t>
  </si>
  <si>
    <t>99520490-8</t>
  </si>
  <si>
    <t>BRACPESCA S.A.</t>
  </si>
  <si>
    <t>96962720-5</t>
  </si>
  <si>
    <t>GRIMAR S.A. PESQ.</t>
  </si>
  <si>
    <t>96603620-6</t>
  </si>
  <si>
    <t>ISLADAMAS S.A. PESQ.</t>
  </si>
  <si>
    <t>6904186-8</t>
  </si>
  <si>
    <t>MOROZIN BAYCIC MARIA ANA</t>
  </si>
  <si>
    <t>3636549-8</t>
  </si>
  <si>
    <t>91374000-9</t>
  </si>
  <si>
    <t>77333980-5</t>
  </si>
  <si>
    <t>RUBIO Y MAUAD LTDA.</t>
  </si>
  <si>
    <t>96762440-3</t>
  </si>
  <si>
    <t>SUNRISE S.A. PESQ.</t>
  </si>
  <si>
    <t>76346240-4</t>
  </si>
  <si>
    <t>ENFEMAR LTDA. SOC. PESQ.</t>
  </si>
  <si>
    <t>76048397-4</t>
  </si>
  <si>
    <t>ALIMENTOS ALSAN LTDA</t>
  </si>
  <si>
    <t>77818790-6</t>
  </si>
  <si>
    <t>SOC. DISTRIBUIDORA DE PRODUCTOS DEL MAR LTDA.</t>
  </si>
  <si>
    <t>5226590-8</t>
  </si>
  <si>
    <t>DA VENEZIA RETAMALES ANTONIO</t>
  </si>
  <si>
    <t>6488519-7</t>
  </si>
  <si>
    <t>NICANOR GONZALEZ VEGA</t>
  </si>
  <si>
    <t>Total D.Ex N° 777-17</t>
  </si>
  <si>
    <t>IIII</t>
  </si>
  <si>
    <t>Total periodo</t>
  </si>
  <si>
    <t>Marzo-Agosto</t>
  </si>
  <si>
    <t>Octubre-Dic</t>
  </si>
  <si>
    <t xml:space="preserve">Total </t>
  </si>
  <si>
    <t>Distribucion asignacion cuota</t>
  </si>
  <si>
    <t>Distribucion cuota transada</t>
  </si>
  <si>
    <t>Coeficiente inicial</t>
  </si>
  <si>
    <t>Cuota Inicial</t>
  </si>
  <si>
    <t>Total Inicial periodo</t>
  </si>
  <si>
    <t>Cuota final</t>
  </si>
  <si>
    <t>TITULAR LTP</t>
  </si>
  <si>
    <t>MARZO</t>
  </si>
  <si>
    <t>AGOSTO</t>
  </si>
  <si>
    <t>OCTUBRE</t>
  </si>
  <si>
    <t>DICIEMBRE</t>
  </si>
  <si>
    <t>TOTAL ASIGNATARIOS LTP</t>
  </si>
  <si>
    <t>REGION</t>
  </si>
  <si>
    <t>EMBARCACION</t>
  </si>
  <si>
    <t>PUNTA TALCA</t>
  </si>
  <si>
    <t>TRAUWUN I</t>
  </si>
  <si>
    <t>CHAFIC I</t>
  </si>
  <si>
    <t>FERNANDO ANDRES</t>
  </si>
  <si>
    <t>BOLSON RESIDUAL</t>
  </si>
  <si>
    <t>V-VI</t>
  </si>
  <si>
    <t>TITULAR PEP</t>
  </si>
  <si>
    <t>VII-VIII</t>
  </si>
  <si>
    <t>TOTAL PEP</t>
  </si>
  <si>
    <t>LANGOSTINO AMARILLO</t>
  </si>
  <si>
    <t xml:space="preserve">III </t>
  </si>
  <si>
    <t xml:space="preserve">LANGOSTINO AMARILLO III-IV  </t>
  </si>
  <si>
    <t>III-IV</t>
  </si>
  <si>
    <t>Mar-Dic</t>
  </si>
  <si>
    <t xml:space="preserve">LANGOSTINO AMARILLO V-VIII  </t>
  </si>
  <si>
    <t>TOTAL ASIGNATARIOS PEP</t>
  </si>
  <si>
    <t>TOTAL RAE</t>
  </si>
  <si>
    <t>ANTONIO CRUZ CORDOVA NAKOUZI E.I.R.L</t>
  </si>
  <si>
    <t>PESCA FINA SpA</t>
  </si>
  <si>
    <t>LANDES S.A. SOC. PESQ.</t>
  </si>
  <si>
    <t>-</t>
  </si>
  <si>
    <t>Coeficiente final</t>
  </si>
  <si>
    <t>Total 673/09.11.17</t>
  </si>
  <si>
    <t>% Licitado/100</t>
  </si>
  <si>
    <t>RUBIO Y MAUAD</t>
  </si>
  <si>
    <t>V-VIII</t>
  </si>
  <si>
    <t>unidad</t>
  </si>
  <si>
    <t>recurso</t>
  </si>
  <si>
    <t>zona</t>
  </si>
  <si>
    <t>tipo_asignatario</t>
  </si>
  <si>
    <t>organizacion_titular_area</t>
  </si>
  <si>
    <t>periodo_inicio</t>
  </si>
  <si>
    <t>periodo_final</t>
  </si>
  <si>
    <t>cuota</t>
  </si>
  <si>
    <t>cesiones_descuentos</t>
  </si>
  <si>
    <t>cuota_efectiva</t>
  </si>
  <si>
    <t>desembarque</t>
  </si>
  <si>
    <t>saldo</t>
  </si>
  <si>
    <t>consumo_porcentaje</t>
  </si>
  <si>
    <t>cierre</t>
  </si>
  <si>
    <t>preliminar</t>
  </si>
  <si>
    <t>ISLA TABON</t>
  </si>
  <si>
    <t>Ltp Lang Amarillo</t>
  </si>
  <si>
    <r>
      <t xml:space="preserve">TOTAL ASIGNATARIOS </t>
    </r>
    <r>
      <rPr>
        <sz val="11"/>
        <color rgb="FFFF0000"/>
        <rFont val="Calibri"/>
        <family val="2"/>
        <scheme val="minor"/>
      </rPr>
      <t>RAE</t>
    </r>
  </si>
  <si>
    <t>DESCR1TABL</t>
  </si>
  <si>
    <t>TITULAR CAPTURA</t>
  </si>
  <si>
    <t>CAMANCHACA PESCA SUR S.A.</t>
  </si>
  <si>
    <t>PESQ. ISLADAMAS S.A.</t>
  </si>
  <si>
    <t>PESQ. QUINTERO S.A.</t>
  </si>
  <si>
    <t>Suma de SumaDeNr_Toneladas</t>
  </si>
  <si>
    <t>Rótulos de columna</t>
  </si>
  <si>
    <t>Rótulos de fila</t>
  </si>
  <si>
    <t>Total general</t>
  </si>
  <si>
    <t>V REGION</t>
  </si>
  <si>
    <t>VII REGION</t>
  </si>
  <si>
    <t>VIII REGION</t>
  </si>
  <si>
    <t>pesca investigacion</t>
  </si>
  <si>
    <t xml:space="preserve"> PESCA INVESTIGACION III-IV</t>
  </si>
  <si>
    <t xml:space="preserve"> PESCA INVESTIGACION V-VIII</t>
  </si>
  <si>
    <t>TOTAL</t>
  </si>
  <si>
    <t>CRISTIAN MARDONES PANTOJA</t>
  </si>
  <si>
    <t>IV REGION</t>
  </si>
  <si>
    <t>TRAUWÜN I</t>
  </si>
  <si>
    <t>Investigación V-VIII</t>
  </si>
  <si>
    <t>DON STEFAN</t>
  </si>
  <si>
    <t>ALTAIR I</t>
  </si>
  <si>
    <t>VI REGION</t>
  </si>
  <si>
    <t>Coef final</t>
  </si>
  <si>
    <t>Investigación III-IV</t>
  </si>
  <si>
    <t>Resumen cuota PEP transada</t>
  </si>
  <si>
    <t>Distribucion asignacion cuota PEP</t>
  </si>
  <si>
    <t>Tipo</t>
  </si>
  <si>
    <t>Artesanal</t>
  </si>
  <si>
    <t>Industrial</t>
  </si>
  <si>
    <t>LONQUIMAY</t>
  </si>
  <si>
    <t>Fauna Acompañante V-VIII</t>
  </si>
  <si>
    <t>PESCA INVESTIGACION LANGOSTINO AMARILLO</t>
  </si>
  <si>
    <t>FAUNA ACOMPAÑANTE XV-IV</t>
  </si>
  <si>
    <t>FAUNA ACOMPAÑANTE V-VIII</t>
  </si>
  <si>
    <t xml:space="preserve">TOTAL </t>
  </si>
</sst>
</file>

<file path=xl/styles.xml><?xml version="1.0" encoding="utf-8"?>
<styleSheet xmlns="http://schemas.openxmlformats.org/spreadsheetml/2006/main">
  <numFmts count="18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0.000"/>
    <numFmt numFmtId="165" formatCode="_-* #,##0.00\ _p_t_a_-;\-* #,##0.00\ _p_t_a_-;_-* \-??\ _p_t_a_-;_-@_-"/>
    <numFmt numFmtId="166" formatCode="0.0"/>
    <numFmt numFmtId="167" formatCode="[$-F800]dddd\,\ mmmm\ dd\,\ yyyy"/>
    <numFmt numFmtId="168" formatCode="[$-340A]dddd\ d&quot; de &quot;mmmm&quot; de &quot;yyyy;@"/>
    <numFmt numFmtId="169" formatCode="0.00_ ;[Red]\-0.00\ "/>
    <numFmt numFmtId="170" formatCode="#,##0.000"/>
    <numFmt numFmtId="171" formatCode="0.000000"/>
    <numFmt numFmtId="172" formatCode="0.000_ ;[Red]\-0.000\ "/>
    <numFmt numFmtId="173" formatCode="0.0000000"/>
    <numFmt numFmtId="174" formatCode="yyyy/mm/dd;@"/>
    <numFmt numFmtId="175" formatCode="0.0000"/>
    <numFmt numFmtId="176" formatCode="dd\-mmm\-yy"/>
    <numFmt numFmtId="177" formatCode="0.0_ ;[Red]\-0.0\ "/>
    <numFmt numFmtId="178" formatCode="_-* #,##0.0000_-;\-* #,##0.0000_-;_-* &quot;-&quot;??_-;_-@_-"/>
    <numFmt numFmtId="179" formatCode="0.00000000"/>
  </numFmts>
  <fonts count="7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0"/>
      <name val="Arial"/>
      <family val="2"/>
    </font>
    <font>
      <sz val="11"/>
      <color indexed="60"/>
      <name val="Calibri"/>
      <family val="2"/>
    </font>
    <font>
      <sz val="12"/>
      <color theme="1"/>
      <name val="Calibri"/>
      <family val="2"/>
      <scheme val="minor"/>
    </font>
    <font>
      <sz val="10"/>
      <name val="Verdana"/>
      <family val="2"/>
    </font>
    <font>
      <sz val="10"/>
      <color theme="1"/>
      <name val="gobC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theme="8" tint="0.7999816888943144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u/>
      <sz val="6.25"/>
      <color theme="10"/>
      <name val="Calibri"/>
      <family val="2"/>
    </font>
    <font>
      <u/>
      <sz val="11"/>
      <color theme="10"/>
      <name val="Calibri"/>
      <family val="2"/>
    </font>
    <font>
      <u/>
      <sz val="7"/>
      <color theme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1"/>
      <name val="Calibri"/>
      <family val="2"/>
    </font>
    <font>
      <b/>
      <sz val="16"/>
      <color theme="3"/>
      <name val="Calibri"/>
      <family val="2"/>
      <scheme val="minor"/>
    </font>
    <font>
      <sz val="10"/>
      <name val="Calibri"/>
      <family val="2"/>
    </font>
    <font>
      <b/>
      <sz val="16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indexed="81"/>
      <name val="Tahoma"/>
      <family val="2"/>
    </font>
    <font>
      <b/>
      <sz val="11"/>
      <name val="Calibri"/>
      <family val="2"/>
    </font>
    <font>
      <b/>
      <i/>
      <u/>
      <sz val="11"/>
      <color theme="1"/>
      <name val="Calibri"/>
      <family val="2"/>
      <scheme val="minor"/>
    </font>
    <font>
      <b/>
      <sz val="7"/>
      <color rgb="FFFFFFFF"/>
      <name val="Verdana"/>
      <family val="2"/>
    </font>
    <font>
      <sz val="7"/>
      <color rgb="FF5D5D5D"/>
      <name val="Verdana"/>
      <family val="2"/>
    </font>
    <font>
      <u/>
      <sz val="8.15"/>
      <color theme="10"/>
      <name val="Calibri"/>
      <family val="2"/>
    </font>
    <font>
      <sz val="9"/>
      <name val="Verdana"/>
      <family val="2"/>
    </font>
    <font>
      <b/>
      <sz val="9"/>
      <name val="Verdana"/>
      <family val="2"/>
    </font>
    <font>
      <sz val="9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1"/>
      <name val="Tahoma"/>
      <family val="2"/>
    </font>
    <font>
      <b/>
      <sz val="9"/>
      <color theme="1"/>
      <name val="Verdana"/>
      <family val="2"/>
    </font>
    <font>
      <sz val="9"/>
      <color theme="1"/>
      <name val="Verdan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</font>
    <font>
      <sz val="8"/>
      <color indexed="8"/>
      <name val="Calibri"/>
      <family val="2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Verdana"/>
      <family val="2"/>
    </font>
    <font>
      <b/>
      <sz val="11"/>
      <color rgb="FFFF0000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</fonts>
  <fills count="70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7FC8E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FE7EE"/>
        <bgColor indexed="64"/>
      </patternFill>
    </fill>
    <fill>
      <patternFill patternType="solid">
        <fgColor rgb="FF8AE3E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2FEF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006D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6F6F6"/>
        <bgColor indexed="64"/>
      </patternFill>
    </fill>
    <fill>
      <patternFill patternType="solid">
        <fgColor rgb="FFF6FBD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C000"/>
        <bgColor indexed="64"/>
      </patternFill>
    </fill>
    <fill>
      <patternFill patternType="solid">
        <fgColor rgb="FFD2AF1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theme="4" tint="0.79998168889431442"/>
      </patternFill>
    </fill>
  </fills>
  <borders count="18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FFFFFF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103">
    <xf numFmtId="0" fontId="0" fillId="0" borderId="0"/>
    <xf numFmtId="9" fontId="1" fillId="0" borderId="0" applyFont="0" applyFill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2" fillId="18" borderId="25" applyNumberFormat="0" applyAlignment="0" applyProtection="0"/>
    <xf numFmtId="0" fontId="13" fillId="19" borderId="26" applyNumberFormat="0" applyAlignment="0" applyProtection="0"/>
    <xf numFmtId="0" fontId="13" fillId="19" borderId="26" applyNumberFormat="0" applyAlignment="0" applyProtection="0"/>
    <xf numFmtId="0" fontId="13" fillId="19" borderId="26" applyNumberFormat="0" applyAlignment="0" applyProtection="0"/>
    <xf numFmtId="0" fontId="13" fillId="19" borderId="26" applyNumberFormat="0" applyAlignment="0" applyProtection="0"/>
    <xf numFmtId="0" fontId="13" fillId="19" borderId="26" applyNumberFormat="0" applyAlignment="0" applyProtection="0"/>
    <xf numFmtId="0" fontId="13" fillId="19" borderId="26" applyNumberFormat="0" applyAlignment="0" applyProtection="0"/>
    <xf numFmtId="0" fontId="13" fillId="19" borderId="26" applyNumberFormat="0" applyAlignment="0" applyProtection="0"/>
    <xf numFmtId="0" fontId="13" fillId="19" borderId="26" applyNumberFormat="0" applyAlignment="0" applyProtection="0"/>
    <xf numFmtId="0" fontId="13" fillId="19" borderId="26" applyNumberFormat="0" applyAlignment="0" applyProtection="0"/>
    <xf numFmtId="0" fontId="14" fillId="0" borderId="27" applyNumberFormat="0" applyFill="0" applyAlignment="0" applyProtection="0"/>
    <xf numFmtId="0" fontId="14" fillId="0" borderId="27" applyNumberFormat="0" applyFill="0" applyAlignment="0" applyProtection="0"/>
    <xf numFmtId="0" fontId="14" fillId="0" borderId="27" applyNumberFormat="0" applyFill="0" applyAlignment="0" applyProtection="0"/>
    <xf numFmtId="0" fontId="14" fillId="0" borderId="27" applyNumberFormat="0" applyFill="0" applyAlignment="0" applyProtection="0"/>
    <xf numFmtId="0" fontId="14" fillId="0" borderId="27" applyNumberFormat="0" applyFill="0" applyAlignment="0" applyProtection="0"/>
    <xf numFmtId="0" fontId="14" fillId="0" borderId="27" applyNumberFormat="0" applyFill="0" applyAlignment="0" applyProtection="0"/>
    <xf numFmtId="0" fontId="14" fillId="0" borderId="27" applyNumberFormat="0" applyFill="0" applyAlignment="0" applyProtection="0"/>
    <xf numFmtId="0" fontId="14" fillId="0" borderId="27" applyNumberFormat="0" applyFill="0" applyAlignment="0" applyProtection="0"/>
    <xf numFmtId="0" fontId="14" fillId="0" borderId="27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16" fillId="9" borderId="28" applyNumberFormat="0" applyAlignment="0" applyProtection="0"/>
    <xf numFmtId="0" fontId="7" fillId="0" borderId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8" fillId="0" borderId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9" fontId="2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3" fillId="18" borderId="30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6" fillId="0" borderId="31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15" fillId="0" borderId="33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29" fillId="0" borderId="34" applyNumberFormat="0" applyFill="0" applyAlignment="0" applyProtection="0"/>
    <xf numFmtId="0" fontId="33" fillId="0" borderId="0"/>
    <xf numFmtId="0" fontId="33" fillId="0" borderId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1" fillId="6" borderId="0" applyNumberFormat="0" applyBorder="0" applyAlignment="0" applyProtection="0"/>
    <xf numFmtId="0" fontId="12" fillId="18" borderId="46" applyNumberFormat="0" applyAlignment="0" applyProtection="0"/>
    <xf numFmtId="0" fontId="13" fillId="19" borderId="26" applyNumberFormat="0" applyAlignment="0" applyProtection="0"/>
    <xf numFmtId="0" fontId="14" fillId="0" borderId="27" applyNumberFormat="0" applyFill="0" applyAlignment="0" applyProtection="0"/>
    <xf numFmtId="0" fontId="15" fillId="0" borderId="0" applyNumberFormat="0" applyFill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23" borderId="0" applyNumberFormat="0" applyBorder="0" applyAlignment="0" applyProtection="0"/>
    <xf numFmtId="0" fontId="16" fillId="9" borderId="46" applyNumberFormat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17" fillId="5" borderId="0" applyNumberFormat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9" fillId="24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25" borderId="47" applyNumberFormat="0" applyFont="0" applyAlignment="0" applyProtection="0"/>
    <xf numFmtId="9" fontId="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3" fillId="18" borderId="4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31" applyNumberFormat="0" applyFill="0" applyAlignment="0" applyProtection="0"/>
    <xf numFmtId="0" fontId="28" fillId="0" borderId="0" applyNumberFormat="0" applyFill="0" applyBorder="0" applyAlignment="0" applyProtection="0"/>
    <xf numFmtId="0" fontId="27" fillId="0" borderId="32" applyNumberFormat="0" applyFill="0" applyAlignment="0" applyProtection="0"/>
    <xf numFmtId="0" fontId="15" fillId="0" borderId="33" applyNumberFormat="0" applyFill="0" applyAlignment="0" applyProtection="0"/>
    <xf numFmtId="0" fontId="29" fillId="0" borderId="49" applyNumberFormat="0" applyFill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59" fillId="0" borderId="0"/>
    <xf numFmtId="43" fontId="1" fillId="0" borderId="0" applyFont="0" applyFill="0" applyBorder="0" applyAlignment="0" applyProtection="0"/>
    <xf numFmtId="0" fontId="60" fillId="0" borderId="0"/>
    <xf numFmtId="0" fontId="59" fillId="0" borderId="0"/>
    <xf numFmtId="0" fontId="59" fillId="0" borderId="0"/>
  </cellStyleXfs>
  <cellXfs count="980">
    <xf numFmtId="0" fontId="0" fillId="0" borderId="0" xfId="0"/>
    <xf numFmtId="0" fontId="0" fillId="2" borderId="0" xfId="0" applyFill="1"/>
    <xf numFmtId="0" fontId="0" fillId="27" borderId="0" xfId="0" applyFill="1"/>
    <xf numFmtId="164" fontId="0" fillId="0" borderId="0" xfId="0" applyNumberFormat="1"/>
    <xf numFmtId="0" fontId="0" fillId="31" borderId="0" xfId="0" applyFill="1"/>
    <xf numFmtId="0" fontId="41" fillId="2" borderId="0" xfId="0" applyFont="1" applyFill="1" applyAlignment="1">
      <alignment horizontal="left"/>
    </xf>
    <xf numFmtId="0" fontId="38" fillId="2" borderId="0" xfId="0" applyFont="1" applyFill="1" applyAlignment="1">
      <alignment horizontal="left"/>
    </xf>
    <xf numFmtId="0" fontId="39" fillId="2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41" borderId="0" xfId="0" applyFill="1"/>
    <xf numFmtId="166" fontId="0" fillId="41" borderId="0" xfId="0" applyNumberFormat="1" applyFill="1"/>
    <xf numFmtId="164" fontId="0" fillId="41" borderId="0" xfId="0" applyNumberFormat="1" applyFill="1"/>
    <xf numFmtId="164" fontId="0" fillId="3" borderId="20" xfId="0" applyNumberFormat="1" applyFont="1" applyFill="1" applyBorder="1" applyAlignment="1">
      <alignment horizontal="center" vertical="center"/>
    </xf>
    <xf numFmtId="164" fontId="0" fillId="3" borderId="16" xfId="0" applyNumberFormat="1" applyFont="1" applyFill="1" applyBorder="1" applyAlignment="1">
      <alignment horizontal="center" vertical="center"/>
    </xf>
    <xf numFmtId="164" fontId="0" fillId="36" borderId="19" xfId="0" applyNumberFormat="1" applyFont="1" applyFill="1" applyBorder="1" applyAlignment="1">
      <alignment horizontal="center" vertical="center"/>
    </xf>
    <xf numFmtId="164" fontId="0" fillId="36" borderId="0" xfId="0" applyNumberFormat="1" applyFont="1" applyFill="1" applyBorder="1" applyAlignment="1">
      <alignment horizontal="center" vertical="center"/>
    </xf>
    <xf numFmtId="164" fontId="0" fillId="36" borderId="50" xfId="0" applyNumberFormat="1" applyFont="1" applyFill="1" applyBorder="1" applyAlignment="1">
      <alignment horizontal="center" vertical="center"/>
    </xf>
    <xf numFmtId="164" fontId="0" fillId="36" borderId="17" xfId="0" applyNumberFormat="1" applyFont="1" applyFill="1" applyBorder="1" applyAlignment="1">
      <alignment horizontal="center" vertical="center"/>
    </xf>
    <xf numFmtId="164" fontId="0" fillId="36" borderId="43" xfId="0" applyNumberFormat="1" applyFont="1" applyFill="1" applyBorder="1" applyAlignment="1">
      <alignment horizontal="center" vertical="center"/>
    </xf>
    <xf numFmtId="0" fontId="0" fillId="44" borderId="0" xfId="0" applyFill="1" applyAlignment="1">
      <alignment horizontal="center" vertical="center"/>
    </xf>
    <xf numFmtId="169" fontId="0" fillId="44" borderId="0" xfId="0" applyNumberFormat="1" applyFill="1" applyAlignment="1">
      <alignment horizontal="center" vertical="center"/>
    </xf>
    <xf numFmtId="0" fontId="0" fillId="44" borderId="0" xfId="0" applyFill="1" applyAlignment="1">
      <alignment horizontal="center" vertical="center" wrapText="1"/>
    </xf>
    <xf numFmtId="0" fontId="0" fillId="44" borderId="0" xfId="0" applyFill="1" applyBorder="1" applyAlignment="1">
      <alignment horizontal="center" vertical="center"/>
    </xf>
    <xf numFmtId="0" fontId="0" fillId="44" borderId="0" xfId="0" applyFill="1" applyBorder="1" applyAlignment="1">
      <alignment horizontal="center" vertical="center" wrapText="1"/>
    </xf>
    <xf numFmtId="0" fontId="0" fillId="30" borderId="0" xfId="0" applyFill="1"/>
    <xf numFmtId="164" fontId="0" fillId="28" borderId="19" xfId="0" applyNumberFormat="1" applyFont="1" applyFill="1" applyBorder="1" applyAlignment="1">
      <alignment horizontal="center" vertical="center"/>
    </xf>
    <xf numFmtId="164" fontId="0" fillId="28" borderId="0" xfId="0" applyNumberFormat="1" applyFont="1" applyFill="1" applyBorder="1" applyAlignment="1">
      <alignment horizontal="center" vertical="center"/>
    </xf>
    <xf numFmtId="164" fontId="0" fillId="28" borderId="50" xfId="0" applyNumberFormat="1" applyFont="1" applyFill="1" applyBorder="1" applyAlignment="1">
      <alignment horizontal="center" vertical="center"/>
    </xf>
    <xf numFmtId="164" fontId="0" fillId="28" borderId="17" xfId="0" applyNumberFormat="1" applyFont="1" applyFill="1" applyBorder="1" applyAlignment="1">
      <alignment horizontal="center" vertical="center"/>
    </xf>
    <xf numFmtId="10" fontId="0" fillId="28" borderId="70" xfId="1" applyNumberFormat="1" applyFont="1" applyFill="1" applyBorder="1" applyAlignment="1">
      <alignment horizontal="center" vertical="center"/>
    </xf>
    <xf numFmtId="10" fontId="0" fillId="26" borderId="63" xfId="1" applyNumberFormat="1" applyFont="1" applyFill="1" applyBorder="1" applyAlignment="1">
      <alignment horizontal="center" vertical="center"/>
    </xf>
    <xf numFmtId="10" fontId="0" fillId="26" borderId="70" xfId="1" applyNumberFormat="1" applyFont="1" applyFill="1" applyBorder="1" applyAlignment="1">
      <alignment horizontal="center" vertical="center"/>
    </xf>
    <xf numFmtId="0" fontId="0" fillId="2" borderId="0" xfId="0" applyFont="1" applyFill="1"/>
    <xf numFmtId="0" fontId="0" fillId="46" borderId="0" xfId="0" applyFill="1"/>
    <xf numFmtId="0" fontId="0" fillId="36" borderId="0" xfId="0" applyFill="1"/>
    <xf numFmtId="0" fontId="0" fillId="3" borderId="0" xfId="0" applyFill="1"/>
    <xf numFmtId="170" fontId="6" fillId="3" borderId="16" xfId="0" applyNumberFormat="1" applyFont="1" applyFill="1" applyBorder="1" applyAlignment="1">
      <alignment horizontal="center" vertical="center"/>
    </xf>
    <xf numFmtId="170" fontId="6" fillId="3" borderId="20" xfId="0" applyNumberFormat="1" applyFont="1" applyFill="1" applyBorder="1" applyAlignment="1">
      <alignment horizontal="center" vertical="center"/>
    </xf>
    <xf numFmtId="170" fontId="0" fillId="3" borderId="16" xfId="0" applyNumberFormat="1" applyFill="1" applyBorder="1" applyAlignment="1">
      <alignment horizontal="center" vertical="center"/>
    </xf>
    <xf numFmtId="170" fontId="0" fillId="3" borderId="20" xfId="0" applyNumberFormat="1" applyFill="1" applyBorder="1" applyAlignment="1">
      <alignment horizontal="center" vertical="center"/>
    </xf>
    <xf numFmtId="170" fontId="0" fillId="26" borderId="16" xfId="0" applyNumberFormat="1" applyFill="1" applyBorder="1" applyAlignment="1">
      <alignment horizontal="center" vertical="center"/>
    </xf>
    <xf numFmtId="170" fontId="0" fillId="26" borderId="20" xfId="0" applyNumberFormat="1" applyFill="1" applyBorder="1" applyAlignment="1">
      <alignment horizontal="center" vertical="center"/>
    </xf>
    <xf numFmtId="170" fontId="0" fillId="26" borderId="17" xfId="0" applyNumberFormat="1" applyFill="1" applyBorder="1" applyAlignment="1">
      <alignment horizontal="center" vertical="center"/>
    </xf>
    <xf numFmtId="0" fontId="0" fillId="28" borderId="70" xfId="0" applyFill="1" applyBorder="1" applyAlignment="1">
      <alignment horizontal="center" vertical="center"/>
    </xf>
    <xf numFmtId="170" fontId="0" fillId="29" borderId="17" xfId="0" applyNumberFormat="1" applyFill="1" applyBorder="1" applyAlignment="1">
      <alignment horizontal="center" vertical="center"/>
    </xf>
    <xf numFmtId="170" fontId="0" fillId="29" borderId="0" xfId="0" applyNumberFormat="1" applyFill="1" applyBorder="1" applyAlignment="1">
      <alignment horizontal="center" vertical="center"/>
    </xf>
    <xf numFmtId="170" fontId="0" fillId="29" borderId="16" xfId="0" applyNumberFormat="1" applyFill="1" applyBorder="1" applyAlignment="1">
      <alignment horizontal="center" vertical="center"/>
    </xf>
    <xf numFmtId="10" fontId="0" fillId="29" borderId="70" xfId="1" applyNumberFormat="1" applyFont="1" applyFill="1" applyBorder="1" applyAlignment="1">
      <alignment horizontal="center" vertical="center"/>
    </xf>
    <xf numFmtId="170" fontId="0" fillId="29" borderId="45" xfId="0" applyNumberFormat="1" applyFill="1" applyBorder="1" applyAlignment="1">
      <alignment horizontal="center" vertical="center"/>
    </xf>
    <xf numFmtId="164" fontId="0" fillId="3" borderId="4" xfId="0" applyNumberFormat="1" applyFill="1" applyBorder="1" applyAlignment="1">
      <alignment horizontal="center"/>
    </xf>
    <xf numFmtId="164" fontId="0" fillId="3" borderId="4" xfId="0" applyNumberFormat="1" applyFill="1" applyBorder="1" applyAlignment="1">
      <alignment horizontal="center" vertical="center"/>
    </xf>
    <xf numFmtId="0" fontId="32" fillId="2" borderId="0" xfId="0" applyFont="1" applyFill="1"/>
    <xf numFmtId="0" fontId="46" fillId="41" borderId="0" xfId="0" applyFont="1" applyFill="1"/>
    <xf numFmtId="0" fontId="4" fillId="43" borderId="24" xfId="0" applyFont="1" applyFill="1" applyBorder="1" applyAlignment="1">
      <alignment horizontal="center" vertical="center" wrapText="1"/>
    </xf>
    <xf numFmtId="0" fontId="4" fillId="31" borderId="0" xfId="0" applyFont="1" applyFill="1" applyBorder="1" applyAlignment="1">
      <alignment horizontal="center" vertical="center"/>
    </xf>
    <xf numFmtId="0" fontId="4" fillId="31" borderId="20" xfId="0" applyFont="1" applyFill="1" applyBorder="1" applyAlignment="1">
      <alignment horizontal="center" vertical="center"/>
    </xf>
    <xf numFmtId="0" fontId="4" fillId="31" borderId="5" xfId="0" applyFont="1" applyFill="1" applyBorder="1" applyAlignment="1">
      <alignment horizontal="center" vertical="center"/>
    </xf>
    <xf numFmtId="0" fontId="4" fillId="31" borderId="57" xfId="0" applyFont="1" applyFill="1" applyBorder="1" applyAlignment="1">
      <alignment horizontal="center" vertical="center"/>
    </xf>
    <xf numFmtId="0" fontId="0" fillId="38" borderId="75" xfId="0" applyFill="1" applyBorder="1"/>
    <xf numFmtId="2" fontId="0" fillId="35" borderId="76" xfId="0" applyNumberFormat="1" applyFill="1" applyBorder="1" applyAlignment="1">
      <alignment horizontal="center"/>
    </xf>
    <xf numFmtId="0" fontId="3" fillId="44" borderId="44" xfId="0" applyFont="1" applyFill="1" applyBorder="1" applyAlignment="1">
      <alignment horizontal="center" vertical="center" wrapText="1"/>
    </xf>
    <xf numFmtId="1" fontId="3" fillId="44" borderId="41" xfId="0" applyNumberFormat="1" applyFont="1" applyFill="1" applyBorder="1" applyAlignment="1">
      <alignment horizontal="center" vertical="center"/>
    </xf>
    <xf numFmtId="1" fontId="3" fillId="44" borderId="39" xfId="0" applyNumberFormat="1" applyFont="1" applyFill="1" applyBorder="1" applyAlignment="1">
      <alignment horizontal="center" vertical="center"/>
    </xf>
    <xf numFmtId="9" fontId="3" fillId="44" borderId="40" xfId="1" applyFont="1" applyFill="1" applyBorder="1" applyAlignment="1">
      <alignment horizontal="center" vertical="center"/>
    </xf>
    <xf numFmtId="0" fontId="5" fillId="40" borderId="8" xfId="0" applyFont="1" applyFill="1" applyBorder="1" applyAlignment="1">
      <alignment horizontal="center" vertical="center" wrapText="1"/>
    </xf>
    <xf numFmtId="0" fontId="5" fillId="40" borderId="53" xfId="0" applyFont="1" applyFill="1" applyBorder="1" applyAlignment="1">
      <alignment horizontal="center" vertical="center" wrapText="1"/>
    </xf>
    <xf numFmtId="0" fontId="5" fillId="40" borderId="51" xfId="0" applyFont="1" applyFill="1" applyBorder="1" applyAlignment="1">
      <alignment horizontal="center" vertical="center" wrapText="1"/>
    </xf>
    <xf numFmtId="0" fontId="5" fillId="40" borderId="5" xfId="0" applyFont="1" applyFill="1" applyBorder="1" applyAlignment="1">
      <alignment horizontal="center" vertical="center" wrapText="1"/>
    </xf>
    <xf numFmtId="0" fontId="5" fillId="40" borderId="7" xfId="0" applyFont="1" applyFill="1" applyBorder="1" applyAlignment="1">
      <alignment horizontal="center" vertical="center" wrapText="1"/>
    </xf>
    <xf numFmtId="0" fontId="3" fillId="40" borderId="35" xfId="0" applyFont="1" applyFill="1" applyBorder="1" applyAlignment="1">
      <alignment horizontal="center" vertical="center" wrapText="1"/>
    </xf>
    <xf numFmtId="0" fontId="0" fillId="30" borderId="65" xfId="0" applyFill="1" applyBorder="1" applyAlignment="1">
      <alignment horizontal="left"/>
    </xf>
    <xf numFmtId="0" fontId="0" fillId="34" borderId="42" xfId="0" applyFill="1" applyBorder="1" applyAlignment="1">
      <alignment horizontal="left"/>
    </xf>
    <xf numFmtId="0" fontId="0" fillId="45" borderId="58" xfId="0" applyFill="1" applyBorder="1" applyAlignment="1">
      <alignment horizontal="left"/>
    </xf>
    <xf numFmtId="1" fontId="47" fillId="31" borderId="20" xfId="0" applyNumberFormat="1" applyFont="1" applyFill="1" applyBorder="1" applyAlignment="1">
      <alignment horizontal="center" vertical="center"/>
    </xf>
    <xf numFmtId="0" fontId="47" fillId="3" borderId="20" xfId="0" applyFont="1" applyFill="1" applyBorder="1" applyAlignment="1">
      <alignment horizontal="center" vertical="center"/>
    </xf>
    <xf numFmtId="0" fontId="47" fillId="31" borderId="20" xfId="0" applyFont="1" applyFill="1" applyBorder="1" applyAlignment="1">
      <alignment horizontal="center" vertical="center"/>
    </xf>
    <xf numFmtId="10" fontId="47" fillId="31" borderId="63" xfId="0" applyNumberFormat="1" applyFont="1" applyFill="1" applyBorder="1" applyAlignment="1">
      <alignment horizontal="center" vertical="center"/>
    </xf>
    <xf numFmtId="1" fontId="47" fillId="31" borderId="57" xfId="0" applyNumberFormat="1" applyFont="1" applyFill="1" applyBorder="1" applyAlignment="1">
      <alignment horizontal="center" vertical="center"/>
    </xf>
    <xf numFmtId="0" fontId="47" fillId="31" borderId="57" xfId="0" applyFont="1" applyFill="1" applyBorder="1" applyAlignment="1">
      <alignment horizontal="center" vertical="center"/>
    </xf>
    <xf numFmtId="10" fontId="47" fillId="31" borderId="72" xfId="0" applyNumberFormat="1" applyFont="1" applyFill="1" applyBorder="1" applyAlignment="1">
      <alignment horizontal="center" vertical="center"/>
    </xf>
    <xf numFmtId="1" fontId="47" fillId="31" borderId="5" xfId="0" applyNumberFormat="1" applyFont="1" applyFill="1" applyBorder="1" applyAlignment="1">
      <alignment horizontal="center" vertical="center"/>
    </xf>
    <xf numFmtId="1" fontId="47" fillId="3" borderId="5" xfId="0" applyNumberFormat="1" applyFont="1" applyFill="1" applyBorder="1" applyAlignment="1">
      <alignment horizontal="center" vertical="center"/>
    </xf>
    <xf numFmtId="10" fontId="47" fillId="31" borderId="7" xfId="0" applyNumberFormat="1" applyFont="1" applyFill="1" applyBorder="1" applyAlignment="1">
      <alignment horizontal="center" vertical="center"/>
    </xf>
    <xf numFmtId="0" fontId="4" fillId="43" borderId="71" xfId="0" applyFont="1" applyFill="1" applyBorder="1" applyAlignment="1">
      <alignment horizontal="center" vertical="center" wrapText="1"/>
    </xf>
    <xf numFmtId="0" fontId="4" fillId="43" borderId="57" xfId="0" applyFont="1" applyFill="1" applyBorder="1" applyAlignment="1">
      <alignment horizontal="center" vertical="center" wrapText="1"/>
    </xf>
    <xf numFmtId="0" fontId="4" fillId="43" borderId="72" xfId="0" applyFont="1" applyFill="1" applyBorder="1" applyAlignment="1">
      <alignment horizontal="center" vertical="center" wrapText="1"/>
    </xf>
    <xf numFmtId="1" fontId="4" fillId="31" borderId="20" xfId="0" applyNumberFormat="1" applyFont="1" applyFill="1" applyBorder="1" applyAlignment="1">
      <alignment horizontal="center" vertical="center"/>
    </xf>
    <xf numFmtId="10" fontId="6" fillId="35" borderId="77" xfId="0" applyNumberFormat="1" applyFont="1" applyFill="1" applyBorder="1" applyAlignment="1">
      <alignment horizontal="center"/>
    </xf>
    <xf numFmtId="0" fontId="0" fillId="45" borderId="75" xfId="0" applyFill="1" applyBorder="1"/>
    <xf numFmtId="164" fontId="0" fillId="42" borderId="76" xfId="0" applyNumberFormat="1" applyFont="1" applyFill="1" applyBorder="1" applyAlignment="1">
      <alignment horizontal="center" vertical="center"/>
    </xf>
    <xf numFmtId="169" fontId="40" fillId="40" borderId="39" xfId="0" applyNumberFormat="1" applyFont="1" applyFill="1" applyBorder="1" applyAlignment="1">
      <alignment horizontal="center" vertical="center"/>
    </xf>
    <xf numFmtId="10" fontId="3" fillId="40" borderId="39" xfId="0" applyNumberFormat="1" applyFont="1" applyFill="1" applyBorder="1" applyAlignment="1">
      <alignment horizontal="center" vertical="center"/>
    </xf>
    <xf numFmtId="0" fontId="3" fillId="40" borderId="40" xfId="0" applyFont="1" applyFill="1" applyBorder="1" applyAlignment="1">
      <alignment vertical="center"/>
    </xf>
    <xf numFmtId="0" fontId="3" fillId="40" borderId="7" xfId="0" applyFont="1" applyFill="1" applyBorder="1" applyAlignment="1">
      <alignment horizontal="center" vertical="center" wrapText="1"/>
    </xf>
    <xf numFmtId="0" fontId="3" fillId="40" borderId="8" xfId="0" applyFont="1" applyFill="1" applyBorder="1" applyAlignment="1">
      <alignment horizontal="center" vertical="center" wrapText="1"/>
    </xf>
    <xf numFmtId="0" fontId="3" fillId="40" borderId="55" xfId="0" applyFont="1" applyFill="1" applyBorder="1" applyAlignment="1">
      <alignment horizontal="center" vertical="center" wrapText="1"/>
    </xf>
    <xf numFmtId="0" fontId="3" fillId="40" borderId="39" xfId="0" applyFont="1" applyFill="1" applyBorder="1" applyAlignment="1">
      <alignment horizontal="center" vertical="center" wrapText="1"/>
    </xf>
    <xf numFmtId="0" fontId="3" fillId="40" borderId="40" xfId="0" applyFont="1" applyFill="1" applyBorder="1" applyAlignment="1">
      <alignment horizontal="center" vertical="center" wrapText="1"/>
    </xf>
    <xf numFmtId="0" fontId="0" fillId="28" borderId="14" xfId="0" applyFont="1" applyFill="1" applyBorder="1" applyAlignment="1">
      <alignment vertical="center"/>
    </xf>
    <xf numFmtId="164" fontId="0" fillId="28" borderId="4" xfId="0" applyNumberFormat="1" applyFont="1" applyFill="1" applyBorder="1" applyAlignment="1">
      <alignment horizontal="center" vertical="center"/>
    </xf>
    <xf numFmtId="164" fontId="0" fillId="42" borderId="4" xfId="0" applyNumberFormat="1" applyFont="1" applyFill="1" applyBorder="1" applyAlignment="1">
      <alignment horizontal="center" vertical="center"/>
    </xf>
    <xf numFmtId="10" fontId="0" fillId="28" borderId="4" xfId="1" applyNumberFormat="1" applyFont="1" applyFill="1" applyBorder="1" applyAlignment="1">
      <alignment horizontal="center" vertical="center"/>
    </xf>
    <xf numFmtId="0" fontId="0" fillId="28" borderId="80" xfId="0" applyFont="1" applyFill="1" applyBorder="1" applyAlignment="1">
      <alignment vertical="center"/>
    </xf>
    <xf numFmtId="0" fontId="0" fillId="28" borderId="75" xfId="0" applyFont="1" applyFill="1" applyBorder="1" applyAlignment="1">
      <alignment vertical="center"/>
    </xf>
    <xf numFmtId="164" fontId="0" fillId="28" borderId="76" xfId="0" applyNumberFormat="1" applyFont="1" applyFill="1" applyBorder="1" applyAlignment="1">
      <alignment horizontal="center" vertical="center"/>
    </xf>
    <xf numFmtId="164" fontId="0" fillId="28" borderId="81" xfId="0" applyNumberFormat="1" applyFont="1" applyFill="1" applyBorder="1" applyAlignment="1">
      <alignment horizontal="center" vertical="center"/>
    </xf>
    <xf numFmtId="164" fontId="0" fillId="28" borderId="75" xfId="0" applyNumberFormat="1" applyFont="1" applyFill="1" applyBorder="1" applyAlignment="1">
      <alignment horizontal="center" vertical="center"/>
    </xf>
    <xf numFmtId="10" fontId="0" fillId="28" borderId="76" xfId="1" applyNumberFormat="1" applyFont="1" applyFill="1" applyBorder="1" applyAlignment="1">
      <alignment horizontal="center" vertical="center"/>
    </xf>
    <xf numFmtId="2" fontId="0" fillId="3" borderId="20" xfId="0" applyNumberFormat="1" applyFont="1" applyFill="1" applyBorder="1" applyAlignment="1">
      <alignment horizontal="center" vertical="center"/>
    </xf>
    <xf numFmtId="2" fontId="0" fillId="28" borderId="20" xfId="0" applyNumberFormat="1" applyFont="1" applyFill="1" applyBorder="1" applyAlignment="1">
      <alignment horizontal="center" vertical="center"/>
    </xf>
    <xf numFmtId="2" fontId="0" fillId="28" borderId="21" xfId="0" applyNumberFormat="1" applyFont="1" applyFill="1" applyBorder="1" applyAlignment="1">
      <alignment horizontal="center" vertical="center"/>
    </xf>
    <xf numFmtId="2" fontId="0" fillId="32" borderId="23" xfId="0" applyNumberFormat="1" applyFont="1" applyFill="1" applyBorder="1" applyAlignment="1">
      <alignment horizontal="center" vertical="center"/>
    </xf>
    <xf numFmtId="2" fontId="0" fillId="32" borderId="20" xfId="0" applyNumberFormat="1" applyFont="1" applyFill="1" applyBorder="1" applyAlignment="1">
      <alignment horizontal="center" vertical="center"/>
    </xf>
    <xf numFmtId="2" fontId="0" fillId="32" borderId="21" xfId="0" applyNumberFormat="1" applyFont="1" applyFill="1" applyBorder="1" applyAlignment="1">
      <alignment horizontal="center" vertical="center"/>
    </xf>
    <xf numFmtId="2" fontId="0" fillId="28" borderId="18" xfId="0" applyNumberFormat="1" applyFont="1" applyFill="1" applyBorder="1" applyAlignment="1">
      <alignment horizontal="center" vertical="center"/>
    </xf>
    <xf numFmtId="2" fontId="0" fillId="32" borderId="54" xfId="0" applyNumberFormat="1" applyFont="1" applyFill="1" applyBorder="1" applyAlignment="1">
      <alignment horizontal="center" vertical="center"/>
    </xf>
    <xf numFmtId="2" fontId="0" fillId="32" borderId="16" xfId="0" applyNumberFormat="1" applyFont="1" applyFill="1" applyBorder="1" applyAlignment="1">
      <alignment horizontal="center" vertical="center"/>
    </xf>
    <xf numFmtId="2" fontId="0" fillId="32" borderId="18" xfId="0" applyNumberFormat="1" applyFont="1" applyFill="1" applyBorder="1" applyAlignment="1">
      <alignment horizontal="center" vertical="center"/>
    </xf>
    <xf numFmtId="2" fontId="0" fillId="28" borderId="69" xfId="0" applyNumberFormat="1" applyFont="1" applyFill="1" applyBorder="1" applyAlignment="1">
      <alignment horizontal="center" vertical="center"/>
    </xf>
    <xf numFmtId="2" fontId="0" fillId="32" borderId="62" xfId="0" applyNumberFormat="1" applyFont="1" applyFill="1" applyBorder="1" applyAlignment="1">
      <alignment horizontal="center" vertical="center"/>
    </xf>
    <xf numFmtId="2" fontId="0" fillId="32" borderId="69" xfId="0" applyNumberFormat="1" applyFont="1" applyFill="1" applyBorder="1" applyAlignment="1">
      <alignment horizontal="center" vertical="center"/>
    </xf>
    <xf numFmtId="0" fontId="44" fillId="28" borderId="36" xfId="0" applyFont="1" applyFill="1" applyBorder="1" applyAlignment="1">
      <alignment horizontal="center" vertical="center" wrapText="1"/>
    </xf>
    <xf numFmtId="0" fontId="42" fillId="28" borderId="11" xfId="0" applyFont="1" applyFill="1" applyBorder="1" applyAlignment="1">
      <alignment horizontal="center" vertical="center" wrapText="1"/>
    </xf>
    <xf numFmtId="0" fontId="44" fillId="32" borderId="36" xfId="0" applyFont="1" applyFill="1" applyBorder="1" applyAlignment="1">
      <alignment horizontal="center" vertical="center" wrapText="1"/>
    </xf>
    <xf numFmtId="0" fontId="42" fillId="32" borderId="11" xfId="0" applyFont="1" applyFill="1" applyBorder="1" applyAlignment="1">
      <alignment horizontal="center" vertical="center" wrapText="1"/>
    </xf>
    <xf numFmtId="0" fontId="42" fillId="32" borderId="56" xfId="42071" applyFont="1" applyFill="1" applyBorder="1" applyAlignment="1">
      <alignment horizontal="center" vertical="center" wrapText="1"/>
    </xf>
    <xf numFmtId="0" fontId="42" fillId="28" borderId="36" xfId="0" applyFont="1" applyFill="1" applyBorder="1" applyAlignment="1">
      <alignment horizontal="center" vertical="center" wrapText="1"/>
    </xf>
    <xf numFmtId="0" fontId="42" fillId="28" borderId="11" xfId="42071" applyFont="1" applyFill="1" applyBorder="1" applyAlignment="1">
      <alignment horizontal="center" vertical="center" wrapText="1"/>
    </xf>
    <xf numFmtId="0" fontId="42" fillId="28" borderId="56" xfId="42071" applyFont="1" applyFill="1" applyBorder="1" applyAlignment="1">
      <alignment horizontal="center" vertical="center" wrapText="1"/>
    </xf>
    <xf numFmtId="2" fontId="0" fillId="39" borderId="20" xfId="0" applyNumberFormat="1" applyFont="1" applyFill="1" applyBorder="1" applyAlignment="1">
      <alignment horizontal="center" vertical="center"/>
    </xf>
    <xf numFmtId="164" fontId="0" fillId="28" borderId="20" xfId="0" applyNumberFormat="1" applyFont="1" applyFill="1" applyBorder="1" applyAlignment="1">
      <alignment horizontal="center" vertical="center"/>
    </xf>
    <xf numFmtId="164" fontId="0" fillId="28" borderId="16" xfId="0" applyNumberFormat="1" applyFont="1" applyFill="1" applyBorder="1" applyAlignment="1">
      <alignment horizontal="center" vertical="center"/>
    </xf>
    <xf numFmtId="164" fontId="0" fillId="28" borderId="43" xfId="0" applyNumberFormat="1" applyFont="1" applyFill="1" applyBorder="1" applyAlignment="1">
      <alignment horizontal="center" vertical="center"/>
    </xf>
    <xf numFmtId="0" fontId="0" fillId="44" borderId="0" xfId="0" applyFont="1" applyFill="1" applyAlignment="1">
      <alignment horizontal="center" vertical="center"/>
    </xf>
    <xf numFmtId="169" fontId="0" fillId="44" borderId="0" xfId="0" applyNumberFormat="1" applyFont="1" applyFill="1" applyAlignment="1">
      <alignment horizontal="center" vertical="center"/>
    </xf>
    <xf numFmtId="0" fontId="0" fillId="38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169" fontId="6" fillId="28" borderId="4" xfId="0" applyNumberFormat="1" applyFont="1" applyFill="1" applyBorder="1" applyAlignment="1">
      <alignment horizontal="center" vertical="center"/>
    </xf>
    <xf numFmtId="0" fontId="6" fillId="28" borderId="4" xfId="0" applyFont="1" applyFill="1" applyBorder="1" applyAlignment="1">
      <alignment horizontal="center" vertical="center"/>
    </xf>
    <xf numFmtId="10" fontId="6" fillId="28" borderId="6" xfId="1" applyNumberFormat="1" applyFont="1" applyFill="1" applyBorder="1" applyAlignment="1">
      <alignment horizontal="center" vertical="center"/>
    </xf>
    <xf numFmtId="0" fontId="0" fillId="39" borderId="0" xfId="0" applyFont="1" applyFill="1" applyAlignment="1">
      <alignment horizontal="center" vertical="center"/>
    </xf>
    <xf numFmtId="10" fontId="6" fillId="28" borderId="56" xfId="1" applyNumberFormat="1" applyFont="1" applyFill="1" applyBorder="1" applyAlignment="1">
      <alignment horizontal="center" vertical="center"/>
    </xf>
    <xf numFmtId="0" fontId="0" fillId="28" borderId="7" xfId="0" applyFill="1" applyBorder="1" applyAlignment="1">
      <alignment horizontal="center" vertical="center"/>
    </xf>
    <xf numFmtId="0" fontId="0" fillId="28" borderId="85" xfId="0" applyFill="1" applyBorder="1" applyAlignment="1">
      <alignment horizontal="center" vertical="center"/>
    </xf>
    <xf numFmtId="4" fontId="6" fillId="3" borderId="20" xfId="0" applyNumberFormat="1" applyFont="1" applyFill="1" applyBorder="1" applyAlignment="1">
      <alignment horizontal="center" vertical="center"/>
    </xf>
    <xf numFmtId="0" fontId="5" fillId="33" borderId="76" xfId="0" applyFont="1" applyFill="1" applyBorder="1" applyAlignment="1">
      <alignment horizontal="center" vertical="center" wrapText="1"/>
    </xf>
    <xf numFmtId="0" fontId="6" fillId="39" borderId="0" xfId="0" applyFont="1" applyFill="1" applyBorder="1" applyAlignment="1">
      <alignment horizontal="center" vertical="center"/>
    </xf>
    <xf numFmtId="0" fontId="6" fillId="39" borderId="17" xfId="0" applyFont="1" applyFill="1" applyBorder="1" applyAlignment="1">
      <alignment horizontal="center" vertical="center"/>
    </xf>
    <xf numFmtId="0" fontId="6" fillId="39" borderId="87" xfId="0" applyFont="1" applyFill="1" applyBorder="1" applyAlignment="1">
      <alignment horizontal="center" vertical="center"/>
    </xf>
    <xf numFmtId="0" fontId="5" fillId="33" borderId="81" xfId="0" applyFont="1" applyFill="1" applyBorder="1" applyAlignment="1">
      <alignment horizontal="center" vertical="center" wrapText="1"/>
    </xf>
    <xf numFmtId="4" fontId="6" fillId="39" borderId="20" xfId="0" applyNumberFormat="1" applyFont="1" applyFill="1" applyBorder="1" applyAlignment="1">
      <alignment horizontal="center" vertical="center"/>
    </xf>
    <xf numFmtId="4" fontId="6" fillId="39" borderId="84" xfId="0" applyNumberFormat="1" applyFont="1" applyFill="1" applyBorder="1" applyAlignment="1">
      <alignment horizontal="center" vertical="center"/>
    </xf>
    <xf numFmtId="0" fontId="5" fillId="33" borderId="88" xfId="0" applyFont="1" applyFill="1" applyBorder="1" applyAlignment="1">
      <alignment horizontal="center" vertical="center" wrapText="1"/>
    </xf>
    <xf numFmtId="0" fontId="5" fillId="33" borderId="77" xfId="0" applyFont="1" applyFill="1" applyBorder="1" applyAlignment="1">
      <alignment horizontal="center" vertical="center" wrapText="1"/>
    </xf>
    <xf numFmtId="4" fontId="6" fillId="3" borderId="84" xfId="0" applyNumberFormat="1" applyFont="1" applyFill="1" applyBorder="1" applyAlignment="1">
      <alignment horizontal="center" vertical="center"/>
    </xf>
    <xf numFmtId="1" fontId="3" fillId="33" borderId="11" xfId="0" applyNumberFormat="1" applyFont="1" applyFill="1" applyBorder="1" applyAlignment="1">
      <alignment horizontal="center" vertical="center"/>
    </xf>
    <xf numFmtId="1" fontId="3" fillId="33" borderId="78" xfId="0" applyNumberFormat="1" applyFont="1" applyFill="1" applyBorder="1" applyAlignment="1">
      <alignment horizontal="center" vertical="center"/>
    </xf>
    <xf numFmtId="9" fontId="3" fillId="33" borderId="56" xfId="1" applyFont="1" applyFill="1" applyBorder="1" applyAlignment="1">
      <alignment horizontal="center" vertical="center"/>
    </xf>
    <xf numFmtId="2" fontId="0" fillId="39" borderId="0" xfId="0" applyNumberFormat="1" applyFont="1" applyFill="1" applyBorder="1" applyAlignment="1">
      <alignment horizontal="center" vertical="center"/>
    </xf>
    <xf numFmtId="10" fontId="1" fillId="39" borderId="63" xfId="1" applyNumberFormat="1" applyFont="1" applyFill="1" applyBorder="1" applyAlignment="1">
      <alignment horizontal="center" vertical="center"/>
    </xf>
    <xf numFmtId="2" fontId="0" fillId="39" borderId="87" xfId="0" applyNumberFormat="1" applyFont="1" applyFill="1" applyBorder="1" applyAlignment="1">
      <alignment horizontal="center" vertical="center"/>
    </xf>
    <xf numFmtId="2" fontId="0" fillId="3" borderId="84" xfId="0" applyNumberFormat="1" applyFont="1" applyFill="1" applyBorder="1" applyAlignment="1">
      <alignment horizontal="center" vertical="center"/>
    </xf>
    <xf numFmtId="2" fontId="0" fillId="39" borderId="84" xfId="0" applyNumberFormat="1" applyFont="1" applyFill="1" applyBorder="1" applyAlignment="1">
      <alignment horizontal="center" vertical="center"/>
    </xf>
    <xf numFmtId="10" fontId="1" fillId="39" borderId="85" xfId="1" applyNumberFormat="1" applyFont="1" applyFill="1" applyBorder="1" applyAlignment="1">
      <alignment horizontal="center" vertical="center"/>
    </xf>
    <xf numFmtId="170" fontId="0" fillId="26" borderId="0" xfId="0" applyNumberFormat="1" applyFill="1" applyBorder="1" applyAlignment="1">
      <alignment horizontal="center" vertical="center"/>
    </xf>
    <xf numFmtId="0" fontId="5" fillId="34" borderId="76" xfId="0" applyFont="1" applyFill="1" applyBorder="1" applyAlignment="1">
      <alignment horizontal="center" vertical="center" wrapText="1"/>
    </xf>
    <xf numFmtId="170" fontId="6" fillId="26" borderId="45" xfId="0" applyNumberFormat="1" applyFont="1" applyFill="1" applyBorder="1" applyAlignment="1">
      <alignment horizontal="center" vertical="center"/>
    </xf>
    <xf numFmtId="170" fontId="6" fillId="26" borderId="43" xfId="0" applyNumberFormat="1" applyFont="1" applyFill="1" applyBorder="1" applyAlignment="1">
      <alignment horizontal="center" vertical="center"/>
    </xf>
    <xf numFmtId="170" fontId="6" fillId="26" borderId="89" xfId="0" applyNumberFormat="1" applyFont="1" applyFill="1" applyBorder="1" applyAlignment="1">
      <alignment horizontal="center" vertical="center"/>
    </xf>
    <xf numFmtId="170" fontId="6" fillId="29" borderId="87" xfId="0" applyNumberFormat="1" applyFont="1" applyFill="1" applyBorder="1" applyAlignment="1">
      <alignment horizontal="center" vertical="center"/>
    </xf>
    <xf numFmtId="170" fontId="6" fillId="29" borderId="0" xfId="0" applyNumberFormat="1" applyFont="1" applyFill="1" applyBorder="1" applyAlignment="1">
      <alignment horizontal="center" vertical="center"/>
    </xf>
    <xf numFmtId="0" fontId="6" fillId="26" borderId="84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center" vertical="center"/>
    </xf>
    <xf numFmtId="0" fontId="6" fillId="26" borderId="2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center" vertical="center"/>
    </xf>
    <xf numFmtId="0" fontId="6" fillId="29" borderId="84" xfId="0" applyFont="1" applyFill="1" applyBorder="1" applyAlignment="1">
      <alignment horizontal="center" vertical="center"/>
    </xf>
    <xf numFmtId="0" fontId="6" fillId="29" borderId="20" xfId="0" applyFont="1" applyFill="1" applyBorder="1" applyAlignment="1">
      <alignment horizontal="center" vertical="center"/>
    </xf>
    <xf numFmtId="10" fontId="0" fillId="29" borderId="63" xfId="1" applyNumberFormat="1" applyFont="1" applyFill="1" applyBorder="1" applyAlignment="1">
      <alignment horizontal="center" vertical="center"/>
    </xf>
    <xf numFmtId="0" fontId="5" fillId="34" borderId="88" xfId="0" applyFont="1" applyFill="1" applyBorder="1" applyAlignment="1">
      <alignment horizontal="center" vertical="center" wrapText="1"/>
    </xf>
    <xf numFmtId="0" fontId="5" fillId="34" borderId="77" xfId="0" applyFont="1" applyFill="1" applyBorder="1" applyAlignment="1">
      <alignment horizontal="center" vertical="center" wrapText="1"/>
    </xf>
    <xf numFmtId="170" fontId="6" fillId="3" borderId="84" xfId="0" applyNumberFormat="1" applyFont="1" applyFill="1" applyBorder="1" applyAlignment="1">
      <alignment horizontal="center" vertical="center"/>
    </xf>
    <xf numFmtId="170" fontId="0" fillId="26" borderId="87" xfId="0" applyNumberFormat="1" applyFill="1" applyBorder="1" applyAlignment="1">
      <alignment horizontal="center" vertical="center"/>
    </xf>
    <xf numFmtId="170" fontId="0" fillId="3" borderId="84" xfId="0" applyNumberFormat="1" applyFill="1" applyBorder="1" applyAlignment="1">
      <alignment horizontal="center" vertical="center"/>
    </xf>
    <xf numFmtId="170" fontId="0" fillId="26" borderId="84" xfId="0" applyNumberFormat="1" applyFill="1" applyBorder="1" applyAlignment="1">
      <alignment horizontal="center" vertical="center"/>
    </xf>
    <xf numFmtId="10" fontId="0" fillId="26" borderId="85" xfId="1" applyNumberFormat="1" applyFont="1" applyFill="1" applyBorder="1" applyAlignment="1">
      <alignment horizontal="center" vertical="center"/>
    </xf>
    <xf numFmtId="170" fontId="0" fillId="29" borderId="87" xfId="0" applyNumberFormat="1" applyFill="1" applyBorder="1" applyAlignment="1">
      <alignment horizontal="center" vertical="center"/>
    </xf>
    <xf numFmtId="170" fontId="0" fillId="29" borderId="89" xfId="0" applyNumberFormat="1" applyFill="1" applyBorder="1" applyAlignment="1">
      <alignment horizontal="center" vertical="center"/>
    </xf>
    <xf numFmtId="10" fontId="0" fillId="29" borderId="85" xfId="1" applyNumberFormat="1" applyFont="1" applyFill="1" applyBorder="1" applyAlignment="1">
      <alignment horizontal="center" vertical="center"/>
    </xf>
    <xf numFmtId="1" fontId="3" fillId="34" borderId="80" xfId="0" applyNumberFormat="1" applyFont="1" applyFill="1" applyBorder="1" applyAlignment="1">
      <alignment horizontal="center" vertical="center"/>
    </xf>
    <xf numFmtId="1" fontId="3" fillId="34" borderId="11" xfId="0" applyNumberFormat="1" applyFont="1" applyFill="1" applyBorder="1" applyAlignment="1">
      <alignment horizontal="center" vertical="center"/>
    </xf>
    <xf numFmtId="1" fontId="3" fillId="34" borderId="78" xfId="0" applyNumberFormat="1" applyFont="1" applyFill="1" applyBorder="1" applyAlignment="1">
      <alignment horizontal="center" vertical="center"/>
    </xf>
    <xf numFmtId="0" fontId="0" fillId="28" borderId="84" xfId="0" applyFill="1" applyBorder="1" applyAlignment="1">
      <alignment horizontal="center" vertical="center"/>
    </xf>
    <xf numFmtId="170" fontId="6" fillId="28" borderId="89" xfId="0" applyNumberFormat="1" applyFont="1" applyFill="1" applyBorder="1" applyAlignment="1">
      <alignment horizontal="center" vertical="center"/>
    </xf>
    <xf numFmtId="170" fontId="0" fillId="28" borderId="87" xfId="0" applyNumberFormat="1" applyFill="1" applyBorder="1" applyAlignment="1">
      <alignment horizontal="center" vertical="center"/>
    </xf>
    <xf numFmtId="170" fontId="0" fillId="28" borderId="84" xfId="0" applyNumberFormat="1" applyFill="1" applyBorder="1" applyAlignment="1">
      <alignment horizontal="center" vertical="center"/>
    </xf>
    <xf numFmtId="10" fontId="0" fillId="28" borderId="85" xfId="1" applyNumberFormat="1" applyFont="1" applyFill="1" applyBorder="1" applyAlignment="1">
      <alignment horizontal="center" vertical="center"/>
    </xf>
    <xf numFmtId="170" fontId="6" fillId="29" borderId="89" xfId="0" applyNumberFormat="1" applyFont="1" applyFill="1" applyBorder="1" applyAlignment="1">
      <alignment horizontal="center" vertical="center"/>
    </xf>
    <xf numFmtId="170" fontId="0" fillId="29" borderId="84" xfId="0" applyNumberFormat="1" applyFill="1" applyBorder="1" applyAlignment="1">
      <alignment horizontal="center" vertical="center"/>
    </xf>
    <xf numFmtId="170" fontId="6" fillId="29" borderId="43" xfId="0" applyNumberFormat="1" applyFont="1" applyFill="1" applyBorder="1" applyAlignment="1">
      <alignment horizontal="center" vertical="center"/>
    </xf>
    <xf numFmtId="1" fontId="3" fillId="34" borderId="82" xfId="0" applyNumberFormat="1" applyFont="1" applyFill="1" applyBorder="1" applyAlignment="1">
      <alignment horizontal="center" vertical="center"/>
    </xf>
    <xf numFmtId="9" fontId="3" fillId="34" borderId="56" xfId="1" applyFont="1" applyFill="1" applyBorder="1" applyAlignment="1">
      <alignment horizontal="center" vertical="center"/>
    </xf>
    <xf numFmtId="2" fontId="0" fillId="28" borderId="54" xfId="0" applyNumberFormat="1" applyFont="1" applyFill="1" applyBorder="1" applyAlignment="1">
      <alignment horizontal="center" vertical="center"/>
    </xf>
    <xf numFmtId="164" fontId="0" fillId="39" borderId="11" xfId="0" applyNumberFormat="1" applyFont="1" applyFill="1" applyBorder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39" fillId="2" borderId="0" xfId="0" applyFont="1" applyFill="1"/>
    <xf numFmtId="169" fontId="6" fillId="39" borderId="11" xfId="0" applyNumberFormat="1" applyFont="1" applyFill="1" applyBorder="1" applyAlignment="1">
      <alignment horizontal="center" vertical="center"/>
    </xf>
    <xf numFmtId="9" fontId="6" fillId="39" borderId="56" xfId="1" applyFont="1" applyFill="1" applyBorder="1" applyAlignment="1">
      <alignment horizontal="center" vertical="center"/>
    </xf>
    <xf numFmtId="2" fontId="0" fillId="0" borderId="76" xfId="0" applyNumberFormat="1" applyBorder="1" applyAlignment="1">
      <alignment horizontal="center"/>
    </xf>
    <xf numFmtId="2" fontId="6" fillId="35" borderId="76" xfId="0" applyNumberFormat="1" applyFont="1" applyFill="1" applyBorder="1" applyAlignment="1">
      <alignment horizontal="center"/>
    </xf>
    <xf numFmtId="0" fontId="0" fillId="40" borderId="21" xfId="0" applyFont="1" applyFill="1" applyBorder="1" applyAlignment="1">
      <alignment horizontal="center" vertical="center"/>
    </xf>
    <xf numFmtId="0" fontId="0" fillId="40" borderId="18" xfId="0" applyFont="1" applyFill="1" applyBorder="1" applyAlignment="1">
      <alignment horizontal="center" vertical="center"/>
    </xf>
    <xf numFmtId="0" fontId="0" fillId="40" borderId="90" xfId="0" applyFont="1" applyFill="1" applyBorder="1" applyAlignment="1">
      <alignment horizontal="center" vertical="center"/>
    </xf>
    <xf numFmtId="0" fontId="6" fillId="40" borderId="6" xfId="0" applyFont="1" applyFill="1" applyBorder="1" applyAlignment="1">
      <alignment horizontal="center" vertical="center"/>
    </xf>
    <xf numFmtId="0" fontId="6" fillId="40" borderId="56" xfId="0" applyFont="1" applyFill="1" applyBorder="1" applyAlignment="1">
      <alignment horizontal="center" vertical="center"/>
    </xf>
    <xf numFmtId="0" fontId="51" fillId="40" borderId="36" xfId="42071" applyFont="1" applyFill="1" applyBorder="1" applyAlignment="1">
      <alignment horizontal="center" vertical="center" wrapText="1"/>
    </xf>
    <xf numFmtId="0" fontId="51" fillId="40" borderId="56" xfId="42071" applyFont="1" applyFill="1" applyBorder="1" applyAlignment="1">
      <alignment horizontal="center" vertical="center" wrapText="1"/>
    </xf>
    <xf numFmtId="164" fontId="3" fillId="40" borderId="39" xfId="0" applyNumberFormat="1" applyFont="1" applyFill="1" applyBorder="1" applyAlignment="1">
      <alignment horizontal="center" vertical="center"/>
    </xf>
    <xf numFmtId="4" fontId="47" fillId="3" borderId="5" xfId="0" applyNumberFormat="1" applyFont="1" applyFill="1" applyBorder="1" applyAlignment="1">
      <alignment horizontal="center" vertical="center"/>
    </xf>
    <xf numFmtId="2" fontId="47" fillId="3" borderId="20" xfId="0" applyNumberFormat="1" applyFont="1" applyFill="1" applyBorder="1" applyAlignment="1">
      <alignment horizontal="center" vertical="center"/>
    </xf>
    <xf numFmtId="2" fontId="47" fillId="3" borderId="57" xfId="0" applyNumberFormat="1" applyFont="1" applyFill="1" applyBorder="1" applyAlignment="1">
      <alignment horizontal="center" vertical="center"/>
    </xf>
    <xf numFmtId="1" fontId="0" fillId="2" borderId="0" xfId="0" applyNumberFormat="1" applyFill="1"/>
    <xf numFmtId="2" fontId="0" fillId="2" borderId="0" xfId="0" applyNumberFormat="1" applyFill="1"/>
    <xf numFmtId="0" fontId="3" fillId="47" borderId="93" xfId="0" applyFont="1" applyFill="1" applyBorder="1" applyAlignment="1">
      <alignment horizontal="center" wrapText="1"/>
    </xf>
    <xf numFmtId="0" fontId="3" fillId="0" borderId="93" xfId="0" applyFont="1" applyBorder="1"/>
    <xf numFmtId="0" fontId="3" fillId="0" borderId="0" xfId="0" applyFont="1"/>
    <xf numFmtId="0" fontId="0" fillId="0" borderId="0" xfId="0" applyAlignment="1">
      <alignment vertical="center" wrapText="1"/>
    </xf>
    <xf numFmtId="0" fontId="0" fillId="0" borderId="93" xfId="0" applyBorder="1"/>
    <xf numFmtId="171" fontId="0" fillId="32" borderId="93" xfId="0" applyNumberFormat="1" applyFill="1" applyBorder="1"/>
    <xf numFmtId="0" fontId="0" fillId="32" borderId="93" xfId="0" applyFill="1" applyBorder="1"/>
    <xf numFmtId="171" fontId="0" fillId="0" borderId="0" xfId="0" applyNumberFormat="1"/>
    <xf numFmtId="0" fontId="0" fillId="0" borderId="94" xfId="0" applyBorder="1"/>
    <xf numFmtId="0" fontId="0" fillId="32" borderId="0" xfId="0" applyFill="1"/>
    <xf numFmtId="0" fontId="3" fillId="48" borderId="93" xfId="0" applyFont="1" applyFill="1" applyBorder="1" applyAlignment="1">
      <alignment horizontal="center" vertical="center" wrapText="1"/>
    </xf>
    <xf numFmtId="0" fontId="53" fillId="52" borderId="0" xfId="0" applyFont="1" applyFill="1" applyAlignment="1">
      <alignment horizontal="left" vertical="center" wrapText="1"/>
    </xf>
    <xf numFmtId="0" fontId="54" fillId="53" borderId="96" xfId="0" applyFont="1" applyFill="1" applyBorder="1" applyAlignment="1">
      <alignment horizontal="left" vertical="top" wrapText="1"/>
    </xf>
    <xf numFmtId="14" fontId="54" fillId="53" borderId="96" xfId="0" applyNumberFormat="1" applyFont="1" applyFill="1" applyBorder="1" applyAlignment="1">
      <alignment horizontal="left" vertical="top" wrapText="1"/>
    </xf>
    <xf numFmtId="0" fontId="55" fillId="53" borderId="96" xfId="42096" applyFill="1" applyBorder="1" applyAlignment="1" applyProtection="1">
      <alignment horizontal="left" vertical="top" wrapText="1"/>
    </xf>
    <xf numFmtId="0" fontId="0" fillId="54" borderId="0" xfId="0" applyFill="1"/>
    <xf numFmtId="0" fontId="55" fillId="53" borderId="97" xfId="42096" applyFill="1" applyBorder="1" applyAlignment="1" applyProtection="1">
      <alignment horizontal="center" vertical="center" wrapText="1"/>
    </xf>
    <xf numFmtId="0" fontId="6" fillId="28" borderId="52" xfId="0" applyFont="1" applyFill="1" applyBorder="1" applyAlignment="1">
      <alignment horizontal="center" vertical="center"/>
    </xf>
    <xf numFmtId="0" fontId="6" fillId="28" borderId="71" xfId="0" applyFont="1" applyFill="1" applyBorder="1" applyAlignment="1">
      <alignment horizontal="center" vertical="center"/>
    </xf>
    <xf numFmtId="164" fontId="0" fillId="45" borderId="50" xfId="0" applyNumberFormat="1" applyFont="1" applyFill="1" applyBorder="1" applyAlignment="1">
      <alignment horizontal="center" vertical="center"/>
    </xf>
    <xf numFmtId="164" fontId="0" fillId="45" borderId="16" xfId="0" applyNumberFormat="1" applyFont="1" applyFill="1" applyBorder="1" applyAlignment="1">
      <alignment horizontal="center" vertical="center"/>
    </xf>
    <xf numFmtId="164" fontId="0" fillId="45" borderId="17" xfId="0" applyNumberFormat="1" applyFont="1" applyFill="1" applyBorder="1" applyAlignment="1">
      <alignment horizontal="center" vertical="center"/>
    </xf>
    <xf numFmtId="164" fontId="0" fillId="45" borderId="0" xfId="0" applyNumberFormat="1" applyFont="1" applyFill="1" applyBorder="1" applyAlignment="1">
      <alignment horizontal="center" vertical="center"/>
    </xf>
    <xf numFmtId="0" fontId="0" fillId="38" borderId="43" xfId="0" applyFill="1" applyBorder="1"/>
    <xf numFmtId="2" fontId="0" fillId="0" borderId="16" xfId="0" applyNumberFormat="1" applyBorder="1" applyAlignment="1">
      <alignment horizontal="center"/>
    </xf>
    <xf numFmtId="2" fontId="0" fillId="35" borderId="16" xfId="0" applyNumberFormat="1" applyFill="1" applyBorder="1" applyAlignment="1">
      <alignment horizontal="center"/>
    </xf>
    <xf numFmtId="2" fontId="6" fillId="35" borderId="16" xfId="0" applyNumberFormat="1" applyFont="1" applyFill="1" applyBorder="1" applyAlignment="1">
      <alignment horizontal="center"/>
    </xf>
    <xf numFmtId="10" fontId="6" fillId="35" borderId="70" xfId="0" applyNumberFormat="1" applyFont="1" applyFill="1" applyBorder="1" applyAlignment="1">
      <alignment horizontal="center"/>
    </xf>
    <xf numFmtId="0" fontId="5" fillId="28" borderId="35" xfId="0" applyFont="1" applyFill="1" applyBorder="1" applyAlignment="1">
      <alignment horizontal="center" vertical="center" wrapText="1"/>
    </xf>
    <xf numFmtId="0" fontId="5" fillId="28" borderId="41" xfId="0" applyFont="1" applyFill="1" applyBorder="1" applyAlignment="1">
      <alignment horizontal="center" vertical="center" wrapText="1"/>
    </xf>
    <xf numFmtId="0" fontId="5" fillId="28" borderId="39" xfId="0" applyFont="1" applyFill="1" applyBorder="1" applyAlignment="1">
      <alignment horizontal="center" vertical="center" wrapText="1"/>
    </xf>
    <xf numFmtId="0" fontId="5" fillId="28" borderId="40" xfId="0" applyFont="1" applyFill="1" applyBorder="1" applyAlignment="1">
      <alignment horizontal="center" vertical="center" wrapText="1"/>
    </xf>
    <xf numFmtId="0" fontId="56" fillId="3" borderId="0" xfId="0" applyFont="1" applyFill="1"/>
    <xf numFmtId="0" fontId="57" fillId="55" borderId="3" xfId="0" applyFont="1" applyFill="1" applyBorder="1" applyAlignment="1">
      <alignment horizontal="left" wrapText="1"/>
    </xf>
    <xf numFmtId="0" fontId="57" fillId="55" borderId="4" xfId="0" applyFont="1" applyFill="1" applyBorder="1" applyAlignment="1">
      <alignment horizontal="center" vertical="center" wrapText="1"/>
    </xf>
    <xf numFmtId="0" fontId="57" fillId="55" borderId="4" xfId="0" applyFont="1" applyFill="1" applyBorder="1" applyAlignment="1">
      <alignment horizontal="center"/>
    </xf>
    <xf numFmtId="0" fontId="57" fillId="55" borderId="6" xfId="0" applyFont="1" applyFill="1" applyBorder="1" applyAlignment="1">
      <alignment horizontal="center" vertical="center" wrapText="1"/>
    </xf>
    <xf numFmtId="0" fontId="56" fillId="3" borderId="101" xfId="0" applyFont="1" applyFill="1" applyBorder="1"/>
    <xf numFmtId="166" fontId="56" fillId="3" borderId="100" xfId="0" applyNumberFormat="1" applyFont="1" applyFill="1" applyBorder="1"/>
    <xf numFmtId="166" fontId="57" fillId="3" borderId="102" xfId="0" applyNumberFormat="1" applyFont="1" applyFill="1" applyBorder="1"/>
    <xf numFmtId="0" fontId="57" fillId="55" borderId="36" xfId="0" applyFont="1" applyFill="1" applyBorder="1" applyAlignment="1">
      <alignment horizontal="left" wrapText="1"/>
    </xf>
    <xf numFmtId="166" fontId="57" fillId="3" borderId="11" xfId="0" applyNumberFormat="1" applyFont="1" applyFill="1" applyBorder="1"/>
    <xf numFmtId="0" fontId="57" fillId="3" borderId="0" xfId="0" applyFont="1" applyFill="1" applyBorder="1" applyAlignment="1">
      <alignment horizontal="left" wrapText="1"/>
    </xf>
    <xf numFmtId="166" fontId="57" fillId="3" borderId="0" xfId="0" applyNumberFormat="1" applyFont="1" applyFill="1" applyBorder="1"/>
    <xf numFmtId="0" fontId="57" fillId="55" borderId="103" xfId="0" applyFont="1" applyFill="1" applyBorder="1" applyAlignment="1">
      <alignment horizontal="center" vertical="center" wrapText="1"/>
    </xf>
    <xf numFmtId="0" fontId="57" fillId="55" borderId="39" xfId="0" applyFont="1" applyFill="1" applyBorder="1" applyAlignment="1">
      <alignment horizontal="center" vertical="center" wrapText="1"/>
    </xf>
    <xf numFmtId="0" fontId="57" fillId="55" borderId="2" xfId="0" applyFont="1" applyFill="1" applyBorder="1" applyAlignment="1">
      <alignment horizontal="center" vertical="center" wrapText="1"/>
    </xf>
    <xf numFmtId="0" fontId="57" fillId="55" borderId="44" xfId="0" applyFont="1" applyFill="1" applyBorder="1" applyAlignment="1">
      <alignment horizontal="center" vertical="center" wrapText="1"/>
    </xf>
    <xf numFmtId="0" fontId="56" fillId="56" borderId="1" xfId="0" applyFont="1" applyFill="1" applyBorder="1" applyAlignment="1">
      <alignment horizontal="center" vertical="center" wrapText="1"/>
    </xf>
    <xf numFmtId="0" fontId="56" fillId="56" borderId="39" xfId="0" applyFont="1" applyFill="1" applyBorder="1" applyAlignment="1">
      <alignment horizontal="center" vertical="center"/>
    </xf>
    <xf numFmtId="0" fontId="56" fillId="57" borderId="103" xfId="0" applyFont="1" applyFill="1" applyBorder="1" applyAlignment="1">
      <alignment horizontal="center" vertical="center" wrapText="1"/>
    </xf>
    <xf numFmtId="0" fontId="56" fillId="57" borderId="39" xfId="0" applyFont="1" applyFill="1" applyBorder="1" applyAlignment="1">
      <alignment horizontal="center" vertical="center"/>
    </xf>
    <xf numFmtId="0" fontId="57" fillId="30" borderId="35" xfId="0" applyFont="1" applyFill="1" applyBorder="1" applyAlignment="1">
      <alignment horizontal="center" vertical="center" wrapText="1"/>
    </xf>
    <xf numFmtId="0" fontId="56" fillId="53" borderId="104" xfId="0" applyFont="1" applyFill="1" applyBorder="1" applyAlignment="1">
      <alignment horizontal="left" vertical="center" wrapText="1"/>
    </xf>
    <xf numFmtId="0" fontId="56" fillId="53" borderId="104" xfId="0" applyFont="1" applyFill="1" applyBorder="1" applyAlignment="1">
      <alignment horizontal="center" vertical="center" wrapText="1"/>
    </xf>
    <xf numFmtId="0" fontId="55" fillId="53" borderId="104" xfId="42096" applyFill="1" applyBorder="1" applyAlignment="1" applyProtection="1">
      <alignment horizontal="center" vertical="center" wrapText="1"/>
    </xf>
    <xf numFmtId="164" fontId="58" fillId="35" borderId="0" xfId="0" applyNumberFormat="1" applyFont="1" applyFill="1" applyBorder="1" applyAlignment="1">
      <alignment horizontal="center" vertical="center"/>
    </xf>
    <xf numFmtId="164" fontId="58" fillId="3" borderId="22" xfId="0" applyNumberFormat="1" applyFont="1" applyFill="1" applyBorder="1" applyAlignment="1">
      <alignment horizontal="center" vertical="center"/>
    </xf>
    <xf numFmtId="164" fontId="58" fillId="3" borderId="5" xfId="0" applyNumberFormat="1" applyFont="1" applyFill="1" applyBorder="1" applyAlignment="1">
      <alignment horizontal="center" vertical="center"/>
    </xf>
    <xf numFmtId="0" fontId="56" fillId="53" borderId="16" xfId="0" applyFont="1" applyFill="1" applyBorder="1" applyAlignment="1">
      <alignment horizontal="left" vertical="center" wrapText="1"/>
    </xf>
    <xf numFmtId="0" fontId="56" fillId="53" borderId="16" xfId="0" applyFont="1" applyFill="1" applyBorder="1" applyAlignment="1">
      <alignment horizontal="center" vertical="center" wrapText="1"/>
    </xf>
    <xf numFmtId="164" fontId="58" fillId="35" borderId="17" xfId="0" applyNumberFormat="1" applyFont="1" applyFill="1" applyBorder="1" applyAlignment="1">
      <alignment horizontal="center" vertical="center"/>
    </xf>
    <xf numFmtId="164" fontId="58" fillId="3" borderId="54" xfId="0" applyNumberFormat="1" applyFont="1" applyFill="1" applyBorder="1" applyAlignment="1">
      <alignment horizontal="center" vertical="center"/>
    </xf>
    <xf numFmtId="164" fontId="58" fillId="3" borderId="16" xfId="0" applyNumberFormat="1" applyFont="1" applyFill="1" applyBorder="1" applyAlignment="1">
      <alignment horizontal="center" vertical="center"/>
    </xf>
    <xf numFmtId="0" fontId="56" fillId="53" borderId="97" xfId="0" applyFont="1" applyFill="1" applyBorder="1" applyAlignment="1">
      <alignment horizontal="left" vertical="center" wrapText="1"/>
    </xf>
    <xf numFmtId="0" fontId="56" fillId="53" borderId="97" xfId="0" applyFont="1" applyFill="1" applyBorder="1" applyAlignment="1">
      <alignment horizontal="center" vertical="center" wrapText="1"/>
    </xf>
    <xf numFmtId="164" fontId="58" fillId="3" borderId="99" xfId="0" applyNumberFormat="1" applyFont="1" applyFill="1" applyBorder="1" applyAlignment="1">
      <alignment horizontal="center" vertical="center"/>
    </xf>
    <xf numFmtId="164" fontId="58" fillId="3" borderId="98" xfId="0" applyNumberFormat="1" applyFont="1" applyFill="1" applyBorder="1" applyAlignment="1">
      <alignment horizontal="center" vertical="center"/>
    </xf>
    <xf numFmtId="0" fontId="56" fillId="3" borderId="16" xfId="0" applyFont="1" applyFill="1" applyBorder="1" applyAlignment="1">
      <alignment horizontal="center" vertical="center"/>
    </xf>
    <xf numFmtId="0" fontId="55" fillId="55" borderId="97" xfId="42096" applyFill="1" applyBorder="1" applyAlignment="1" applyProtection="1">
      <alignment horizontal="center" vertical="center" wrapText="1"/>
    </xf>
    <xf numFmtId="1" fontId="56" fillId="3" borderId="0" xfId="0" applyNumberFormat="1" applyFont="1" applyFill="1"/>
    <xf numFmtId="164" fontId="0" fillId="36" borderId="54" xfId="0" applyNumberFormat="1" applyFont="1" applyFill="1" applyBorder="1" applyAlignment="1">
      <alignment horizontal="center" vertical="center"/>
    </xf>
    <xf numFmtId="0" fontId="0" fillId="34" borderId="108" xfId="0" applyFill="1" applyBorder="1" applyAlignment="1">
      <alignment horizontal="left"/>
    </xf>
    <xf numFmtId="0" fontId="0" fillId="28" borderId="43" xfId="0" applyFont="1" applyFill="1" applyBorder="1" applyAlignment="1">
      <alignment vertical="center"/>
    </xf>
    <xf numFmtId="164" fontId="0" fillId="42" borderId="16" xfId="0" applyNumberFormat="1" applyFont="1" applyFill="1" applyBorder="1" applyAlignment="1">
      <alignment horizontal="center" vertical="center"/>
    </xf>
    <xf numFmtId="164" fontId="0" fillId="28" borderId="18" xfId="0" applyNumberFormat="1" applyFont="1" applyFill="1" applyBorder="1" applyAlignment="1">
      <alignment horizontal="center" vertical="center"/>
    </xf>
    <xf numFmtId="10" fontId="0" fillId="28" borderId="16" xfId="1" applyNumberFormat="1" applyFont="1" applyFill="1" applyBorder="1" applyAlignment="1">
      <alignment horizontal="center" vertical="center"/>
    </xf>
    <xf numFmtId="164" fontId="0" fillId="28" borderId="67" xfId="0" applyNumberFormat="1" applyFont="1" applyFill="1" applyBorder="1" applyAlignment="1">
      <alignment horizontal="center" vertical="center"/>
    </xf>
    <xf numFmtId="164" fontId="0" fillId="42" borderId="67" xfId="0" applyNumberFormat="1" applyFont="1" applyFill="1" applyBorder="1" applyAlignment="1">
      <alignment horizontal="center" vertical="center"/>
    </xf>
    <xf numFmtId="10" fontId="0" fillId="28" borderId="67" xfId="1" applyNumberFormat="1" applyFont="1" applyFill="1" applyBorder="1" applyAlignment="1">
      <alignment horizontal="center" vertical="center"/>
    </xf>
    <xf numFmtId="0" fontId="3" fillId="40" borderId="41" xfId="0" applyFont="1" applyFill="1" applyBorder="1" applyAlignment="1">
      <alignment horizontal="center" vertical="center" wrapText="1"/>
    </xf>
    <xf numFmtId="0" fontId="3" fillId="28" borderId="41" xfId="0" applyFont="1" applyFill="1" applyBorder="1" applyAlignment="1">
      <alignment horizontal="center" vertical="center"/>
    </xf>
    <xf numFmtId="0" fontId="7" fillId="3" borderId="0" xfId="42097" applyFont="1" applyFill="1" applyBorder="1" applyAlignment="1">
      <alignment horizontal="center" vertical="center"/>
    </xf>
    <xf numFmtId="0" fontId="0" fillId="30" borderId="109" xfId="0" applyFill="1" applyBorder="1" applyAlignment="1">
      <alignment horizontal="left"/>
    </xf>
    <xf numFmtId="0" fontId="0" fillId="28" borderId="35" xfId="0" applyFill="1" applyBorder="1"/>
    <xf numFmtId="164" fontId="0" fillId="3" borderId="39" xfId="0" applyNumberForma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28" borderId="112" xfId="0" applyFill="1" applyBorder="1" applyAlignment="1">
      <alignment horizontal="center" vertical="center"/>
    </xf>
    <xf numFmtId="170" fontId="6" fillId="28" borderId="113" xfId="0" applyNumberFormat="1" applyFont="1" applyFill="1" applyBorder="1" applyAlignment="1">
      <alignment horizontal="center" vertical="center"/>
    </xf>
    <xf numFmtId="170" fontId="6" fillId="3" borderId="112" xfId="0" applyNumberFormat="1" applyFont="1" applyFill="1" applyBorder="1" applyAlignment="1">
      <alignment horizontal="center" vertical="center"/>
    </xf>
    <xf numFmtId="170" fontId="0" fillId="26" borderId="114" xfId="0" applyNumberFormat="1" applyFill="1" applyBorder="1" applyAlignment="1">
      <alignment horizontal="center" vertical="center"/>
    </xf>
    <xf numFmtId="10" fontId="0" fillId="28" borderId="111" xfId="1" applyNumberFormat="1" applyFont="1" applyFill="1" applyBorder="1" applyAlignment="1">
      <alignment horizontal="center" vertical="center"/>
    </xf>
    <xf numFmtId="164" fontId="0" fillId="3" borderId="0" xfId="0" applyNumberFormat="1" applyFont="1" applyFill="1" applyBorder="1" applyAlignment="1">
      <alignment horizontal="center" vertical="center"/>
    </xf>
    <xf numFmtId="164" fontId="0" fillId="3" borderId="17" xfId="0" applyNumberFormat="1" applyFont="1" applyFill="1" applyBorder="1" applyAlignment="1">
      <alignment horizontal="center" vertical="center"/>
    </xf>
    <xf numFmtId="164" fontId="0" fillId="3" borderId="59" xfId="0" applyNumberFormat="1" applyFont="1" applyFill="1" applyBorder="1" applyAlignment="1">
      <alignment horizontal="center" vertical="center"/>
    </xf>
    <xf numFmtId="169" fontId="6" fillId="39" borderId="22" xfId="0" applyNumberFormat="1" applyFont="1" applyFill="1" applyBorder="1" applyAlignment="1">
      <alignment horizontal="center" vertical="center"/>
    </xf>
    <xf numFmtId="169" fontId="6" fillId="39" borderId="5" xfId="0" applyNumberFormat="1" applyFont="1" applyFill="1" applyBorder="1" applyAlignment="1">
      <alignment horizontal="center" vertical="center"/>
    </xf>
    <xf numFmtId="9" fontId="6" fillId="39" borderId="7" xfId="1" applyFont="1" applyFill="1" applyBorder="1" applyAlignment="1">
      <alignment horizontal="center" vertical="center"/>
    </xf>
    <xf numFmtId="169" fontId="6" fillId="39" borderId="36" xfId="0" applyNumberFormat="1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center" vertical="center"/>
    </xf>
    <xf numFmtId="0" fontId="0" fillId="42" borderId="6" xfId="0" applyFill="1" applyBorder="1" applyAlignment="1">
      <alignment horizontal="center" vertical="center"/>
    </xf>
    <xf numFmtId="0" fontId="0" fillId="42" borderId="56" xfId="0" applyFill="1" applyBorder="1" applyAlignment="1">
      <alignment horizontal="center" vertical="center"/>
    </xf>
    <xf numFmtId="173" fontId="56" fillId="53" borderId="104" xfId="0" applyNumberFormat="1" applyFont="1" applyFill="1" applyBorder="1" applyAlignment="1">
      <alignment horizontal="center" vertical="center" wrapText="1"/>
    </xf>
    <xf numFmtId="173" fontId="56" fillId="53" borderId="16" xfId="0" applyNumberFormat="1" applyFont="1" applyFill="1" applyBorder="1" applyAlignment="1">
      <alignment horizontal="center" vertical="center" wrapText="1"/>
    </xf>
    <xf numFmtId="173" fontId="56" fillId="53" borderId="97" xfId="0" applyNumberFormat="1" applyFont="1" applyFill="1" applyBorder="1" applyAlignment="1">
      <alignment horizontal="center" vertical="center" wrapText="1"/>
    </xf>
    <xf numFmtId="173" fontId="56" fillId="3" borderId="16" xfId="0" applyNumberFormat="1" applyFont="1" applyFill="1" applyBorder="1" applyAlignment="1">
      <alignment horizontal="center" vertical="center"/>
    </xf>
    <xf numFmtId="9" fontId="0" fillId="2" borderId="0" xfId="1" applyFont="1" applyFill="1"/>
    <xf numFmtId="0" fontId="49" fillId="2" borderId="0" xfId="0" applyFont="1" applyFill="1" applyAlignment="1">
      <alignment horizontal="left"/>
    </xf>
    <xf numFmtId="0" fontId="57" fillId="30" borderId="1" xfId="0" applyFont="1" applyFill="1" applyBorder="1" applyAlignment="1">
      <alignment horizontal="center" vertical="center"/>
    </xf>
    <xf numFmtId="0" fontId="57" fillId="55" borderId="4" xfId="0" applyFont="1" applyFill="1" applyBorder="1" applyAlignment="1">
      <alignment horizontal="center" wrapText="1"/>
    </xf>
    <xf numFmtId="9" fontId="0" fillId="28" borderId="21" xfId="1" applyFont="1" applyFill="1" applyBorder="1" applyAlignment="1">
      <alignment horizontal="center" vertical="center"/>
    </xf>
    <xf numFmtId="9" fontId="0" fillId="32" borderId="63" xfId="1" applyFont="1" applyFill="1" applyBorder="1" applyAlignment="1">
      <alignment horizontal="center" vertical="center"/>
    </xf>
    <xf numFmtId="9" fontId="0" fillId="28" borderId="18" xfId="1" applyFont="1" applyFill="1" applyBorder="1" applyAlignment="1">
      <alignment horizontal="center" vertical="center"/>
    </xf>
    <xf numFmtId="9" fontId="0" fillId="32" borderId="70" xfId="1" applyFont="1" applyFill="1" applyBorder="1" applyAlignment="1">
      <alignment horizontal="center" vertical="center"/>
    </xf>
    <xf numFmtId="9" fontId="0" fillId="28" borderId="70" xfId="1" applyFont="1" applyFill="1" applyBorder="1" applyAlignment="1">
      <alignment horizontal="center" vertical="center"/>
    </xf>
    <xf numFmtId="9" fontId="0" fillId="28" borderId="69" xfId="1" applyFont="1" applyFill="1" applyBorder="1" applyAlignment="1">
      <alignment horizontal="center" vertical="center"/>
    </xf>
    <xf numFmtId="9" fontId="0" fillId="32" borderId="61" xfId="1" applyFont="1" applyFill="1" applyBorder="1" applyAlignment="1">
      <alignment horizontal="center" vertical="center"/>
    </xf>
    <xf numFmtId="2" fontId="6" fillId="32" borderId="21" xfId="0" applyNumberFormat="1" applyFont="1" applyFill="1" applyBorder="1" applyAlignment="1">
      <alignment horizontal="center" vertical="center"/>
    </xf>
    <xf numFmtId="9" fontId="6" fillId="32" borderId="63" xfId="1" applyFont="1" applyFill="1" applyBorder="1" applyAlignment="1">
      <alignment horizontal="center" vertical="center"/>
    </xf>
    <xf numFmtId="2" fontId="6" fillId="28" borderId="23" xfId="0" applyNumberFormat="1" applyFont="1" applyFill="1" applyBorder="1" applyAlignment="1">
      <alignment horizontal="center" vertical="center"/>
    </xf>
    <xf numFmtId="2" fontId="6" fillId="28" borderId="20" xfId="0" applyNumberFormat="1" applyFont="1" applyFill="1" applyBorder="1" applyAlignment="1">
      <alignment horizontal="center" vertical="center"/>
    </xf>
    <xf numFmtId="2" fontId="6" fillId="32" borderId="69" xfId="0" applyNumberFormat="1" applyFont="1" applyFill="1" applyBorder="1" applyAlignment="1">
      <alignment horizontal="center" vertical="center"/>
    </xf>
    <xf numFmtId="9" fontId="6" fillId="32" borderId="61" xfId="1" applyFont="1" applyFill="1" applyBorder="1" applyAlignment="1">
      <alignment horizontal="center" vertical="center"/>
    </xf>
    <xf numFmtId="169" fontId="6" fillId="28" borderId="3" xfId="0" applyNumberFormat="1" applyFont="1" applyFill="1" applyBorder="1" applyAlignment="1">
      <alignment horizontal="center" vertical="center"/>
    </xf>
    <xf numFmtId="172" fontId="6" fillId="28" borderId="4" xfId="0" applyNumberFormat="1" applyFont="1" applyFill="1" applyBorder="1" applyAlignment="1">
      <alignment horizontal="center" vertical="center"/>
    </xf>
    <xf numFmtId="169" fontId="6" fillId="28" borderId="36" xfId="0" applyNumberFormat="1" applyFont="1" applyFill="1" applyBorder="1" applyAlignment="1">
      <alignment horizontal="center" vertical="center"/>
    </xf>
    <xf numFmtId="169" fontId="6" fillId="28" borderId="11" xfId="0" applyNumberFormat="1" applyFont="1" applyFill="1" applyBorder="1" applyAlignment="1">
      <alignment horizontal="center" vertical="center"/>
    </xf>
    <xf numFmtId="0" fontId="6" fillId="28" borderId="11" xfId="0" applyFont="1" applyFill="1" applyBorder="1" applyAlignment="1">
      <alignment horizontal="center" vertical="center"/>
    </xf>
    <xf numFmtId="0" fontId="51" fillId="40" borderId="11" xfId="0" applyFont="1" applyFill="1" applyBorder="1" applyAlignment="1">
      <alignment horizontal="center" vertical="center" wrapText="1"/>
    </xf>
    <xf numFmtId="0" fontId="51" fillId="40" borderId="11" xfId="42071" applyFont="1" applyFill="1" applyBorder="1" applyAlignment="1">
      <alignment horizontal="center" vertical="center" wrapText="1"/>
    </xf>
    <xf numFmtId="2" fontId="3" fillId="40" borderId="39" xfId="0" applyNumberFormat="1" applyFont="1" applyFill="1" applyBorder="1" applyAlignment="1">
      <alignment horizontal="center" vertical="center"/>
    </xf>
    <xf numFmtId="10" fontId="3" fillId="40" borderId="40" xfId="1" applyNumberFormat="1" applyFont="1" applyFill="1" applyBorder="1" applyAlignment="1">
      <alignment horizontal="center" vertical="center"/>
    </xf>
    <xf numFmtId="0" fontId="0" fillId="28" borderId="118" xfId="0" applyFont="1" applyFill="1" applyBorder="1" applyAlignment="1">
      <alignment vertical="center"/>
    </xf>
    <xf numFmtId="164" fontId="0" fillId="28" borderId="117" xfId="0" applyNumberFormat="1" applyFont="1" applyFill="1" applyBorder="1" applyAlignment="1">
      <alignment horizontal="center" vertical="center"/>
    </xf>
    <xf numFmtId="164" fontId="0" fillId="42" borderId="117" xfId="0" applyNumberFormat="1" applyFont="1" applyFill="1" applyBorder="1" applyAlignment="1">
      <alignment horizontal="center" vertical="center"/>
    </xf>
    <xf numFmtId="164" fontId="0" fillId="28" borderId="119" xfId="0" applyNumberFormat="1" applyFont="1" applyFill="1" applyBorder="1" applyAlignment="1">
      <alignment horizontal="center" vertical="center"/>
    </xf>
    <xf numFmtId="164" fontId="0" fillId="28" borderId="118" xfId="0" applyNumberFormat="1" applyFont="1" applyFill="1" applyBorder="1" applyAlignment="1">
      <alignment horizontal="center" vertical="center"/>
    </xf>
    <xf numFmtId="10" fontId="0" fillId="28" borderId="117" xfId="1" applyNumberFormat="1" applyFont="1" applyFill="1" applyBorder="1" applyAlignment="1">
      <alignment horizontal="center" vertical="center"/>
    </xf>
    <xf numFmtId="2" fontId="3" fillId="40" borderId="1" xfId="0" applyNumberFormat="1" applyFont="1" applyFill="1" applyBorder="1" applyAlignment="1">
      <alignment horizontal="center" vertical="center"/>
    </xf>
    <xf numFmtId="0" fontId="0" fillId="41" borderId="0" xfId="0" applyFill="1" applyBorder="1"/>
    <xf numFmtId="164" fontId="0" fillId="41" borderId="0" xfId="0" applyNumberFormat="1" applyFill="1" applyBorder="1"/>
    <xf numFmtId="164" fontId="0" fillId="3" borderId="57" xfId="0" applyNumberFormat="1" applyFont="1" applyFill="1" applyBorder="1" applyAlignment="1">
      <alignment horizontal="center" vertical="center"/>
    </xf>
    <xf numFmtId="0" fontId="0" fillId="0" borderId="20" xfId="0" applyNumberFormat="1" applyBorder="1" applyAlignment="1">
      <alignment horizontal="center"/>
    </xf>
    <xf numFmtId="164" fontId="0" fillId="36" borderId="16" xfId="0" applyNumberFormat="1" applyFont="1" applyFill="1" applyBorder="1" applyAlignment="1">
      <alignment horizontal="center" vertical="center"/>
    </xf>
    <xf numFmtId="169" fontId="6" fillId="39" borderId="4" xfId="0" applyNumberFormat="1" applyFont="1" applyFill="1" applyBorder="1" applyAlignment="1">
      <alignment horizontal="center" vertical="center"/>
    </xf>
    <xf numFmtId="164" fontId="56" fillId="26" borderId="0" xfId="0" applyNumberFormat="1" applyFont="1" applyFill="1" applyBorder="1" applyAlignment="1">
      <alignment horizontal="center" vertical="center"/>
    </xf>
    <xf numFmtId="164" fontId="56" fillId="26" borderId="17" xfId="0" applyNumberFormat="1" applyFont="1" applyFill="1" applyBorder="1" applyAlignment="1">
      <alignment horizontal="center" vertical="center"/>
    </xf>
    <xf numFmtId="164" fontId="56" fillId="26" borderId="16" xfId="0" applyNumberFormat="1" applyFont="1" applyFill="1" applyBorder="1" applyAlignment="1">
      <alignment horizontal="center" vertical="center"/>
    </xf>
    <xf numFmtId="1" fontId="57" fillId="35" borderId="4" xfId="0" applyNumberFormat="1" applyFont="1" applyFill="1" applyBorder="1" applyAlignment="1">
      <alignment horizontal="center" vertical="center"/>
    </xf>
    <xf numFmtId="0" fontId="54" fillId="0" borderId="0" xfId="0" applyFont="1"/>
    <xf numFmtId="173" fontId="56" fillId="3" borderId="0" xfId="0" applyNumberFormat="1" applyFont="1" applyFill="1"/>
    <xf numFmtId="14" fontId="6" fillId="42" borderId="70" xfId="0" applyNumberFormat="1" applyFont="1" applyFill="1" applyBorder="1" applyAlignment="1">
      <alignment horizontal="center" vertical="center"/>
    </xf>
    <xf numFmtId="0" fontId="6" fillId="42" borderId="77" xfId="0" applyFont="1" applyFill="1" applyBorder="1" applyAlignment="1">
      <alignment horizontal="center" vertical="center"/>
    </xf>
    <xf numFmtId="16" fontId="6" fillId="42" borderId="77" xfId="0" applyNumberFormat="1" applyFont="1" applyFill="1" applyBorder="1" applyAlignment="1">
      <alignment horizontal="center" vertical="center"/>
    </xf>
    <xf numFmtId="0" fontId="6" fillId="42" borderId="110" xfId="0" applyFont="1" applyFill="1" applyBorder="1" applyAlignment="1">
      <alignment horizontal="center" vertical="center"/>
    </xf>
    <xf numFmtId="164" fontId="56" fillId="26" borderId="20" xfId="0" applyNumberFormat="1" applyFont="1" applyFill="1" applyBorder="1" applyAlignment="1">
      <alignment horizontal="center" vertical="center"/>
    </xf>
    <xf numFmtId="0" fontId="57" fillId="55" borderId="122" xfId="0" applyFont="1" applyFill="1" applyBorder="1" applyAlignment="1">
      <alignment horizontal="center" vertical="center" wrapText="1"/>
    </xf>
    <xf numFmtId="0" fontId="57" fillId="55" borderId="125" xfId="0" applyFont="1" applyFill="1" applyBorder="1" applyAlignment="1">
      <alignment horizontal="center" vertical="center" wrapText="1"/>
    </xf>
    <xf numFmtId="0" fontId="57" fillId="30" borderId="123" xfId="0" applyFont="1" applyFill="1" applyBorder="1" applyAlignment="1">
      <alignment horizontal="center" vertical="center" wrapText="1"/>
    </xf>
    <xf numFmtId="0" fontId="57" fillId="55" borderId="121" xfId="0" applyFont="1" applyFill="1" applyBorder="1" applyAlignment="1">
      <alignment horizontal="center" vertical="center" wrapText="1"/>
    </xf>
    <xf numFmtId="0" fontId="57" fillId="55" borderId="126" xfId="0" applyFont="1" applyFill="1" applyBorder="1" applyAlignment="1">
      <alignment horizontal="center" vertical="center"/>
    </xf>
    <xf numFmtId="0" fontId="57" fillId="30" borderId="121" xfId="0" applyFont="1" applyFill="1" applyBorder="1" applyAlignment="1">
      <alignment horizontal="center" vertical="center" wrapText="1"/>
    </xf>
    <xf numFmtId="0" fontId="57" fillId="30" borderId="122" xfId="0" applyFont="1" applyFill="1" applyBorder="1" applyAlignment="1">
      <alignment horizontal="center" vertical="center" wrapText="1"/>
    </xf>
    <xf numFmtId="0" fontId="56" fillId="3" borderId="127" xfId="0" applyFont="1" applyFill="1" applyBorder="1"/>
    <xf numFmtId="166" fontId="56" fillId="3" borderId="128" xfId="0" applyNumberFormat="1" applyFont="1" applyFill="1" applyBorder="1"/>
    <xf numFmtId="166" fontId="57" fillId="3" borderId="129" xfId="0" applyNumberFormat="1" applyFont="1" applyFill="1" applyBorder="1"/>
    <xf numFmtId="166" fontId="57" fillId="3" borderId="56" xfId="0" applyNumberFormat="1" applyFont="1" applyFill="1" applyBorder="1"/>
    <xf numFmtId="0" fontId="57" fillId="55" borderId="105" xfId="0" applyFont="1" applyFill="1" applyBorder="1" applyAlignment="1">
      <alignment horizontal="left" wrapText="1"/>
    </xf>
    <xf numFmtId="0" fontId="56" fillId="3" borderId="125" xfId="0" applyFont="1" applyFill="1" applyBorder="1"/>
    <xf numFmtId="0" fontId="57" fillId="55" borderId="124" xfId="0" applyFont="1" applyFill="1" applyBorder="1" applyAlignment="1">
      <alignment horizontal="left" wrapText="1"/>
    </xf>
    <xf numFmtId="0" fontId="57" fillId="30" borderId="82" xfId="0" applyFont="1" applyFill="1" applyBorder="1" applyAlignment="1">
      <alignment horizontal="center" vertical="center"/>
    </xf>
    <xf numFmtId="0" fontId="57" fillId="30" borderId="78" xfId="0" applyFont="1" applyFill="1" applyBorder="1" applyAlignment="1">
      <alignment horizontal="center" vertical="center"/>
    </xf>
    <xf numFmtId="0" fontId="57" fillId="30" borderId="80" xfId="0" applyFont="1" applyFill="1" applyBorder="1" applyAlignment="1">
      <alignment horizontal="center" vertical="center"/>
    </xf>
    <xf numFmtId="166" fontId="56" fillId="3" borderId="122" xfId="0" applyNumberFormat="1" applyFont="1" applyFill="1" applyBorder="1" applyAlignment="1"/>
    <xf numFmtId="166" fontId="57" fillId="3" borderId="122" xfId="0" applyNumberFormat="1" applyFont="1" applyFill="1" applyBorder="1" applyAlignment="1"/>
    <xf numFmtId="164" fontId="0" fillId="35" borderId="76" xfId="0" applyNumberFormat="1" applyFill="1" applyBorder="1" applyAlignment="1">
      <alignment horizontal="center"/>
    </xf>
    <xf numFmtId="0" fontId="6" fillId="26" borderId="130" xfId="42071" applyFont="1" applyFill="1" applyBorder="1" applyAlignment="1">
      <alignment horizontal="center" vertical="center" wrapText="1"/>
    </xf>
    <xf numFmtId="0" fontId="6" fillId="26" borderId="133" xfId="0" applyFont="1" applyFill="1" applyBorder="1" applyAlignment="1">
      <alignment horizontal="center" vertical="center" wrapText="1"/>
    </xf>
    <xf numFmtId="0" fontId="6" fillId="26" borderId="131" xfId="0" applyFont="1" applyFill="1" applyBorder="1" applyAlignment="1">
      <alignment horizontal="center" vertical="center" wrapText="1"/>
    </xf>
    <xf numFmtId="0" fontId="6" fillId="26" borderId="131" xfId="42071" applyFont="1" applyFill="1" applyBorder="1" applyAlignment="1">
      <alignment horizontal="center" vertical="center" wrapText="1"/>
    </xf>
    <xf numFmtId="0" fontId="42" fillId="26" borderId="132" xfId="42071" applyFont="1" applyFill="1" applyBorder="1" applyAlignment="1">
      <alignment horizontal="center" vertical="center" wrapText="1"/>
    </xf>
    <xf numFmtId="164" fontId="0" fillId="36" borderId="8" xfId="0" applyNumberFormat="1" applyFont="1" applyFill="1" applyBorder="1" applyAlignment="1">
      <alignment horizontal="center" vertical="center"/>
    </xf>
    <xf numFmtId="164" fontId="0" fillId="3" borderId="5" xfId="0" applyNumberFormat="1" applyFont="1" applyFill="1" applyBorder="1" applyAlignment="1">
      <alignment horizontal="center" vertical="center"/>
    </xf>
    <xf numFmtId="164" fontId="0" fillId="36" borderId="13" xfId="0" applyNumberFormat="1" applyFont="1" applyFill="1" applyBorder="1" applyAlignment="1">
      <alignment horizontal="center" vertical="center"/>
    </xf>
    <xf numFmtId="164" fontId="0" fillId="28" borderId="8" xfId="0" applyNumberFormat="1" applyFont="1" applyFill="1" applyBorder="1" applyAlignment="1">
      <alignment horizontal="center" vertical="center"/>
    </xf>
    <xf numFmtId="164" fontId="0" fillId="28" borderId="5" xfId="0" applyNumberFormat="1" applyFont="1" applyFill="1" applyBorder="1" applyAlignment="1">
      <alignment horizontal="center" vertical="center"/>
    </xf>
    <xf numFmtId="164" fontId="0" fillId="28" borderId="13" xfId="0" applyNumberFormat="1" applyFont="1" applyFill="1" applyBorder="1" applyAlignment="1">
      <alignment horizontal="center" vertical="center"/>
    </xf>
    <xf numFmtId="10" fontId="0" fillId="28" borderId="7" xfId="1" applyNumberFormat="1" applyFont="1" applyFill="1" applyBorder="1" applyAlignment="1">
      <alignment horizontal="center" vertical="center"/>
    </xf>
    <xf numFmtId="164" fontId="0" fillId="36" borderId="9" xfId="0" applyNumberFormat="1" applyFont="1" applyFill="1" applyBorder="1" applyAlignment="1">
      <alignment horizontal="center" vertical="center"/>
    </xf>
    <xf numFmtId="164" fontId="0" fillId="36" borderId="10" xfId="0" applyNumberFormat="1" applyFont="1" applyFill="1" applyBorder="1" applyAlignment="1">
      <alignment horizontal="center" vertical="center"/>
    </xf>
    <xf numFmtId="164" fontId="0" fillId="28" borderId="9" xfId="0" applyNumberFormat="1" applyFont="1" applyFill="1" applyBorder="1" applyAlignment="1">
      <alignment horizontal="center" vertical="center"/>
    </xf>
    <xf numFmtId="164" fontId="0" fillId="28" borderId="57" xfId="0" applyNumberFormat="1" applyFont="1" applyFill="1" applyBorder="1" applyAlignment="1">
      <alignment horizontal="center" vertical="center"/>
    </xf>
    <xf numFmtId="164" fontId="0" fillId="28" borderId="10" xfId="0" applyNumberFormat="1" applyFont="1" applyFill="1" applyBorder="1" applyAlignment="1">
      <alignment horizontal="center" vertical="center"/>
    </xf>
    <xf numFmtId="10" fontId="0" fillId="28" borderId="72" xfId="1" applyNumberFormat="1" applyFont="1" applyFill="1" applyBorder="1" applyAlignment="1">
      <alignment horizontal="center" vertical="center"/>
    </xf>
    <xf numFmtId="1" fontId="57" fillId="35" borderId="39" xfId="0" applyNumberFormat="1" applyFont="1" applyFill="1" applyBorder="1" applyAlignment="1">
      <alignment horizontal="center" vertical="center"/>
    </xf>
    <xf numFmtId="0" fontId="57" fillId="55" borderId="136" xfId="0" applyFont="1" applyFill="1" applyBorder="1" applyAlignment="1">
      <alignment horizontal="center" vertical="center" wrapText="1"/>
    </xf>
    <xf numFmtId="0" fontId="57" fillId="55" borderId="135" xfId="0" applyFont="1" applyFill="1" applyBorder="1" applyAlignment="1">
      <alignment horizontal="center" vertical="center"/>
    </xf>
    <xf numFmtId="9" fontId="1" fillId="3" borderId="0" xfId="1" applyFont="1" applyFill="1" applyBorder="1" applyAlignment="1">
      <alignment horizontal="center" vertical="center"/>
    </xf>
    <xf numFmtId="174" fontId="0" fillId="3" borderId="0" xfId="0" applyNumberFormat="1" applyFont="1" applyFill="1" applyBorder="1" applyAlignment="1">
      <alignment horizontal="center" vertical="center"/>
    </xf>
    <xf numFmtId="0" fontId="7" fillId="3" borderId="0" xfId="42097" applyFont="1" applyFill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2" fontId="0" fillId="3" borderId="0" xfId="0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174" fontId="1" fillId="3" borderId="0" xfId="1" applyNumberFormat="1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164" fontId="0" fillId="3" borderId="0" xfId="0" applyNumberFormat="1" applyFont="1" applyFill="1" applyBorder="1" applyAlignment="1">
      <alignment horizontal="center"/>
    </xf>
    <xf numFmtId="9" fontId="1" fillId="3" borderId="0" xfId="1" applyFont="1" applyFill="1" applyBorder="1" applyAlignment="1">
      <alignment horizontal="center"/>
    </xf>
    <xf numFmtId="173" fontId="56" fillId="3" borderId="20" xfId="0" applyNumberFormat="1" applyFont="1" applyFill="1" applyBorder="1" applyAlignment="1">
      <alignment horizontal="center" vertical="center"/>
    </xf>
    <xf numFmtId="164" fontId="58" fillId="3" borderId="23" xfId="0" applyNumberFormat="1" applyFont="1" applyFill="1" applyBorder="1" applyAlignment="1">
      <alignment horizontal="center" vertical="center"/>
    </xf>
    <xf numFmtId="164" fontId="58" fillId="3" borderId="20" xfId="0" applyNumberFormat="1" applyFont="1" applyFill="1" applyBorder="1" applyAlignment="1">
      <alignment horizontal="center" vertical="center"/>
    </xf>
    <xf numFmtId="164" fontId="58" fillId="35" borderId="14" xfId="0" applyNumberFormat="1" applyFont="1" applyFill="1" applyBorder="1" applyAlignment="1">
      <alignment horizontal="center" vertical="center"/>
    </xf>
    <xf numFmtId="164" fontId="58" fillId="35" borderId="4" xfId="0" applyNumberFormat="1" applyFont="1" applyFill="1" applyBorder="1" applyAlignment="1">
      <alignment horizontal="center" vertical="center"/>
    </xf>
    <xf numFmtId="164" fontId="58" fillId="35" borderId="138" xfId="0" applyNumberFormat="1" applyFont="1" applyFill="1" applyBorder="1" applyAlignment="1">
      <alignment horizontal="center" vertical="center"/>
    </xf>
    <xf numFmtId="164" fontId="58" fillId="35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/>
    <xf numFmtId="0" fontId="68" fillId="64" borderId="139" xfId="42101" applyFont="1" applyFill="1" applyBorder="1" applyAlignment="1">
      <alignment horizontal="center"/>
    </xf>
    <xf numFmtId="0" fontId="68" fillId="0" borderId="116" xfId="42101" applyFont="1" applyFill="1" applyBorder="1" applyAlignment="1">
      <alignment wrapText="1"/>
    </xf>
    <xf numFmtId="0" fontId="68" fillId="0" borderId="116" xfId="42101" applyFont="1" applyFill="1" applyBorder="1" applyAlignment="1">
      <alignment horizontal="right" wrapText="1"/>
    </xf>
    <xf numFmtId="0" fontId="70" fillId="0" borderId="0" xfId="0" applyFont="1"/>
    <xf numFmtId="0" fontId="3" fillId="0" borderId="0" xfId="0" applyNumberFormat="1" applyFont="1"/>
    <xf numFmtId="0" fontId="0" fillId="65" borderId="0" xfId="0" applyFill="1" applyAlignment="1">
      <alignment horizontal="left"/>
    </xf>
    <xf numFmtId="0" fontId="0" fillId="65" borderId="0" xfId="0" applyNumberFormat="1" applyFill="1"/>
    <xf numFmtId="0" fontId="3" fillId="65" borderId="0" xfId="0" applyNumberFormat="1" applyFont="1" applyFill="1"/>
    <xf numFmtId="2" fontId="0" fillId="28" borderId="22" xfId="0" applyNumberFormat="1" applyFont="1" applyFill="1" applyBorder="1" applyAlignment="1">
      <alignment horizontal="center" vertical="center"/>
    </xf>
    <xf numFmtId="0" fontId="70" fillId="3" borderId="140" xfId="0" applyFont="1" applyFill="1" applyBorder="1" applyAlignment="1">
      <alignment horizontal="center"/>
    </xf>
    <xf numFmtId="177" fontId="6" fillId="39" borderId="4" xfId="0" applyNumberFormat="1" applyFont="1" applyFill="1" applyBorder="1" applyAlignment="1">
      <alignment horizontal="center" vertical="center"/>
    </xf>
    <xf numFmtId="177" fontId="6" fillId="39" borderId="11" xfId="0" applyNumberFormat="1" applyFont="1" applyFill="1" applyBorder="1" applyAlignment="1">
      <alignment horizontal="center" vertical="center"/>
    </xf>
    <xf numFmtId="164" fontId="56" fillId="3" borderId="20" xfId="0" applyNumberFormat="1" applyFont="1" applyFill="1" applyBorder="1" applyAlignment="1">
      <alignment horizontal="center" vertical="center"/>
    </xf>
    <xf numFmtId="170" fontId="0" fillId="28" borderId="146" xfId="0" applyNumberFormat="1" applyFill="1" applyBorder="1" applyAlignment="1">
      <alignment horizontal="center" vertical="center"/>
    </xf>
    <xf numFmtId="3" fontId="0" fillId="0" borderId="16" xfId="0" applyNumberFormat="1" applyBorder="1" applyAlignment="1">
      <alignment horizontal="center" vertical="center"/>
    </xf>
    <xf numFmtId="3" fontId="0" fillId="0" borderId="76" xfId="0" applyNumberFormat="1" applyBorder="1" applyAlignment="1">
      <alignment horizontal="center" vertical="center"/>
    </xf>
    <xf numFmtId="3" fontId="0" fillId="0" borderId="76" xfId="0" applyNumberFormat="1" applyFill="1" applyBorder="1" applyAlignment="1">
      <alignment horizontal="center" vertical="center"/>
    </xf>
    <xf numFmtId="164" fontId="0" fillId="36" borderId="149" xfId="0" applyNumberFormat="1" applyFont="1" applyFill="1" applyBorder="1" applyAlignment="1">
      <alignment horizontal="center" vertical="center"/>
    </xf>
    <xf numFmtId="164" fontId="0" fillId="3" borderId="147" xfId="0" applyNumberFormat="1" applyFont="1" applyFill="1" applyBorder="1" applyAlignment="1">
      <alignment horizontal="center" vertical="center"/>
    </xf>
    <xf numFmtId="164" fontId="0" fillId="36" borderId="150" xfId="0" applyNumberFormat="1" applyFont="1" applyFill="1" applyBorder="1" applyAlignment="1">
      <alignment horizontal="center" vertical="center"/>
    </xf>
    <xf numFmtId="164" fontId="0" fillId="36" borderId="151" xfId="0" applyNumberFormat="1" applyFont="1" applyFill="1" applyBorder="1" applyAlignment="1">
      <alignment horizontal="center" vertical="center"/>
    </xf>
    <xf numFmtId="164" fontId="0" fillId="45" borderId="151" xfId="0" applyNumberFormat="1" applyFont="1" applyFill="1" applyBorder="1" applyAlignment="1">
      <alignment horizontal="center" vertical="center"/>
    </xf>
    <xf numFmtId="164" fontId="0" fillId="45" borderId="147" xfId="0" applyNumberFormat="1" applyFont="1" applyFill="1" applyBorder="1" applyAlignment="1">
      <alignment horizontal="center" vertical="center"/>
    </xf>
    <xf numFmtId="164" fontId="0" fillId="45" borderId="150" xfId="0" applyNumberFormat="1" applyFont="1" applyFill="1" applyBorder="1" applyAlignment="1">
      <alignment horizontal="center" vertical="center"/>
    </xf>
    <xf numFmtId="9" fontId="1" fillId="40" borderId="148" xfId="1" applyFont="1" applyFill="1" applyBorder="1" applyAlignment="1">
      <alignment horizontal="center" vertical="center"/>
    </xf>
    <xf numFmtId="9" fontId="1" fillId="40" borderId="70" xfId="1" applyFont="1" applyFill="1" applyBorder="1" applyAlignment="1">
      <alignment horizontal="center" vertical="center"/>
    </xf>
    <xf numFmtId="9" fontId="1" fillId="40" borderId="63" xfId="1" applyFont="1" applyFill="1" applyBorder="1" applyAlignment="1">
      <alignment horizontal="center" vertical="center"/>
    </xf>
    <xf numFmtId="0" fontId="44" fillId="36" borderId="36" xfId="0" applyFont="1" applyFill="1" applyBorder="1" applyAlignment="1">
      <alignment horizontal="center" vertical="center" wrapText="1"/>
    </xf>
    <xf numFmtId="0" fontId="42" fillId="36" borderId="11" xfId="0" applyFont="1" applyFill="1" applyBorder="1" applyAlignment="1">
      <alignment horizontal="center" vertical="center" wrapText="1"/>
    </xf>
    <xf numFmtId="0" fontId="42" fillId="36" borderId="11" xfId="42071" applyFont="1" applyFill="1" applyBorder="1" applyAlignment="1">
      <alignment horizontal="center" vertical="center" wrapText="1"/>
    </xf>
    <xf numFmtId="0" fontId="42" fillId="36" borderId="56" xfId="42071" applyFont="1" applyFill="1" applyBorder="1" applyAlignment="1">
      <alignment horizontal="center" vertical="center" wrapText="1"/>
    </xf>
    <xf numFmtId="2" fontId="0" fillId="28" borderId="5" xfId="0" applyNumberFormat="1" applyFont="1" applyFill="1" applyBorder="1" applyAlignment="1">
      <alignment horizontal="center" vertical="center"/>
    </xf>
    <xf numFmtId="9" fontId="0" fillId="28" borderId="7" xfId="1" applyFont="1" applyFill="1" applyBorder="1" applyAlignment="1">
      <alignment horizontal="center" vertical="center"/>
    </xf>
    <xf numFmtId="2" fontId="0" fillId="28" borderId="155" xfId="0" applyNumberFormat="1" applyFont="1" applyFill="1" applyBorder="1" applyAlignment="1">
      <alignment horizontal="center" vertical="center"/>
    </xf>
    <xf numFmtId="2" fontId="0" fillId="28" borderId="154" xfId="0" applyNumberFormat="1" applyFont="1" applyFill="1" applyBorder="1" applyAlignment="1">
      <alignment horizontal="center" vertical="center"/>
    </xf>
    <xf numFmtId="9" fontId="0" fillId="28" borderId="153" xfId="1" applyFont="1" applyFill="1" applyBorder="1" applyAlignment="1">
      <alignment horizontal="center" vertical="center"/>
    </xf>
    <xf numFmtId="2" fontId="6" fillId="28" borderId="155" xfId="0" applyNumberFormat="1" applyFont="1" applyFill="1" applyBorder="1" applyAlignment="1">
      <alignment horizontal="center" vertical="center"/>
    </xf>
    <xf numFmtId="2" fontId="0" fillId="28" borderId="24" xfId="0" applyNumberFormat="1" applyFont="1" applyFill="1" applyBorder="1" applyAlignment="1">
      <alignment horizontal="center" vertical="center"/>
    </xf>
    <xf numFmtId="2" fontId="0" fillId="28" borderId="57" xfId="0" applyNumberFormat="1" applyFont="1" applyFill="1" applyBorder="1" applyAlignment="1">
      <alignment horizontal="center" vertical="center"/>
    </xf>
    <xf numFmtId="9" fontId="0" fillId="28" borderId="72" xfId="1" applyFont="1" applyFill="1" applyBorder="1" applyAlignment="1">
      <alignment horizontal="center" vertical="center"/>
    </xf>
    <xf numFmtId="0" fontId="42" fillId="28" borderId="156" xfId="42071" applyFont="1" applyFill="1" applyBorder="1" applyAlignment="1">
      <alignment horizontal="center" vertical="center" wrapText="1"/>
    </xf>
    <xf numFmtId="0" fontId="42" fillId="28" borderId="157" xfId="42071" applyFont="1" applyFill="1" applyBorder="1" applyAlignment="1">
      <alignment horizontal="center" vertical="center" wrapText="1"/>
    </xf>
    <xf numFmtId="0" fontId="42" fillId="32" borderId="156" xfId="42071" applyFont="1" applyFill="1" applyBorder="1" applyAlignment="1">
      <alignment horizontal="center" vertical="center" wrapText="1"/>
    </xf>
    <xf numFmtId="0" fontId="42" fillId="32" borderId="157" xfId="42071" applyFont="1" applyFill="1" applyBorder="1" applyAlignment="1">
      <alignment horizontal="center" vertical="center" wrapText="1"/>
    </xf>
    <xf numFmtId="0" fontId="3" fillId="67" borderId="145" xfId="0" applyFont="1" applyFill="1" applyBorder="1" applyAlignment="1">
      <alignment horizontal="center"/>
    </xf>
    <xf numFmtId="0" fontId="3" fillId="67" borderId="154" xfId="0" applyFont="1" applyFill="1" applyBorder="1" applyAlignment="1">
      <alignment horizontal="center"/>
    </xf>
    <xf numFmtId="0" fontId="73" fillId="0" borderId="152" xfId="0" applyFont="1" applyBorder="1" applyAlignment="1">
      <alignment horizontal="center"/>
    </xf>
    <xf numFmtId="9" fontId="1" fillId="40" borderId="70" xfId="1" applyFont="1" applyFill="1" applyBorder="1" applyAlignment="1">
      <alignment horizontal="center" vertical="center"/>
    </xf>
    <xf numFmtId="9" fontId="1" fillId="40" borderId="7" xfId="1" applyFont="1" applyFill="1" applyBorder="1" applyAlignment="1">
      <alignment horizontal="center" vertical="center"/>
    </xf>
    <xf numFmtId="9" fontId="1" fillId="40" borderId="72" xfId="1" applyFont="1" applyFill="1" applyBorder="1" applyAlignment="1">
      <alignment horizontal="center" vertical="center"/>
    </xf>
    <xf numFmtId="0" fontId="42" fillId="37" borderId="163" xfId="0" applyFont="1" applyFill="1" applyBorder="1" applyAlignment="1">
      <alignment horizontal="center" vertical="center" wrapText="1"/>
    </xf>
    <xf numFmtId="0" fontId="42" fillId="37" borderId="164" xfId="0" applyFont="1" applyFill="1" applyBorder="1" applyAlignment="1">
      <alignment horizontal="center" vertical="center" wrapText="1"/>
    </xf>
    <xf numFmtId="0" fontId="42" fillId="37" borderId="164" xfId="42071" applyFont="1" applyFill="1" applyBorder="1" applyAlignment="1">
      <alignment horizontal="center" vertical="center" wrapText="1"/>
    </xf>
    <xf numFmtId="0" fontId="42" fillId="37" borderId="165" xfId="42071" applyFont="1" applyFill="1" applyBorder="1" applyAlignment="1">
      <alignment horizontal="center" vertical="center" wrapText="1"/>
    </xf>
    <xf numFmtId="164" fontId="0" fillId="36" borderId="166" xfId="0" applyNumberFormat="1" applyFont="1" applyFill="1" applyBorder="1" applyAlignment="1">
      <alignment horizontal="center" vertical="center"/>
    </xf>
    <xf numFmtId="164" fontId="0" fillId="36" borderId="167" xfId="0" applyNumberFormat="1" applyFont="1" applyFill="1" applyBorder="1" applyAlignment="1">
      <alignment horizontal="center" vertical="center"/>
    </xf>
    <xf numFmtId="164" fontId="0" fillId="3" borderId="164" xfId="0" applyNumberFormat="1" applyFont="1" applyFill="1" applyBorder="1" applyAlignment="1">
      <alignment horizontal="center" vertical="center"/>
    </xf>
    <xf numFmtId="9" fontId="1" fillId="40" borderId="165" xfId="1" applyFont="1" applyFill="1" applyBorder="1" applyAlignment="1">
      <alignment horizontal="center" vertical="center"/>
    </xf>
    <xf numFmtId="164" fontId="0" fillId="36" borderId="164" xfId="0" applyNumberFormat="1" applyFont="1" applyFill="1" applyBorder="1" applyAlignment="1">
      <alignment horizontal="center" vertical="center"/>
    </xf>
    <xf numFmtId="164" fontId="0" fillId="45" borderId="166" xfId="0" applyNumberFormat="1" applyFont="1" applyFill="1" applyBorder="1" applyAlignment="1">
      <alignment horizontal="center" vertical="center"/>
    </xf>
    <xf numFmtId="164" fontId="0" fillId="45" borderId="167" xfId="0" applyNumberFormat="1" applyFont="1" applyFill="1" applyBorder="1" applyAlignment="1">
      <alignment horizontal="center" vertical="center"/>
    </xf>
    <xf numFmtId="164" fontId="0" fillId="45" borderId="164" xfId="0" applyNumberFormat="1" applyFont="1" applyFill="1" applyBorder="1" applyAlignment="1">
      <alignment horizontal="center" vertical="center"/>
    </xf>
    <xf numFmtId="9" fontId="1" fillId="40" borderId="56" xfId="1" applyFont="1" applyFill="1" applyBorder="1" applyAlignment="1">
      <alignment horizontal="center" vertical="center"/>
    </xf>
    <xf numFmtId="0" fontId="6" fillId="28" borderId="163" xfId="0" applyFont="1" applyFill="1" applyBorder="1" applyAlignment="1">
      <alignment horizontal="center" vertical="center" wrapText="1"/>
    </xf>
    <xf numFmtId="0" fontId="6" fillId="28" borderId="164" xfId="0" applyFont="1" applyFill="1" applyBorder="1" applyAlignment="1">
      <alignment horizontal="center" vertical="center" wrapText="1"/>
    </xf>
    <xf numFmtId="0" fontId="6" fillId="28" borderId="164" xfId="42071" applyFont="1" applyFill="1" applyBorder="1" applyAlignment="1">
      <alignment horizontal="center" vertical="center" wrapText="1"/>
    </xf>
    <xf numFmtId="0" fontId="42" fillId="28" borderId="165" xfId="42071" applyFont="1" applyFill="1" applyBorder="1" applyAlignment="1">
      <alignment horizontal="center" vertical="center" wrapText="1"/>
    </xf>
    <xf numFmtId="164" fontId="0" fillId="28" borderId="166" xfId="0" applyNumberFormat="1" applyFont="1" applyFill="1" applyBorder="1" applyAlignment="1">
      <alignment horizontal="center" vertical="center"/>
    </xf>
    <xf numFmtId="164" fontId="0" fillId="28" borderId="164" xfId="0" applyNumberFormat="1" applyFont="1" applyFill="1" applyBorder="1" applyAlignment="1">
      <alignment horizontal="center" vertical="center"/>
    </xf>
    <xf numFmtId="164" fontId="0" fillId="28" borderId="167" xfId="0" applyNumberFormat="1" applyFont="1" applyFill="1" applyBorder="1" applyAlignment="1">
      <alignment horizontal="center" vertical="center"/>
    </xf>
    <xf numFmtId="10" fontId="0" fillId="28" borderId="165" xfId="1" applyNumberFormat="1" applyFont="1" applyFill="1" applyBorder="1" applyAlignment="1">
      <alignment horizontal="center" vertical="center"/>
    </xf>
    <xf numFmtId="9" fontId="1" fillId="60" borderId="165" xfId="1" applyFont="1" applyFill="1" applyBorder="1" applyAlignment="1">
      <alignment horizontal="center" vertical="center"/>
    </xf>
    <xf numFmtId="9" fontId="1" fillId="60" borderId="70" xfId="1" applyFont="1" applyFill="1" applyBorder="1" applyAlignment="1">
      <alignment horizontal="center" vertical="center"/>
    </xf>
    <xf numFmtId="0" fontId="0" fillId="45" borderId="85" xfId="0" applyFill="1" applyBorder="1" applyAlignment="1">
      <alignment horizontal="center" vertical="center"/>
    </xf>
    <xf numFmtId="164" fontId="0" fillId="45" borderId="20" xfId="0" applyNumberFormat="1" applyFont="1" applyFill="1" applyBorder="1" applyAlignment="1">
      <alignment horizontal="center" vertical="center"/>
    </xf>
    <xf numFmtId="9" fontId="1" fillId="45" borderId="148" xfId="1" applyFont="1" applyFill="1" applyBorder="1" applyAlignment="1">
      <alignment horizontal="center" vertical="center"/>
    </xf>
    <xf numFmtId="9" fontId="1" fillId="45" borderId="165" xfId="1" applyFont="1" applyFill="1" applyBorder="1" applyAlignment="1">
      <alignment horizontal="center" vertical="center"/>
    </xf>
    <xf numFmtId="10" fontId="0" fillId="45" borderId="165" xfId="1" applyNumberFormat="1" applyFont="1" applyFill="1" applyBorder="1" applyAlignment="1">
      <alignment horizontal="center" vertical="center"/>
    </xf>
    <xf numFmtId="0" fontId="0" fillId="45" borderId="70" xfId="0" applyFill="1" applyBorder="1" applyAlignment="1">
      <alignment horizontal="center" vertical="center"/>
    </xf>
    <xf numFmtId="164" fontId="0" fillId="45" borderId="19" xfId="0" applyNumberFormat="1" applyFont="1" applyFill="1" applyBorder="1" applyAlignment="1">
      <alignment horizontal="center" vertical="center"/>
    </xf>
    <xf numFmtId="9" fontId="1" fillId="45" borderId="70" xfId="1" applyFont="1" applyFill="1" applyBorder="1" applyAlignment="1">
      <alignment horizontal="center" vertical="center"/>
    </xf>
    <xf numFmtId="10" fontId="0" fillId="45" borderId="63" xfId="1" applyNumberFormat="1" applyFont="1" applyFill="1" applyBorder="1" applyAlignment="1">
      <alignment horizontal="center" vertical="center"/>
    </xf>
    <xf numFmtId="164" fontId="56" fillId="3" borderId="166" xfId="0" applyNumberFormat="1" applyFont="1" applyFill="1" applyBorder="1" applyAlignment="1">
      <alignment horizontal="center" vertical="center"/>
    </xf>
    <xf numFmtId="164" fontId="56" fillId="3" borderId="164" xfId="0" applyNumberFormat="1" applyFont="1" applyFill="1" applyBorder="1" applyAlignment="1">
      <alignment horizontal="center" vertical="center"/>
    </xf>
    <xf numFmtId="164" fontId="56" fillId="3" borderId="50" xfId="0" applyNumberFormat="1" applyFont="1" applyFill="1" applyBorder="1" applyAlignment="1">
      <alignment horizontal="center" vertical="center"/>
    </xf>
    <xf numFmtId="164" fontId="56" fillId="3" borderId="16" xfId="0" applyNumberFormat="1" applyFont="1" applyFill="1" applyBorder="1" applyAlignment="1">
      <alignment horizontal="center" vertical="center"/>
    </xf>
    <xf numFmtId="164" fontId="56" fillId="3" borderId="19" xfId="0" applyNumberFormat="1" applyFont="1" applyFill="1" applyBorder="1" applyAlignment="1">
      <alignment horizontal="center" vertical="center"/>
    </xf>
    <xf numFmtId="1" fontId="57" fillId="35" borderId="3" xfId="0" applyNumberFormat="1" applyFont="1" applyFill="1" applyBorder="1" applyAlignment="1">
      <alignment horizontal="center" vertical="center"/>
    </xf>
    <xf numFmtId="1" fontId="57" fillId="35" borderId="6" xfId="0" applyNumberFormat="1" applyFont="1" applyFill="1" applyBorder="1" applyAlignment="1">
      <alignment horizontal="center" vertical="center"/>
    </xf>
    <xf numFmtId="1" fontId="57" fillId="35" borderId="36" xfId="0" applyNumberFormat="1" applyFont="1" applyFill="1" applyBorder="1" applyAlignment="1">
      <alignment horizontal="center" vertical="center"/>
    </xf>
    <xf numFmtId="1" fontId="57" fillId="35" borderId="11" xfId="0" applyNumberFormat="1" applyFont="1" applyFill="1" applyBorder="1" applyAlignment="1">
      <alignment horizontal="center" vertical="center"/>
    </xf>
    <xf numFmtId="1" fontId="57" fillId="35" borderId="56" xfId="0" applyNumberFormat="1" applyFont="1" applyFill="1" applyBorder="1" applyAlignment="1">
      <alignment horizontal="center" vertical="center"/>
    </xf>
    <xf numFmtId="164" fontId="33" fillId="0" borderId="116" xfId="42100" applyNumberFormat="1" applyFont="1" applyFill="1" applyBorder="1" applyAlignment="1">
      <alignment horizontal="center" wrapText="1"/>
    </xf>
    <xf numFmtId="0" fontId="0" fillId="0" borderId="144" xfId="0" applyNumberFormat="1" applyFont="1" applyBorder="1" applyAlignment="1">
      <alignment horizontal="center"/>
    </xf>
    <xf numFmtId="0" fontId="33" fillId="0" borderId="116" xfId="42100" applyFont="1" applyFill="1" applyBorder="1" applyAlignment="1">
      <alignment horizontal="center" vertical="center" wrapText="1"/>
    </xf>
    <xf numFmtId="0" fontId="0" fillId="3" borderId="0" xfId="0" applyNumberFormat="1" applyFont="1" applyFill="1" applyBorder="1" applyAlignment="1">
      <alignment horizontal="center"/>
    </xf>
    <xf numFmtId="2" fontId="0" fillId="28" borderId="62" xfId="0" applyNumberFormat="1" applyFont="1" applyFill="1" applyBorder="1" applyAlignment="1">
      <alignment horizontal="center" vertical="center"/>
    </xf>
    <xf numFmtId="2" fontId="0" fillId="28" borderId="16" xfId="0" applyNumberFormat="1" applyFont="1" applyFill="1" applyBorder="1" applyAlignment="1">
      <alignment horizontal="center" vertical="center"/>
    </xf>
    <xf numFmtId="164" fontId="6" fillId="3" borderId="166" xfId="0" applyNumberFormat="1" applyFont="1" applyFill="1" applyBorder="1" applyAlignment="1">
      <alignment horizontal="center" vertical="center"/>
    </xf>
    <xf numFmtId="164" fontId="74" fillId="3" borderId="164" xfId="0" applyNumberFormat="1" applyFont="1" applyFill="1" applyBorder="1" applyAlignment="1">
      <alignment horizontal="center" vertical="center"/>
    </xf>
    <xf numFmtId="164" fontId="74" fillId="3" borderId="16" xfId="0" applyNumberFormat="1" applyFont="1" applyFill="1" applyBorder="1" applyAlignment="1">
      <alignment horizontal="center" vertical="center"/>
    </xf>
    <xf numFmtId="164" fontId="74" fillId="3" borderId="20" xfId="0" applyNumberFormat="1" applyFont="1" applyFill="1" applyBorder="1" applyAlignment="1">
      <alignment horizontal="center" vertical="center"/>
    </xf>
    <xf numFmtId="0" fontId="70" fillId="29" borderId="174" xfId="0" applyFont="1" applyFill="1" applyBorder="1"/>
    <xf numFmtId="0" fontId="0" fillId="29" borderId="174" xfId="0" applyFill="1" applyBorder="1" applyAlignment="1">
      <alignment horizontal="left" indent="1"/>
    </xf>
    <xf numFmtId="0" fontId="73" fillId="68" borderId="140" xfId="0" applyFont="1" applyFill="1" applyBorder="1" applyAlignment="1">
      <alignment horizontal="center"/>
    </xf>
    <xf numFmtId="0" fontId="3" fillId="68" borderId="152" xfId="0" applyFont="1" applyFill="1" applyBorder="1"/>
    <xf numFmtId="169" fontId="3" fillId="40" borderId="39" xfId="0" applyNumberFormat="1" applyFont="1" applyFill="1" applyBorder="1" applyAlignment="1">
      <alignment horizontal="center" vertical="center"/>
    </xf>
    <xf numFmtId="166" fontId="0" fillId="2" borderId="0" xfId="0" applyNumberFormat="1" applyFill="1"/>
    <xf numFmtId="164" fontId="2" fillId="3" borderId="4" xfId="0" applyNumberFormat="1" applyFont="1" applyFill="1" applyBorder="1" applyAlignment="1">
      <alignment horizontal="center"/>
    </xf>
    <xf numFmtId="164" fontId="0" fillId="2" borderId="0" xfId="0" applyNumberFormat="1" applyFill="1"/>
    <xf numFmtId="0" fontId="7" fillId="61" borderId="42" xfId="42098" applyFont="1" applyFill="1" applyBorder="1" applyAlignment="1">
      <alignment vertical="center"/>
    </xf>
    <xf numFmtId="2" fontId="3" fillId="28" borderId="16" xfId="0" applyNumberFormat="1" applyFont="1" applyFill="1" applyBorder="1" applyAlignment="1">
      <alignment horizontal="center" vertical="center"/>
    </xf>
    <xf numFmtId="2" fontId="3" fillId="28" borderId="5" xfId="0" applyNumberFormat="1" applyFont="1" applyFill="1" applyBorder="1" applyAlignment="1">
      <alignment horizontal="center" vertical="center"/>
    </xf>
    <xf numFmtId="2" fontId="3" fillId="28" borderId="154" xfId="0" applyNumberFormat="1" applyFont="1" applyFill="1" applyBorder="1" applyAlignment="1">
      <alignment horizontal="center" vertical="center"/>
    </xf>
    <xf numFmtId="2" fontId="40" fillId="28" borderId="20" xfId="0" applyNumberFormat="1" applyFont="1" applyFill="1" applyBorder="1" applyAlignment="1">
      <alignment horizontal="center" vertical="center"/>
    </xf>
    <xf numFmtId="2" fontId="3" fillId="28" borderId="57" xfId="0" applyNumberFormat="1" applyFont="1" applyFill="1" applyBorder="1" applyAlignment="1">
      <alignment horizontal="center" vertical="center"/>
    </xf>
    <xf numFmtId="0" fontId="0" fillId="59" borderId="177" xfId="0" applyFill="1" applyBorder="1" applyAlignment="1">
      <alignment horizontal="center" vertical="center"/>
    </xf>
    <xf numFmtId="164" fontId="0" fillId="30" borderId="17" xfId="0" applyNumberFormat="1" applyFont="1" applyFill="1" applyBorder="1" applyAlignment="1">
      <alignment horizontal="center" vertical="center"/>
    </xf>
    <xf numFmtId="164" fontId="0" fillId="30" borderId="20" xfId="0" applyNumberFormat="1" applyFont="1" applyFill="1" applyBorder="1" applyAlignment="1">
      <alignment horizontal="center" vertical="center"/>
    </xf>
    <xf numFmtId="172" fontId="6" fillId="28" borderId="11" xfId="0" applyNumberFormat="1" applyFont="1" applyFill="1" applyBorder="1" applyAlignment="1">
      <alignment horizontal="center" vertical="center"/>
    </xf>
    <xf numFmtId="164" fontId="76" fillId="3" borderId="59" xfId="0" applyNumberFormat="1" applyFont="1" applyFill="1" applyBorder="1" applyAlignment="1">
      <alignment horizontal="center" vertical="center"/>
    </xf>
    <xf numFmtId="164" fontId="76" fillId="3" borderId="0" xfId="0" applyNumberFormat="1" applyFont="1" applyFill="1" applyBorder="1" applyAlignment="1">
      <alignment horizontal="center" vertical="center"/>
    </xf>
    <xf numFmtId="0" fontId="76" fillId="0" borderId="0" xfId="0" applyFont="1" applyAlignment="1">
      <alignment horizontal="center"/>
    </xf>
    <xf numFmtId="164" fontId="76" fillId="3" borderId="17" xfId="0" applyNumberFormat="1" applyFont="1" applyFill="1" applyBorder="1" applyAlignment="1">
      <alignment horizontal="center" vertical="center"/>
    </xf>
    <xf numFmtId="0" fontId="70" fillId="29" borderId="179" xfId="0" applyFont="1" applyFill="1" applyBorder="1"/>
    <xf numFmtId="0" fontId="0" fillId="29" borderId="179" xfId="0" applyFill="1" applyBorder="1" applyAlignment="1">
      <alignment horizontal="left" indent="1"/>
    </xf>
    <xf numFmtId="0" fontId="0" fillId="3" borderId="179" xfId="0" applyNumberFormat="1" applyFill="1" applyBorder="1"/>
    <xf numFmtId="0" fontId="6" fillId="3" borderId="179" xfId="0" applyFont="1" applyFill="1" applyBorder="1" applyAlignment="1">
      <alignment horizontal="center"/>
    </xf>
    <xf numFmtId="175" fontId="6" fillId="3" borderId="179" xfId="0" applyNumberFormat="1" applyFont="1" applyFill="1" applyBorder="1" applyAlignment="1">
      <alignment horizontal="center"/>
    </xf>
    <xf numFmtId="178" fontId="40" fillId="3" borderId="179" xfId="42099" applyNumberFormat="1" applyFont="1" applyFill="1" applyBorder="1" applyAlignment="1">
      <alignment horizontal="left" vertical="center"/>
    </xf>
    <xf numFmtId="9" fontId="75" fillId="3" borderId="180" xfId="1" applyNumberFormat="1" applyFont="1" applyFill="1" applyBorder="1" applyAlignment="1">
      <alignment horizontal="center"/>
    </xf>
    <xf numFmtId="9" fontId="0" fillId="3" borderId="181" xfId="1" applyNumberFormat="1" applyFont="1" applyFill="1" applyBorder="1" applyAlignment="1">
      <alignment horizontal="center"/>
    </xf>
    <xf numFmtId="164" fontId="0" fillId="3" borderId="103" xfId="0" applyNumberFormat="1" applyFill="1" applyBorder="1" applyAlignment="1">
      <alignment horizontal="center"/>
    </xf>
    <xf numFmtId="9" fontId="0" fillId="3" borderId="55" xfId="1" applyNumberFormat="1" applyFont="1" applyFill="1" applyBorder="1" applyAlignment="1">
      <alignment horizontal="center"/>
    </xf>
    <xf numFmtId="0" fontId="0" fillId="3" borderId="40" xfId="0" applyFill="1" applyBorder="1"/>
    <xf numFmtId="164" fontId="0" fillId="3" borderId="3" xfId="0" applyNumberFormat="1" applyFill="1" applyBorder="1" applyAlignment="1">
      <alignment horizontal="center"/>
    </xf>
    <xf numFmtId="9" fontId="0" fillId="3" borderId="180" xfId="1" applyNumberFormat="1" applyFont="1" applyFill="1" applyBorder="1" applyAlignment="1">
      <alignment horizontal="center"/>
    </xf>
    <xf numFmtId="0" fontId="0" fillId="3" borderId="6" xfId="0" applyFill="1" applyBorder="1"/>
    <xf numFmtId="164" fontId="0" fillId="3" borderId="36" xfId="0" applyNumberFormat="1" applyFill="1" applyBorder="1" applyAlignment="1">
      <alignment horizontal="center"/>
    </xf>
    <xf numFmtId="164" fontId="72" fillId="3" borderId="11" xfId="0" applyNumberFormat="1" applyFont="1" applyFill="1" applyBorder="1" applyAlignment="1">
      <alignment horizontal="center"/>
    </xf>
    <xf numFmtId="164" fontId="0" fillId="3" borderId="11" xfId="0" applyNumberFormat="1" applyFill="1" applyBorder="1" applyAlignment="1">
      <alignment horizontal="center"/>
    </xf>
    <xf numFmtId="0" fontId="0" fillId="3" borderId="56" xfId="0" applyFill="1" applyBorder="1"/>
    <xf numFmtId="164" fontId="0" fillId="3" borderId="3" xfId="0" applyNumberFormat="1" applyFill="1" applyBorder="1" applyAlignment="1">
      <alignment horizontal="center" vertical="center"/>
    </xf>
    <xf numFmtId="164" fontId="6" fillId="3" borderId="4" xfId="0" applyNumberFormat="1" applyFont="1" applyFill="1" applyBorder="1" applyAlignment="1">
      <alignment horizontal="center"/>
    </xf>
    <xf numFmtId="9" fontId="6" fillId="3" borderId="180" xfId="1" applyNumberFormat="1" applyFont="1" applyFill="1" applyBorder="1" applyAlignment="1">
      <alignment horizontal="center"/>
    </xf>
    <xf numFmtId="164" fontId="0" fillId="3" borderId="36" xfId="0" applyNumberFormat="1" applyFill="1" applyBorder="1" applyAlignment="1">
      <alignment horizontal="center" vertical="center"/>
    </xf>
    <xf numFmtId="164" fontId="3" fillId="3" borderId="11" xfId="0" applyNumberFormat="1" applyFont="1" applyFill="1" applyBorder="1" applyAlignment="1">
      <alignment horizontal="center" vertical="center"/>
    </xf>
    <xf numFmtId="164" fontId="6" fillId="3" borderId="11" xfId="0" applyNumberFormat="1" applyFont="1" applyFill="1" applyBorder="1" applyAlignment="1">
      <alignment horizontal="center"/>
    </xf>
    <xf numFmtId="9" fontId="6" fillId="3" borderId="181" xfId="1" applyNumberFormat="1" applyFont="1" applyFill="1" applyBorder="1" applyAlignment="1">
      <alignment horizontal="center"/>
    </xf>
    <xf numFmtId="0" fontId="32" fillId="3" borderId="56" xfId="0" applyFont="1" applyFill="1" applyBorder="1"/>
    <xf numFmtId="1" fontId="3" fillId="40" borderId="182" xfId="0" applyNumberFormat="1" applyFont="1" applyFill="1" applyBorder="1" applyAlignment="1">
      <alignment horizontal="center" vertical="center"/>
    </xf>
    <xf numFmtId="1" fontId="3" fillId="40" borderId="57" xfId="0" applyNumberFormat="1" applyFont="1" applyFill="1" applyBorder="1" applyAlignment="1">
      <alignment horizontal="center" vertical="center"/>
    </xf>
    <xf numFmtId="9" fontId="3" fillId="40" borderId="72" xfId="1" applyFont="1" applyFill="1" applyBorder="1" applyAlignment="1">
      <alignment horizontal="center" vertical="center"/>
    </xf>
    <xf numFmtId="0" fontId="0" fillId="3" borderId="174" xfId="0" applyNumberFormat="1" applyFill="1" applyBorder="1"/>
    <xf numFmtId="0" fontId="70" fillId="3" borderId="174" xfId="0" applyFont="1" applyFill="1" applyBorder="1"/>
    <xf numFmtId="0" fontId="70" fillId="3" borderId="179" xfId="0" applyFont="1" applyFill="1" applyBorder="1"/>
    <xf numFmtId="169" fontId="77" fillId="2" borderId="0" xfId="0" applyNumberFormat="1" applyFont="1" applyFill="1" applyAlignment="1">
      <alignment horizontal="center"/>
    </xf>
    <xf numFmtId="172" fontId="77" fillId="2" borderId="0" xfId="0" applyNumberFormat="1" applyFont="1" applyFill="1" applyAlignment="1">
      <alignment horizontal="center"/>
    </xf>
    <xf numFmtId="164" fontId="0" fillId="2" borderId="0" xfId="0" applyNumberFormat="1" applyFont="1" applyFill="1"/>
    <xf numFmtId="0" fontId="2" fillId="45" borderId="65" xfId="0" applyFont="1" applyFill="1" applyBorder="1" applyAlignment="1">
      <alignment horizontal="left"/>
    </xf>
    <xf numFmtId="164" fontId="2" fillId="3" borderId="3" xfId="0" applyNumberFormat="1" applyFont="1" applyFill="1" applyBorder="1" applyAlignment="1">
      <alignment horizontal="center" vertical="center"/>
    </xf>
    <xf numFmtId="164" fontId="2" fillId="3" borderId="4" xfId="0" applyNumberFormat="1" applyFont="1" applyFill="1" applyBorder="1" applyAlignment="1">
      <alignment horizontal="center" vertical="center"/>
    </xf>
    <xf numFmtId="14" fontId="2" fillId="3" borderId="6" xfId="0" applyNumberFormat="1" applyFont="1" applyFill="1" applyBorder="1"/>
    <xf numFmtId="0" fontId="67" fillId="3" borderId="183" xfId="0" applyFont="1" applyFill="1" applyBorder="1" applyAlignment="1">
      <alignment horizontal="center" vertical="center"/>
    </xf>
    <xf numFmtId="49" fontId="67" fillId="3" borderId="183" xfId="0" applyNumberFormat="1" applyFont="1" applyFill="1" applyBorder="1" applyAlignment="1">
      <alignment horizontal="center" vertical="center"/>
    </xf>
    <xf numFmtId="9" fontId="67" fillId="3" borderId="183" xfId="1" applyFont="1" applyFill="1" applyBorder="1" applyAlignment="1">
      <alignment horizontal="right" vertical="center"/>
    </xf>
    <xf numFmtId="174" fontId="67" fillId="3" borderId="183" xfId="0" applyNumberFormat="1" applyFont="1" applyFill="1" applyBorder="1" applyAlignment="1">
      <alignment horizontal="center" vertical="center"/>
    </xf>
    <xf numFmtId="174" fontId="18" fillId="3" borderId="183" xfId="0" applyNumberFormat="1" applyFont="1" applyFill="1" applyBorder="1" applyAlignment="1">
      <alignment vertical="center"/>
    </xf>
    <xf numFmtId="164" fontId="3" fillId="30" borderId="39" xfId="0" applyNumberFormat="1" applyFont="1" applyFill="1" applyBorder="1" applyAlignment="1">
      <alignment horizontal="center" vertical="center"/>
    </xf>
    <xf numFmtId="0" fontId="70" fillId="30" borderId="174" xfId="0" applyFont="1" applyFill="1" applyBorder="1"/>
    <xf numFmtId="0" fontId="0" fillId="30" borderId="184" xfId="0" applyFill="1" applyBorder="1" applyAlignment="1">
      <alignment horizontal="left" indent="1"/>
    </xf>
    <xf numFmtId="0" fontId="0" fillId="30" borderId="174" xfId="0" applyNumberFormat="1" applyFill="1" applyBorder="1"/>
    <xf numFmtId="0" fontId="75" fillId="30" borderId="184" xfId="0" applyFont="1" applyFill="1" applyBorder="1" applyAlignment="1">
      <alignment horizontal="left" indent="1"/>
    </xf>
    <xf numFmtId="164" fontId="3" fillId="3" borderId="17" xfId="0" applyNumberFormat="1" applyFont="1" applyFill="1" applyBorder="1" applyAlignment="1">
      <alignment horizontal="center" vertical="center"/>
    </xf>
    <xf numFmtId="169" fontId="78" fillId="2" borderId="0" xfId="0" applyNumberFormat="1" applyFont="1" applyFill="1" applyAlignment="1">
      <alignment horizontal="center"/>
    </xf>
    <xf numFmtId="172" fontId="78" fillId="2" borderId="0" xfId="0" applyNumberFormat="1" applyFont="1" applyFill="1" applyAlignment="1">
      <alignment horizontal="center"/>
    </xf>
    <xf numFmtId="0" fontId="48" fillId="28" borderId="8" xfId="0" applyFont="1" applyFill="1" applyBorder="1" applyAlignment="1">
      <alignment horizontal="center" vertical="center"/>
    </xf>
    <xf numFmtId="0" fontId="48" fillId="28" borderId="13" xfId="0" applyFont="1" applyFill="1" applyBorder="1" applyAlignment="1">
      <alignment horizontal="center" vertical="center"/>
    </xf>
    <xf numFmtId="0" fontId="48" fillId="28" borderId="37" xfId="0" applyFont="1" applyFill="1" applyBorder="1" applyAlignment="1">
      <alignment horizontal="center" vertical="center"/>
    </xf>
    <xf numFmtId="0" fontId="4" fillId="43" borderId="23" xfId="0" applyFont="1" applyFill="1" applyBorder="1" applyAlignment="1">
      <alignment horizontal="center" vertical="center" wrapText="1"/>
    </xf>
    <xf numFmtId="1" fontId="4" fillId="0" borderId="16" xfId="0" applyNumberFormat="1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4" fillId="43" borderId="22" xfId="0" applyFont="1" applyFill="1" applyBorder="1" applyAlignment="1">
      <alignment horizontal="center" vertical="center" wrapText="1"/>
    </xf>
    <xf numFmtId="0" fontId="4" fillId="43" borderId="24" xfId="0" applyFont="1" applyFill="1" applyBorder="1" applyAlignment="1">
      <alignment horizontal="center" vertical="center" wrapText="1"/>
    </xf>
    <xf numFmtId="1" fontId="4" fillId="0" borderId="4" xfId="0" applyNumberFormat="1" applyFont="1" applyBorder="1" applyAlignment="1">
      <alignment horizontal="center" vertical="center"/>
    </xf>
    <xf numFmtId="0" fontId="4" fillId="0" borderId="67" xfId="0" applyFont="1" applyBorder="1" applyAlignment="1">
      <alignment horizontal="center" vertical="center"/>
    </xf>
    <xf numFmtId="0" fontId="48" fillId="28" borderId="9" xfId="0" applyFont="1" applyFill="1" applyBorder="1" applyAlignment="1">
      <alignment horizontal="center" vertical="center"/>
    </xf>
    <xf numFmtId="0" fontId="48" fillId="28" borderId="10" xfId="0" applyFont="1" applyFill="1" applyBorder="1" applyAlignment="1">
      <alignment horizontal="center" vertical="center"/>
    </xf>
    <xf numFmtId="0" fontId="48" fillId="28" borderId="12" xfId="0" applyFont="1" applyFill="1" applyBorder="1" applyAlignment="1">
      <alignment horizontal="center" vertical="center"/>
    </xf>
    <xf numFmtId="0" fontId="48" fillId="28" borderId="9" xfId="0" applyFont="1" applyFill="1" applyBorder="1" applyAlignment="1">
      <alignment horizontal="center" vertical="center" wrapText="1"/>
    </xf>
    <xf numFmtId="0" fontId="48" fillId="28" borderId="10" xfId="0" applyFont="1" applyFill="1" applyBorder="1" applyAlignment="1">
      <alignment horizontal="center" vertical="center" wrapText="1"/>
    </xf>
    <xf numFmtId="0" fontId="48" fillId="28" borderId="12" xfId="0" applyFont="1" applyFill="1" applyBorder="1" applyAlignment="1">
      <alignment horizontal="center" vertical="center" wrapText="1"/>
    </xf>
    <xf numFmtId="168" fontId="6" fillId="33" borderId="9" xfId="0" applyNumberFormat="1" applyFont="1" applyFill="1" applyBorder="1" applyAlignment="1">
      <alignment horizontal="center" vertical="center"/>
    </xf>
    <xf numFmtId="168" fontId="6" fillId="33" borderId="10" xfId="0" applyNumberFormat="1" applyFont="1" applyFill="1" applyBorder="1" applyAlignment="1">
      <alignment horizontal="center" vertical="center"/>
    </xf>
    <xf numFmtId="168" fontId="6" fillId="33" borderId="12" xfId="0" applyNumberFormat="1" applyFont="1" applyFill="1" applyBorder="1" applyAlignment="1">
      <alignment horizontal="center" vertical="center"/>
    </xf>
    <xf numFmtId="0" fontId="3" fillId="44" borderId="15" xfId="0" applyFont="1" applyFill="1" applyBorder="1" applyAlignment="1">
      <alignment horizontal="center" vertical="center" wrapText="1"/>
    </xf>
    <xf numFmtId="0" fontId="3" fillId="44" borderId="68" xfId="0" applyFont="1" applyFill="1" applyBorder="1" applyAlignment="1">
      <alignment horizontal="center" vertical="center" wrapText="1"/>
    </xf>
    <xf numFmtId="168" fontId="34" fillId="28" borderId="9" xfId="0" applyNumberFormat="1" applyFont="1" applyFill="1" applyBorder="1" applyAlignment="1">
      <alignment horizontal="center" vertical="center"/>
    </xf>
    <xf numFmtId="168" fontId="34" fillId="28" borderId="10" xfId="0" applyNumberFormat="1" applyFont="1" applyFill="1" applyBorder="1" applyAlignment="1">
      <alignment horizontal="center" vertical="center"/>
    </xf>
    <xf numFmtId="168" fontId="34" fillId="28" borderId="12" xfId="0" applyNumberFormat="1" applyFont="1" applyFill="1" applyBorder="1" applyAlignment="1">
      <alignment horizontal="center" vertical="center"/>
    </xf>
    <xf numFmtId="0" fontId="4" fillId="28" borderId="8" xfId="0" applyFont="1" applyFill="1" applyBorder="1" applyAlignment="1">
      <alignment horizontal="center" vertical="center"/>
    </xf>
    <xf numFmtId="0" fontId="4" fillId="28" borderId="13" xfId="0" applyFont="1" applyFill="1" applyBorder="1" applyAlignment="1">
      <alignment horizontal="center" vertical="center"/>
    </xf>
    <xf numFmtId="0" fontId="4" fillId="28" borderId="37" xfId="0" applyFont="1" applyFill="1" applyBorder="1" applyAlignment="1">
      <alignment horizontal="center" vertical="center"/>
    </xf>
    <xf numFmtId="0" fontId="0" fillId="28" borderId="19" xfId="0" applyFill="1" applyBorder="1" applyAlignment="1">
      <alignment horizontal="center" wrapText="1"/>
    </xf>
    <xf numFmtId="0" fontId="0" fillId="28" borderId="0" xfId="0" applyFont="1" applyFill="1" applyBorder="1" applyAlignment="1">
      <alignment horizontal="center" wrapText="1"/>
    </xf>
    <xf numFmtId="0" fontId="0" fillId="28" borderId="38" xfId="0" applyFont="1" applyFill="1" applyBorder="1" applyAlignment="1">
      <alignment horizontal="center" wrapText="1"/>
    </xf>
    <xf numFmtId="0" fontId="4" fillId="33" borderId="8" xfId="0" applyFont="1" applyFill="1" applyBorder="1" applyAlignment="1">
      <alignment horizontal="center" vertical="center" wrapText="1"/>
    </xf>
    <xf numFmtId="0" fontId="4" fillId="33" borderId="13" xfId="0" applyFont="1" applyFill="1" applyBorder="1" applyAlignment="1">
      <alignment horizontal="center" vertical="center"/>
    </xf>
    <xf numFmtId="0" fontId="4" fillId="33" borderId="37" xfId="0" applyFont="1" applyFill="1" applyBorder="1" applyAlignment="1">
      <alignment horizontal="center" vertical="center"/>
    </xf>
    <xf numFmtId="0" fontId="0" fillId="33" borderId="19" xfId="0" applyFill="1" applyBorder="1" applyAlignment="1">
      <alignment horizontal="center" wrapText="1"/>
    </xf>
    <xf numFmtId="0" fontId="0" fillId="33" borderId="0" xfId="0" applyFont="1" applyFill="1" applyBorder="1" applyAlignment="1">
      <alignment horizontal="center" wrapText="1"/>
    </xf>
    <xf numFmtId="0" fontId="0" fillId="33" borderId="38" xfId="0" applyFont="1" applyFill="1" applyBorder="1" applyAlignment="1">
      <alignment horizontal="center" wrapText="1"/>
    </xf>
    <xf numFmtId="0" fontId="3" fillId="26" borderId="53" xfId="0" applyFont="1" applyFill="1" applyBorder="1" applyAlignment="1">
      <alignment horizontal="center" vertical="center" wrapText="1"/>
    </xf>
    <xf numFmtId="0" fontId="3" fillId="26" borderId="15" xfId="0" applyFont="1" applyFill="1" applyBorder="1" applyAlignment="1">
      <alignment horizontal="center" vertical="center" wrapText="1"/>
    </xf>
    <xf numFmtId="0" fontId="3" fillId="26" borderId="68" xfId="0" applyFont="1" applyFill="1" applyBorder="1" applyAlignment="1">
      <alignment horizontal="center" vertical="center" wrapText="1"/>
    </xf>
    <xf numFmtId="0" fontId="6" fillId="30" borderId="179" xfId="42102" applyFont="1" applyFill="1" applyBorder="1" applyAlignment="1">
      <alignment horizontal="center" wrapText="1"/>
    </xf>
    <xf numFmtId="0" fontId="40" fillId="30" borderId="179" xfId="42102" applyFont="1" applyFill="1" applyBorder="1" applyAlignment="1">
      <alignment horizontal="center" wrapText="1"/>
    </xf>
    <xf numFmtId="0" fontId="3" fillId="69" borderId="174" xfId="0" applyFont="1" applyFill="1" applyBorder="1" applyAlignment="1">
      <alignment horizontal="center"/>
    </xf>
    <xf numFmtId="0" fontId="69" fillId="66" borderId="140" xfId="42102" applyFont="1" applyFill="1" applyBorder="1" applyAlignment="1">
      <alignment horizontal="center" wrapText="1"/>
    </xf>
    <xf numFmtId="0" fontId="71" fillId="68" borderId="141" xfId="42102" applyFont="1" applyFill="1" applyBorder="1" applyAlignment="1">
      <alignment horizontal="center"/>
    </xf>
    <xf numFmtId="0" fontId="71" fillId="68" borderId="142" xfId="42102" applyFont="1" applyFill="1" applyBorder="1" applyAlignment="1">
      <alignment horizontal="center"/>
    </xf>
    <xf numFmtId="0" fontId="71" fillId="68" borderId="143" xfId="42102" applyFont="1" applyFill="1" applyBorder="1" applyAlignment="1">
      <alignment horizontal="center"/>
    </xf>
    <xf numFmtId="0" fontId="71" fillId="66" borderId="17" xfId="42102" applyFont="1" applyFill="1" applyBorder="1" applyAlignment="1">
      <alignment horizontal="center" wrapText="1"/>
    </xf>
    <xf numFmtId="0" fontId="0" fillId="26" borderId="84" xfId="0" applyFill="1" applyBorder="1" applyAlignment="1">
      <alignment horizontal="center" vertical="center"/>
    </xf>
    <xf numFmtId="0" fontId="0" fillId="26" borderId="16" xfId="0" applyFill="1" applyBorder="1" applyAlignment="1">
      <alignment horizontal="center" vertical="center"/>
    </xf>
    <xf numFmtId="0" fontId="0" fillId="26" borderId="20" xfId="0" applyFill="1" applyBorder="1" applyAlignment="1">
      <alignment horizontal="center" vertical="center"/>
    </xf>
    <xf numFmtId="0" fontId="3" fillId="33" borderId="82" xfId="0" applyFont="1" applyFill="1" applyBorder="1" applyAlignment="1">
      <alignment horizontal="center" vertical="center"/>
    </xf>
    <xf numFmtId="0" fontId="3" fillId="33" borderId="78" xfId="0" applyFont="1" applyFill="1" applyBorder="1" applyAlignment="1">
      <alignment horizontal="center" vertical="center"/>
    </xf>
    <xf numFmtId="0" fontId="3" fillId="33" borderId="88" xfId="0" applyFont="1" applyFill="1" applyBorder="1" applyAlignment="1">
      <alignment horizontal="center" vertical="center" wrapText="1"/>
    </xf>
    <xf numFmtId="0" fontId="3" fillId="33" borderId="92" xfId="0" applyFont="1" applyFill="1" applyBorder="1" applyAlignment="1">
      <alignment horizontal="center" vertical="center" wrapText="1"/>
    </xf>
    <xf numFmtId="0" fontId="3" fillId="33" borderId="36" xfId="0" applyFont="1" applyFill="1" applyBorder="1" applyAlignment="1">
      <alignment horizontal="center" vertical="center" wrapText="1"/>
    </xf>
    <xf numFmtId="0" fontId="0" fillId="28" borderId="19" xfId="0" applyFont="1" applyFill="1" applyBorder="1" applyAlignment="1">
      <alignment horizontal="center" wrapText="1"/>
    </xf>
    <xf numFmtId="0" fontId="0" fillId="33" borderId="19" xfId="0" applyFont="1" applyFill="1" applyBorder="1" applyAlignment="1">
      <alignment horizontal="center"/>
    </xf>
    <xf numFmtId="0" fontId="0" fillId="33" borderId="0" xfId="0" applyFont="1" applyFill="1" applyBorder="1" applyAlignment="1">
      <alignment horizontal="center"/>
    </xf>
    <xf numFmtId="0" fontId="0" fillId="33" borderId="38" xfId="0" applyFont="1" applyFill="1" applyBorder="1" applyAlignment="1">
      <alignment horizontal="center"/>
    </xf>
    <xf numFmtId="0" fontId="3" fillId="34" borderId="82" xfId="0" applyFont="1" applyFill="1" applyBorder="1" applyAlignment="1">
      <alignment horizontal="center" vertical="center"/>
    </xf>
    <xf numFmtId="0" fontId="3" fillId="34" borderId="79" xfId="0" applyFont="1" applyFill="1" applyBorder="1" applyAlignment="1">
      <alignment horizontal="center" vertical="center"/>
    </xf>
    <xf numFmtId="0" fontId="0" fillId="29" borderId="84" xfId="0" applyFill="1" applyBorder="1" applyAlignment="1">
      <alignment horizontal="center" vertical="center"/>
    </xf>
    <xf numFmtId="0" fontId="0" fillId="29" borderId="16" xfId="0" applyFill="1" applyBorder="1" applyAlignment="1">
      <alignment horizontal="center" vertical="center"/>
    </xf>
    <xf numFmtId="0" fontId="0" fillId="29" borderId="84" xfId="0" applyFill="1" applyBorder="1" applyAlignment="1">
      <alignment horizontal="center" vertical="center" wrapText="1"/>
    </xf>
    <xf numFmtId="0" fontId="0" fillId="29" borderId="20" xfId="0" applyFill="1" applyBorder="1" applyAlignment="1">
      <alignment horizontal="center" vertical="center" wrapText="1"/>
    </xf>
    <xf numFmtId="0" fontId="3" fillId="30" borderId="19" xfId="0" applyFont="1" applyFill="1" applyBorder="1" applyAlignment="1">
      <alignment horizontal="center" vertical="center" wrapText="1"/>
    </xf>
    <xf numFmtId="0" fontId="3" fillId="30" borderId="9" xfId="0" applyFont="1" applyFill="1" applyBorder="1" applyAlignment="1">
      <alignment horizontal="center" vertical="center" wrapText="1"/>
    </xf>
    <xf numFmtId="168" fontId="34" fillId="28" borderId="19" xfId="0" applyNumberFormat="1" applyFont="1" applyFill="1" applyBorder="1" applyAlignment="1">
      <alignment horizontal="center" vertical="center"/>
    </xf>
    <xf numFmtId="168" fontId="34" fillId="28" borderId="0" xfId="0" applyNumberFormat="1" applyFont="1" applyFill="1" applyBorder="1" applyAlignment="1">
      <alignment horizontal="center" vertical="center"/>
    </xf>
    <xf numFmtId="168" fontId="34" fillId="28" borderId="38" xfId="0" applyNumberFormat="1" applyFont="1" applyFill="1" applyBorder="1" applyAlignment="1">
      <alignment horizontal="center" vertical="center"/>
    </xf>
    <xf numFmtId="168" fontId="6" fillId="33" borderId="19" xfId="0" applyNumberFormat="1" applyFont="1" applyFill="1" applyBorder="1" applyAlignment="1">
      <alignment horizontal="center" vertical="center"/>
    </xf>
    <xf numFmtId="168" fontId="6" fillId="33" borderId="0" xfId="0" applyNumberFormat="1" applyFont="1" applyFill="1" applyBorder="1" applyAlignment="1">
      <alignment horizontal="center" vertical="center"/>
    </xf>
    <xf numFmtId="168" fontId="6" fillId="33" borderId="38" xfId="0" applyNumberFormat="1" applyFont="1" applyFill="1" applyBorder="1" applyAlignment="1">
      <alignment horizontal="center" vertical="center"/>
    </xf>
    <xf numFmtId="0" fontId="4" fillId="33" borderId="8" xfId="0" applyFont="1" applyFill="1" applyBorder="1" applyAlignment="1">
      <alignment horizontal="center" vertical="center"/>
    </xf>
    <xf numFmtId="0" fontId="0" fillId="39" borderId="76" xfId="0" applyFont="1" applyFill="1" applyBorder="1" applyAlignment="1">
      <alignment horizontal="center" vertical="center"/>
    </xf>
    <xf numFmtId="0" fontId="0" fillId="39" borderId="84" xfId="0" applyFont="1" applyFill="1" applyBorder="1" applyAlignment="1">
      <alignment horizontal="center" vertical="center"/>
    </xf>
    <xf numFmtId="0" fontId="3" fillId="50" borderId="94" xfId="0" applyFont="1" applyFill="1" applyBorder="1" applyAlignment="1">
      <alignment horizontal="center" vertical="center" wrapText="1"/>
    </xf>
    <xf numFmtId="0" fontId="3" fillId="50" borderId="95" xfId="0" applyFont="1" applyFill="1" applyBorder="1" applyAlignment="1">
      <alignment horizontal="center" vertical="center" wrapText="1"/>
    </xf>
    <xf numFmtId="0" fontId="3" fillId="51" borderId="94" xfId="0" applyFont="1" applyFill="1" applyBorder="1" applyAlignment="1">
      <alignment horizontal="center" vertical="center" wrapText="1"/>
    </xf>
    <xf numFmtId="0" fontId="3" fillId="51" borderId="95" xfId="0" applyFont="1" applyFill="1" applyBorder="1" applyAlignment="1">
      <alignment horizontal="center" vertical="center" wrapText="1"/>
    </xf>
    <xf numFmtId="0" fontId="3" fillId="30" borderId="94" xfId="0" applyFont="1" applyFill="1" applyBorder="1" applyAlignment="1">
      <alignment horizontal="center" vertical="center" wrapText="1"/>
    </xf>
    <xf numFmtId="0" fontId="3" fillId="30" borderId="95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3" fillId="48" borderId="94" xfId="0" applyFont="1" applyFill="1" applyBorder="1" applyAlignment="1">
      <alignment horizontal="center" vertical="center" wrapText="1"/>
    </xf>
    <xf numFmtId="0" fontId="3" fillId="48" borderId="95" xfId="0" applyFont="1" applyFill="1" applyBorder="1" applyAlignment="1">
      <alignment horizontal="center" vertical="center" wrapText="1"/>
    </xf>
    <xf numFmtId="0" fontId="3" fillId="48" borderId="93" xfId="0" applyFont="1" applyFill="1" applyBorder="1" applyAlignment="1">
      <alignment horizontal="center" vertical="center" wrapText="1"/>
    </xf>
    <xf numFmtId="0" fontId="3" fillId="49" borderId="93" xfId="0" applyFont="1" applyFill="1" applyBorder="1" applyAlignment="1">
      <alignment horizontal="center" vertical="center" wrapText="1"/>
    </xf>
    <xf numFmtId="0" fontId="52" fillId="50" borderId="94" xfId="0" applyFont="1" applyFill="1" applyBorder="1" applyAlignment="1">
      <alignment horizontal="center" vertical="center" wrapText="1"/>
    </xf>
    <xf numFmtId="0" fontId="52" fillId="50" borderId="95" xfId="0" applyFont="1" applyFill="1" applyBorder="1" applyAlignment="1">
      <alignment horizontal="center" vertical="center" wrapText="1"/>
    </xf>
    <xf numFmtId="0" fontId="3" fillId="50" borderId="94" xfId="0" applyFont="1" applyFill="1" applyBorder="1" applyAlignment="1">
      <alignment horizontal="center" vertical="top" wrapText="1"/>
    </xf>
    <xf numFmtId="0" fontId="3" fillId="50" borderId="95" xfId="0" applyFont="1" applyFill="1" applyBorder="1" applyAlignment="1">
      <alignment horizontal="center" vertical="top" wrapText="1"/>
    </xf>
    <xf numFmtId="0" fontId="3" fillId="48" borderId="18" xfId="0" applyFont="1" applyFill="1" applyBorder="1" applyAlignment="1">
      <alignment horizontal="center" vertical="center" wrapText="1"/>
    </xf>
    <xf numFmtId="0" fontId="3" fillId="48" borderId="17" xfId="0" applyFont="1" applyFill="1" applyBorder="1" applyAlignment="1">
      <alignment horizontal="center" vertical="center" wrapText="1"/>
    </xf>
    <xf numFmtId="0" fontId="3" fillId="40" borderId="1" xfId="0" applyFont="1" applyFill="1" applyBorder="1" applyAlignment="1">
      <alignment horizontal="center" vertical="center" wrapText="1"/>
    </xf>
    <xf numFmtId="0" fontId="3" fillId="40" borderId="44" xfId="0" applyFont="1" applyFill="1" applyBorder="1" applyAlignment="1">
      <alignment horizontal="center" vertical="center" wrapText="1"/>
    </xf>
    <xf numFmtId="0" fontId="4" fillId="26" borderId="8" xfId="0" applyFont="1" applyFill="1" applyBorder="1" applyAlignment="1">
      <alignment horizontal="center" vertical="center"/>
    </xf>
    <xf numFmtId="0" fontId="4" fillId="26" borderId="13" xfId="0" applyFont="1" applyFill="1" applyBorder="1" applyAlignment="1">
      <alignment horizontal="center" vertical="center"/>
    </xf>
    <xf numFmtId="0" fontId="4" fillId="26" borderId="37" xfId="0" applyFont="1" applyFill="1" applyBorder="1" applyAlignment="1">
      <alignment horizontal="center" vertical="center"/>
    </xf>
    <xf numFmtId="0" fontId="40" fillId="40" borderId="22" xfId="0" applyFont="1" applyFill="1" applyBorder="1" applyAlignment="1">
      <alignment horizontal="center" vertical="center"/>
    </xf>
    <xf numFmtId="0" fontId="40" fillId="40" borderId="5" xfId="0" applyFont="1" applyFill="1" applyBorder="1" applyAlignment="1">
      <alignment horizontal="center" vertical="center"/>
    </xf>
    <xf numFmtId="0" fontId="40" fillId="40" borderId="7" xfId="0" applyFont="1" applyFill="1" applyBorder="1" applyAlignment="1">
      <alignment horizontal="center" vertical="center"/>
    </xf>
    <xf numFmtId="0" fontId="3" fillId="40" borderId="8" xfId="0" applyFont="1" applyFill="1" applyBorder="1" applyAlignment="1">
      <alignment horizontal="center" vertical="center" wrapText="1"/>
    </xf>
    <xf numFmtId="0" fontId="3" fillId="40" borderId="9" xfId="0" applyFont="1" applyFill="1" applyBorder="1" applyAlignment="1">
      <alignment horizontal="center" vertical="center" wrapText="1"/>
    </xf>
    <xf numFmtId="0" fontId="0" fillId="28" borderId="4" xfId="0" applyFill="1" applyBorder="1" applyAlignment="1">
      <alignment horizontal="center" vertical="center"/>
    </xf>
    <xf numFmtId="0" fontId="0" fillId="28" borderId="67" xfId="0" applyFill="1" applyBorder="1" applyAlignment="1">
      <alignment horizontal="center" vertical="center"/>
    </xf>
    <xf numFmtId="2" fontId="0" fillId="3" borderId="3" xfId="0" applyNumberFormat="1" applyFont="1" applyFill="1" applyBorder="1" applyAlignment="1">
      <alignment horizontal="center" vertical="center"/>
    </xf>
    <xf numFmtId="2" fontId="0" fillId="3" borderId="36" xfId="0" applyNumberFormat="1" applyFont="1" applyFill="1" applyBorder="1" applyAlignment="1">
      <alignment horizontal="center" vertical="center"/>
    </xf>
    <xf numFmtId="2" fontId="0" fillId="3" borderId="4" xfId="0" applyNumberFormat="1" applyFont="1" applyFill="1" applyBorder="1" applyAlignment="1">
      <alignment horizontal="center" vertical="center"/>
    </xf>
    <xf numFmtId="2" fontId="0" fillId="3" borderId="67" xfId="0" applyNumberFormat="1" applyFont="1" applyFill="1" applyBorder="1" applyAlignment="1">
      <alignment horizontal="center" vertical="center"/>
    </xf>
    <xf numFmtId="10" fontId="0" fillId="3" borderId="6" xfId="1" applyNumberFormat="1" applyFont="1" applyFill="1" applyBorder="1" applyAlignment="1">
      <alignment horizontal="center" vertical="center"/>
    </xf>
    <xf numFmtId="10" fontId="0" fillId="3" borderId="56" xfId="1" applyNumberFormat="1" applyFont="1" applyFill="1" applyBorder="1" applyAlignment="1">
      <alignment horizontal="center" vertical="center"/>
    </xf>
    <xf numFmtId="0" fontId="3" fillId="40" borderId="1" xfId="0" applyFont="1" applyFill="1" applyBorder="1" applyAlignment="1">
      <alignment horizontal="center"/>
    </xf>
    <xf numFmtId="0" fontId="3" fillId="40" borderId="2" xfId="0" applyFont="1" applyFill="1" applyBorder="1" applyAlignment="1">
      <alignment horizontal="center"/>
    </xf>
    <xf numFmtId="0" fontId="3" fillId="40" borderId="44" xfId="0" applyFont="1" applyFill="1" applyBorder="1" applyAlignment="1">
      <alignment horizontal="center"/>
    </xf>
    <xf numFmtId="0" fontId="3" fillId="40" borderId="37" xfId="0" applyFont="1" applyFill="1" applyBorder="1" applyAlignment="1">
      <alignment horizontal="center" vertical="center" wrapText="1"/>
    </xf>
    <xf numFmtId="0" fontId="3" fillId="40" borderId="12" xfId="0" applyFont="1" applyFill="1" applyBorder="1" applyAlignment="1">
      <alignment horizontal="center" vertical="center" wrapText="1"/>
    </xf>
    <xf numFmtId="0" fontId="3" fillId="40" borderId="53" xfId="0" applyFont="1" applyFill="1" applyBorder="1" applyAlignment="1">
      <alignment horizontal="center" vertical="center" wrapText="1"/>
    </xf>
    <xf numFmtId="0" fontId="3" fillId="40" borderId="68" xfId="0" applyFont="1" applyFill="1" applyBorder="1" applyAlignment="1">
      <alignment horizontal="center" vertical="center" wrapText="1"/>
    </xf>
    <xf numFmtId="167" fontId="4" fillId="26" borderId="9" xfId="0" applyNumberFormat="1" applyFont="1" applyFill="1" applyBorder="1" applyAlignment="1">
      <alignment horizontal="center" vertical="top" wrapText="1"/>
    </xf>
    <xf numFmtId="167" fontId="4" fillId="26" borderId="10" xfId="0" applyNumberFormat="1" applyFont="1" applyFill="1" applyBorder="1" applyAlignment="1">
      <alignment horizontal="center" vertical="top" wrapText="1"/>
    </xf>
    <xf numFmtId="167" fontId="4" fillId="26" borderId="12" xfId="0" applyNumberFormat="1" applyFont="1" applyFill="1" applyBorder="1" applyAlignment="1">
      <alignment horizontal="center" vertical="top" wrapText="1"/>
    </xf>
    <xf numFmtId="0" fontId="3" fillId="40" borderId="19" xfId="0" applyFont="1" applyFill="1" applyBorder="1" applyAlignment="1">
      <alignment horizontal="center" vertical="center" wrapText="1"/>
    </xf>
    <xf numFmtId="0" fontId="0" fillId="28" borderId="16" xfId="0" applyFill="1" applyBorder="1" applyAlignment="1">
      <alignment horizontal="center" vertical="center"/>
    </xf>
    <xf numFmtId="0" fontId="0" fillId="28" borderId="100" xfId="0" applyFill="1" applyBorder="1" applyAlignment="1">
      <alignment horizontal="center" vertical="center"/>
    </xf>
    <xf numFmtId="2" fontId="0" fillId="3" borderId="73" xfId="0" applyNumberFormat="1" applyFont="1" applyFill="1" applyBorder="1" applyAlignment="1">
      <alignment horizontal="center" vertical="center"/>
    </xf>
    <xf numFmtId="2" fontId="0" fillId="3" borderId="66" xfId="0" applyNumberFormat="1" applyFont="1" applyFill="1" applyBorder="1" applyAlignment="1">
      <alignment horizontal="center" vertical="center"/>
    </xf>
    <xf numFmtId="0" fontId="0" fillId="28" borderId="120" xfId="0" applyFill="1" applyBorder="1" applyAlignment="1">
      <alignment horizontal="center" vertical="center"/>
    </xf>
    <xf numFmtId="0" fontId="66" fillId="62" borderId="175" xfId="0" applyFont="1" applyFill="1" applyBorder="1" applyAlignment="1">
      <alignment horizontal="center" vertical="center"/>
    </xf>
    <xf numFmtId="10" fontId="1" fillId="3" borderId="64" xfId="1" applyNumberFormat="1" applyFont="1" applyFill="1" applyBorder="1" applyAlignment="1">
      <alignment horizontal="center" vertical="center"/>
    </xf>
    <xf numFmtId="10" fontId="6" fillId="57" borderId="178" xfId="0" applyNumberFormat="1" applyFont="1" applyFill="1" applyBorder="1" applyAlignment="1">
      <alignment horizontal="center" vertical="center"/>
    </xf>
    <xf numFmtId="10" fontId="6" fillId="57" borderId="162" xfId="0" applyNumberFormat="1" applyFont="1" applyFill="1" applyBorder="1" applyAlignment="1">
      <alignment horizontal="center" vertical="center"/>
    </xf>
    <xf numFmtId="0" fontId="0" fillId="28" borderId="117" xfId="0" applyFill="1" applyBorder="1" applyAlignment="1">
      <alignment horizontal="center" vertical="center"/>
    </xf>
    <xf numFmtId="2" fontId="0" fillId="3" borderId="83" xfId="0" applyNumberFormat="1" applyFont="1" applyFill="1" applyBorder="1" applyAlignment="1">
      <alignment horizontal="center" vertical="center"/>
    </xf>
    <xf numFmtId="2" fontId="0" fillId="3" borderId="84" xfId="0" applyNumberFormat="1" applyFont="1" applyFill="1" applyBorder="1" applyAlignment="1">
      <alignment horizontal="center" vertical="center"/>
    </xf>
    <xf numFmtId="0" fontId="0" fillId="28" borderId="99" xfId="0" applyFill="1" applyBorder="1" applyAlignment="1">
      <alignment horizontal="center" vertical="center" wrapText="1"/>
    </xf>
    <xf numFmtId="0" fontId="0" fillId="28" borderId="54" xfId="0" applyFill="1" applyBorder="1" applyAlignment="1">
      <alignment horizontal="center" vertical="center" wrapText="1"/>
    </xf>
    <xf numFmtId="164" fontId="6" fillId="28" borderId="149" xfId="0" applyNumberFormat="1" applyFont="1" applyFill="1" applyBorder="1" applyAlignment="1">
      <alignment horizontal="center" vertical="center"/>
    </xf>
    <xf numFmtId="164" fontId="6" fillId="28" borderId="54" xfId="0" applyNumberFormat="1" applyFont="1" applyFill="1" applyBorder="1" applyAlignment="1">
      <alignment horizontal="center" vertical="center"/>
    </xf>
    <xf numFmtId="164" fontId="6" fillId="3" borderId="147" xfId="0" applyNumberFormat="1" applyFont="1" applyFill="1" applyBorder="1" applyAlignment="1">
      <alignment horizontal="center" vertical="center"/>
    </xf>
    <xf numFmtId="164" fontId="6" fillId="3" borderId="16" xfId="0" applyNumberFormat="1" applyFont="1" applyFill="1" applyBorder="1" applyAlignment="1">
      <alignment horizontal="center" vertical="center"/>
    </xf>
    <xf numFmtId="164" fontId="6" fillId="28" borderId="147" xfId="0" applyNumberFormat="1" applyFont="1" applyFill="1" applyBorder="1" applyAlignment="1">
      <alignment horizontal="center" vertical="center"/>
    </xf>
    <xf numFmtId="164" fontId="6" fillId="28" borderId="16" xfId="0" applyNumberFormat="1" applyFont="1" applyFill="1" applyBorder="1" applyAlignment="1">
      <alignment horizontal="center" vertical="center"/>
    </xf>
    <xf numFmtId="9" fontId="1" fillId="40" borderId="148" xfId="1" applyFont="1" applyFill="1" applyBorder="1" applyAlignment="1">
      <alignment horizontal="center" vertical="center"/>
    </xf>
    <xf numFmtId="9" fontId="1" fillId="40" borderId="70" xfId="1" applyFont="1" applyFill="1" applyBorder="1" applyAlignment="1">
      <alignment horizontal="center" vertical="center"/>
    </xf>
    <xf numFmtId="0" fontId="0" fillId="45" borderId="86" xfId="0" applyFill="1" applyBorder="1" applyAlignment="1">
      <alignment horizontal="center" vertical="center" wrapText="1"/>
    </xf>
    <xf numFmtId="0" fontId="0" fillId="45" borderId="19" xfId="0" applyFill="1" applyBorder="1" applyAlignment="1">
      <alignment horizontal="center" vertical="center" wrapText="1"/>
    </xf>
    <xf numFmtId="0" fontId="0" fillId="28" borderId="86" xfId="0" applyFill="1" applyBorder="1" applyAlignment="1">
      <alignment horizontal="center" vertical="center" wrapText="1"/>
    </xf>
    <xf numFmtId="0" fontId="0" fillId="28" borderId="50" xfId="0" applyFill="1" applyBorder="1" applyAlignment="1">
      <alignment horizontal="center" vertical="center" wrapText="1"/>
    </xf>
    <xf numFmtId="164" fontId="6" fillId="45" borderId="147" xfId="0" applyNumberFormat="1" applyFont="1" applyFill="1" applyBorder="1" applyAlignment="1">
      <alignment horizontal="center" vertical="center"/>
    </xf>
    <xf numFmtId="164" fontId="6" fillId="45" borderId="20" xfId="0" applyNumberFormat="1" applyFont="1" applyFill="1" applyBorder="1" applyAlignment="1">
      <alignment horizontal="center" vertical="center"/>
    </xf>
    <xf numFmtId="9" fontId="1" fillId="45" borderId="148" xfId="1" applyFont="1" applyFill="1" applyBorder="1" applyAlignment="1">
      <alignment horizontal="center" vertical="center"/>
    </xf>
    <xf numFmtId="9" fontId="1" fillId="45" borderId="70" xfId="1" applyFont="1" applyFill="1" applyBorder="1" applyAlignment="1">
      <alignment horizontal="center" vertical="center"/>
    </xf>
    <xf numFmtId="164" fontId="6" fillId="45" borderId="149" xfId="0" applyNumberFormat="1" applyFont="1" applyFill="1" applyBorder="1" applyAlignment="1">
      <alignment horizontal="center" vertical="center"/>
    </xf>
    <xf numFmtId="164" fontId="6" fillId="45" borderId="23" xfId="0" applyNumberFormat="1" applyFont="1" applyFill="1" applyBorder="1" applyAlignment="1">
      <alignment horizontal="center" vertical="center"/>
    </xf>
    <xf numFmtId="164" fontId="40" fillId="3" borderId="147" xfId="0" applyNumberFormat="1" applyFont="1" applyFill="1" applyBorder="1" applyAlignment="1">
      <alignment horizontal="center" vertical="center"/>
    </xf>
    <xf numFmtId="164" fontId="40" fillId="3" borderId="16" xfId="0" applyNumberFormat="1" applyFont="1" applyFill="1" applyBorder="1" applyAlignment="1">
      <alignment horizontal="center" vertical="center"/>
    </xf>
    <xf numFmtId="0" fontId="40" fillId="63" borderId="86" xfId="0" applyFont="1" applyFill="1" applyBorder="1" applyAlignment="1">
      <alignment horizontal="center" vertical="center" wrapText="1"/>
    </xf>
    <xf numFmtId="0" fontId="40" fillId="63" borderId="50" xfId="0" applyFont="1" applyFill="1" applyBorder="1" applyAlignment="1">
      <alignment horizontal="center" vertical="center" wrapText="1"/>
    </xf>
    <xf numFmtId="0" fontId="0" fillId="45" borderId="50" xfId="0" applyFill="1" applyBorder="1" applyAlignment="1">
      <alignment horizontal="center" vertical="center" wrapText="1"/>
    </xf>
    <xf numFmtId="164" fontId="6" fillId="28" borderId="20" xfId="0" applyNumberFormat="1" applyFont="1" applyFill="1" applyBorder="1" applyAlignment="1">
      <alignment horizontal="center" vertical="center"/>
    </xf>
    <xf numFmtId="164" fontId="40" fillId="3" borderId="20" xfId="0" applyNumberFormat="1" applyFont="1" applyFill="1" applyBorder="1" applyAlignment="1">
      <alignment horizontal="center" vertical="center"/>
    </xf>
    <xf numFmtId="164" fontId="6" fillId="45" borderId="54" xfId="0" applyNumberFormat="1" applyFont="1" applyFill="1" applyBorder="1" applyAlignment="1">
      <alignment horizontal="center" vertical="center"/>
    </xf>
    <xf numFmtId="164" fontId="6" fillId="45" borderId="16" xfId="0" applyNumberFormat="1" applyFont="1" applyFill="1" applyBorder="1" applyAlignment="1">
      <alignment horizontal="center" vertical="center"/>
    </xf>
    <xf numFmtId="0" fontId="6" fillId="36" borderId="8" xfId="0" applyFont="1" applyFill="1" applyBorder="1" applyAlignment="1">
      <alignment horizontal="center" vertical="center"/>
    </xf>
    <xf numFmtId="0" fontId="6" fillId="36" borderId="13" xfId="0" applyFont="1" applyFill="1" applyBorder="1" applyAlignment="1">
      <alignment horizontal="center" vertical="center"/>
    </xf>
    <xf numFmtId="0" fontId="6" fillId="36" borderId="37" xfId="0" applyFont="1" applyFill="1" applyBorder="1" applyAlignment="1">
      <alignment horizontal="center" vertical="center"/>
    </xf>
    <xf numFmtId="0" fontId="6" fillId="37" borderId="8" xfId="0" applyFont="1" applyFill="1" applyBorder="1" applyAlignment="1">
      <alignment horizontal="center" vertical="center"/>
    </xf>
    <xf numFmtId="0" fontId="6" fillId="37" borderId="13" xfId="0" applyFont="1" applyFill="1" applyBorder="1" applyAlignment="1">
      <alignment horizontal="center" vertical="center"/>
    </xf>
    <xf numFmtId="0" fontId="6" fillId="37" borderId="37" xfId="0" applyFont="1" applyFill="1" applyBorder="1" applyAlignment="1">
      <alignment horizontal="center" vertical="center"/>
    </xf>
    <xf numFmtId="164" fontId="6" fillId="28" borderId="23" xfId="0" applyNumberFormat="1" applyFont="1" applyFill="1" applyBorder="1" applyAlignment="1">
      <alignment horizontal="center" vertical="center"/>
    </xf>
    <xf numFmtId="164" fontId="6" fillId="3" borderId="20" xfId="0" applyNumberFormat="1" applyFont="1" applyFill="1" applyBorder="1" applyAlignment="1">
      <alignment horizontal="center" vertical="center"/>
    </xf>
    <xf numFmtId="0" fontId="6" fillId="26" borderId="22" xfId="0" applyFont="1" applyFill="1" applyBorder="1" applyAlignment="1">
      <alignment horizontal="center" vertical="center"/>
    </xf>
    <xf numFmtId="0" fontId="6" fillId="26" borderId="5" xfId="0" applyFont="1" applyFill="1" applyBorder="1" applyAlignment="1">
      <alignment horizontal="center" vertical="center"/>
    </xf>
    <xf numFmtId="0" fontId="6" fillId="26" borderId="7" xfId="0" applyFont="1" applyFill="1" applyBorder="1" applyAlignment="1">
      <alignment horizontal="center" vertical="center"/>
    </xf>
    <xf numFmtId="0" fontId="0" fillId="28" borderId="8" xfId="0" applyFill="1" applyBorder="1" applyAlignment="1">
      <alignment horizontal="center" vertical="center" wrapText="1"/>
    </xf>
    <xf numFmtId="164" fontId="40" fillId="3" borderId="5" xfId="0" applyNumberFormat="1" applyFont="1" applyFill="1" applyBorder="1" applyAlignment="1">
      <alignment horizontal="center" vertical="center"/>
    </xf>
    <xf numFmtId="164" fontId="6" fillId="28" borderId="5" xfId="0" applyNumberFormat="1" applyFont="1" applyFill="1" applyBorder="1" applyAlignment="1">
      <alignment horizontal="center" vertical="center"/>
    </xf>
    <xf numFmtId="9" fontId="1" fillId="40" borderId="7" xfId="1" applyFont="1" applyFill="1" applyBorder="1" applyAlignment="1">
      <alignment horizontal="center" vertical="center"/>
    </xf>
    <xf numFmtId="0" fontId="6" fillId="28" borderId="22" xfId="0" applyFont="1" applyFill="1" applyBorder="1" applyAlignment="1">
      <alignment horizontal="center" vertical="center"/>
    </xf>
    <xf numFmtId="0" fontId="6" fillId="28" borderId="5" xfId="0" applyFont="1" applyFill="1" applyBorder="1" applyAlignment="1">
      <alignment horizontal="center" vertical="center"/>
    </xf>
    <xf numFmtId="0" fontId="6" fillId="28" borderId="7" xfId="0" applyFont="1" applyFill="1" applyBorder="1" applyAlignment="1">
      <alignment horizontal="center" vertical="center"/>
    </xf>
    <xf numFmtId="164" fontId="6" fillId="28" borderId="22" xfId="0" applyNumberFormat="1" applyFont="1" applyFill="1" applyBorder="1" applyAlignment="1">
      <alignment horizontal="center" vertical="center"/>
    </xf>
    <xf numFmtId="164" fontId="6" fillId="3" borderId="5" xfId="0" applyNumberFormat="1" applyFont="1" applyFill="1" applyBorder="1" applyAlignment="1">
      <alignment horizontal="center" vertical="center"/>
    </xf>
    <xf numFmtId="0" fontId="4" fillId="28" borderId="53" xfId="0" applyFont="1" applyFill="1" applyBorder="1" applyAlignment="1">
      <alignment horizontal="center" vertical="center" textRotation="90" wrapText="1"/>
    </xf>
    <xf numFmtId="0" fontId="4" fillId="28" borderId="15" xfId="0" applyFont="1" applyFill="1" applyBorder="1" applyAlignment="1">
      <alignment horizontal="center" vertical="center" textRotation="90" wrapText="1"/>
    </xf>
    <xf numFmtId="0" fontId="4" fillId="28" borderId="68" xfId="0" applyFont="1" applyFill="1" applyBorder="1" applyAlignment="1">
      <alignment horizontal="center" vertical="center" textRotation="90" wrapText="1"/>
    </xf>
    <xf numFmtId="2" fontId="45" fillId="28" borderId="8" xfId="0" applyNumberFormat="1" applyFont="1" applyFill="1" applyBorder="1" applyAlignment="1">
      <alignment horizontal="center" vertical="center"/>
    </xf>
    <xf numFmtId="2" fontId="45" fillId="28" borderId="13" xfId="0" applyNumberFormat="1" applyFont="1" applyFill="1" applyBorder="1" applyAlignment="1">
      <alignment horizontal="center" vertical="center"/>
    </xf>
    <xf numFmtId="2" fontId="45" fillId="28" borderId="37" xfId="0" applyNumberFormat="1" applyFont="1" applyFill="1" applyBorder="1" applyAlignment="1">
      <alignment horizontal="center" vertical="center"/>
    </xf>
    <xf numFmtId="167" fontId="45" fillId="28" borderId="9" xfId="0" applyNumberFormat="1" applyFont="1" applyFill="1" applyBorder="1" applyAlignment="1">
      <alignment horizontal="center" vertical="top"/>
    </xf>
    <xf numFmtId="167" fontId="45" fillId="28" borderId="10" xfId="0" applyNumberFormat="1" applyFont="1" applyFill="1" applyBorder="1" applyAlignment="1">
      <alignment horizontal="center" vertical="top"/>
    </xf>
    <xf numFmtId="167" fontId="45" fillId="28" borderId="12" xfId="0" applyNumberFormat="1" applyFont="1" applyFill="1" applyBorder="1" applyAlignment="1">
      <alignment horizontal="center" vertical="top"/>
    </xf>
    <xf numFmtId="0" fontId="42" fillId="28" borderId="7" xfId="42052" applyFont="1" applyFill="1" applyBorder="1" applyAlignment="1">
      <alignment horizontal="center" vertical="center" wrapText="1"/>
    </xf>
    <xf numFmtId="0" fontId="42" fillId="28" borderId="72" xfId="42052" applyFont="1" applyFill="1" applyBorder="1" applyAlignment="1">
      <alignment horizontal="center" vertical="center" wrapText="1"/>
    </xf>
    <xf numFmtId="0" fontId="6" fillId="28" borderId="8" xfId="27278" applyFont="1" applyFill="1" applyBorder="1" applyAlignment="1">
      <alignment horizontal="center" vertical="center" wrapText="1"/>
    </xf>
    <xf numFmtId="0" fontId="6" fillId="28" borderId="9" xfId="27278" applyFont="1" applyFill="1" applyBorder="1" applyAlignment="1">
      <alignment horizontal="center" vertical="center" wrapText="1"/>
    </xf>
    <xf numFmtId="0" fontId="42" fillId="28" borderId="53" xfId="27278" applyFont="1" applyFill="1" applyBorder="1" applyAlignment="1">
      <alignment horizontal="center" vertical="center" wrapText="1"/>
    </xf>
    <xf numFmtId="0" fontId="42" fillId="28" borderId="68" xfId="27278" applyFont="1" applyFill="1" applyBorder="1" applyAlignment="1">
      <alignment horizontal="center" vertical="center" wrapText="1"/>
    </xf>
    <xf numFmtId="164" fontId="40" fillId="28" borderId="3" xfId="0" applyNumberFormat="1" applyFont="1" applyFill="1" applyBorder="1" applyAlignment="1">
      <alignment horizontal="center" vertical="center"/>
    </xf>
    <xf numFmtId="164" fontId="40" fillId="28" borderId="36" xfId="0" applyNumberFormat="1" applyFont="1" applyFill="1" applyBorder="1" applyAlignment="1">
      <alignment horizontal="center" vertical="center"/>
    </xf>
    <xf numFmtId="164" fontId="40" fillId="28" borderId="4" xfId="0" applyNumberFormat="1" applyFont="1" applyFill="1" applyBorder="1" applyAlignment="1">
      <alignment horizontal="center" vertical="center"/>
    </xf>
    <xf numFmtId="164" fontId="40" fillId="28" borderId="11" xfId="0" applyNumberFormat="1" applyFont="1" applyFill="1" applyBorder="1" applyAlignment="1">
      <alignment horizontal="center" vertical="center"/>
    </xf>
    <xf numFmtId="164" fontId="40" fillId="28" borderId="4" xfId="0" applyNumberFormat="1" applyFont="1" applyFill="1" applyBorder="1" applyAlignment="1">
      <alignment horizontal="center" vertical="center" wrapText="1"/>
    </xf>
    <xf numFmtId="164" fontId="40" fillId="28" borderId="11" xfId="0" applyNumberFormat="1" applyFont="1" applyFill="1" applyBorder="1" applyAlignment="1">
      <alignment horizontal="center" vertical="center" wrapText="1"/>
    </xf>
    <xf numFmtId="10" fontId="40" fillId="28" borderId="6" xfId="0" applyNumberFormat="1" applyFont="1" applyFill="1" applyBorder="1" applyAlignment="1">
      <alignment horizontal="center" vertical="center"/>
    </xf>
    <xf numFmtId="10" fontId="40" fillId="28" borderId="56" xfId="0" applyNumberFormat="1" applyFont="1" applyFill="1" applyBorder="1" applyAlignment="1">
      <alignment horizontal="center" vertical="center"/>
    </xf>
    <xf numFmtId="0" fontId="0" fillId="28" borderId="19" xfId="0" applyFill="1" applyBorder="1" applyAlignment="1">
      <alignment horizontal="center" vertical="center" wrapText="1"/>
    </xf>
    <xf numFmtId="164" fontId="6" fillId="28" borderId="24" xfId="0" applyNumberFormat="1" applyFont="1" applyFill="1" applyBorder="1" applyAlignment="1">
      <alignment horizontal="center" vertical="center"/>
    </xf>
    <xf numFmtId="164" fontId="6" fillId="3" borderId="57" xfId="0" applyNumberFormat="1" applyFont="1" applyFill="1" applyBorder="1" applyAlignment="1">
      <alignment horizontal="center" vertical="center"/>
    </xf>
    <xf numFmtId="164" fontId="6" fillId="28" borderId="57" xfId="0" applyNumberFormat="1" applyFont="1" applyFill="1" applyBorder="1" applyAlignment="1">
      <alignment horizontal="center" vertical="center"/>
    </xf>
    <xf numFmtId="9" fontId="1" fillId="40" borderId="72" xfId="1" applyFont="1" applyFill="1" applyBorder="1" applyAlignment="1">
      <alignment horizontal="center" vertical="center"/>
    </xf>
    <xf numFmtId="169" fontId="6" fillId="28" borderId="8" xfId="0" applyNumberFormat="1" applyFont="1" applyFill="1" applyBorder="1" applyAlignment="1">
      <alignment horizontal="center" vertical="center"/>
    </xf>
    <xf numFmtId="169" fontId="6" fillId="28" borderId="9" xfId="0" applyNumberFormat="1" applyFont="1" applyFill="1" applyBorder="1" applyAlignment="1">
      <alignment horizontal="center" vertical="center"/>
    </xf>
    <xf numFmtId="0" fontId="2" fillId="28" borderId="91" xfId="0" applyFont="1" applyFill="1" applyBorder="1" applyAlignment="1">
      <alignment horizontal="center" vertical="center" wrapText="1"/>
    </xf>
    <xf numFmtId="0" fontId="2" fillId="28" borderId="54" xfId="0" applyFont="1" applyFill="1" applyBorder="1" applyAlignment="1">
      <alignment horizontal="center" vertical="center" wrapText="1"/>
    </xf>
    <xf numFmtId="9" fontId="3" fillId="40" borderId="171" xfId="1" applyFont="1" applyFill="1" applyBorder="1" applyAlignment="1">
      <alignment horizontal="center" vertical="center"/>
    </xf>
    <xf numFmtId="2" fontId="3" fillId="40" borderId="170" xfId="0" applyNumberFormat="1" applyFont="1" applyFill="1" applyBorder="1" applyAlignment="1">
      <alignment horizontal="center" vertical="center"/>
    </xf>
    <xf numFmtId="164" fontId="74" fillId="3" borderId="169" xfId="0" applyNumberFormat="1" applyFont="1" applyFill="1" applyBorder="1" applyAlignment="1">
      <alignment horizontal="center" vertical="center"/>
    </xf>
    <xf numFmtId="175" fontId="0" fillId="28" borderId="169" xfId="0" applyNumberFormat="1" applyFont="1" applyFill="1" applyBorder="1" applyAlignment="1">
      <alignment horizontal="center" vertical="center"/>
    </xf>
    <xf numFmtId="164" fontId="0" fillId="28" borderId="169" xfId="0" applyNumberFormat="1" applyFont="1" applyFill="1" applyBorder="1" applyAlignment="1">
      <alignment horizontal="center" vertical="center"/>
    </xf>
    <xf numFmtId="164" fontId="0" fillId="40" borderId="15" xfId="0" applyNumberFormat="1" applyFont="1" applyFill="1" applyBorder="1" applyAlignment="1">
      <alignment horizontal="center" vertical="center"/>
    </xf>
    <xf numFmtId="164" fontId="0" fillId="40" borderId="42" xfId="0" applyNumberFormat="1" applyFont="1" applyFill="1" applyBorder="1" applyAlignment="1">
      <alignment horizontal="center" vertical="center"/>
    </xf>
    <xf numFmtId="164" fontId="3" fillId="28" borderId="169" xfId="0" applyNumberFormat="1" applyFont="1" applyFill="1" applyBorder="1" applyAlignment="1">
      <alignment horizontal="center" vertical="center"/>
    </xf>
    <xf numFmtId="0" fontId="0" fillId="40" borderId="91" xfId="0" applyFont="1" applyFill="1" applyBorder="1" applyAlignment="1">
      <alignment horizontal="center" vertical="center" wrapText="1"/>
    </xf>
    <xf numFmtId="0" fontId="0" fillId="40" borderId="54" xfId="0" applyFont="1" applyFill="1" applyBorder="1" applyAlignment="1">
      <alignment horizontal="center" vertical="center" wrapText="1"/>
    </xf>
    <xf numFmtId="0" fontId="0" fillId="40" borderId="60" xfId="0" applyFont="1" applyFill="1" applyBorder="1" applyAlignment="1">
      <alignment horizontal="center" vertical="center"/>
    </xf>
    <xf numFmtId="0" fontId="0" fillId="40" borderId="50" xfId="0" applyFont="1" applyFill="1" applyBorder="1" applyAlignment="1">
      <alignment horizontal="center" vertical="center"/>
    </xf>
    <xf numFmtId="164" fontId="74" fillId="3" borderId="5" xfId="0" applyNumberFormat="1" applyFont="1" applyFill="1" applyBorder="1" applyAlignment="1">
      <alignment horizontal="center" vertical="center"/>
    </xf>
    <xf numFmtId="164" fontId="74" fillId="3" borderId="20" xfId="0" applyNumberFormat="1" applyFont="1" applyFill="1" applyBorder="1" applyAlignment="1">
      <alignment horizontal="center" vertical="center"/>
    </xf>
    <xf numFmtId="9" fontId="3" fillId="40" borderId="6" xfId="1" applyFont="1" applyFill="1" applyBorder="1" applyAlignment="1">
      <alignment horizontal="center" vertical="center"/>
    </xf>
    <xf numFmtId="0" fontId="3" fillId="40" borderId="22" xfId="0" applyFont="1" applyFill="1" applyBorder="1" applyAlignment="1">
      <alignment horizontal="center" vertical="center" wrapText="1"/>
    </xf>
    <xf numFmtId="0" fontId="3" fillId="40" borderId="54" xfId="0" applyFont="1" applyFill="1" applyBorder="1" applyAlignment="1">
      <alignment horizontal="center" vertical="center" wrapText="1"/>
    </xf>
    <xf numFmtId="2" fontId="3" fillId="40" borderId="3" xfId="0" applyNumberFormat="1" applyFont="1" applyFill="1" applyBorder="1" applyAlignment="1">
      <alignment horizontal="center" vertical="center"/>
    </xf>
    <xf numFmtId="175" fontId="3" fillId="28" borderId="4" xfId="0" applyNumberFormat="1" applyFont="1" applyFill="1" applyBorder="1" applyAlignment="1">
      <alignment horizontal="center" vertical="center"/>
    </xf>
    <xf numFmtId="175" fontId="3" fillId="28" borderId="169" xfId="0" applyNumberFormat="1" applyFont="1" applyFill="1" applyBorder="1" applyAlignment="1">
      <alignment horizontal="center" vertical="center"/>
    </xf>
    <xf numFmtId="164" fontId="3" fillId="28" borderId="4" xfId="0" applyNumberFormat="1" applyFont="1" applyFill="1" applyBorder="1" applyAlignment="1">
      <alignment horizontal="center" vertical="center"/>
    </xf>
    <xf numFmtId="0" fontId="3" fillId="40" borderId="86" xfId="0" applyFont="1" applyFill="1" applyBorder="1" applyAlignment="1">
      <alignment horizontal="center" vertical="center" wrapText="1"/>
    </xf>
    <xf numFmtId="0" fontId="3" fillId="40" borderId="50" xfId="0" applyFont="1" applyFill="1" applyBorder="1" applyAlignment="1">
      <alignment horizontal="center" vertical="center" wrapText="1"/>
    </xf>
    <xf numFmtId="179" fontId="0" fillId="40" borderId="15" xfId="0" applyNumberFormat="1" applyFont="1" applyFill="1" applyBorder="1" applyAlignment="1">
      <alignment horizontal="center" vertical="center"/>
    </xf>
    <xf numFmtId="179" fontId="0" fillId="40" borderId="42" xfId="0" applyNumberFormat="1" applyFont="1" applyFill="1" applyBorder="1" applyAlignment="1">
      <alignment horizontal="center" vertical="center"/>
    </xf>
    <xf numFmtId="0" fontId="0" fillId="40" borderId="115" xfId="0" applyFont="1" applyFill="1" applyBorder="1" applyAlignment="1">
      <alignment horizontal="center" vertical="center" wrapText="1"/>
    </xf>
    <xf numFmtId="0" fontId="0" fillId="40" borderId="86" xfId="0" applyFont="1" applyFill="1" applyBorder="1" applyAlignment="1">
      <alignment horizontal="center" vertical="center" wrapText="1"/>
    </xf>
    <xf numFmtId="0" fontId="0" fillId="40" borderId="50" xfId="0" applyFont="1" applyFill="1" applyBorder="1" applyAlignment="1">
      <alignment horizontal="center" vertical="center" wrapText="1"/>
    </xf>
    <xf numFmtId="0" fontId="0" fillId="40" borderId="60" xfId="0" applyFont="1" applyFill="1" applyBorder="1" applyAlignment="1">
      <alignment horizontal="center" vertical="center" wrapText="1"/>
    </xf>
    <xf numFmtId="0" fontId="0" fillId="40" borderId="19" xfId="0" applyFont="1" applyFill="1" applyBorder="1" applyAlignment="1">
      <alignment horizontal="center" vertical="center"/>
    </xf>
    <xf numFmtId="2" fontId="3" fillId="40" borderId="172" xfId="0" applyNumberFormat="1" applyFont="1" applyFill="1" applyBorder="1" applyAlignment="1">
      <alignment horizontal="center" vertical="center"/>
    </xf>
    <xf numFmtId="175" fontId="0" fillId="28" borderId="168" xfId="0" applyNumberFormat="1" applyFont="1" applyFill="1" applyBorder="1" applyAlignment="1">
      <alignment horizontal="center" vertical="center"/>
    </xf>
    <xf numFmtId="164" fontId="0" fillId="28" borderId="168" xfId="0" applyNumberFormat="1" applyFont="1" applyFill="1" applyBorder="1" applyAlignment="1">
      <alignment horizontal="center" vertical="center"/>
    </xf>
    <xf numFmtId="169" fontId="6" fillId="40" borderId="22" xfId="0" applyNumberFormat="1" applyFont="1" applyFill="1" applyBorder="1" applyAlignment="1">
      <alignment horizontal="center" vertical="center"/>
    </xf>
    <xf numFmtId="169" fontId="6" fillId="40" borderId="24" xfId="0" applyNumberFormat="1" applyFont="1" applyFill="1" applyBorder="1" applyAlignment="1">
      <alignment horizontal="center" vertical="center"/>
    </xf>
    <xf numFmtId="0" fontId="51" fillId="30" borderId="8" xfId="27278" applyFont="1" applyFill="1" applyBorder="1" applyAlignment="1">
      <alignment horizontal="center" vertical="center" wrapText="1"/>
    </xf>
    <xf numFmtId="0" fontId="51" fillId="30" borderId="9" xfId="27278" applyFont="1" applyFill="1" applyBorder="1" applyAlignment="1">
      <alignment horizontal="center" vertical="center" wrapText="1"/>
    </xf>
    <xf numFmtId="2" fontId="43" fillId="30" borderId="8" xfId="0" applyNumberFormat="1" applyFont="1" applyFill="1" applyBorder="1" applyAlignment="1">
      <alignment horizontal="center" vertical="center"/>
    </xf>
    <xf numFmtId="2" fontId="43" fillId="30" borderId="13" xfId="0" applyNumberFormat="1" applyFont="1" applyFill="1" applyBorder="1" applyAlignment="1">
      <alignment horizontal="center" vertical="center"/>
    </xf>
    <xf numFmtId="2" fontId="43" fillId="30" borderId="37" xfId="0" applyNumberFormat="1" applyFont="1" applyFill="1" applyBorder="1" applyAlignment="1">
      <alignment horizontal="center" vertical="center"/>
    </xf>
    <xf numFmtId="167" fontId="43" fillId="30" borderId="9" xfId="0" applyNumberFormat="1" applyFont="1" applyFill="1" applyBorder="1" applyAlignment="1">
      <alignment horizontal="center" vertical="center"/>
    </xf>
    <xf numFmtId="167" fontId="43" fillId="30" borderId="10" xfId="0" applyNumberFormat="1" applyFont="1" applyFill="1" applyBorder="1" applyAlignment="1">
      <alignment horizontal="center" vertical="center"/>
    </xf>
    <xf numFmtId="167" fontId="43" fillId="30" borderId="12" xfId="0" applyNumberFormat="1" applyFont="1" applyFill="1" applyBorder="1" applyAlignment="1">
      <alignment horizontal="center" vertical="center"/>
    </xf>
    <xf numFmtId="0" fontId="42" fillId="28" borderId="8" xfId="0" applyFont="1" applyFill="1" applyBorder="1" applyAlignment="1">
      <alignment horizontal="center" vertical="center"/>
    </xf>
    <xf numFmtId="0" fontId="42" fillId="28" borderId="13" xfId="0" applyFont="1" applyFill="1" applyBorder="1" applyAlignment="1">
      <alignment horizontal="center" vertical="center"/>
    </xf>
    <xf numFmtId="0" fontId="51" fillId="30" borderId="52" xfId="42052" applyFont="1" applyFill="1" applyBorder="1" applyAlignment="1">
      <alignment horizontal="center" vertical="center" wrapText="1"/>
    </xf>
    <xf numFmtId="0" fontId="51" fillId="30" borderId="71" xfId="42052" applyFont="1" applyFill="1" applyBorder="1" applyAlignment="1">
      <alignment horizontal="center" vertical="center" wrapText="1"/>
    </xf>
    <xf numFmtId="0" fontId="51" fillId="30" borderId="22" xfId="27278" applyFont="1" applyFill="1" applyBorder="1" applyAlignment="1">
      <alignment horizontal="center" vertical="center" wrapText="1"/>
    </xf>
    <xf numFmtId="0" fontId="51" fillId="30" borderId="24" xfId="27278" applyFont="1" applyFill="1" applyBorder="1" applyAlignment="1">
      <alignment horizontal="center" vertical="center" wrapText="1"/>
    </xf>
    <xf numFmtId="0" fontId="42" fillId="28" borderId="22" xfId="0" applyFont="1" applyFill="1" applyBorder="1" applyAlignment="1">
      <alignment horizontal="center" vertical="center"/>
    </xf>
    <xf numFmtId="0" fontId="42" fillId="28" borderId="5" xfId="0" applyFont="1" applyFill="1" applyBorder="1" applyAlignment="1">
      <alignment horizontal="center" vertical="center"/>
    </xf>
    <xf numFmtId="0" fontId="42" fillId="28" borderId="7" xfId="0" applyFont="1" applyFill="1" applyBorder="1" applyAlignment="1">
      <alignment horizontal="center" vertical="center"/>
    </xf>
    <xf numFmtId="0" fontId="51" fillId="40" borderId="22" xfId="0" applyFont="1" applyFill="1" applyBorder="1" applyAlignment="1">
      <alignment horizontal="center" vertical="center"/>
    </xf>
    <xf numFmtId="0" fontId="51" fillId="40" borderId="5" xfId="0" applyFont="1" applyFill="1" applyBorder="1" applyAlignment="1">
      <alignment horizontal="center" vertical="center"/>
    </xf>
    <xf numFmtId="0" fontId="51" fillId="40" borderId="7" xfId="0" applyFont="1" applyFill="1" applyBorder="1" applyAlignment="1">
      <alignment horizontal="center" vertical="center"/>
    </xf>
    <xf numFmtId="0" fontId="42" fillId="30" borderId="7" xfId="42052" applyFont="1" applyFill="1" applyBorder="1" applyAlignment="1">
      <alignment horizontal="center" vertical="center" wrapText="1"/>
    </xf>
    <xf numFmtId="0" fontId="42" fillId="30" borderId="72" xfId="42052" applyFont="1" applyFill="1" applyBorder="1" applyAlignment="1">
      <alignment horizontal="center" vertical="center" wrapText="1"/>
    </xf>
    <xf numFmtId="0" fontId="42" fillId="32" borderId="22" xfId="0" applyFont="1" applyFill="1" applyBorder="1" applyAlignment="1">
      <alignment horizontal="center" vertical="center"/>
    </xf>
    <xf numFmtId="0" fontId="42" fillId="32" borderId="5" xfId="0" applyFont="1" applyFill="1" applyBorder="1" applyAlignment="1">
      <alignment horizontal="center" vertical="center"/>
    </xf>
    <xf numFmtId="0" fontId="42" fillId="32" borderId="7" xfId="0" applyFont="1" applyFill="1" applyBorder="1" applyAlignment="1">
      <alignment horizontal="center" vertical="center"/>
    </xf>
    <xf numFmtId="9" fontId="3" fillId="40" borderId="173" xfId="1" applyFont="1" applyFill="1" applyBorder="1" applyAlignment="1">
      <alignment horizontal="center" vertical="center"/>
    </xf>
    <xf numFmtId="0" fontId="0" fillId="40" borderId="74" xfId="0" applyFont="1" applyFill="1" applyBorder="1" applyAlignment="1">
      <alignment horizontal="center" vertical="center" wrapText="1"/>
    </xf>
    <xf numFmtId="2" fontId="3" fillId="40" borderId="36" xfId="0" applyNumberFormat="1" applyFont="1" applyFill="1" applyBorder="1" applyAlignment="1">
      <alignment horizontal="center" vertical="center"/>
    </xf>
    <xf numFmtId="164" fontId="74" fillId="3" borderId="11" xfId="0" applyNumberFormat="1" applyFont="1" applyFill="1" applyBorder="1" applyAlignment="1">
      <alignment horizontal="center" vertical="center"/>
    </xf>
    <xf numFmtId="175" fontId="0" fillId="28" borderId="11" xfId="0" applyNumberFormat="1" applyFont="1" applyFill="1" applyBorder="1" applyAlignment="1">
      <alignment horizontal="center" vertical="center"/>
    </xf>
    <xf numFmtId="164" fontId="0" fillId="28" borderId="11" xfId="0" applyNumberFormat="1" applyFont="1" applyFill="1" applyBorder="1" applyAlignment="1">
      <alignment horizontal="center" vertical="center"/>
    </xf>
    <xf numFmtId="9" fontId="3" fillId="40" borderId="56" xfId="1" applyFont="1" applyFill="1" applyBorder="1" applyAlignment="1">
      <alignment horizontal="center" vertical="center"/>
    </xf>
    <xf numFmtId="0" fontId="4" fillId="30" borderId="53" xfId="0" applyFont="1" applyFill="1" applyBorder="1" applyAlignment="1">
      <alignment horizontal="center" vertical="center" textRotation="90" wrapText="1"/>
    </xf>
    <xf numFmtId="0" fontId="4" fillId="30" borderId="15" xfId="0" applyFont="1" applyFill="1" applyBorder="1" applyAlignment="1">
      <alignment horizontal="center" vertical="center" textRotation="90" wrapText="1"/>
    </xf>
    <xf numFmtId="0" fontId="4" fillId="30" borderId="68" xfId="0" applyFont="1" applyFill="1" applyBorder="1" applyAlignment="1">
      <alignment horizontal="center" vertical="center" textRotation="90" wrapText="1"/>
    </xf>
    <xf numFmtId="2" fontId="6" fillId="40" borderId="53" xfId="0" applyNumberFormat="1" applyFont="1" applyFill="1" applyBorder="1" applyAlignment="1">
      <alignment horizontal="center" vertical="center"/>
    </xf>
    <xf numFmtId="2" fontId="6" fillId="40" borderId="68" xfId="0" applyNumberFormat="1" applyFont="1" applyFill="1" applyBorder="1" applyAlignment="1">
      <alignment horizontal="center" vertical="center"/>
    </xf>
    <xf numFmtId="166" fontId="3" fillId="40" borderId="54" xfId="0" applyNumberFormat="1" applyFont="1" applyFill="1" applyBorder="1" applyAlignment="1">
      <alignment horizontal="center" vertical="center"/>
    </xf>
    <xf numFmtId="166" fontId="3" fillId="40" borderId="36" xfId="0" applyNumberFormat="1" applyFont="1" applyFill="1" applyBorder="1" applyAlignment="1">
      <alignment horizontal="center" vertical="center"/>
    </xf>
    <xf numFmtId="166" fontId="3" fillId="40" borderId="16" xfId="0" applyNumberFormat="1" applyFont="1" applyFill="1" applyBorder="1" applyAlignment="1">
      <alignment horizontal="center" vertical="center"/>
    </xf>
    <xf numFmtId="166" fontId="3" fillId="40" borderId="11" xfId="0" applyNumberFormat="1" applyFont="1" applyFill="1" applyBorder="1" applyAlignment="1">
      <alignment horizontal="center" vertical="center"/>
    </xf>
    <xf numFmtId="164" fontId="3" fillId="40" borderId="16" xfId="0" applyNumberFormat="1" applyFont="1" applyFill="1" applyBorder="1" applyAlignment="1">
      <alignment horizontal="center" vertical="center"/>
    </xf>
    <xf numFmtId="164" fontId="3" fillId="40" borderId="11" xfId="0" applyNumberFormat="1" applyFont="1" applyFill="1" applyBorder="1" applyAlignment="1">
      <alignment horizontal="center" vertical="center"/>
    </xf>
    <xf numFmtId="9" fontId="3" fillId="40" borderId="70" xfId="1" applyFont="1" applyFill="1" applyBorder="1" applyAlignment="1">
      <alignment horizontal="center" vertical="center"/>
    </xf>
    <xf numFmtId="173" fontId="56" fillId="30" borderId="53" xfId="0" applyNumberFormat="1" applyFont="1" applyFill="1" applyBorder="1" applyAlignment="1">
      <alignment horizontal="center" vertical="center" wrapText="1"/>
    </xf>
    <xf numFmtId="173" fontId="56" fillId="30" borderId="42" xfId="0" applyNumberFormat="1" applyFont="1" applyFill="1" applyBorder="1" applyAlignment="1">
      <alignment horizontal="center" vertical="center" wrapText="1"/>
    </xf>
    <xf numFmtId="173" fontId="56" fillId="30" borderId="15" xfId="0" applyNumberFormat="1" applyFont="1" applyFill="1" applyBorder="1" applyAlignment="1">
      <alignment horizontal="center" vertical="center" wrapText="1"/>
    </xf>
    <xf numFmtId="164" fontId="56" fillId="30" borderId="53" xfId="0" applyNumberFormat="1" applyFont="1" applyFill="1" applyBorder="1" applyAlignment="1">
      <alignment horizontal="center" vertical="center" wrapText="1"/>
    </xf>
    <xf numFmtId="164" fontId="56" fillId="30" borderId="42" xfId="0" applyNumberFormat="1" applyFont="1" applyFill="1" applyBorder="1" applyAlignment="1">
      <alignment horizontal="center" vertical="center" wrapText="1"/>
    </xf>
    <xf numFmtId="164" fontId="56" fillId="30" borderId="106" xfId="0" applyNumberFormat="1" applyFont="1" applyFill="1" applyBorder="1" applyAlignment="1">
      <alignment horizontal="center" vertical="center" wrapText="1"/>
    </xf>
    <xf numFmtId="0" fontId="56" fillId="3" borderId="105" xfId="0" applyFont="1" applyFill="1" applyBorder="1" applyAlignment="1">
      <alignment horizontal="center" vertical="center"/>
    </xf>
    <xf numFmtId="0" fontId="56" fillId="3" borderId="107" xfId="0" applyFont="1" applyFill="1" applyBorder="1" applyAlignment="1">
      <alignment horizontal="center" vertical="center"/>
    </xf>
    <xf numFmtId="2" fontId="56" fillId="58" borderId="53" xfId="0" applyNumberFormat="1" applyFont="1" applyFill="1" applyBorder="1" applyAlignment="1">
      <alignment horizontal="center" vertical="center"/>
    </xf>
    <xf numFmtId="2" fontId="56" fillId="58" borderId="68" xfId="0" applyNumberFormat="1" applyFont="1" applyFill="1" applyBorder="1" applyAlignment="1">
      <alignment horizontal="center" vertical="center"/>
    </xf>
    <xf numFmtId="43" fontId="56" fillId="3" borderId="3" xfId="42099" applyFont="1" applyFill="1" applyBorder="1" applyAlignment="1">
      <alignment horizontal="center" vertical="center"/>
    </xf>
    <xf numFmtId="43" fontId="56" fillId="3" borderId="36" xfId="42099" applyFont="1" applyFill="1" applyBorder="1" applyAlignment="1">
      <alignment horizontal="center" vertical="center"/>
    </xf>
    <xf numFmtId="43" fontId="56" fillId="3" borderId="53" xfId="42099" applyFont="1" applyFill="1" applyBorder="1" applyAlignment="1">
      <alignment horizontal="center" vertical="center"/>
    </xf>
    <xf numFmtId="43" fontId="56" fillId="3" borderId="68" xfId="42099" applyFont="1" applyFill="1" applyBorder="1" applyAlignment="1">
      <alignment horizontal="center" vertical="center"/>
    </xf>
    <xf numFmtId="164" fontId="56" fillId="30" borderId="134" xfId="0" applyNumberFormat="1" applyFont="1" applyFill="1" applyBorder="1" applyAlignment="1">
      <alignment horizontal="center" vertical="center" wrapText="1"/>
    </xf>
    <xf numFmtId="0" fontId="56" fillId="3" borderId="137" xfId="0" applyFont="1" applyFill="1" applyBorder="1" applyAlignment="1">
      <alignment horizontal="center" vertical="center"/>
    </xf>
    <xf numFmtId="164" fontId="56" fillId="30" borderId="15" xfId="0" applyNumberFormat="1" applyFont="1" applyFill="1" applyBorder="1" applyAlignment="1">
      <alignment horizontal="center" vertical="center" wrapText="1"/>
    </xf>
    <xf numFmtId="175" fontId="56" fillId="58" borderId="53" xfId="0" applyNumberFormat="1" applyFont="1" applyFill="1" applyBorder="1" applyAlignment="1">
      <alignment horizontal="center" vertical="center"/>
    </xf>
    <xf numFmtId="175" fontId="56" fillId="58" borderId="68" xfId="0" applyNumberFormat="1" applyFont="1" applyFill="1" applyBorder="1" applyAlignment="1">
      <alignment horizontal="center" vertical="center"/>
    </xf>
    <xf numFmtId="164" fontId="56" fillId="42" borderId="8" xfId="0" applyNumberFormat="1" applyFont="1" applyFill="1" applyBorder="1" applyAlignment="1">
      <alignment horizontal="center" vertical="center"/>
    </xf>
    <xf numFmtId="164" fontId="56" fillId="42" borderId="9" xfId="0" applyNumberFormat="1" applyFont="1" applyFill="1" applyBorder="1" applyAlignment="1">
      <alignment horizontal="center" vertical="center"/>
    </xf>
    <xf numFmtId="0" fontId="56" fillId="56" borderId="1" xfId="0" applyFont="1" applyFill="1" applyBorder="1" applyAlignment="1">
      <alignment horizontal="center" vertical="center"/>
    </xf>
    <xf numFmtId="0" fontId="56" fillId="56" borderId="2" xfId="0" applyFont="1" applyFill="1" applyBorder="1" applyAlignment="1">
      <alignment horizontal="center" vertical="center"/>
    </xf>
    <xf numFmtId="0" fontId="56" fillId="57" borderId="1" xfId="0" applyFont="1" applyFill="1" applyBorder="1" applyAlignment="1">
      <alignment horizontal="center" vertical="center"/>
    </xf>
    <xf numFmtId="0" fontId="56" fillId="57" borderId="44" xfId="0" applyFont="1" applyFill="1" applyBorder="1" applyAlignment="1">
      <alignment horizontal="center" vertical="center"/>
    </xf>
    <xf numFmtId="164" fontId="57" fillId="30" borderId="20" xfId="0" applyNumberFormat="1" applyFont="1" applyFill="1" applyBorder="1" applyAlignment="1">
      <alignment horizontal="center" vertical="center" wrapText="1"/>
    </xf>
    <xf numFmtId="164" fontId="57" fillId="30" borderId="16" xfId="0" applyNumberFormat="1" applyFont="1" applyFill="1" applyBorder="1" applyAlignment="1">
      <alignment horizontal="center" vertical="center" wrapText="1"/>
    </xf>
    <xf numFmtId="164" fontId="63" fillId="40" borderId="15" xfId="0" applyNumberFormat="1" applyFont="1" applyFill="1" applyBorder="1" applyAlignment="1">
      <alignment horizontal="center" vertical="center"/>
    </xf>
    <xf numFmtId="164" fontId="63" fillId="40" borderId="42" xfId="0" applyNumberFormat="1" applyFont="1" applyFill="1" applyBorder="1" applyAlignment="1">
      <alignment horizontal="center" vertical="center"/>
    </xf>
    <xf numFmtId="164" fontId="57" fillId="30" borderId="42" xfId="0" applyNumberFormat="1" applyFont="1" applyFill="1" applyBorder="1" applyAlignment="1">
      <alignment horizontal="center" vertical="center" wrapText="1"/>
    </xf>
    <xf numFmtId="164" fontId="57" fillId="30" borderId="123" xfId="0" applyNumberFormat="1" applyFont="1" applyFill="1" applyBorder="1" applyAlignment="1">
      <alignment horizontal="center" vertical="center" wrapText="1"/>
    </xf>
    <xf numFmtId="0" fontId="57" fillId="30" borderId="1" xfId="0" applyFont="1" applyFill="1" applyBorder="1" applyAlignment="1">
      <alignment horizontal="center" vertical="center"/>
    </xf>
    <xf numFmtId="0" fontId="57" fillId="30" borderId="2" xfId="0" applyFont="1" applyFill="1" applyBorder="1" applyAlignment="1">
      <alignment horizontal="center" vertical="center"/>
    </xf>
    <xf numFmtId="0" fontId="57" fillId="30" borderId="44" xfId="0" applyFont="1" applyFill="1" applyBorder="1" applyAlignment="1">
      <alignment horizontal="center" vertical="center"/>
    </xf>
    <xf numFmtId="0" fontId="57" fillId="30" borderId="8" xfId="0" applyFont="1" applyFill="1" applyBorder="1" applyAlignment="1">
      <alignment horizontal="center" vertical="center"/>
    </xf>
    <xf numFmtId="0" fontId="57" fillId="30" borderId="13" xfId="0" applyFont="1" applyFill="1" applyBorder="1" applyAlignment="1">
      <alignment horizontal="center" vertical="center"/>
    </xf>
    <xf numFmtId="0" fontId="57" fillId="30" borderId="37" xfId="0" applyFont="1" applyFill="1" applyBorder="1" applyAlignment="1">
      <alignment horizontal="center" vertical="center"/>
    </xf>
    <xf numFmtId="0" fontId="57" fillId="57" borderId="8" xfId="0" applyFont="1" applyFill="1" applyBorder="1" applyAlignment="1">
      <alignment horizontal="center" vertical="center"/>
    </xf>
    <xf numFmtId="0" fontId="57" fillId="57" borderId="37" xfId="0" applyFont="1" applyFill="1" applyBorder="1" applyAlignment="1">
      <alignment horizontal="center" vertical="center"/>
    </xf>
    <xf numFmtId="175" fontId="63" fillId="40" borderId="15" xfId="0" applyNumberFormat="1" applyFont="1" applyFill="1" applyBorder="1" applyAlignment="1">
      <alignment horizontal="center" vertical="center"/>
    </xf>
    <xf numFmtId="175" fontId="63" fillId="40" borderId="42" xfId="0" applyNumberFormat="1" applyFont="1" applyFill="1" applyBorder="1" applyAlignment="1">
      <alignment horizontal="center" vertical="center"/>
    </xf>
    <xf numFmtId="0" fontId="57" fillId="55" borderId="159" xfId="0" applyFont="1" applyFill="1" applyBorder="1" applyAlignment="1">
      <alignment horizontal="center" vertical="center" wrapText="1"/>
    </xf>
    <xf numFmtId="0" fontId="57" fillId="55" borderId="160" xfId="0" applyFont="1" applyFill="1" applyBorder="1" applyAlignment="1">
      <alignment horizontal="center" vertical="center" wrapText="1"/>
    </xf>
    <xf numFmtId="0" fontId="62" fillId="40" borderId="158" xfId="0" applyFont="1" applyFill="1" applyBorder="1" applyAlignment="1">
      <alignment horizontal="center" vertical="center"/>
    </xf>
    <xf numFmtId="0" fontId="62" fillId="40" borderId="161" xfId="0" applyFont="1" applyFill="1" applyBorder="1" applyAlignment="1">
      <alignment horizontal="center" vertical="center"/>
    </xf>
    <xf numFmtId="0" fontId="62" fillId="40" borderId="18" xfId="0" applyFont="1" applyFill="1" applyBorder="1" applyAlignment="1">
      <alignment horizontal="center" vertical="center"/>
    </xf>
    <xf numFmtId="0" fontId="62" fillId="40" borderId="162" xfId="0" applyFont="1" applyFill="1" applyBorder="1" applyAlignment="1">
      <alignment horizontal="center" vertical="center"/>
    </xf>
    <xf numFmtId="0" fontId="62" fillId="40" borderId="158" xfId="0" applyFont="1" applyFill="1" applyBorder="1" applyAlignment="1">
      <alignment horizontal="center" vertical="center" wrapText="1"/>
    </xf>
    <xf numFmtId="0" fontId="62" fillId="40" borderId="161" xfId="0" applyFont="1" applyFill="1" applyBorder="1" applyAlignment="1">
      <alignment horizontal="center" vertical="center" wrapText="1"/>
    </xf>
    <xf numFmtId="0" fontId="62" fillId="40" borderId="18" xfId="0" applyFont="1" applyFill="1" applyBorder="1" applyAlignment="1">
      <alignment horizontal="center" vertical="center" wrapText="1"/>
    </xf>
    <xf numFmtId="0" fontId="62" fillId="40" borderId="162" xfId="0" applyFont="1" applyFill="1" applyBorder="1" applyAlignment="1">
      <alignment horizontal="center" vertical="center" wrapText="1"/>
    </xf>
    <xf numFmtId="0" fontId="57" fillId="30" borderId="10" xfId="0" applyFont="1" applyFill="1" applyBorder="1" applyAlignment="1">
      <alignment horizontal="center" vertical="center"/>
    </xf>
    <xf numFmtId="175" fontId="57" fillId="42" borderId="8" xfId="0" applyNumberFormat="1" applyFont="1" applyFill="1" applyBorder="1" applyAlignment="1">
      <alignment horizontal="center" vertical="center"/>
    </xf>
    <xf numFmtId="175" fontId="57" fillId="42" borderId="9" xfId="0" applyNumberFormat="1" applyFont="1" applyFill="1" applyBorder="1" applyAlignment="1">
      <alignment horizontal="center" vertical="center"/>
    </xf>
    <xf numFmtId="1" fontId="57" fillId="58" borderId="53" xfId="0" applyNumberFormat="1" applyFont="1" applyFill="1" applyBorder="1" applyAlignment="1">
      <alignment horizontal="center" vertical="center"/>
    </xf>
    <xf numFmtId="1" fontId="57" fillId="58" borderId="68" xfId="0" applyNumberFormat="1" applyFont="1" applyFill="1" applyBorder="1" applyAlignment="1">
      <alignment horizontal="center" vertical="center"/>
    </xf>
    <xf numFmtId="164" fontId="57" fillId="30" borderId="134" xfId="0" applyNumberFormat="1" applyFont="1" applyFill="1" applyBorder="1" applyAlignment="1">
      <alignment horizontal="center" vertical="center" wrapText="1"/>
    </xf>
    <xf numFmtId="164" fontId="0" fillId="3" borderId="65" xfId="0" applyNumberFormat="1" applyFont="1" applyFill="1" applyBorder="1" applyAlignment="1">
      <alignment vertical="center"/>
    </xf>
    <xf numFmtId="0" fontId="0" fillId="3" borderId="15" xfId="0" applyNumberFormat="1" applyFont="1" applyFill="1" applyBorder="1" applyAlignment="1">
      <alignment vertical="center"/>
    </xf>
    <xf numFmtId="0" fontId="0" fillId="3" borderId="176" xfId="0" applyNumberFormat="1" applyFont="1" applyFill="1" applyBorder="1" applyAlignment="1">
      <alignment vertical="center"/>
    </xf>
    <xf numFmtId="164" fontId="0" fillId="3" borderId="176" xfId="0" applyNumberFormat="1" applyFont="1" applyFill="1" applyBorder="1" applyAlignment="1">
      <alignment vertical="center"/>
    </xf>
    <xf numFmtId="0" fontId="0" fillId="3" borderId="176" xfId="0" applyNumberFormat="1" applyFont="1" applyFill="1" applyBorder="1" applyAlignment="1"/>
    <xf numFmtId="164" fontId="6" fillId="3" borderId="176" xfId="0" applyNumberFormat="1" applyFont="1" applyFill="1" applyBorder="1" applyAlignment="1">
      <alignment vertical="center"/>
    </xf>
    <xf numFmtId="164" fontId="6" fillId="3" borderId="58" xfId="0" applyNumberFormat="1" applyFont="1" applyFill="1" applyBorder="1" applyAlignment="1">
      <alignment vertical="center"/>
    </xf>
    <xf numFmtId="164" fontId="0" fillId="30" borderId="16" xfId="0" applyNumberFormat="1" applyFont="1" applyFill="1" applyBorder="1" applyAlignment="1">
      <alignment horizontal="center" vertical="center"/>
    </xf>
    <xf numFmtId="172" fontId="0" fillId="44" borderId="0" xfId="0" applyNumberFormat="1" applyFill="1" applyAlignment="1">
      <alignment horizontal="center" vertical="center"/>
    </xf>
    <xf numFmtId="0" fontId="0" fillId="28" borderId="185" xfId="0" applyNumberFormat="1" applyFill="1" applyBorder="1"/>
    <xf numFmtId="0" fontId="75" fillId="28" borderId="185" xfId="0" applyNumberFormat="1" applyFont="1" applyFill="1" applyBorder="1"/>
    <xf numFmtId="0" fontId="2" fillId="28" borderId="185" xfId="0" applyNumberFormat="1" applyFont="1" applyFill="1" applyBorder="1"/>
  </cellXfs>
  <cellStyles count="42103">
    <cellStyle name="20% - Énfasis1 2" xfId="2"/>
    <cellStyle name="20% - Énfasis1 2 2" xfId="3"/>
    <cellStyle name="20% - Énfasis1 2 3" xfId="4"/>
    <cellStyle name="20% - Énfasis1 2 4" xfId="5"/>
    <cellStyle name="20% - Énfasis1 3" xfId="6"/>
    <cellStyle name="20% - Énfasis1 4" xfId="7"/>
    <cellStyle name="20% - Énfasis1 5" xfId="8"/>
    <cellStyle name="20% - Énfasis1 6" xfId="9"/>
    <cellStyle name="20% - Énfasis1 7" xfId="10"/>
    <cellStyle name="20% - Énfasis1 8" xfId="41711"/>
    <cellStyle name="20% - Énfasis2 2" xfId="11"/>
    <cellStyle name="20% - Énfasis2 2 2" xfId="12"/>
    <cellStyle name="20% - Énfasis2 2 3" xfId="13"/>
    <cellStyle name="20% - Énfasis2 2 4" xfId="14"/>
    <cellStyle name="20% - Énfasis2 3" xfId="15"/>
    <cellStyle name="20% - Énfasis2 4" xfId="16"/>
    <cellStyle name="20% - Énfasis2 5" xfId="17"/>
    <cellStyle name="20% - Énfasis2 6" xfId="18"/>
    <cellStyle name="20% - Énfasis2 7" xfId="19"/>
    <cellStyle name="20% - Énfasis2 8" xfId="41712"/>
    <cellStyle name="20% - Énfasis3 2" xfId="20"/>
    <cellStyle name="20% - Énfasis3 2 2" xfId="21"/>
    <cellStyle name="20% - Énfasis3 2 3" xfId="22"/>
    <cellStyle name="20% - Énfasis3 2 4" xfId="23"/>
    <cellStyle name="20% - Énfasis3 3" xfId="24"/>
    <cellStyle name="20% - Énfasis3 4" xfId="25"/>
    <cellStyle name="20% - Énfasis3 5" xfId="26"/>
    <cellStyle name="20% - Énfasis3 6" xfId="27"/>
    <cellStyle name="20% - Énfasis3 7" xfId="28"/>
    <cellStyle name="20% - Énfasis3 8" xfId="41713"/>
    <cellStyle name="20% - Énfasis4 2" xfId="29"/>
    <cellStyle name="20% - Énfasis4 2 2" xfId="30"/>
    <cellStyle name="20% - Énfasis4 2 3" xfId="31"/>
    <cellStyle name="20% - Énfasis4 2 4" xfId="32"/>
    <cellStyle name="20% - Énfasis4 3" xfId="33"/>
    <cellStyle name="20% - Énfasis4 4" xfId="34"/>
    <cellStyle name="20% - Énfasis4 5" xfId="35"/>
    <cellStyle name="20% - Énfasis4 6" xfId="36"/>
    <cellStyle name="20% - Énfasis4 7" xfId="37"/>
    <cellStyle name="20% - Énfasis4 8" xfId="41714"/>
    <cellStyle name="20% - Énfasis5 2" xfId="38"/>
    <cellStyle name="20% - Énfasis5 2 2" xfId="39"/>
    <cellStyle name="20% - Énfasis5 2 3" xfId="40"/>
    <cellStyle name="20% - Énfasis5 2 4" xfId="41"/>
    <cellStyle name="20% - Énfasis5 3" xfId="42"/>
    <cellStyle name="20% - Énfasis5 4" xfId="43"/>
    <cellStyle name="20% - Énfasis5 5" xfId="44"/>
    <cellStyle name="20% - Énfasis5 6" xfId="45"/>
    <cellStyle name="20% - Énfasis5 7" xfId="46"/>
    <cellStyle name="20% - Énfasis5 8" xfId="41715"/>
    <cellStyle name="20% - Énfasis6 2" xfId="47"/>
    <cellStyle name="20% - Énfasis6 2 2" xfId="48"/>
    <cellStyle name="20% - Énfasis6 2 3" xfId="49"/>
    <cellStyle name="20% - Énfasis6 2 4" xfId="50"/>
    <cellStyle name="20% - Énfasis6 3" xfId="51"/>
    <cellStyle name="20% - Énfasis6 4" xfId="52"/>
    <cellStyle name="20% - Énfasis6 5" xfId="53"/>
    <cellStyle name="20% - Énfasis6 6" xfId="54"/>
    <cellStyle name="20% - Énfasis6 7" xfId="55"/>
    <cellStyle name="20% - Énfasis6 8" xfId="41716"/>
    <cellStyle name="40% - Énfasis1 2" xfId="56"/>
    <cellStyle name="40% - Énfasis1 2 2" xfId="57"/>
    <cellStyle name="40% - Énfasis1 2 3" xfId="58"/>
    <cellStyle name="40% - Énfasis1 2 4" xfId="59"/>
    <cellStyle name="40% - Énfasis1 3" xfId="60"/>
    <cellStyle name="40% - Énfasis1 4" xfId="61"/>
    <cellStyle name="40% - Énfasis1 5" xfId="62"/>
    <cellStyle name="40% - Énfasis1 6" xfId="63"/>
    <cellStyle name="40% - Énfasis1 7" xfId="64"/>
    <cellStyle name="40% - Énfasis1 8" xfId="41717"/>
    <cellStyle name="40% - Énfasis2 2" xfId="65"/>
    <cellStyle name="40% - Énfasis2 2 2" xfId="66"/>
    <cellStyle name="40% - Énfasis2 2 3" xfId="67"/>
    <cellStyle name="40% - Énfasis2 2 4" xfId="68"/>
    <cellStyle name="40% - Énfasis2 3" xfId="69"/>
    <cellStyle name="40% - Énfasis2 4" xfId="70"/>
    <cellStyle name="40% - Énfasis2 5" xfId="71"/>
    <cellStyle name="40% - Énfasis2 6" xfId="72"/>
    <cellStyle name="40% - Énfasis2 7" xfId="73"/>
    <cellStyle name="40% - Énfasis2 8" xfId="41718"/>
    <cellStyle name="40% - Énfasis3 2" xfId="74"/>
    <cellStyle name="40% - Énfasis3 2 2" xfId="75"/>
    <cellStyle name="40% - Énfasis3 2 3" xfId="76"/>
    <cellStyle name="40% - Énfasis3 2 4" xfId="77"/>
    <cellStyle name="40% - Énfasis3 3" xfId="78"/>
    <cellStyle name="40% - Énfasis3 4" xfId="79"/>
    <cellStyle name="40% - Énfasis3 5" xfId="80"/>
    <cellStyle name="40% - Énfasis3 6" xfId="81"/>
    <cellStyle name="40% - Énfasis3 7" xfId="82"/>
    <cellStyle name="40% - Énfasis3 8" xfId="41719"/>
    <cellStyle name="40% - Énfasis4 2" xfId="83"/>
    <cellStyle name="40% - Énfasis4 2 2" xfId="84"/>
    <cellStyle name="40% - Énfasis4 2 3" xfId="85"/>
    <cellStyle name="40% - Énfasis4 2 4" xfId="86"/>
    <cellStyle name="40% - Énfasis4 3" xfId="87"/>
    <cellStyle name="40% - Énfasis4 4" xfId="88"/>
    <cellStyle name="40% - Énfasis4 5" xfId="89"/>
    <cellStyle name="40% - Énfasis4 6" xfId="90"/>
    <cellStyle name="40% - Énfasis4 7" xfId="91"/>
    <cellStyle name="40% - Énfasis4 8" xfId="41720"/>
    <cellStyle name="40% - Énfasis5 2" xfId="92"/>
    <cellStyle name="40% - Énfasis5 2 2" xfId="93"/>
    <cellStyle name="40% - Énfasis5 2 3" xfId="94"/>
    <cellStyle name="40% - Énfasis5 2 4" xfId="95"/>
    <cellStyle name="40% - Énfasis5 3" xfId="96"/>
    <cellStyle name="40% - Énfasis5 4" xfId="97"/>
    <cellStyle name="40% - Énfasis5 5" xfId="98"/>
    <cellStyle name="40% - Énfasis5 6" xfId="99"/>
    <cellStyle name="40% - Énfasis5 7" xfId="100"/>
    <cellStyle name="40% - Énfasis5 8" xfId="41721"/>
    <cellStyle name="40% - Énfasis6 2" xfId="101"/>
    <cellStyle name="40% - Énfasis6 2 2" xfId="102"/>
    <cellStyle name="40% - Énfasis6 2 3" xfId="103"/>
    <cellStyle name="40% - Énfasis6 2 4" xfId="104"/>
    <cellStyle name="40% - Énfasis6 3" xfId="105"/>
    <cellStyle name="40% - Énfasis6 4" xfId="106"/>
    <cellStyle name="40% - Énfasis6 5" xfId="107"/>
    <cellStyle name="40% - Énfasis6 6" xfId="108"/>
    <cellStyle name="40% - Énfasis6 7" xfId="109"/>
    <cellStyle name="40% - Énfasis6 8" xfId="41722"/>
    <cellStyle name="60% - Énfasis1 2" xfId="110"/>
    <cellStyle name="60% - Énfasis1 2 2" xfId="111"/>
    <cellStyle name="60% - Énfasis1 2 3" xfId="112"/>
    <cellStyle name="60% - Énfasis1 2 4" xfId="113"/>
    <cellStyle name="60% - Énfasis1 3" xfId="114"/>
    <cellStyle name="60% - Énfasis1 4" xfId="115"/>
    <cellStyle name="60% - Énfasis1 5" xfId="116"/>
    <cellStyle name="60% - Énfasis1 6" xfId="117"/>
    <cellStyle name="60% - Énfasis1 7" xfId="118"/>
    <cellStyle name="60% - Énfasis1 8" xfId="41723"/>
    <cellStyle name="60% - Énfasis2 2" xfId="119"/>
    <cellStyle name="60% - Énfasis2 2 2" xfId="120"/>
    <cellStyle name="60% - Énfasis2 2 3" xfId="121"/>
    <cellStyle name="60% - Énfasis2 2 4" xfId="122"/>
    <cellStyle name="60% - Énfasis2 3" xfId="123"/>
    <cellStyle name="60% - Énfasis2 4" xfId="124"/>
    <cellStyle name="60% - Énfasis2 5" xfId="125"/>
    <cellStyle name="60% - Énfasis2 6" xfId="126"/>
    <cellStyle name="60% - Énfasis2 7" xfId="127"/>
    <cellStyle name="60% - Énfasis2 8" xfId="41724"/>
    <cellStyle name="60% - Énfasis3 2" xfId="128"/>
    <cellStyle name="60% - Énfasis3 2 2" xfId="129"/>
    <cellStyle name="60% - Énfasis3 2 3" xfId="130"/>
    <cellStyle name="60% - Énfasis3 2 4" xfId="131"/>
    <cellStyle name="60% - Énfasis3 3" xfId="132"/>
    <cellStyle name="60% - Énfasis3 4" xfId="133"/>
    <cellStyle name="60% - Énfasis3 5" xfId="134"/>
    <cellStyle name="60% - Énfasis3 6" xfId="135"/>
    <cellStyle name="60% - Énfasis3 7" xfId="136"/>
    <cellStyle name="60% - Énfasis3 8" xfId="41725"/>
    <cellStyle name="60% - Énfasis4 2" xfId="137"/>
    <cellStyle name="60% - Énfasis4 2 2" xfId="138"/>
    <cellStyle name="60% - Énfasis4 2 3" xfId="139"/>
    <cellStyle name="60% - Énfasis4 2 4" xfId="140"/>
    <cellStyle name="60% - Énfasis4 3" xfId="141"/>
    <cellStyle name="60% - Énfasis4 4" xfId="142"/>
    <cellStyle name="60% - Énfasis4 5" xfId="143"/>
    <cellStyle name="60% - Énfasis4 6" xfId="144"/>
    <cellStyle name="60% - Énfasis4 7" xfId="145"/>
    <cellStyle name="60% - Énfasis4 8" xfId="41726"/>
    <cellStyle name="60% - Énfasis5 2" xfId="146"/>
    <cellStyle name="60% - Énfasis5 2 2" xfId="147"/>
    <cellStyle name="60% - Énfasis5 2 3" xfId="148"/>
    <cellStyle name="60% - Énfasis5 2 4" xfId="149"/>
    <cellStyle name="60% - Énfasis5 3" xfId="150"/>
    <cellStyle name="60% - Énfasis5 4" xfId="151"/>
    <cellStyle name="60% - Énfasis5 5" xfId="152"/>
    <cellStyle name="60% - Énfasis5 6" xfId="153"/>
    <cellStyle name="60% - Énfasis5 7" xfId="154"/>
    <cellStyle name="60% - Énfasis5 8" xfId="41727"/>
    <cellStyle name="60% - Énfasis6 2" xfId="155"/>
    <cellStyle name="60% - Énfasis6 2 2" xfId="156"/>
    <cellStyle name="60% - Énfasis6 2 3" xfId="157"/>
    <cellStyle name="60% - Énfasis6 2 4" xfId="158"/>
    <cellStyle name="60% - Énfasis6 3" xfId="159"/>
    <cellStyle name="60% - Énfasis6 4" xfId="160"/>
    <cellStyle name="60% - Énfasis6 5" xfId="161"/>
    <cellStyle name="60% - Énfasis6 6" xfId="162"/>
    <cellStyle name="60% - Énfasis6 7" xfId="163"/>
    <cellStyle name="60% - Énfasis6 8" xfId="41728"/>
    <cellStyle name="Buena 2" xfId="164"/>
    <cellStyle name="Buena 2 2" xfId="165"/>
    <cellStyle name="Buena 2 3" xfId="166"/>
    <cellStyle name="Buena 2 4" xfId="167"/>
    <cellStyle name="Buena 3" xfId="168"/>
    <cellStyle name="Buena 4" xfId="169"/>
    <cellStyle name="Buena 5" xfId="170"/>
    <cellStyle name="Buena 6" xfId="171"/>
    <cellStyle name="Buena 7" xfId="172"/>
    <cellStyle name="Buena 8" xfId="41729"/>
    <cellStyle name="Cálculo 2" xfId="173"/>
    <cellStyle name="Cálculo 2 10" xfId="174"/>
    <cellStyle name="Cálculo 2 10 2" xfId="175"/>
    <cellStyle name="Cálculo 2 11" xfId="176"/>
    <cellStyle name="Cálculo 2 11 2" xfId="177"/>
    <cellStyle name="Cálculo 2 12" xfId="178"/>
    <cellStyle name="Cálculo 2 12 2" xfId="179"/>
    <cellStyle name="Cálculo 2 13" xfId="180"/>
    <cellStyle name="Cálculo 2 13 2" xfId="181"/>
    <cellStyle name="Cálculo 2 14" xfId="182"/>
    <cellStyle name="Cálculo 2 14 2" xfId="183"/>
    <cellStyle name="Cálculo 2 15" xfId="184"/>
    <cellStyle name="Cálculo 2 15 2" xfId="185"/>
    <cellStyle name="Cálculo 2 16" xfId="186"/>
    <cellStyle name="Cálculo 2 16 2" xfId="187"/>
    <cellStyle name="Cálculo 2 17" xfId="188"/>
    <cellStyle name="Cálculo 2 17 2" xfId="189"/>
    <cellStyle name="Cálculo 2 18" xfId="190"/>
    <cellStyle name="Cálculo 2 18 2" xfId="191"/>
    <cellStyle name="Cálculo 2 19" xfId="192"/>
    <cellStyle name="Cálculo 2 2" xfId="193"/>
    <cellStyle name="Cálculo 2 2 10" xfId="194"/>
    <cellStyle name="Cálculo 2 2 10 2" xfId="195"/>
    <cellStyle name="Cálculo 2 2 11" xfId="196"/>
    <cellStyle name="Cálculo 2 2 11 2" xfId="197"/>
    <cellStyle name="Cálculo 2 2 12" xfId="198"/>
    <cellStyle name="Cálculo 2 2 12 2" xfId="199"/>
    <cellStyle name="Cálculo 2 2 13" xfId="200"/>
    <cellStyle name="Cálculo 2 2 13 2" xfId="201"/>
    <cellStyle name="Cálculo 2 2 14" xfId="202"/>
    <cellStyle name="Cálculo 2 2 14 2" xfId="203"/>
    <cellStyle name="Cálculo 2 2 15" xfId="204"/>
    <cellStyle name="Cálculo 2 2 15 2" xfId="205"/>
    <cellStyle name="Cálculo 2 2 16" xfId="206"/>
    <cellStyle name="Cálculo 2 2 17" xfId="207"/>
    <cellStyle name="Cálculo 2 2 18" xfId="208"/>
    <cellStyle name="Cálculo 2 2 2" xfId="209"/>
    <cellStyle name="Cálculo 2 2 2 10" xfId="210"/>
    <cellStyle name="Cálculo 2 2 2 10 2" xfId="211"/>
    <cellStyle name="Cálculo 2 2 2 11" xfId="212"/>
    <cellStyle name="Cálculo 2 2 2 11 2" xfId="213"/>
    <cellStyle name="Cálculo 2 2 2 12" xfId="214"/>
    <cellStyle name="Cálculo 2 2 2 12 2" xfId="215"/>
    <cellStyle name="Cálculo 2 2 2 13" xfId="216"/>
    <cellStyle name="Cálculo 2 2 2 13 2" xfId="217"/>
    <cellStyle name="Cálculo 2 2 2 14" xfId="218"/>
    <cellStyle name="Cálculo 2 2 2 14 2" xfId="219"/>
    <cellStyle name="Cálculo 2 2 2 15" xfId="220"/>
    <cellStyle name="Cálculo 2 2 2 16" xfId="221"/>
    <cellStyle name="Cálculo 2 2 2 2" xfId="222"/>
    <cellStyle name="Cálculo 2 2 2 2 10" xfId="223"/>
    <cellStyle name="Cálculo 2 2 2 2 10 2" xfId="224"/>
    <cellStyle name="Cálculo 2 2 2 2 11" xfId="225"/>
    <cellStyle name="Cálculo 2 2 2 2 11 2" xfId="226"/>
    <cellStyle name="Cálculo 2 2 2 2 12" xfId="227"/>
    <cellStyle name="Cálculo 2 2 2 2 12 2" xfId="228"/>
    <cellStyle name="Cálculo 2 2 2 2 13" xfId="229"/>
    <cellStyle name="Cálculo 2 2 2 2 2" xfId="230"/>
    <cellStyle name="Cálculo 2 2 2 2 2 10" xfId="231"/>
    <cellStyle name="Cálculo 2 2 2 2 2 10 2" xfId="232"/>
    <cellStyle name="Cálculo 2 2 2 2 2 11" xfId="233"/>
    <cellStyle name="Cálculo 2 2 2 2 2 2" xfId="234"/>
    <cellStyle name="Cálculo 2 2 2 2 2 2 2" xfId="235"/>
    <cellStyle name="Cálculo 2 2 2 2 2 3" xfId="236"/>
    <cellStyle name="Cálculo 2 2 2 2 2 3 2" xfId="237"/>
    <cellStyle name="Cálculo 2 2 2 2 2 4" xfId="238"/>
    <cellStyle name="Cálculo 2 2 2 2 2 4 2" xfId="239"/>
    <cellStyle name="Cálculo 2 2 2 2 2 5" xfId="240"/>
    <cellStyle name="Cálculo 2 2 2 2 2 5 2" xfId="241"/>
    <cellStyle name="Cálculo 2 2 2 2 2 6" xfId="242"/>
    <cellStyle name="Cálculo 2 2 2 2 2 6 2" xfId="243"/>
    <cellStyle name="Cálculo 2 2 2 2 2 7" xfId="244"/>
    <cellStyle name="Cálculo 2 2 2 2 2 7 2" xfId="245"/>
    <cellStyle name="Cálculo 2 2 2 2 2 8" xfId="246"/>
    <cellStyle name="Cálculo 2 2 2 2 2 8 2" xfId="247"/>
    <cellStyle name="Cálculo 2 2 2 2 2 9" xfId="248"/>
    <cellStyle name="Cálculo 2 2 2 2 2 9 2" xfId="249"/>
    <cellStyle name="Cálculo 2 2 2 2 3" xfId="250"/>
    <cellStyle name="Cálculo 2 2 2 2 3 10" xfId="251"/>
    <cellStyle name="Cálculo 2 2 2 2 3 10 2" xfId="252"/>
    <cellStyle name="Cálculo 2 2 2 2 3 11" xfId="253"/>
    <cellStyle name="Cálculo 2 2 2 2 3 2" xfId="254"/>
    <cellStyle name="Cálculo 2 2 2 2 3 2 2" xfId="255"/>
    <cellStyle name="Cálculo 2 2 2 2 3 3" xfId="256"/>
    <cellStyle name="Cálculo 2 2 2 2 3 3 2" xfId="257"/>
    <cellStyle name="Cálculo 2 2 2 2 3 4" xfId="258"/>
    <cellStyle name="Cálculo 2 2 2 2 3 4 2" xfId="259"/>
    <cellStyle name="Cálculo 2 2 2 2 3 5" xfId="260"/>
    <cellStyle name="Cálculo 2 2 2 2 3 5 2" xfId="261"/>
    <cellStyle name="Cálculo 2 2 2 2 3 6" xfId="262"/>
    <cellStyle name="Cálculo 2 2 2 2 3 6 2" xfId="263"/>
    <cellStyle name="Cálculo 2 2 2 2 3 7" xfId="264"/>
    <cellStyle name="Cálculo 2 2 2 2 3 7 2" xfId="265"/>
    <cellStyle name="Cálculo 2 2 2 2 3 8" xfId="266"/>
    <cellStyle name="Cálculo 2 2 2 2 3 8 2" xfId="267"/>
    <cellStyle name="Cálculo 2 2 2 2 3 9" xfId="268"/>
    <cellStyle name="Cálculo 2 2 2 2 3 9 2" xfId="269"/>
    <cellStyle name="Cálculo 2 2 2 2 4" xfId="270"/>
    <cellStyle name="Cálculo 2 2 2 2 4 2" xfId="271"/>
    <cellStyle name="Cálculo 2 2 2 2 5" xfId="272"/>
    <cellStyle name="Cálculo 2 2 2 2 5 2" xfId="273"/>
    <cellStyle name="Cálculo 2 2 2 2 6" xfId="274"/>
    <cellStyle name="Cálculo 2 2 2 2 6 2" xfId="275"/>
    <cellStyle name="Cálculo 2 2 2 2 7" xfId="276"/>
    <cellStyle name="Cálculo 2 2 2 2 7 2" xfId="277"/>
    <cellStyle name="Cálculo 2 2 2 2 8" xfId="278"/>
    <cellStyle name="Cálculo 2 2 2 2 8 2" xfId="279"/>
    <cellStyle name="Cálculo 2 2 2 2 9" xfId="280"/>
    <cellStyle name="Cálculo 2 2 2 2 9 2" xfId="281"/>
    <cellStyle name="Cálculo 2 2 2 3" xfId="282"/>
    <cellStyle name="Cálculo 2 2 2 3 10" xfId="283"/>
    <cellStyle name="Cálculo 2 2 2 3 10 2" xfId="284"/>
    <cellStyle name="Cálculo 2 2 2 3 11" xfId="285"/>
    <cellStyle name="Cálculo 2 2 2 3 11 2" xfId="286"/>
    <cellStyle name="Cálculo 2 2 2 3 12" xfId="287"/>
    <cellStyle name="Cálculo 2 2 2 3 12 2" xfId="288"/>
    <cellStyle name="Cálculo 2 2 2 3 13" xfId="289"/>
    <cellStyle name="Cálculo 2 2 2 3 2" xfId="290"/>
    <cellStyle name="Cálculo 2 2 2 3 2 10" xfId="291"/>
    <cellStyle name="Cálculo 2 2 2 3 2 10 2" xfId="292"/>
    <cellStyle name="Cálculo 2 2 2 3 2 11" xfId="293"/>
    <cellStyle name="Cálculo 2 2 2 3 2 2" xfId="294"/>
    <cellStyle name="Cálculo 2 2 2 3 2 2 2" xfId="295"/>
    <cellStyle name="Cálculo 2 2 2 3 2 3" xfId="296"/>
    <cellStyle name="Cálculo 2 2 2 3 2 3 2" xfId="297"/>
    <cellStyle name="Cálculo 2 2 2 3 2 4" xfId="298"/>
    <cellStyle name="Cálculo 2 2 2 3 2 4 2" xfId="299"/>
    <cellStyle name="Cálculo 2 2 2 3 2 5" xfId="300"/>
    <cellStyle name="Cálculo 2 2 2 3 2 5 2" xfId="301"/>
    <cellStyle name="Cálculo 2 2 2 3 2 6" xfId="302"/>
    <cellStyle name="Cálculo 2 2 2 3 2 6 2" xfId="303"/>
    <cellStyle name="Cálculo 2 2 2 3 2 7" xfId="304"/>
    <cellStyle name="Cálculo 2 2 2 3 2 7 2" xfId="305"/>
    <cellStyle name="Cálculo 2 2 2 3 2 8" xfId="306"/>
    <cellStyle name="Cálculo 2 2 2 3 2 8 2" xfId="307"/>
    <cellStyle name="Cálculo 2 2 2 3 2 9" xfId="308"/>
    <cellStyle name="Cálculo 2 2 2 3 2 9 2" xfId="309"/>
    <cellStyle name="Cálculo 2 2 2 3 3" xfId="310"/>
    <cellStyle name="Cálculo 2 2 2 3 3 10" xfId="311"/>
    <cellStyle name="Cálculo 2 2 2 3 3 10 2" xfId="312"/>
    <cellStyle name="Cálculo 2 2 2 3 3 11" xfId="313"/>
    <cellStyle name="Cálculo 2 2 2 3 3 2" xfId="314"/>
    <cellStyle name="Cálculo 2 2 2 3 3 2 2" xfId="315"/>
    <cellStyle name="Cálculo 2 2 2 3 3 3" xfId="316"/>
    <cellStyle name="Cálculo 2 2 2 3 3 3 2" xfId="317"/>
    <cellStyle name="Cálculo 2 2 2 3 3 4" xfId="318"/>
    <cellStyle name="Cálculo 2 2 2 3 3 4 2" xfId="319"/>
    <cellStyle name="Cálculo 2 2 2 3 3 5" xfId="320"/>
    <cellStyle name="Cálculo 2 2 2 3 3 5 2" xfId="321"/>
    <cellStyle name="Cálculo 2 2 2 3 3 6" xfId="322"/>
    <cellStyle name="Cálculo 2 2 2 3 3 6 2" xfId="323"/>
    <cellStyle name="Cálculo 2 2 2 3 3 7" xfId="324"/>
    <cellStyle name="Cálculo 2 2 2 3 3 7 2" xfId="325"/>
    <cellStyle name="Cálculo 2 2 2 3 3 8" xfId="326"/>
    <cellStyle name="Cálculo 2 2 2 3 3 8 2" xfId="327"/>
    <cellStyle name="Cálculo 2 2 2 3 3 9" xfId="328"/>
    <cellStyle name="Cálculo 2 2 2 3 3 9 2" xfId="329"/>
    <cellStyle name="Cálculo 2 2 2 3 4" xfId="330"/>
    <cellStyle name="Cálculo 2 2 2 3 4 2" xfId="331"/>
    <cellStyle name="Cálculo 2 2 2 3 5" xfId="332"/>
    <cellStyle name="Cálculo 2 2 2 3 5 2" xfId="333"/>
    <cellStyle name="Cálculo 2 2 2 3 6" xfId="334"/>
    <cellStyle name="Cálculo 2 2 2 3 6 2" xfId="335"/>
    <cellStyle name="Cálculo 2 2 2 3 7" xfId="336"/>
    <cellStyle name="Cálculo 2 2 2 3 7 2" xfId="337"/>
    <cellStyle name="Cálculo 2 2 2 3 8" xfId="338"/>
    <cellStyle name="Cálculo 2 2 2 3 8 2" xfId="339"/>
    <cellStyle name="Cálculo 2 2 2 3 9" xfId="340"/>
    <cellStyle name="Cálculo 2 2 2 3 9 2" xfId="341"/>
    <cellStyle name="Cálculo 2 2 2 4" xfId="342"/>
    <cellStyle name="Cálculo 2 2 2 4 10" xfId="343"/>
    <cellStyle name="Cálculo 2 2 2 4 10 2" xfId="344"/>
    <cellStyle name="Cálculo 2 2 2 4 11" xfId="345"/>
    <cellStyle name="Cálculo 2 2 2 4 2" xfId="346"/>
    <cellStyle name="Cálculo 2 2 2 4 2 2" xfId="347"/>
    <cellStyle name="Cálculo 2 2 2 4 3" xfId="348"/>
    <cellStyle name="Cálculo 2 2 2 4 3 2" xfId="349"/>
    <cellStyle name="Cálculo 2 2 2 4 4" xfId="350"/>
    <cellStyle name="Cálculo 2 2 2 4 4 2" xfId="351"/>
    <cellStyle name="Cálculo 2 2 2 4 5" xfId="352"/>
    <cellStyle name="Cálculo 2 2 2 4 5 2" xfId="353"/>
    <cellStyle name="Cálculo 2 2 2 4 6" xfId="354"/>
    <cellStyle name="Cálculo 2 2 2 4 6 2" xfId="355"/>
    <cellStyle name="Cálculo 2 2 2 4 7" xfId="356"/>
    <cellStyle name="Cálculo 2 2 2 4 7 2" xfId="357"/>
    <cellStyle name="Cálculo 2 2 2 4 8" xfId="358"/>
    <cellStyle name="Cálculo 2 2 2 4 8 2" xfId="359"/>
    <cellStyle name="Cálculo 2 2 2 4 9" xfId="360"/>
    <cellStyle name="Cálculo 2 2 2 4 9 2" xfId="361"/>
    <cellStyle name="Cálculo 2 2 2 5" xfId="362"/>
    <cellStyle name="Cálculo 2 2 2 5 10" xfId="363"/>
    <cellStyle name="Cálculo 2 2 2 5 10 2" xfId="364"/>
    <cellStyle name="Cálculo 2 2 2 5 11" xfId="365"/>
    <cellStyle name="Cálculo 2 2 2 5 2" xfId="366"/>
    <cellStyle name="Cálculo 2 2 2 5 2 2" xfId="367"/>
    <cellStyle name="Cálculo 2 2 2 5 3" xfId="368"/>
    <cellStyle name="Cálculo 2 2 2 5 3 2" xfId="369"/>
    <cellStyle name="Cálculo 2 2 2 5 4" xfId="370"/>
    <cellStyle name="Cálculo 2 2 2 5 4 2" xfId="371"/>
    <cellStyle name="Cálculo 2 2 2 5 5" xfId="372"/>
    <cellStyle name="Cálculo 2 2 2 5 5 2" xfId="373"/>
    <cellStyle name="Cálculo 2 2 2 5 6" xfId="374"/>
    <cellStyle name="Cálculo 2 2 2 5 6 2" xfId="375"/>
    <cellStyle name="Cálculo 2 2 2 5 7" xfId="376"/>
    <cellStyle name="Cálculo 2 2 2 5 7 2" xfId="377"/>
    <cellStyle name="Cálculo 2 2 2 5 8" xfId="378"/>
    <cellStyle name="Cálculo 2 2 2 5 8 2" xfId="379"/>
    <cellStyle name="Cálculo 2 2 2 5 9" xfId="380"/>
    <cellStyle name="Cálculo 2 2 2 5 9 2" xfId="381"/>
    <cellStyle name="Cálculo 2 2 2 6" xfId="382"/>
    <cellStyle name="Cálculo 2 2 2 6 2" xfId="383"/>
    <cellStyle name="Cálculo 2 2 2 7" xfId="384"/>
    <cellStyle name="Cálculo 2 2 2 7 2" xfId="385"/>
    <cellStyle name="Cálculo 2 2 2 8" xfId="386"/>
    <cellStyle name="Cálculo 2 2 2 8 2" xfId="387"/>
    <cellStyle name="Cálculo 2 2 2 9" xfId="388"/>
    <cellStyle name="Cálculo 2 2 2 9 2" xfId="389"/>
    <cellStyle name="Cálculo 2 2 3" xfId="390"/>
    <cellStyle name="Cálculo 2 2 3 10" xfId="391"/>
    <cellStyle name="Cálculo 2 2 3 10 2" xfId="392"/>
    <cellStyle name="Cálculo 2 2 3 11" xfId="393"/>
    <cellStyle name="Cálculo 2 2 3 11 2" xfId="394"/>
    <cellStyle name="Cálculo 2 2 3 12" xfId="395"/>
    <cellStyle name="Cálculo 2 2 3 12 2" xfId="396"/>
    <cellStyle name="Cálculo 2 2 3 13" xfId="397"/>
    <cellStyle name="Cálculo 2 2 3 13 2" xfId="398"/>
    <cellStyle name="Cálculo 2 2 3 14" xfId="399"/>
    <cellStyle name="Cálculo 2 2 3 14 2" xfId="400"/>
    <cellStyle name="Cálculo 2 2 3 15" xfId="401"/>
    <cellStyle name="Cálculo 2 2 3 2" xfId="402"/>
    <cellStyle name="Cálculo 2 2 3 2 10" xfId="403"/>
    <cellStyle name="Cálculo 2 2 3 2 10 2" xfId="404"/>
    <cellStyle name="Cálculo 2 2 3 2 11" xfId="405"/>
    <cellStyle name="Cálculo 2 2 3 2 11 2" xfId="406"/>
    <cellStyle name="Cálculo 2 2 3 2 12" xfId="407"/>
    <cellStyle name="Cálculo 2 2 3 2 12 2" xfId="408"/>
    <cellStyle name="Cálculo 2 2 3 2 13" xfId="409"/>
    <cellStyle name="Cálculo 2 2 3 2 2" xfId="410"/>
    <cellStyle name="Cálculo 2 2 3 2 2 10" xfId="411"/>
    <cellStyle name="Cálculo 2 2 3 2 2 10 2" xfId="412"/>
    <cellStyle name="Cálculo 2 2 3 2 2 11" xfId="413"/>
    <cellStyle name="Cálculo 2 2 3 2 2 2" xfId="414"/>
    <cellStyle name="Cálculo 2 2 3 2 2 2 2" xfId="415"/>
    <cellStyle name="Cálculo 2 2 3 2 2 3" xfId="416"/>
    <cellStyle name="Cálculo 2 2 3 2 2 3 2" xfId="417"/>
    <cellStyle name="Cálculo 2 2 3 2 2 4" xfId="418"/>
    <cellStyle name="Cálculo 2 2 3 2 2 4 2" xfId="419"/>
    <cellStyle name="Cálculo 2 2 3 2 2 5" xfId="420"/>
    <cellStyle name="Cálculo 2 2 3 2 2 5 2" xfId="421"/>
    <cellStyle name="Cálculo 2 2 3 2 2 6" xfId="422"/>
    <cellStyle name="Cálculo 2 2 3 2 2 6 2" xfId="423"/>
    <cellStyle name="Cálculo 2 2 3 2 2 7" xfId="424"/>
    <cellStyle name="Cálculo 2 2 3 2 2 7 2" xfId="425"/>
    <cellStyle name="Cálculo 2 2 3 2 2 8" xfId="426"/>
    <cellStyle name="Cálculo 2 2 3 2 2 8 2" xfId="427"/>
    <cellStyle name="Cálculo 2 2 3 2 2 9" xfId="428"/>
    <cellStyle name="Cálculo 2 2 3 2 2 9 2" xfId="429"/>
    <cellStyle name="Cálculo 2 2 3 2 3" xfId="430"/>
    <cellStyle name="Cálculo 2 2 3 2 3 10" xfId="431"/>
    <cellStyle name="Cálculo 2 2 3 2 3 10 2" xfId="432"/>
    <cellStyle name="Cálculo 2 2 3 2 3 11" xfId="433"/>
    <cellStyle name="Cálculo 2 2 3 2 3 2" xfId="434"/>
    <cellStyle name="Cálculo 2 2 3 2 3 2 2" xfId="435"/>
    <cellStyle name="Cálculo 2 2 3 2 3 3" xfId="436"/>
    <cellStyle name="Cálculo 2 2 3 2 3 3 2" xfId="437"/>
    <cellStyle name="Cálculo 2 2 3 2 3 4" xfId="438"/>
    <cellStyle name="Cálculo 2 2 3 2 3 4 2" xfId="439"/>
    <cellStyle name="Cálculo 2 2 3 2 3 5" xfId="440"/>
    <cellStyle name="Cálculo 2 2 3 2 3 5 2" xfId="441"/>
    <cellStyle name="Cálculo 2 2 3 2 3 6" xfId="442"/>
    <cellStyle name="Cálculo 2 2 3 2 3 6 2" xfId="443"/>
    <cellStyle name="Cálculo 2 2 3 2 3 7" xfId="444"/>
    <cellStyle name="Cálculo 2 2 3 2 3 7 2" xfId="445"/>
    <cellStyle name="Cálculo 2 2 3 2 3 8" xfId="446"/>
    <cellStyle name="Cálculo 2 2 3 2 3 8 2" xfId="447"/>
    <cellStyle name="Cálculo 2 2 3 2 3 9" xfId="448"/>
    <cellStyle name="Cálculo 2 2 3 2 3 9 2" xfId="449"/>
    <cellStyle name="Cálculo 2 2 3 2 4" xfId="450"/>
    <cellStyle name="Cálculo 2 2 3 2 4 2" xfId="451"/>
    <cellStyle name="Cálculo 2 2 3 2 5" xfId="452"/>
    <cellStyle name="Cálculo 2 2 3 2 5 2" xfId="453"/>
    <cellStyle name="Cálculo 2 2 3 2 6" xfId="454"/>
    <cellStyle name="Cálculo 2 2 3 2 6 2" xfId="455"/>
    <cellStyle name="Cálculo 2 2 3 2 7" xfId="456"/>
    <cellStyle name="Cálculo 2 2 3 2 7 2" xfId="457"/>
    <cellStyle name="Cálculo 2 2 3 2 8" xfId="458"/>
    <cellStyle name="Cálculo 2 2 3 2 8 2" xfId="459"/>
    <cellStyle name="Cálculo 2 2 3 2 9" xfId="460"/>
    <cellStyle name="Cálculo 2 2 3 2 9 2" xfId="461"/>
    <cellStyle name="Cálculo 2 2 3 3" xfId="462"/>
    <cellStyle name="Cálculo 2 2 3 3 10" xfId="463"/>
    <cellStyle name="Cálculo 2 2 3 3 10 2" xfId="464"/>
    <cellStyle name="Cálculo 2 2 3 3 11" xfId="465"/>
    <cellStyle name="Cálculo 2 2 3 3 11 2" xfId="466"/>
    <cellStyle name="Cálculo 2 2 3 3 12" xfId="467"/>
    <cellStyle name="Cálculo 2 2 3 3 12 2" xfId="468"/>
    <cellStyle name="Cálculo 2 2 3 3 13" xfId="469"/>
    <cellStyle name="Cálculo 2 2 3 3 2" xfId="470"/>
    <cellStyle name="Cálculo 2 2 3 3 2 10" xfId="471"/>
    <cellStyle name="Cálculo 2 2 3 3 2 10 2" xfId="472"/>
    <cellStyle name="Cálculo 2 2 3 3 2 11" xfId="473"/>
    <cellStyle name="Cálculo 2 2 3 3 2 2" xfId="474"/>
    <cellStyle name="Cálculo 2 2 3 3 2 2 2" xfId="475"/>
    <cellStyle name="Cálculo 2 2 3 3 2 3" xfId="476"/>
    <cellStyle name="Cálculo 2 2 3 3 2 3 2" xfId="477"/>
    <cellStyle name="Cálculo 2 2 3 3 2 4" xfId="478"/>
    <cellStyle name="Cálculo 2 2 3 3 2 4 2" xfId="479"/>
    <cellStyle name="Cálculo 2 2 3 3 2 5" xfId="480"/>
    <cellStyle name="Cálculo 2 2 3 3 2 5 2" xfId="481"/>
    <cellStyle name="Cálculo 2 2 3 3 2 6" xfId="482"/>
    <cellStyle name="Cálculo 2 2 3 3 2 6 2" xfId="483"/>
    <cellStyle name="Cálculo 2 2 3 3 2 7" xfId="484"/>
    <cellStyle name="Cálculo 2 2 3 3 2 7 2" xfId="485"/>
    <cellStyle name="Cálculo 2 2 3 3 2 8" xfId="486"/>
    <cellStyle name="Cálculo 2 2 3 3 2 8 2" xfId="487"/>
    <cellStyle name="Cálculo 2 2 3 3 2 9" xfId="488"/>
    <cellStyle name="Cálculo 2 2 3 3 2 9 2" xfId="489"/>
    <cellStyle name="Cálculo 2 2 3 3 3" xfId="490"/>
    <cellStyle name="Cálculo 2 2 3 3 3 10" xfId="491"/>
    <cellStyle name="Cálculo 2 2 3 3 3 10 2" xfId="492"/>
    <cellStyle name="Cálculo 2 2 3 3 3 11" xfId="493"/>
    <cellStyle name="Cálculo 2 2 3 3 3 2" xfId="494"/>
    <cellStyle name="Cálculo 2 2 3 3 3 2 2" xfId="495"/>
    <cellStyle name="Cálculo 2 2 3 3 3 3" xfId="496"/>
    <cellStyle name="Cálculo 2 2 3 3 3 3 2" xfId="497"/>
    <cellStyle name="Cálculo 2 2 3 3 3 4" xfId="498"/>
    <cellStyle name="Cálculo 2 2 3 3 3 4 2" xfId="499"/>
    <cellStyle name="Cálculo 2 2 3 3 3 5" xfId="500"/>
    <cellStyle name="Cálculo 2 2 3 3 3 5 2" xfId="501"/>
    <cellStyle name="Cálculo 2 2 3 3 3 6" xfId="502"/>
    <cellStyle name="Cálculo 2 2 3 3 3 6 2" xfId="503"/>
    <cellStyle name="Cálculo 2 2 3 3 3 7" xfId="504"/>
    <cellStyle name="Cálculo 2 2 3 3 3 7 2" xfId="505"/>
    <cellStyle name="Cálculo 2 2 3 3 3 8" xfId="506"/>
    <cellStyle name="Cálculo 2 2 3 3 3 8 2" xfId="507"/>
    <cellStyle name="Cálculo 2 2 3 3 3 9" xfId="508"/>
    <cellStyle name="Cálculo 2 2 3 3 3 9 2" xfId="509"/>
    <cellStyle name="Cálculo 2 2 3 3 4" xfId="510"/>
    <cellStyle name="Cálculo 2 2 3 3 4 2" xfId="511"/>
    <cellStyle name="Cálculo 2 2 3 3 5" xfId="512"/>
    <cellStyle name="Cálculo 2 2 3 3 5 2" xfId="513"/>
    <cellStyle name="Cálculo 2 2 3 3 6" xfId="514"/>
    <cellStyle name="Cálculo 2 2 3 3 6 2" xfId="515"/>
    <cellStyle name="Cálculo 2 2 3 3 7" xfId="516"/>
    <cellStyle name="Cálculo 2 2 3 3 7 2" xfId="517"/>
    <cellStyle name="Cálculo 2 2 3 3 8" xfId="518"/>
    <cellStyle name="Cálculo 2 2 3 3 8 2" xfId="519"/>
    <cellStyle name="Cálculo 2 2 3 3 9" xfId="520"/>
    <cellStyle name="Cálculo 2 2 3 3 9 2" xfId="521"/>
    <cellStyle name="Cálculo 2 2 3 4" xfId="522"/>
    <cellStyle name="Cálculo 2 2 3 4 10" xfId="523"/>
    <cellStyle name="Cálculo 2 2 3 4 10 2" xfId="524"/>
    <cellStyle name="Cálculo 2 2 3 4 11" xfId="525"/>
    <cellStyle name="Cálculo 2 2 3 4 2" xfId="526"/>
    <cellStyle name="Cálculo 2 2 3 4 2 2" xfId="527"/>
    <cellStyle name="Cálculo 2 2 3 4 3" xfId="528"/>
    <cellStyle name="Cálculo 2 2 3 4 3 2" xfId="529"/>
    <cellStyle name="Cálculo 2 2 3 4 4" xfId="530"/>
    <cellStyle name="Cálculo 2 2 3 4 4 2" xfId="531"/>
    <cellStyle name="Cálculo 2 2 3 4 5" xfId="532"/>
    <cellStyle name="Cálculo 2 2 3 4 5 2" xfId="533"/>
    <cellStyle name="Cálculo 2 2 3 4 6" xfId="534"/>
    <cellStyle name="Cálculo 2 2 3 4 6 2" xfId="535"/>
    <cellStyle name="Cálculo 2 2 3 4 7" xfId="536"/>
    <cellStyle name="Cálculo 2 2 3 4 7 2" xfId="537"/>
    <cellStyle name="Cálculo 2 2 3 4 8" xfId="538"/>
    <cellStyle name="Cálculo 2 2 3 4 8 2" xfId="539"/>
    <cellStyle name="Cálculo 2 2 3 4 9" xfId="540"/>
    <cellStyle name="Cálculo 2 2 3 4 9 2" xfId="541"/>
    <cellStyle name="Cálculo 2 2 3 5" xfId="542"/>
    <cellStyle name="Cálculo 2 2 3 5 10" xfId="543"/>
    <cellStyle name="Cálculo 2 2 3 5 10 2" xfId="544"/>
    <cellStyle name="Cálculo 2 2 3 5 11" xfId="545"/>
    <cellStyle name="Cálculo 2 2 3 5 2" xfId="546"/>
    <cellStyle name="Cálculo 2 2 3 5 2 2" xfId="547"/>
    <cellStyle name="Cálculo 2 2 3 5 3" xfId="548"/>
    <cellStyle name="Cálculo 2 2 3 5 3 2" xfId="549"/>
    <cellStyle name="Cálculo 2 2 3 5 4" xfId="550"/>
    <cellStyle name="Cálculo 2 2 3 5 4 2" xfId="551"/>
    <cellStyle name="Cálculo 2 2 3 5 5" xfId="552"/>
    <cellStyle name="Cálculo 2 2 3 5 5 2" xfId="553"/>
    <cellStyle name="Cálculo 2 2 3 5 6" xfId="554"/>
    <cellStyle name="Cálculo 2 2 3 5 6 2" xfId="555"/>
    <cellStyle name="Cálculo 2 2 3 5 7" xfId="556"/>
    <cellStyle name="Cálculo 2 2 3 5 7 2" xfId="557"/>
    <cellStyle name="Cálculo 2 2 3 5 8" xfId="558"/>
    <cellStyle name="Cálculo 2 2 3 5 8 2" xfId="559"/>
    <cellStyle name="Cálculo 2 2 3 5 9" xfId="560"/>
    <cellStyle name="Cálculo 2 2 3 5 9 2" xfId="561"/>
    <cellStyle name="Cálculo 2 2 3 6" xfId="562"/>
    <cellStyle name="Cálculo 2 2 3 6 2" xfId="563"/>
    <cellStyle name="Cálculo 2 2 3 7" xfId="564"/>
    <cellStyle name="Cálculo 2 2 3 7 2" xfId="565"/>
    <cellStyle name="Cálculo 2 2 3 8" xfId="566"/>
    <cellStyle name="Cálculo 2 2 3 8 2" xfId="567"/>
    <cellStyle name="Cálculo 2 2 3 9" xfId="568"/>
    <cellStyle name="Cálculo 2 2 3 9 2" xfId="569"/>
    <cellStyle name="Cálculo 2 2 4" xfId="570"/>
    <cellStyle name="Cálculo 2 2 4 10" xfId="571"/>
    <cellStyle name="Cálculo 2 2 4 10 2" xfId="572"/>
    <cellStyle name="Cálculo 2 2 4 11" xfId="573"/>
    <cellStyle name="Cálculo 2 2 4 11 2" xfId="574"/>
    <cellStyle name="Cálculo 2 2 4 12" xfId="575"/>
    <cellStyle name="Cálculo 2 2 4 12 2" xfId="576"/>
    <cellStyle name="Cálculo 2 2 4 13" xfId="577"/>
    <cellStyle name="Cálculo 2 2 4 2" xfId="578"/>
    <cellStyle name="Cálculo 2 2 4 2 10" xfId="579"/>
    <cellStyle name="Cálculo 2 2 4 2 10 2" xfId="580"/>
    <cellStyle name="Cálculo 2 2 4 2 11" xfId="581"/>
    <cellStyle name="Cálculo 2 2 4 2 2" xfId="582"/>
    <cellStyle name="Cálculo 2 2 4 2 2 2" xfId="583"/>
    <cellStyle name="Cálculo 2 2 4 2 3" xfId="584"/>
    <cellStyle name="Cálculo 2 2 4 2 3 2" xfId="585"/>
    <cellStyle name="Cálculo 2 2 4 2 4" xfId="586"/>
    <cellStyle name="Cálculo 2 2 4 2 4 2" xfId="587"/>
    <cellStyle name="Cálculo 2 2 4 2 5" xfId="588"/>
    <cellStyle name="Cálculo 2 2 4 2 5 2" xfId="589"/>
    <cellStyle name="Cálculo 2 2 4 2 6" xfId="590"/>
    <cellStyle name="Cálculo 2 2 4 2 6 2" xfId="591"/>
    <cellStyle name="Cálculo 2 2 4 2 7" xfId="592"/>
    <cellStyle name="Cálculo 2 2 4 2 7 2" xfId="593"/>
    <cellStyle name="Cálculo 2 2 4 2 8" xfId="594"/>
    <cellStyle name="Cálculo 2 2 4 2 8 2" xfId="595"/>
    <cellStyle name="Cálculo 2 2 4 2 9" xfId="596"/>
    <cellStyle name="Cálculo 2 2 4 2 9 2" xfId="597"/>
    <cellStyle name="Cálculo 2 2 4 3" xfId="598"/>
    <cellStyle name="Cálculo 2 2 4 3 10" xfId="599"/>
    <cellStyle name="Cálculo 2 2 4 3 10 2" xfId="600"/>
    <cellStyle name="Cálculo 2 2 4 3 11" xfId="601"/>
    <cellStyle name="Cálculo 2 2 4 3 2" xfId="602"/>
    <cellStyle name="Cálculo 2 2 4 3 2 2" xfId="603"/>
    <cellStyle name="Cálculo 2 2 4 3 3" xfId="604"/>
    <cellStyle name="Cálculo 2 2 4 3 3 2" xfId="605"/>
    <cellStyle name="Cálculo 2 2 4 3 4" xfId="606"/>
    <cellStyle name="Cálculo 2 2 4 3 4 2" xfId="607"/>
    <cellStyle name="Cálculo 2 2 4 3 5" xfId="608"/>
    <cellStyle name="Cálculo 2 2 4 3 5 2" xfId="609"/>
    <cellStyle name="Cálculo 2 2 4 3 6" xfId="610"/>
    <cellStyle name="Cálculo 2 2 4 3 6 2" xfId="611"/>
    <cellStyle name="Cálculo 2 2 4 3 7" xfId="612"/>
    <cellStyle name="Cálculo 2 2 4 3 7 2" xfId="613"/>
    <cellStyle name="Cálculo 2 2 4 3 8" xfId="614"/>
    <cellStyle name="Cálculo 2 2 4 3 8 2" xfId="615"/>
    <cellStyle name="Cálculo 2 2 4 3 9" xfId="616"/>
    <cellStyle name="Cálculo 2 2 4 3 9 2" xfId="617"/>
    <cellStyle name="Cálculo 2 2 4 4" xfId="618"/>
    <cellStyle name="Cálculo 2 2 4 4 2" xfId="619"/>
    <cellStyle name="Cálculo 2 2 4 5" xfId="620"/>
    <cellStyle name="Cálculo 2 2 4 5 2" xfId="621"/>
    <cellStyle name="Cálculo 2 2 4 6" xfId="622"/>
    <cellStyle name="Cálculo 2 2 4 6 2" xfId="623"/>
    <cellStyle name="Cálculo 2 2 4 7" xfId="624"/>
    <cellStyle name="Cálculo 2 2 4 7 2" xfId="625"/>
    <cellStyle name="Cálculo 2 2 4 8" xfId="626"/>
    <cellStyle name="Cálculo 2 2 4 8 2" xfId="627"/>
    <cellStyle name="Cálculo 2 2 4 9" xfId="628"/>
    <cellStyle name="Cálculo 2 2 4 9 2" xfId="629"/>
    <cellStyle name="Cálculo 2 2 5" xfId="630"/>
    <cellStyle name="Cálculo 2 2 5 10" xfId="631"/>
    <cellStyle name="Cálculo 2 2 5 10 2" xfId="632"/>
    <cellStyle name="Cálculo 2 2 5 11" xfId="633"/>
    <cellStyle name="Cálculo 2 2 5 11 2" xfId="634"/>
    <cellStyle name="Cálculo 2 2 5 12" xfId="635"/>
    <cellStyle name="Cálculo 2 2 5 12 2" xfId="636"/>
    <cellStyle name="Cálculo 2 2 5 13" xfId="637"/>
    <cellStyle name="Cálculo 2 2 5 2" xfId="638"/>
    <cellStyle name="Cálculo 2 2 5 2 10" xfId="639"/>
    <cellStyle name="Cálculo 2 2 5 2 10 2" xfId="640"/>
    <cellStyle name="Cálculo 2 2 5 2 11" xfId="641"/>
    <cellStyle name="Cálculo 2 2 5 2 2" xfId="642"/>
    <cellStyle name="Cálculo 2 2 5 2 2 2" xfId="643"/>
    <cellStyle name="Cálculo 2 2 5 2 3" xfId="644"/>
    <cellStyle name="Cálculo 2 2 5 2 3 2" xfId="645"/>
    <cellStyle name="Cálculo 2 2 5 2 4" xfId="646"/>
    <cellStyle name="Cálculo 2 2 5 2 4 2" xfId="647"/>
    <cellStyle name="Cálculo 2 2 5 2 5" xfId="648"/>
    <cellStyle name="Cálculo 2 2 5 2 5 2" xfId="649"/>
    <cellStyle name="Cálculo 2 2 5 2 6" xfId="650"/>
    <cellStyle name="Cálculo 2 2 5 2 6 2" xfId="651"/>
    <cellStyle name="Cálculo 2 2 5 2 7" xfId="652"/>
    <cellStyle name="Cálculo 2 2 5 2 7 2" xfId="653"/>
    <cellStyle name="Cálculo 2 2 5 2 8" xfId="654"/>
    <cellStyle name="Cálculo 2 2 5 2 8 2" xfId="655"/>
    <cellStyle name="Cálculo 2 2 5 2 9" xfId="656"/>
    <cellStyle name="Cálculo 2 2 5 2 9 2" xfId="657"/>
    <cellStyle name="Cálculo 2 2 5 3" xfId="658"/>
    <cellStyle name="Cálculo 2 2 5 3 10" xfId="659"/>
    <cellStyle name="Cálculo 2 2 5 3 10 2" xfId="660"/>
    <cellStyle name="Cálculo 2 2 5 3 11" xfId="661"/>
    <cellStyle name="Cálculo 2 2 5 3 2" xfId="662"/>
    <cellStyle name="Cálculo 2 2 5 3 2 2" xfId="663"/>
    <cellStyle name="Cálculo 2 2 5 3 3" xfId="664"/>
    <cellStyle name="Cálculo 2 2 5 3 3 2" xfId="665"/>
    <cellStyle name="Cálculo 2 2 5 3 4" xfId="666"/>
    <cellStyle name="Cálculo 2 2 5 3 4 2" xfId="667"/>
    <cellStyle name="Cálculo 2 2 5 3 5" xfId="668"/>
    <cellStyle name="Cálculo 2 2 5 3 5 2" xfId="669"/>
    <cellStyle name="Cálculo 2 2 5 3 6" xfId="670"/>
    <cellStyle name="Cálculo 2 2 5 3 6 2" xfId="671"/>
    <cellStyle name="Cálculo 2 2 5 3 7" xfId="672"/>
    <cellStyle name="Cálculo 2 2 5 3 7 2" xfId="673"/>
    <cellStyle name="Cálculo 2 2 5 3 8" xfId="674"/>
    <cellStyle name="Cálculo 2 2 5 3 8 2" xfId="675"/>
    <cellStyle name="Cálculo 2 2 5 3 9" xfId="676"/>
    <cellStyle name="Cálculo 2 2 5 3 9 2" xfId="677"/>
    <cellStyle name="Cálculo 2 2 5 4" xfId="678"/>
    <cellStyle name="Cálculo 2 2 5 4 2" xfId="679"/>
    <cellStyle name="Cálculo 2 2 5 5" xfId="680"/>
    <cellStyle name="Cálculo 2 2 5 5 2" xfId="681"/>
    <cellStyle name="Cálculo 2 2 5 6" xfId="682"/>
    <cellStyle name="Cálculo 2 2 5 6 2" xfId="683"/>
    <cellStyle name="Cálculo 2 2 5 7" xfId="684"/>
    <cellStyle name="Cálculo 2 2 5 7 2" xfId="685"/>
    <cellStyle name="Cálculo 2 2 5 8" xfId="686"/>
    <cellStyle name="Cálculo 2 2 5 8 2" xfId="687"/>
    <cellStyle name="Cálculo 2 2 5 9" xfId="688"/>
    <cellStyle name="Cálculo 2 2 5 9 2" xfId="689"/>
    <cellStyle name="Cálculo 2 2 6" xfId="690"/>
    <cellStyle name="Cálculo 2 2 6 2" xfId="691"/>
    <cellStyle name="Cálculo 2 2 7" xfId="692"/>
    <cellStyle name="Cálculo 2 2 7 2" xfId="693"/>
    <cellStyle name="Cálculo 2 2 8" xfId="694"/>
    <cellStyle name="Cálculo 2 2 8 2" xfId="695"/>
    <cellStyle name="Cálculo 2 2 9" xfId="696"/>
    <cellStyle name="Cálculo 2 2 9 2" xfId="697"/>
    <cellStyle name="Cálculo 2 20" xfId="698"/>
    <cellStyle name="Cálculo 2 21" xfId="699"/>
    <cellStyle name="Cálculo 2 3" xfId="700"/>
    <cellStyle name="Cálculo 2 3 10" xfId="701"/>
    <cellStyle name="Cálculo 2 3 10 2" xfId="702"/>
    <cellStyle name="Cálculo 2 3 11" xfId="703"/>
    <cellStyle name="Cálculo 2 3 11 2" xfId="704"/>
    <cellStyle name="Cálculo 2 3 12" xfId="705"/>
    <cellStyle name="Cálculo 2 3 12 2" xfId="706"/>
    <cellStyle name="Cálculo 2 3 13" xfId="707"/>
    <cellStyle name="Cálculo 2 3 13 2" xfId="708"/>
    <cellStyle name="Cálculo 2 3 14" xfId="709"/>
    <cellStyle name="Cálculo 2 3 14 2" xfId="710"/>
    <cellStyle name="Cálculo 2 3 15" xfId="711"/>
    <cellStyle name="Cálculo 2 3 16" xfId="712"/>
    <cellStyle name="Cálculo 2 3 17" xfId="713"/>
    <cellStyle name="Cálculo 2 3 2" xfId="714"/>
    <cellStyle name="Cálculo 2 3 2 10" xfId="715"/>
    <cellStyle name="Cálculo 2 3 2 10 2" xfId="716"/>
    <cellStyle name="Cálculo 2 3 2 11" xfId="717"/>
    <cellStyle name="Cálculo 2 3 2 11 2" xfId="718"/>
    <cellStyle name="Cálculo 2 3 2 12" xfId="719"/>
    <cellStyle name="Cálculo 2 3 2 12 2" xfId="720"/>
    <cellStyle name="Cálculo 2 3 2 13" xfId="721"/>
    <cellStyle name="Cálculo 2 3 2 13 2" xfId="722"/>
    <cellStyle name="Cálculo 2 3 2 14" xfId="723"/>
    <cellStyle name="Cálculo 2 3 2 14 2" xfId="724"/>
    <cellStyle name="Cálculo 2 3 2 15" xfId="725"/>
    <cellStyle name="Cálculo 2 3 2 16" xfId="726"/>
    <cellStyle name="Cálculo 2 3 2 2" xfId="727"/>
    <cellStyle name="Cálculo 2 3 2 2 10" xfId="728"/>
    <cellStyle name="Cálculo 2 3 2 2 10 2" xfId="729"/>
    <cellStyle name="Cálculo 2 3 2 2 11" xfId="730"/>
    <cellStyle name="Cálculo 2 3 2 2 11 2" xfId="731"/>
    <cellStyle name="Cálculo 2 3 2 2 12" xfId="732"/>
    <cellStyle name="Cálculo 2 3 2 2 12 2" xfId="733"/>
    <cellStyle name="Cálculo 2 3 2 2 13" xfId="734"/>
    <cellStyle name="Cálculo 2 3 2 2 2" xfId="735"/>
    <cellStyle name="Cálculo 2 3 2 2 2 10" xfId="736"/>
    <cellStyle name="Cálculo 2 3 2 2 2 10 2" xfId="737"/>
    <cellStyle name="Cálculo 2 3 2 2 2 11" xfId="738"/>
    <cellStyle name="Cálculo 2 3 2 2 2 2" xfId="739"/>
    <cellStyle name="Cálculo 2 3 2 2 2 2 2" xfId="740"/>
    <cellStyle name="Cálculo 2 3 2 2 2 3" xfId="741"/>
    <cellStyle name="Cálculo 2 3 2 2 2 3 2" xfId="742"/>
    <cellStyle name="Cálculo 2 3 2 2 2 4" xfId="743"/>
    <cellStyle name="Cálculo 2 3 2 2 2 4 2" xfId="744"/>
    <cellStyle name="Cálculo 2 3 2 2 2 5" xfId="745"/>
    <cellStyle name="Cálculo 2 3 2 2 2 5 2" xfId="746"/>
    <cellStyle name="Cálculo 2 3 2 2 2 6" xfId="747"/>
    <cellStyle name="Cálculo 2 3 2 2 2 6 2" xfId="748"/>
    <cellStyle name="Cálculo 2 3 2 2 2 7" xfId="749"/>
    <cellStyle name="Cálculo 2 3 2 2 2 7 2" xfId="750"/>
    <cellStyle name="Cálculo 2 3 2 2 2 8" xfId="751"/>
    <cellStyle name="Cálculo 2 3 2 2 2 8 2" xfId="752"/>
    <cellStyle name="Cálculo 2 3 2 2 2 9" xfId="753"/>
    <cellStyle name="Cálculo 2 3 2 2 2 9 2" xfId="754"/>
    <cellStyle name="Cálculo 2 3 2 2 3" xfId="755"/>
    <cellStyle name="Cálculo 2 3 2 2 3 10" xfId="756"/>
    <cellStyle name="Cálculo 2 3 2 2 3 10 2" xfId="757"/>
    <cellStyle name="Cálculo 2 3 2 2 3 11" xfId="758"/>
    <cellStyle name="Cálculo 2 3 2 2 3 2" xfId="759"/>
    <cellStyle name="Cálculo 2 3 2 2 3 2 2" xfId="760"/>
    <cellStyle name="Cálculo 2 3 2 2 3 3" xfId="761"/>
    <cellStyle name="Cálculo 2 3 2 2 3 3 2" xfId="762"/>
    <cellStyle name="Cálculo 2 3 2 2 3 4" xfId="763"/>
    <cellStyle name="Cálculo 2 3 2 2 3 4 2" xfId="764"/>
    <cellStyle name="Cálculo 2 3 2 2 3 5" xfId="765"/>
    <cellStyle name="Cálculo 2 3 2 2 3 5 2" xfId="766"/>
    <cellStyle name="Cálculo 2 3 2 2 3 6" xfId="767"/>
    <cellStyle name="Cálculo 2 3 2 2 3 6 2" xfId="768"/>
    <cellStyle name="Cálculo 2 3 2 2 3 7" xfId="769"/>
    <cellStyle name="Cálculo 2 3 2 2 3 7 2" xfId="770"/>
    <cellStyle name="Cálculo 2 3 2 2 3 8" xfId="771"/>
    <cellStyle name="Cálculo 2 3 2 2 3 8 2" xfId="772"/>
    <cellStyle name="Cálculo 2 3 2 2 3 9" xfId="773"/>
    <cellStyle name="Cálculo 2 3 2 2 3 9 2" xfId="774"/>
    <cellStyle name="Cálculo 2 3 2 2 4" xfId="775"/>
    <cellStyle name="Cálculo 2 3 2 2 4 2" xfId="776"/>
    <cellStyle name="Cálculo 2 3 2 2 5" xfId="777"/>
    <cellStyle name="Cálculo 2 3 2 2 5 2" xfId="778"/>
    <cellStyle name="Cálculo 2 3 2 2 6" xfId="779"/>
    <cellStyle name="Cálculo 2 3 2 2 6 2" xfId="780"/>
    <cellStyle name="Cálculo 2 3 2 2 7" xfId="781"/>
    <cellStyle name="Cálculo 2 3 2 2 7 2" xfId="782"/>
    <cellStyle name="Cálculo 2 3 2 2 8" xfId="783"/>
    <cellStyle name="Cálculo 2 3 2 2 8 2" xfId="784"/>
    <cellStyle name="Cálculo 2 3 2 2 9" xfId="785"/>
    <cellStyle name="Cálculo 2 3 2 2 9 2" xfId="786"/>
    <cellStyle name="Cálculo 2 3 2 3" xfId="787"/>
    <cellStyle name="Cálculo 2 3 2 3 10" xfId="788"/>
    <cellStyle name="Cálculo 2 3 2 3 10 2" xfId="789"/>
    <cellStyle name="Cálculo 2 3 2 3 11" xfId="790"/>
    <cellStyle name="Cálculo 2 3 2 3 11 2" xfId="791"/>
    <cellStyle name="Cálculo 2 3 2 3 12" xfId="792"/>
    <cellStyle name="Cálculo 2 3 2 3 12 2" xfId="793"/>
    <cellStyle name="Cálculo 2 3 2 3 13" xfId="794"/>
    <cellStyle name="Cálculo 2 3 2 3 2" xfId="795"/>
    <cellStyle name="Cálculo 2 3 2 3 2 10" xfId="796"/>
    <cellStyle name="Cálculo 2 3 2 3 2 10 2" xfId="797"/>
    <cellStyle name="Cálculo 2 3 2 3 2 11" xfId="798"/>
    <cellStyle name="Cálculo 2 3 2 3 2 2" xfId="799"/>
    <cellStyle name="Cálculo 2 3 2 3 2 2 2" xfId="800"/>
    <cellStyle name="Cálculo 2 3 2 3 2 3" xfId="801"/>
    <cellStyle name="Cálculo 2 3 2 3 2 3 2" xfId="802"/>
    <cellStyle name="Cálculo 2 3 2 3 2 4" xfId="803"/>
    <cellStyle name="Cálculo 2 3 2 3 2 4 2" xfId="804"/>
    <cellStyle name="Cálculo 2 3 2 3 2 5" xfId="805"/>
    <cellStyle name="Cálculo 2 3 2 3 2 5 2" xfId="806"/>
    <cellStyle name="Cálculo 2 3 2 3 2 6" xfId="807"/>
    <cellStyle name="Cálculo 2 3 2 3 2 6 2" xfId="808"/>
    <cellStyle name="Cálculo 2 3 2 3 2 7" xfId="809"/>
    <cellStyle name="Cálculo 2 3 2 3 2 7 2" xfId="810"/>
    <cellStyle name="Cálculo 2 3 2 3 2 8" xfId="811"/>
    <cellStyle name="Cálculo 2 3 2 3 2 8 2" xfId="812"/>
    <cellStyle name="Cálculo 2 3 2 3 2 9" xfId="813"/>
    <cellStyle name="Cálculo 2 3 2 3 2 9 2" xfId="814"/>
    <cellStyle name="Cálculo 2 3 2 3 3" xfId="815"/>
    <cellStyle name="Cálculo 2 3 2 3 3 10" xfId="816"/>
    <cellStyle name="Cálculo 2 3 2 3 3 10 2" xfId="817"/>
    <cellStyle name="Cálculo 2 3 2 3 3 11" xfId="818"/>
    <cellStyle name="Cálculo 2 3 2 3 3 2" xfId="819"/>
    <cellStyle name="Cálculo 2 3 2 3 3 2 2" xfId="820"/>
    <cellStyle name="Cálculo 2 3 2 3 3 3" xfId="821"/>
    <cellStyle name="Cálculo 2 3 2 3 3 3 2" xfId="822"/>
    <cellStyle name="Cálculo 2 3 2 3 3 4" xfId="823"/>
    <cellStyle name="Cálculo 2 3 2 3 3 4 2" xfId="824"/>
    <cellStyle name="Cálculo 2 3 2 3 3 5" xfId="825"/>
    <cellStyle name="Cálculo 2 3 2 3 3 5 2" xfId="826"/>
    <cellStyle name="Cálculo 2 3 2 3 3 6" xfId="827"/>
    <cellStyle name="Cálculo 2 3 2 3 3 6 2" xfId="828"/>
    <cellStyle name="Cálculo 2 3 2 3 3 7" xfId="829"/>
    <cellStyle name="Cálculo 2 3 2 3 3 7 2" xfId="830"/>
    <cellStyle name="Cálculo 2 3 2 3 3 8" xfId="831"/>
    <cellStyle name="Cálculo 2 3 2 3 3 8 2" xfId="832"/>
    <cellStyle name="Cálculo 2 3 2 3 3 9" xfId="833"/>
    <cellStyle name="Cálculo 2 3 2 3 3 9 2" xfId="834"/>
    <cellStyle name="Cálculo 2 3 2 3 4" xfId="835"/>
    <cellStyle name="Cálculo 2 3 2 3 4 2" xfId="836"/>
    <cellStyle name="Cálculo 2 3 2 3 5" xfId="837"/>
    <cellStyle name="Cálculo 2 3 2 3 5 2" xfId="838"/>
    <cellStyle name="Cálculo 2 3 2 3 6" xfId="839"/>
    <cellStyle name="Cálculo 2 3 2 3 6 2" xfId="840"/>
    <cellStyle name="Cálculo 2 3 2 3 7" xfId="841"/>
    <cellStyle name="Cálculo 2 3 2 3 7 2" xfId="842"/>
    <cellStyle name="Cálculo 2 3 2 3 8" xfId="843"/>
    <cellStyle name="Cálculo 2 3 2 3 8 2" xfId="844"/>
    <cellStyle name="Cálculo 2 3 2 3 9" xfId="845"/>
    <cellStyle name="Cálculo 2 3 2 3 9 2" xfId="846"/>
    <cellStyle name="Cálculo 2 3 2 4" xfId="847"/>
    <cellStyle name="Cálculo 2 3 2 4 10" xfId="848"/>
    <cellStyle name="Cálculo 2 3 2 4 10 2" xfId="849"/>
    <cellStyle name="Cálculo 2 3 2 4 11" xfId="850"/>
    <cellStyle name="Cálculo 2 3 2 4 2" xfId="851"/>
    <cellStyle name="Cálculo 2 3 2 4 2 2" xfId="852"/>
    <cellStyle name="Cálculo 2 3 2 4 3" xfId="853"/>
    <cellStyle name="Cálculo 2 3 2 4 3 2" xfId="854"/>
    <cellStyle name="Cálculo 2 3 2 4 4" xfId="855"/>
    <cellStyle name="Cálculo 2 3 2 4 4 2" xfId="856"/>
    <cellStyle name="Cálculo 2 3 2 4 5" xfId="857"/>
    <cellStyle name="Cálculo 2 3 2 4 5 2" xfId="858"/>
    <cellStyle name="Cálculo 2 3 2 4 6" xfId="859"/>
    <cellStyle name="Cálculo 2 3 2 4 6 2" xfId="860"/>
    <cellStyle name="Cálculo 2 3 2 4 7" xfId="861"/>
    <cellStyle name="Cálculo 2 3 2 4 7 2" xfId="862"/>
    <cellStyle name="Cálculo 2 3 2 4 8" xfId="863"/>
    <cellStyle name="Cálculo 2 3 2 4 8 2" xfId="864"/>
    <cellStyle name="Cálculo 2 3 2 4 9" xfId="865"/>
    <cellStyle name="Cálculo 2 3 2 4 9 2" xfId="866"/>
    <cellStyle name="Cálculo 2 3 2 5" xfId="867"/>
    <cellStyle name="Cálculo 2 3 2 5 10" xfId="868"/>
    <cellStyle name="Cálculo 2 3 2 5 10 2" xfId="869"/>
    <cellStyle name="Cálculo 2 3 2 5 11" xfId="870"/>
    <cellStyle name="Cálculo 2 3 2 5 2" xfId="871"/>
    <cellStyle name="Cálculo 2 3 2 5 2 2" xfId="872"/>
    <cellStyle name="Cálculo 2 3 2 5 3" xfId="873"/>
    <cellStyle name="Cálculo 2 3 2 5 3 2" xfId="874"/>
    <cellStyle name="Cálculo 2 3 2 5 4" xfId="875"/>
    <cellStyle name="Cálculo 2 3 2 5 4 2" xfId="876"/>
    <cellStyle name="Cálculo 2 3 2 5 5" xfId="877"/>
    <cellStyle name="Cálculo 2 3 2 5 5 2" xfId="878"/>
    <cellStyle name="Cálculo 2 3 2 5 6" xfId="879"/>
    <cellStyle name="Cálculo 2 3 2 5 6 2" xfId="880"/>
    <cellStyle name="Cálculo 2 3 2 5 7" xfId="881"/>
    <cellStyle name="Cálculo 2 3 2 5 7 2" xfId="882"/>
    <cellStyle name="Cálculo 2 3 2 5 8" xfId="883"/>
    <cellStyle name="Cálculo 2 3 2 5 8 2" xfId="884"/>
    <cellStyle name="Cálculo 2 3 2 5 9" xfId="885"/>
    <cellStyle name="Cálculo 2 3 2 5 9 2" xfId="886"/>
    <cellStyle name="Cálculo 2 3 2 6" xfId="887"/>
    <cellStyle name="Cálculo 2 3 2 6 2" xfId="888"/>
    <cellStyle name="Cálculo 2 3 2 7" xfId="889"/>
    <cellStyle name="Cálculo 2 3 2 7 2" xfId="890"/>
    <cellStyle name="Cálculo 2 3 2 8" xfId="891"/>
    <cellStyle name="Cálculo 2 3 2 8 2" xfId="892"/>
    <cellStyle name="Cálculo 2 3 2 9" xfId="893"/>
    <cellStyle name="Cálculo 2 3 2 9 2" xfId="894"/>
    <cellStyle name="Cálculo 2 3 3" xfId="895"/>
    <cellStyle name="Cálculo 2 3 3 10" xfId="896"/>
    <cellStyle name="Cálculo 2 3 3 10 2" xfId="897"/>
    <cellStyle name="Cálculo 2 3 3 11" xfId="898"/>
    <cellStyle name="Cálculo 2 3 3 11 2" xfId="899"/>
    <cellStyle name="Cálculo 2 3 3 12" xfId="900"/>
    <cellStyle name="Cálculo 2 3 3 12 2" xfId="901"/>
    <cellStyle name="Cálculo 2 3 3 13" xfId="902"/>
    <cellStyle name="Cálculo 2 3 3 13 2" xfId="903"/>
    <cellStyle name="Cálculo 2 3 3 14" xfId="904"/>
    <cellStyle name="Cálculo 2 3 3 14 2" xfId="905"/>
    <cellStyle name="Cálculo 2 3 3 15" xfId="906"/>
    <cellStyle name="Cálculo 2 3 3 2" xfId="907"/>
    <cellStyle name="Cálculo 2 3 3 2 10" xfId="908"/>
    <cellStyle name="Cálculo 2 3 3 2 10 2" xfId="909"/>
    <cellStyle name="Cálculo 2 3 3 2 11" xfId="910"/>
    <cellStyle name="Cálculo 2 3 3 2 11 2" xfId="911"/>
    <cellStyle name="Cálculo 2 3 3 2 12" xfId="912"/>
    <cellStyle name="Cálculo 2 3 3 2 12 2" xfId="913"/>
    <cellStyle name="Cálculo 2 3 3 2 13" xfId="914"/>
    <cellStyle name="Cálculo 2 3 3 2 2" xfId="915"/>
    <cellStyle name="Cálculo 2 3 3 2 2 10" xfId="916"/>
    <cellStyle name="Cálculo 2 3 3 2 2 10 2" xfId="917"/>
    <cellStyle name="Cálculo 2 3 3 2 2 11" xfId="918"/>
    <cellStyle name="Cálculo 2 3 3 2 2 2" xfId="919"/>
    <cellStyle name="Cálculo 2 3 3 2 2 2 2" xfId="920"/>
    <cellStyle name="Cálculo 2 3 3 2 2 3" xfId="921"/>
    <cellStyle name="Cálculo 2 3 3 2 2 3 2" xfId="922"/>
    <cellStyle name="Cálculo 2 3 3 2 2 4" xfId="923"/>
    <cellStyle name="Cálculo 2 3 3 2 2 4 2" xfId="924"/>
    <cellStyle name="Cálculo 2 3 3 2 2 5" xfId="925"/>
    <cellStyle name="Cálculo 2 3 3 2 2 5 2" xfId="926"/>
    <cellStyle name="Cálculo 2 3 3 2 2 6" xfId="927"/>
    <cellStyle name="Cálculo 2 3 3 2 2 6 2" xfId="928"/>
    <cellStyle name="Cálculo 2 3 3 2 2 7" xfId="929"/>
    <cellStyle name="Cálculo 2 3 3 2 2 7 2" xfId="930"/>
    <cellStyle name="Cálculo 2 3 3 2 2 8" xfId="931"/>
    <cellStyle name="Cálculo 2 3 3 2 2 8 2" xfId="932"/>
    <cellStyle name="Cálculo 2 3 3 2 2 9" xfId="933"/>
    <cellStyle name="Cálculo 2 3 3 2 2 9 2" xfId="934"/>
    <cellStyle name="Cálculo 2 3 3 2 3" xfId="935"/>
    <cellStyle name="Cálculo 2 3 3 2 3 10" xfId="936"/>
    <cellStyle name="Cálculo 2 3 3 2 3 10 2" xfId="937"/>
    <cellStyle name="Cálculo 2 3 3 2 3 11" xfId="938"/>
    <cellStyle name="Cálculo 2 3 3 2 3 2" xfId="939"/>
    <cellStyle name="Cálculo 2 3 3 2 3 2 2" xfId="940"/>
    <cellStyle name="Cálculo 2 3 3 2 3 3" xfId="941"/>
    <cellStyle name="Cálculo 2 3 3 2 3 3 2" xfId="942"/>
    <cellStyle name="Cálculo 2 3 3 2 3 4" xfId="943"/>
    <cellStyle name="Cálculo 2 3 3 2 3 4 2" xfId="944"/>
    <cellStyle name="Cálculo 2 3 3 2 3 5" xfId="945"/>
    <cellStyle name="Cálculo 2 3 3 2 3 5 2" xfId="946"/>
    <cellStyle name="Cálculo 2 3 3 2 3 6" xfId="947"/>
    <cellStyle name="Cálculo 2 3 3 2 3 6 2" xfId="948"/>
    <cellStyle name="Cálculo 2 3 3 2 3 7" xfId="949"/>
    <cellStyle name="Cálculo 2 3 3 2 3 7 2" xfId="950"/>
    <cellStyle name="Cálculo 2 3 3 2 3 8" xfId="951"/>
    <cellStyle name="Cálculo 2 3 3 2 3 8 2" xfId="952"/>
    <cellStyle name="Cálculo 2 3 3 2 3 9" xfId="953"/>
    <cellStyle name="Cálculo 2 3 3 2 3 9 2" xfId="954"/>
    <cellStyle name="Cálculo 2 3 3 2 4" xfId="955"/>
    <cellStyle name="Cálculo 2 3 3 2 4 2" xfId="956"/>
    <cellStyle name="Cálculo 2 3 3 2 5" xfId="957"/>
    <cellStyle name="Cálculo 2 3 3 2 5 2" xfId="958"/>
    <cellStyle name="Cálculo 2 3 3 2 6" xfId="959"/>
    <cellStyle name="Cálculo 2 3 3 2 6 2" xfId="960"/>
    <cellStyle name="Cálculo 2 3 3 2 7" xfId="961"/>
    <cellStyle name="Cálculo 2 3 3 2 7 2" xfId="962"/>
    <cellStyle name="Cálculo 2 3 3 2 8" xfId="963"/>
    <cellStyle name="Cálculo 2 3 3 2 8 2" xfId="964"/>
    <cellStyle name="Cálculo 2 3 3 2 9" xfId="965"/>
    <cellStyle name="Cálculo 2 3 3 2 9 2" xfId="966"/>
    <cellStyle name="Cálculo 2 3 3 3" xfId="967"/>
    <cellStyle name="Cálculo 2 3 3 3 10" xfId="968"/>
    <cellStyle name="Cálculo 2 3 3 3 10 2" xfId="969"/>
    <cellStyle name="Cálculo 2 3 3 3 11" xfId="970"/>
    <cellStyle name="Cálculo 2 3 3 3 11 2" xfId="971"/>
    <cellStyle name="Cálculo 2 3 3 3 12" xfId="972"/>
    <cellStyle name="Cálculo 2 3 3 3 12 2" xfId="973"/>
    <cellStyle name="Cálculo 2 3 3 3 13" xfId="974"/>
    <cellStyle name="Cálculo 2 3 3 3 2" xfId="975"/>
    <cellStyle name="Cálculo 2 3 3 3 2 10" xfId="976"/>
    <cellStyle name="Cálculo 2 3 3 3 2 10 2" xfId="977"/>
    <cellStyle name="Cálculo 2 3 3 3 2 11" xfId="978"/>
    <cellStyle name="Cálculo 2 3 3 3 2 2" xfId="979"/>
    <cellStyle name="Cálculo 2 3 3 3 2 2 2" xfId="980"/>
    <cellStyle name="Cálculo 2 3 3 3 2 3" xfId="981"/>
    <cellStyle name="Cálculo 2 3 3 3 2 3 2" xfId="982"/>
    <cellStyle name="Cálculo 2 3 3 3 2 4" xfId="983"/>
    <cellStyle name="Cálculo 2 3 3 3 2 4 2" xfId="984"/>
    <cellStyle name="Cálculo 2 3 3 3 2 5" xfId="985"/>
    <cellStyle name="Cálculo 2 3 3 3 2 5 2" xfId="986"/>
    <cellStyle name="Cálculo 2 3 3 3 2 6" xfId="987"/>
    <cellStyle name="Cálculo 2 3 3 3 2 6 2" xfId="988"/>
    <cellStyle name="Cálculo 2 3 3 3 2 7" xfId="989"/>
    <cellStyle name="Cálculo 2 3 3 3 2 7 2" xfId="990"/>
    <cellStyle name="Cálculo 2 3 3 3 2 8" xfId="991"/>
    <cellStyle name="Cálculo 2 3 3 3 2 8 2" xfId="992"/>
    <cellStyle name="Cálculo 2 3 3 3 2 9" xfId="993"/>
    <cellStyle name="Cálculo 2 3 3 3 2 9 2" xfId="994"/>
    <cellStyle name="Cálculo 2 3 3 3 3" xfId="995"/>
    <cellStyle name="Cálculo 2 3 3 3 3 10" xfId="996"/>
    <cellStyle name="Cálculo 2 3 3 3 3 10 2" xfId="997"/>
    <cellStyle name="Cálculo 2 3 3 3 3 11" xfId="998"/>
    <cellStyle name="Cálculo 2 3 3 3 3 2" xfId="999"/>
    <cellStyle name="Cálculo 2 3 3 3 3 2 2" xfId="1000"/>
    <cellStyle name="Cálculo 2 3 3 3 3 3" xfId="1001"/>
    <cellStyle name="Cálculo 2 3 3 3 3 3 2" xfId="1002"/>
    <cellStyle name="Cálculo 2 3 3 3 3 4" xfId="1003"/>
    <cellStyle name="Cálculo 2 3 3 3 3 4 2" xfId="1004"/>
    <cellStyle name="Cálculo 2 3 3 3 3 5" xfId="1005"/>
    <cellStyle name="Cálculo 2 3 3 3 3 5 2" xfId="1006"/>
    <cellStyle name="Cálculo 2 3 3 3 3 6" xfId="1007"/>
    <cellStyle name="Cálculo 2 3 3 3 3 6 2" xfId="1008"/>
    <cellStyle name="Cálculo 2 3 3 3 3 7" xfId="1009"/>
    <cellStyle name="Cálculo 2 3 3 3 3 7 2" xfId="1010"/>
    <cellStyle name="Cálculo 2 3 3 3 3 8" xfId="1011"/>
    <cellStyle name="Cálculo 2 3 3 3 3 8 2" xfId="1012"/>
    <cellStyle name="Cálculo 2 3 3 3 3 9" xfId="1013"/>
    <cellStyle name="Cálculo 2 3 3 3 3 9 2" xfId="1014"/>
    <cellStyle name="Cálculo 2 3 3 3 4" xfId="1015"/>
    <cellStyle name="Cálculo 2 3 3 3 4 2" xfId="1016"/>
    <cellStyle name="Cálculo 2 3 3 3 5" xfId="1017"/>
    <cellStyle name="Cálculo 2 3 3 3 5 2" xfId="1018"/>
    <cellStyle name="Cálculo 2 3 3 3 6" xfId="1019"/>
    <cellStyle name="Cálculo 2 3 3 3 6 2" xfId="1020"/>
    <cellStyle name="Cálculo 2 3 3 3 7" xfId="1021"/>
    <cellStyle name="Cálculo 2 3 3 3 7 2" xfId="1022"/>
    <cellStyle name="Cálculo 2 3 3 3 8" xfId="1023"/>
    <cellStyle name="Cálculo 2 3 3 3 8 2" xfId="1024"/>
    <cellStyle name="Cálculo 2 3 3 3 9" xfId="1025"/>
    <cellStyle name="Cálculo 2 3 3 3 9 2" xfId="1026"/>
    <cellStyle name="Cálculo 2 3 3 4" xfId="1027"/>
    <cellStyle name="Cálculo 2 3 3 4 10" xfId="1028"/>
    <cellStyle name="Cálculo 2 3 3 4 10 2" xfId="1029"/>
    <cellStyle name="Cálculo 2 3 3 4 11" xfId="1030"/>
    <cellStyle name="Cálculo 2 3 3 4 2" xfId="1031"/>
    <cellStyle name="Cálculo 2 3 3 4 2 2" xfId="1032"/>
    <cellStyle name="Cálculo 2 3 3 4 3" xfId="1033"/>
    <cellStyle name="Cálculo 2 3 3 4 3 2" xfId="1034"/>
    <cellStyle name="Cálculo 2 3 3 4 4" xfId="1035"/>
    <cellStyle name="Cálculo 2 3 3 4 4 2" xfId="1036"/>
    <cellStyle name="Cálculo 2 3 3 4 5" xfId="1037"/>
    <cellStyle name="Cálculo 2 3 3 4 5 2" xfId="1038"/>
    <cellStyle name="Cálculo 2 3 3 4 6" xfId="1039"/>
    <cellStyle name="Cálculo 2 3 3 4 6 2" xfId="1040"/>
    <cellStyle name="Cálculo 2 3 3 4 7" xfId="1041"/>
    <cellStyle name="Cálculo 2 3 3 4 7 2" xfId="1042"/>
    <cellStyle name="Cálculo 2 3 3 4 8" xfId="1043"/>
    <cellStyle name="Cálculo 2 3 3 4 8 2" xfId="1044"/>
    <cellStyle name="Cálculo 2 3 3 4 9" xfId="1045"/>
    <cellStyle name="Cálculo 2 3 3 4 9 2" xfId="1046"/>
    <cellStyle name="Cálculo 2 3 3 5" xfId="1047"/>
    <cellStyle name="Cálculo 2 3 3 5 10" xfId="1048"/>
    <cellStyle name="Cálculo 2 3 3 5 10 2" xfId="1049"/>
    <cellStyle name="Cálculo 2 3 3 5 11" xfId="1050"/>
    <cellStyle name="Cálculo 2 3 3 5 2" xfId="1051"/>
    <cellStyle name="Cálculo 2 3 3 5 2 2" xfId="1052"/>
    <cellStyle name="Cálculo 2 3 3 5 3" xfId="1053"/>
    <cellStyle name="Cálculo 2 3 3 5 3 2" xfId="1054"/>
    <cellStyle name="Cálculo 2 3 3 5 4" xfId="1055"/>
    <cellStyle name="Cálculo 2 3 3 5 4 2" xfId="1056"/>
    <cellStyle name="Cálculo 2 3 3 5 5" xfId="1057"/>
    <cellStyle name="Cálculo 2 3 3 5 5 2" xfId="1058"/>
    <cellStyle name="Cálculo 2 3 3 5 6" xfId="1059"/>
    <cellStyle name="Cálculo 2 3 3 5 6 2" xfId="1060"/>
    <cellStyle name="Cálculo 2 3 3 5 7" xfId="1061"/>
    <cellStyle name="Cálculo 2 3 3 5 7 2" xfId="1062"/>
    <cellStyle name="Cálculo 2 3 3 5 8" xfId="1063"/>
    <cellStyle name="Cálculo 2 3 3 5 8 2" xfId="1064"/>
    <cellStyle name="Cálculo 2 3 3 5 9" xfId="1065"/>
    <cellStyle name="Cálculo 2 3 3 5 9 2" xfId="1066"/>
    <cellStyle name="Cálculo 2 3 3 6" xfId="1067"/>
    <cellStyle name="Cálculo 2 3 3 6 2" xfId="1068"/>
    <cellStyle name="Cálculo 2 3 3 7" xfId="1069"/>
    <cellStyle name="Cálculo 2 3 3 7 2" xfId="1070"/>
    <cellStyle name="Cálculo 2 3 3 8" xfId="1071"/>
    <cellStyle name="Cálculo 2 3 3 8 2" xfId="1072"/>
    <cellStyle name="Cálculo 2 3 3 9" xfId="1073"/>
    <cellStyle name="Cálculo 2 3 3 9 2" xfId="1074"/>
    <cellStyle name="Cálculo 2 3 4" xfId="1075"/>
    <cellStyle name="Cálculo 2 3 4 10" xfId="1076"/>
    <cellStyle name="Cálculo 2 3 4 10 2" xfId="1077"/>
    <cellStyle name="Cálculo 2 3 4 11" xfId="1078"/>
    <cellStyle name="Cálculo 2 3 4 11 2" xfId="1079"/>
    <cellStyle name="Cálculo 2 3 4 12" xfId="1080"/>
    <cellStyle name="Cálculo 2 3 4 12 2" xfId="1081"/>
    <cellStyle name="Cálculo 2 3 4 13" xfId="1082"/>
    <cellStyle name="Cálculo 2 3 4 2" xfId="1083"/>
    <cellStyle name="Cálculo 2 3 4 2 10" xfId="1084"/>
    <cellStyle name="Cálculo 2 3 4 2 10 2" xfId="1085"/>
    <cellStyle name="Cálculo 2 3 4 2 11" xfId="1086"/>
    <cellStyle name="Cálculo 2 3 4 2 2" xfId="1087"/>
    <cellStyle name="Cálculo 2 3 4 2 2 2" xfId="1088"/>
    <cellStyle name="Cálculo 2 3 4 2 3" xfId="1089"/>
    <cellStyle name="Cálculo 2 3 4 2 3 2" xfId="1090"/>
    <cellStyle name="Cálculo 2 3 4 2 4" xfId="1091"/>
    <cellStyle name="Cálculo 2 3 4 2 4 2" xfId="1092"/>
    <cellStyle name="Cálculo 2 3 4 2 5" xfId="1093"/>
    <cellStyle name="Cálculo 2 3 4 2 5 2" xfId="1094"/>
    <cellStyle name="Cálculo 2 3 4 2 6" xfId="1095"/>
    <cellStyle name="Cálculo 2 3 4 2 6 2" xfId="1096"/>
    <cellStyle name="Cálculo 2 3 4 2 7" xfId="1097"/>
    <cellStyle name="Cálculo 2 3 4 2 7 2" xfId="1098"/>
    <cellStyle name="Cálculo 2 3 4 2 8" xfId="1099"/>
    <cellStyle name="Cálculo 2 3 4 2 8 2" xfId="1100"/>
    <cellStyle name="Cálculo 2 3 4 2 9" xfId="1101"/>
    <cellStyle name="Cálculo 2 3 4 2 9 2" xfId="1102"/>
    <cellStyle name="Cálculo 2 3 4 3" xfId="1103"/>
    <cellStyle name="Cálculo 2 3 4 3 10" xfId="1104"/>
    <cellStyle name="Cálculo 2 3 4 3 10 2" xfId="1105"/>
    <cellStyle name="Cálculo 2 3 4 3 11" xfId="1106"/>
    <cellStyle name="Cálculo 2 3 4 3 2" xfId="1107"/>
    <cellStyle name="Cálculo 2 3 4 3 2 2" xfId="1108"/>
    <cellStyle name="Cálculo 2 3 4 3 3" xfId="1109"/>
    <cellStyle name="Cálculo 2 3 4 3 3 2" xfId="1110"/>
    <cellStyle name="Cálculo 2 3 4 3 4" xfId="1111"/>
    <cellStyle name="Cálculo 2 3 4 3 4 2" xfId="1112"/>
    <cellStyle name="Cálculo 2 3 4 3 5" xfId="1113"/>
    <cellStyle name="Cálculo 2 3 4 3 5 2" xfId="1114"/>
    <cellStyle name="Cálculo 2 3 4 3 6" xfId="1115"/>
    <cellStyle name="Cálculo 2 3 4 3 6 2" xfId="1116"/>
    <cellStyle name="Cálculo 2 3 4 3 7" xfId="1117"/>
    <cellStyle name="Cálculo 2 3 4 3 7 2" xfId="1118"/>
    <cellStyle name="Cálculo 2 3 4 3 8" xfId="1119"/>
    <cellStyle name="Cálculo 2 3 4 3 8 2" xfId="1120"/>
    <cellStyle name="Cálculo 2 3 4 3 9" xfId="1121"/>
    <cellStyle name="Cálculo 2 3 4 3 9 2" xfId="1122"/>
    <cellStyle name="Cálculo 2 3 4 4" xfId="1123"/>
    <cellStyle name="Cálculo 2 3 4 4 2" xfId="1124"/>
    <cellStyle name="Cálculo 2 3 4 5" xfId="1125"/>
    <cellStyle name="Cálculo 2 3 4 5 2" xfId="1126"/>
    <cellStyle name="Cálculo 2 3 4 6" xfId="1127"/>
    <cellStyle name="Cálculo 2 3 4 6 2" xfId="1128"/>
    <cellStyle name="Cálculo 2 3 4 7" xfId="1129"/>
    <cellStyle name="Cálculo 2 3 4 7 2" xfId="1130"/>
    <cellStyle name="Cálculo 2 3 4 8" xfId="1131"/>
    <cellStyle name="Cálculo 2 3 4 8 2" xfId="1132"/>
    <cellStyle name="Cálculo 2 3 4 9" xfId="1133"/>
    <cellStyle name="Cálculo 2 3 4 9 2" xfId="1134"/>
    <cellStyle name="Cálculo 2 3 5" xfId="1135"/>
    <cellStyle name="Cálculo 2 3 5 10" xfId="1136"/>
    <cellStyle name="Cálculo 2 3 5 10 2" xfId="1137"/>
    <cellStyle name="Cálculo 2 3 5 11" xfId="1138"/>
    <cellStyle name="Cálculo 2 3 5 11 2" xfId="1139"/>
    <cellStyle name="Cálculo 2 3 5 12" xfId="1140"/>
    <cellStyle name="Cálculo 2 3 5 12 2" xfId="1141"/>
    <cellStyle name="Cálculo 2 3 5 13" xfId="1142"/>
    <cellStyle name="Cálculo 2 3 5 2" xfId="1143"/>
    <cellStyle name="Cálculo 2 3 5 2 10" xfId="1144"/>
    <cellStyle name="Cálculo 2 3 5 2 10 2" xfId="1145"/>
    <cellStyle name="Cálculo 2 3 5 2 11" xfId="1146"/>
    <cellStyle name="Cálculo 2 3 5 2 2" xfId="1147"/>
    <cellStyle name="Cálculo 2 3 5 2 2 2" xfId="1148"/>
    <cellStyle name="Cálculo 2 3 5 2 3" xfId="1149"/>
    <cellStyle name="Cálculo 2 3 5 2 3 2" xfId="1150"/>
    <cellStyle name="Cálculo 2 3 5 2 4" xfId="1151"/>
    <cellStyle name="Cálculo 2 3 5 2 4 2" xfId="1152"/>
    <cellStyle name="Cálculo 2 3 5 2 5" xfId="1153"/>
    <cellStyle name="Cálculo 2 3 5 2 5 2" xfId="1154"/>
    <cellStyle name="Cálculo 2 3 5 2 6" xfId="1155"/>
    <cellStyle name="Cálculo 2 3 5 2 6 2" xfId="1156"/>
    <cellStyle name="Cálculo 2 3 5 2 7" xfId="1157"/>
    <cellStyle name="Cálculo 2 3 5 2 7 2" xfId="1158"/>
    <cellStyle name="Cálculo 2 3 5 2 8" xfId="1159"/>
    <cellStyle name="Cálculo 2 3 5 2 8 2" xfId="1160"/>
    <cellStyle name="Cálculo 2 3 5 2 9" xfId="1161"/>
    <cellStyle name="Cálculo 2 3 5 2 9 2" xfId="1162"/>
    <cellStyle name="Cálculo 2 3 5 3" xfId="1163"/>
    <cellStyle name="Cálculo 2 3 5 3 10" xfId="1164"/>
    <cellStyle name="Cálculo 2 3 5 3 10 2" xfId="1165"/>
    <cellStyle name="Cálculo 2 3 5 3 11" xfId="1166"/>
    <cellStyle name="Cálculo 2 3 5 3 2" xfId="1167"/>
    <cellStyle name="Cálculo 2 3 5 3 2 2" xfId="1168"/>
    <cellStyle name="Cálculo 2 3 5 3 3" xfId="1169"/>
    <cellStyle name="Cálculo 2 3 5 3 3 2" xfId="1170"/>
    <cellStyle name="Cálculo 2 3 5 3 4" xfId="1171"/>
    <cellStyle name="Cálculo 2 3 5 3 4 2" xfId="1172"/>
    <cellStyle name="Cálculo 2 3 5 3 5" xfId="1173"/>
    <cellStyle name="Cálculo 2 3 5 3 5 2" xfId="1174"/>
    <cellStyle name="Cálculo 2 3 5 3 6" xfId="1175"/>
    <cellStyle name="Cálculo 2 3 5 3 6 2" xfId="1176"/>
    <cellStyle name="Cálculo 2 3 5 3 7" xfId="1177"/>
    <cellStyle name="Cálculo 2 3 5 3 7 2" xfId="1178"/>
    <cellStyle name="Cálculo 2 3 5 3 8" xfId="1179"/>
    <cellStyle name="Cálculo 2 3 5 3 8 2" xfId="1180"/>
    <cellStyle name="Cálculo 2 3 5 3 9" xfId="1181"/>
    <cellStyle name="Cálculo 2 3 5 3 9 2" xfId="1182"/>
    <cellStyle name="Cálculo 2 3 5 4" xfId="1183"/>
    <cellStyle name="Cálculo 2 3 5 4 2" xfId="1184"/>
    <cellStyle name="Cálculo 2 3 5 5" xfId="1185"/>
    <cellStyle name="Cálculo 2 3 5 5 2" xfId="1186"/>
    <cellStyle name="Cálculo 2 3 5 6" xfId="1187"/>
    <cellStyle name="Cálculo 2 3 5 6 2" xfId="1188"/>
    <cellStyle name="Cálculo 2 3 5 7" xfId="1189"/>
    <cellStyle name="Cálculo 2 3 5 7 2" xfId="1190"/>
    <cellStyle name="Cálculo 2 3 5 8" xfId="1191"/>
    <cellStyle name="Cálculo 2 3 5 8 2" xfId="1192"/>
    <cellStyle name="Cálculo 2 3 5 9" xfId="1193"/>
    <cellStyle name="Cálculo 2 3 5 9 2" xfId="1194"/>
    <cellStyle name="Cálculo 2 3 6" xfId="1195"/>
    <cellStyle name="Cálculo 2 3 6 2" xfId="1196"/>
    <cellStyle name="Cálculo 2 3 7" xfId="1197"/>
    <cellStyle name="Cálculo 2 3 7 2" xfId="1198"/>
    <cellStyle name="Cálculo 2 3 8" xfId="1199"/>
    <cellStyle name="Cálculo 2 3 8 2" xfId="1200"/>
    <cellStyle name="Cálculo 2 3 9" xfId="1201"/>
    <cellStyle name="Cálculo 2 3 9 2" xfId="1202"/>
    <cellStyle name="Cálculo 2 4" xfId="1203"/>
    <cellStyle name="Cálculo 2 4 10" xfId="1204"/>
    <cellStyle name="Cálculo 2 4 10 2" xfId="1205"/>
    <cellStyle name="Cálculo 2 4 11" xfId="1206"/>
    <cellStyle name="Cálculo 2 4 11 2" xfId="1207"/>
    <cellStyle name="Cálculo 2 4 12" xfId="1208"/>
    <cellStyle name="Cálculo 2 4 12 2" xfId="1209"/>
    <cellStyle name="Cálculo 2 4 13" xfId="1210"/>
    <cellStyle name="Cálculo 2 4 13 2" xfId="1211"/>
    <cellStyle name="Cálculo 2 4 14" xfId="1212"/>
    <cellStyle name="Cálculo 2 4 14 2" xfId="1213"/>
    <cellStyle name="Cálculo 2 4 15" xfId="1214"/>
    <cellStyle name="Cálculo 2 4 16" xfId="1215"/>
    <cellStyle name="Cálculo 2 4 2" xfId="1216"/>
    <cellStyle name="Cálculo 2 4 2 10" xfId="1217"/>
    <cellStyle name="Cálculo 2 4 2 10 2" xfId="1218"/>
    <cellStyle name="Cálculo 2 4 2 11" xfId="1219"/>
    <cellStyle name="Cálculo 2 4 2 11 2" xfId="1220"/>
    <cellStyle name="Cálculo 2 4 2 12" xfId="1221"/>
    <cellStyle name="Cálculo 2 4 2 12 2" xfId="1222"/>
    <cellStyle name="Cálculo 2 4 2 13" xfId="1223"/>
    <cellStyle name="Cálculo 2 4 2 2" xfId="1224"/>
    <cellStyle name="Cálculo 2 4 2 2 10" xfId="1225"/>
    <cellStyle name="Cálculo 2 4 2 2 10 2" xfId="1226"/>
    <cellStyle name="Cálculo 2 4 2 2 11" xfId="1227"/>
    <cellStyle name="Cálculo 2 4 2 2 2" xfId="1228"/>
    <cellStyle name="Cálculo 2 4 2 2 2 2" xfId="1229"/>
    <cellStyle name="Cálculo 2 4 2 2 3" xfId="1230"/>
    <cellStyle name="Cálculo 2 4 2 2 3 2" xfId="1231"/>
    <cellStyle name="Cálculo 2 4 2 2 4" xfId="1232"/>
    <cellStyle name="Cálculo 2 4 2 2 4 2" xfId="1233"/>
    <cellStyle name="Cálculo 2 4 2 2 5" xfId="1234"/>
    <cellStyle name="Cálculo 2 4 2 2 5 2" xfId="1235"/>
    <cellStyle name="Cálculo 2 4 2 2 6" xfId="1236"/>
    <cellStyle name="Cálculo 2 4 2 2 6 2" xfId="1237"/>
    <cellStyle name="Cálculo 2 4 2 2 7" xfId="1238"/>
    <cellStyle name="Cálculo 2 4 2 2 7 2" xfId="1239"/>
    <cellStyle name="Cálculo 2 4 2 2 8" xfId="1240"/>
    <cellStyle name="Cálculo 2 4 2 2 8 2" xfId="1241"/>
    <cellStyle name="Cálculo 2 4 2 2 9" xfId="1242"/>
    <cellStyle name="Cálculo 2 4 2 2 9 2" xfId="1243"/>
    <cellStyle name="Cálculo 2 4 2 3" xfId="1244"/>
    <cellStyle name="Cálculo 2 4 2 3 10" xfId="1245"/>
    <cellStyle name="Cálculo 2 4 2 3 10 2" xfId="1246"/>
    <cellStyle name="Cálculo 2 4 2 3 11" xfId="1247"/>
    <cellStyle name="Cálculo 2 4 2 3 2" xfId="1248"/>
    <cellStyle name="Cálculo 2 4 2 3 2 2" xfId="1249"/>
    <cellStyle name="Cálculo 2 4 2 3 3" xfId="1250"/>
    <cellStyle name="Cálculo 2 4 2 3 3 2" xfId="1251"/>
    <cellStyle name="Cálculo 2 4 2 3 4" xfId="1252"/>
    <cellStyle name="Cálculo 2 4 2 3 4 2" xfId="1253"/>
    <cellStyle name="Cálculo 2 4 2 3 5" xfId="1254"/>
    <cellStyle name="Cálculo 2 4 2 3 5 2" xfId="1255"/>
    <cellStyle name="Cálculo 2 4 2 3 6" xfId="1256"/>
    <cellStyle name="Cálculo 2 4 2 3 6 2" xfId="1257"/>
    <cellStyle name="Cálculo 2 4 2 3 7" xfId="1258"/>
    <cellStyle name="Cálculo 2 4 2 3 7 2" xfId="1259"/>
    <cellStyle name="Cálculo 2 4 2 3 8" xfId="1260"/>
    <cellStyle name="Cálculo 2 4 2 3 8 2" xfId="1261"/>
    <cellStyle name="Cálculo 2 4 2 3 9" xfId="1262"/>
    <cellStyle name="Cálculo 2 4 2 3 9 2" xfId="1263"/>
    <cellStyle name="Cálculo 2 4 2 4" xfId="1264"/>
    <cellStyle name="Cálculo 2 4 2 4 2" xfId="1265"/>
    <cellStyle name="Cálculo 2 4 2 5" xfId="1266"/>
    <cellStyle name="Cálculo 2 4 2 5 2" xfId="1267"/>
    <cellStyle name="Cálculo 2 4 2 6" xfId="1268"/>
    <cellStyle name="Cálculo 2 4 2 6 2" xfId="1269"/>
    <cellStyle name="Cálculo 2 4 2 7" xfId="1270"/>
    <cellStyle name="Cálculo 2 4 2 7 2" xfId="1271"/>
    <cellStyle name="Cálculo 2 4 2 8" xfId="1272"/>
    <cellStyle name="Cálculo 2 4 2 8 2" xfId="1273"/>
    <cellStyle name="Cálculo 2 4 2 9" xfId="1274"/>
    <cellStyle name="Cálculo 2 4 2 9 2" xfId="1275"/>
    <cellStyle name="Cálculo 2 4 3" xfId="1276"/>
    <cellStyle name="Cálculo 2 4 3 10" xfId="1277"/>
    <cellStyle name="Cálculo 2 4 3 10 2" xfId="1278"/>
    <cellStyle name="Cálculo 2 4 3 11" xfId="1279"/>
    <cellStyle name="Cálculo 2 4 3 11 2" xfId="1280"/>
    <cellStyle name="Cálculo 2 4 3 12" xfId="1281"/>
    <cellStyle name="Cálculo 2 4 3 12 2" xfId="1282"/>
    <cellStyle name="Cálculo 2 4 3 13" xfId="1283"/>
    <cellStyle name="Cálculo 2 4 3 2" xfId="1284"/>
    <cellStyle name="Cálculo 2 4 3 2 10" xfId="1285"/>
    <cellStyle name="Cálculo 2 4 3 2 10 2" xfId="1286"/>
    <cellStyle name="Cálculo 2 4 3 2 11" xfId="1287"/>
    <cellStyle name="Cálculo 2 4 3 2 2" xfId="1288"/>
    <cellStyle name="Cálculo 2 4 3 2 2 2" xfId="1289"/>
    <cellStyle name="Cálculo 2 4 3 2 3" xfId="1290"/>
    <cellStyle name="Cálculo 2 4 3 2 3 2" xfId="1291"/>
    <cellStyle name="Cálculo 2 4 3 2 4" xfId="1292"/>
    <cellStyle name="Cálculo 2 4 3 2 4 2" xfId="1293"/>
    <cellStyle name="Cálculo 2 4 3 2 5" xfId="1294"/>
    <cellStyle name="Cálculo 2 4 3 2 5 2" xfId="1295"/>
    <cellStyle name="Cálculo 2 4 3 2 6" xfId="1296"/>
    <cellStyle name="Cálculo 2 4 3 2 6 2" xfId="1297"/>
    <cellStyle name="Cálculo 2 4 3 2 7" xfId="1298"/>
    <cellStyle name="Cálculo 2 4 3 2 7 2" xfId="1299"/>
    <cellStyle name="Cálculo 2 4 3 2 8" xfId="1300"/>
    <cellStyle name="Cálculo 2 4 3 2 8 2" xfId="1301"/>
    <cellStyle name="Cálculo 2 4 3 2 9" xfId="1302"/>
    <cellStyle name="Cálculo 2 4 3 2 9 2" xfId="1303"/>
    <cellStyle name="Cálculo 2 4 3 3" xfId="1304"/>
    <cellStyle name="Cálculo 2 4 3 3 10" xfId="1305"/>
    <cellStyle name="Cálculo 2 4 3 3 10 2" xfId="1306"/>
    <cellStyle name="Cálculo 2 4 3 3 11" xfId="1307"/>
    <cellStyle name="Cálculo 2 4 3 3 2" xfId="1308"/>
    <cellStyle name="Cálculo 2 4 3 3 2 2" xfId="1309"/>
    <cellStyle name="Cálculo 2 4 3 3 3" xfId="1310"/>
    <cellStyle name="Cálculo 2 4 3 3 3 2" xfId="1311"/>
    <cellStyle name="Cálculo 2 4 3 3 4" xfId="1312"/>
    <cellStyle name="Cálculo 2 4 3 3 4 2" xfId="1313"/>
    <cellStyle name="Cálculo 2 4 3 3 5" xfId="1314"/>
    <cellStyle name="Cálculo 2 4 3 3 5 2" xfId="1315"/>
    <cellStyle name="Cálculo 2 4 3 3 6" xfId="1316"/>
    <cellStyle name="Cálculo 2 4 3 3 6 2" xfId="1317"/>
    <cellStyle name="Cálculo 2 4 3 3 7" xfId="1318"/>
    <cellStyle name="Cálculo 2 4 3 3 7 2" xfId="1319"/>
    <cellStyle name="Cálculo 2 4 3 3 8" xfId="1320"/>
    <cellStyle name="Cálculo 2 4 3 3 8 2" xfId="1321"/>
    <cellStyle name="Cálculo 2 4 3 3 9" xfId="1322"/>
    <cellStyle name="Cálculo 2 4 3 3 9 2" xfId="1323"/>
    <cellStyle name="Cálculo 2 4 3 4" xfId="1324"/>
    <cellStyle name="Cálculo 2 4 3 4 2" xfId="1325"/>
    <cellStyle name="Cálculo 2 4 3 5" xfId="1326"/>
    <cellStyle name="Cálculo 2 4 3 5 2" xfId="1327"/>
    <cellStyle name="Cálculo 2 4 3 6" xfId="1328"/>
    <cellStyle name="Cálculo 2 4 3 6 2" xfId="1329"/>
    <cellStyle name="Cálculo 2 4 3 7" xfId="1330"/>
    <cellStyle name="Cálculo 2 4 3 7 2" xfId="1331"/>
    <cellStyle name="Cálculo 2 4 3 8" xfId="1332"/>
    <cellStyle name="Cálculo 2 4 3 8 2" xfId="1333"/>
    <cellStyle name="Cálculo 2 4 3 9" xfId="1334"/>
    <cellStyle name="Cálculo 2 4 3 9 2" xfId="1335"/>
    <cellStyle name="Cálculo 2 4 4" xfId="1336"/>
    <cellStyle name="Cálculo 2 4 4 10" xfId="1337"/>
    <cellStyle name="Cálculo 2 4 4 10 2" xfId="1338"/>
    <cellStyle name="Cálculo 2 4 4 11" xfId="1339"/>
    <cellStyle name="Cálculo 2 4 4 2" xfId="1340"/>
    <cellStyle name="Cálculo 2 4 4 2 2" xfId="1341"/>
    <cellStyle name="Cálculo 2 4 4 3" xfId="1342"/>
    <cellStyle name="Cálculo 2 4 4 3 2" xfId="1343"/>
    <cellStyle name="Cálculo 2 4 4 4" xfId="1344"/>
    <cellStyle name="Cálculo 2 4 4 4 2" xfId="1345"/>
    <cellStyle name="Cálculo 2 4 4 5" xfId="1346"/>
    <cellStyle name="Cálculo 2 4 4 5 2" xfId="1347"/>
    <cellStyle name="Cálculo 2 4 4 6" xfId="1348"/>
    <cellStyle name="Cálculo 2 4 4 6 2" xfId="1349"/>
    <cellStyle name="Cálculo 2 4 4 7" xfId="1350"/>
    <cellStyle name="Cálculo 2 4 4 7 2" xfId="1351"/>
    <cellStyle name="Cálculo 2 4 4 8" xfId="1352"/>
    <cellStyle name="Cálculo 2 4 4 8 2" xfId="1353"/>
    <cellStyle name="Cálculo 2 4 4 9" xfId="1354"/>
    <cellStyle name="Cálculo 2 4 4 9 2" xfId="1355"/>
    <cellStyle name="Cálculo 2 4 5" xfId="1356"/>
    <cellStyle name="Cálculo 2 4 5 10" xfId="1357"/>
    <cellStyle name="Cálculo 2 4 5 10 2" xfId="1358"/>
    <cellStyle name="Cálculo 2 4 5 11" xfId="1359"/>
    <cellStyle name="Cálculo 2 4 5 2" xfId="1360"/>
    <cellStyle name="Cálculo 2 4 5 2 2" xfId="1361"/>
    <cellStyle name="Cálculo 2 4 5 3" xfId="1362"/>
    <cellStyle name="Cálculo 2 4 5 3 2" xfId="1363"/>
    <cellStyle name="Cálculo 2 4 5 4" xfId="1364"/>
    <cellStyle name="Cálculo 2 4 5 4 2" xfId="1365"/>
    <cellStyle name="Cálculo 2 4 5 5" xfId="1366"/>
    <cellStyle name="Cálculo 2 4 5 5 2" xfId="1367"/>
    <cellStyle name="Cálculo 2 4 5 6" xfId="1368"/>
    <cellStyle name="Cálculo 2 4 5 6 2" xfId="1369"/>
    <cellStyle name="Cálculo 2 4 5 7" xfId="1370"/>
    <cellStyle name="Cálculo 2 4 5 7 2" xfId="1371"/>
    <cellStyle name="Cálculo 2 4 5 8" xfId="1372"/>
    <cellStyle name="Cálculo 2 4 5 8 2" xfId="1373"/>
    <cellStyle name="Cálculo 2 4 5 9" xfId="1374"/>
    <cellStyle name="Cálculo 2 4 5 9 2" xfId="1375"/>
    <cellStyle name="Cálculo 2 4 6" xfId="1376"/>
    <cellStyle name="Cálculo 2 4 6 2" xfId="1377"/>
    <cellStyle name="Cálculo 2 4 7" xfId="1378"/>
    <cellStyle name="Cálculo 2 4 7 2" xfId="1379"/>
    <cellStyle name="Cálculo 2 4 8" xfId="1380"/>
    <cellStyle name="Cálculo 2 4 8 2" xfId="1381"/>
    <cellStyle name="Cálculo 2 4 9" xfId="1382"/>
    <cellStyle name="Cálculo 2 4 9 2" xfId="1383"/>
    <cellStyle name="Cálculo 2 5" xfId="1384"/>
    <cellStyle name="Cálculo 2 5 10" xfId="1385"/>
    <cellStyle name="Cálculo 2 5 10 2" xfId="1386"/>
    <cellStyle name="Cálculo 2 5 11" xfId="1387"/>
    <cellStyle name="Cálculo 2 5 11 2" xfId="1388"/>
    <cellStyle name="Cálculo 2 5 12" xfId="1389"/>
    <cellStyle name="Cálculo 2 5 12 2" xfId="1390"/>
    <cellStyle name="Cálculo 2 5 13" xfId="1391"/>
    <cellStyle name="Cálculo 2 5 13 2" xfId="1392"/>
    <cellStyle name="Cálculo 2 5 14" xfId="1393"/>
    <cellStyle name="Cálculo 2 5 14 2" xfId="1394"/>
    <cellStyle name="Cálculo 2 5 15" xfId="1395"/>
    <cellStyle name="Cálculo 2 5 2" xfId="1396"/>
    <cellStyle name="Cálculo 2 5 2 10" xfId="1397"/>
    <cellStyle name="Cálculo 2 5 2 10 2" xfId="1398"/>
    <cellStyle name="Cálculo 2 5 2 11" xfId="1399"/>
    <cellStyle name="Cálculo 2 5 2 11 2" xfId="1400"/>
    <cellStyle name="Cálculo 2 5 2 12" xfId="1401"/>
    <cellStyle name="Cálculo 2 5 2 12 2" xfId="1402"/>
    <cellStyle name="Cálculo 2 5 2 13" xfId="1403"/>
    <cellStyle name="Cálculo 2 5 2 2" xfId="1404"/>
    <cellStyle name="Cálculo 2 5 2 2 10" xfId="1405"/>
    <cellStyle name="Cálculo 2 5 2 2 10 2" xfId="1406"/>
    <cellStyle name="Cálculo 2 5 2 2 11" xfId="1407"/>
    <cellStyle name="Cálculo 2 5 2 2 2" xfId="1408"/>
    <cellStyle name="Cálculo 2 5 2 2 2 2" xfId="1409"/>
    <cellStyle name="Cálculo 2 5 2 2 3" xfId="1410"/>
    <cellStyle name="Cálculo 2 5 2 2 3 2" xfId="1411"/>
    <cellStyle name="Cálculo 2 5 2 2 4" xfId="1412"/>
    <cellStyle name="Cálculo 2 5 2 2 4 2" xfId="1413"/>
    <cellStyle name="Cálculo 2 5 2 2 5" xfId="1414"/>
    <cellStyle name="Cálculo 2 5 2 2 5 2" xfId="1415"/>
    <cellStyle name="Cálculo 2 5 2 2 6" xfId="1416"/>
    <cellStyle name="Cálculo 2 5 2 2 6 2" xfId="1417"/>
    <cellStyle name="Cálculo 2 5 2 2 7" xfId="1418"/>
    <cellStyle name="Cálculo 2 5 2 2 7 2" xfId="1419"/>
    <cellStyle name="Cálculo 2 5 2 2 8" xfId="1420"/>
    <cellStyle name="Cálculo 2 5 2 2 8 2" xfId="1421"/>
    <cellStyle name="Cálculo 2 5 2 2 9" xfId="1422"/>
    <cellStyle name="Cálculo 2 5 2 2 9 2" xfId="1423"/>
    <cellStyle name="Cálculo 2 5 2 3" xfId="1424"/>
    <cellStyle name="Cálculo 2 5 2 3 10" xfId="1425"/>
    <cellStyle name="Cálculo 2 5 2 3 10 2" xfId="1426"/>
    <cellStyle name="Cálculo 2 5 2 3 11" xfId="1427"/>
    <cellStyle name="Cálculo 2 5 2 3 2" xfId="1428"/>
    <cellStyle name="Cálculo 2 5 2 3 2 2" xfId="1429"/>
    <cellStyle name="Cálculo 2 5 2 3 3" xfId="1430"/>
    <cellStyle name="Cálculo 2 5 2 3 3 2" xfId="1431"/>
    <cellStyle name="Cálculo 2 5 2 3 4" xfId="1432"/>
    <cellStyle name="Cálculo 2 5 2 3 4 2" xfId="1433"/>
    <cellStyle name="Cálculo 2 5 2 3 5" xfId="1434"/>
    <cellStyle name="Cálculo 2 5 2 3 5 2" xfId="1435"/>
    <cellStyle name="Cálculo 2 5 2 3 6" xfId="1436"/>
    <cellStyle name="Cálculo 2 5 2 3 6 2" xfId="1437"/>
    <cellStyle name="Cálculo 2 5 2 3 7" xfId="1438"/>
    <cellStyle name="Cálculo 2 5 2 3 7 2" xfId="1439"/>
    <cellStyle name="Cálculo 2 5 2 3 8" xfId="1440"/>
    <cellStyle name="Cálculo 2 5 2 3 8 2" xfId="1441"/>
    <cellStyle name="Cálculo 2 5 2 3 9" xfId="1442"/>
    <cellStyle name="Cálculo 2 5 2 3 9 2" xfId="1443"/>
    <cellStyle name="Cálculo 2 5 2 4" xfId="1444"/>
    <cellStyle name="Cálculo 2 5 2 4 2" xfId="1445"/>
    <cellStyle name="Cálculo 2 5 2 5" xfId="1446"/>
    <cellStyle name="Cálculo 2 5 2 5 2" xfId="1447"/>
    <cellStyle name="Cálculo 2 5 2 6" xfId="1448"/>
    <cellStyle name="Cálculo 2 5 2 6 2" xfId="1449"/>
    <cellStyle name="Cálculo 2 5 2 7" xfId="1450"/>
    <cellStyle name="Cálculo 2 5 2 7 2" xfId="1451"/>
    <cellStyle name="Cálculo 2 5 2 8" xfId="1452"/>
    <cellStyle name="Cálculo 2 5 2 8 2" xfId="1453"/>
    <cellStyle name="Cálculo 2 5 2 9" xfId="1454"/>
    <cellStyle name="Cálculo 2 5 2 9 2" xfId="1455"/>
    <cellStyle name="Cálculo 2 5 3" xfId="1456"/>
    <cellStyle name="Cálculo 2 5 3 10" xfId="1457"/>
    <cellStyle name="Cálculo 2 5 3 10 2" xfId="1458"/>
    <cellStyle name="Cálculo 2 5 3 11" xfId="1459"/>
    <cellStyle name="Cálculo 2 5 3 11 2" xfId="1460"/>
    <cellStyle name="Cálculo 2 5 3 12" xfId="1461"/>
    <cellStyle name="Cálculo 2 5 3 12 2" xfId="1462"/>
    <cellStyle name="Cálculo 2 5 3 13" xfId="1463"/>
    <cellStyle name="Cálculo 2 5 3 2" xfId="1464"/>
    <cellStyle name="Cálculo 2 5 3 2 10" xfId="1465"/>
    <cellStyle name="Cálculo 2 5 3 2 10 2" xfId="1466"/>
    <cellStyle name="Cálculo 2 5 3 2 11" xfId="1467"/>
    <cellStyle name="Cálculo 2 5 3 2 2" xfId="1468"/>
    <cellStyle name="Cálculo 2 5 3 2 2 2" xfId="1469"/>
    <cellStyle name="Cálculo 2 5 3 2 3" xfId="1470"/>
    <cellStyle name="Cálculo 2 5 3 2 3 2" xfId="1471"/>
    <cellStyle name="Cálculo 2 5 3 2 4" xfId="1472"/>
    <cellStyle name="Cálculo 2 5 3 2 4 2" xfId="1473"/>
    <cellStyle name="Cálculo 2 5 3 2 5" xfId="1474"/>
    <cellStyle name="Cálculo 2 5 3 2 5 2" xfId="1475"/>
    <cellStyle name="Cálculo 2 5 3 2 6" xfId="1476"/>
    <cellStyle name="Cálculo 2 5 3 2 6 2" xfId="1477"/>
    <cellStyle name="Cálculo 2 5 3 2 7" xfId="1478"/>
    <cellStyle name="Cálculo 2 5 3 2 7 2" xfId="1479"/>
    <cellStyle name="Cálculo 2 5 3 2 8" xfId="1480"/>
    <cellStyle name="Cálculo 2 5 3 2 8 2" xfId="1481"/>
    <cellStyle name="Cálculo 2 5 3 2 9" xfId="1482"/>
    <cellStyle name="Cálculo 2 5 3 2 9 2" xfId="1483"/>
    <cellStyle name="Cálculo 2 5 3 3" xfId="1484"/>
    <cellStyle name="Cálculo 2 5 3 3 10" xfId="1485"/>
    <cellStyle name="Cálculo 2 5 3 3 10 2" xfId="1486"/>
    <cellStyle name="Cálculo 2 5 3 3 11" xfId="1487"/>
    <cellStyle name="Cálculo 2 5 3 3 2" xfId="1488"/>
    <cellStyle name="Cálculo 2 5 3 3 2 2" xfId="1489"/>
    <cellStyle name="Cálculo 2 5 3 3 3" xfId="1490"/>
    <cellStyle name="Cálculo 2 5 3 3 3 2" xfId="1491"/>
    <cellStyle name="Cálculo 2 5 3 3 4" xfId="1492"/>
    <cellStyle name="Cálculo 2 5 3 3 4 2" xfId="1493"/>
    <cellStyle name="Cálculo 2 5 3 3 5" xfId="1494"/>
    <cellStyle name="Cálculo 2 5 3 3 5 2" xfId="1495"/>
    <cellStyle name="Cálculo 2 5 3 3 6" xfId="1496"/>
    <cellStyle name="Cálculo 2 5 3 3 6 2" xfId="1497"/>
    <cellStyle name="Cálculo 2 5 3 3 7" xfId="1498"/>
    <cellStyle name="Cálculo 2 5 3 3 7 2" xfId="1499"/>
    <cellStyle name="Cálculo 2 5 3 3 8" xfId="1500"/>
    <cellStyle name="Cálculo 2 5 3 3 8 2" xfId="1501"/>
    <cellStyle name="Cálculo 2 5 3 3 9" xfId="1502"/>
    <cellStyle name="Cálculo 2 5 3 3 9 2" xfId="1503"/>
    <cellStyle name="Cálculo 2 5 3 4" xfId="1504"/>
    <cellStyle name="Cálculo 2 5 3 4 2" xfId="1505"/>
    <cellStyle name="Cálculo 2 5 3 5" xfId="1506"/>
    <cellStyle name="Cálculo 2 5 3 5 2" xfId="1507"/>
    <cellStyle name="Cálculo 2 5 3 6" xfId="1508"/>
    <cellStyle name="Cálculo 2 5 3 6 2" xfId="1509"/>
    <cellStyle name="Cálculo 2 5 3 7" xfId="1510"/>
    <cellStyle name="Cálculo 2 5 3 7 2" xfId="1511"/>
    <cellStyle name="Cálculo 2 5 3 8" xfId="1512"/>
    <cellStyle name="Cálculo 2 5 3 8 2" xfId="1513"/>
    <cellStyle name="Cálculo 2 5 3 9" xfId="1514"/>
    <cellStyle name="Cálculo 2 5 3 9 2" xfId="1515"/>
    <cellStyle name="Cálculo 2 5 4" xfId="1516"/>
    <cellStyle name="Cálculo 2 5 4 10" xfId="1517"/>
    <cellStyle name="Cálculo 2 5 4 10 2" xfId="1518"/>
    <cellStyle name="Cálculo 2 5 4 11" xfId="1519"/>
    <cellStyle name="Cálculo 2 5 4 2" xfId="1520"/>
    <cellStyle name="Cálculo 2 5 4 2 2" xfId="1521"/>
    <cellStyle name="Cálculo 2 5 4 3" xfId="1522"/>
    <cellStyle name="Cálculo 2 5 4 3 2" xfId="1523"/>
    <cellStyle name="Cálculo 2 5 4 4" xfId="1524"/>
    <cellStyle name="Cálculo 2 5 4 4 2" xfId="1525"/>
    <cellStyle name="Cálculo 2 5 4 5" xfId="1526"/>
    <cellStyle name="Cálculo 2 5 4 5 2" xfId="1527"/>
    <cellStyle name="Cálculo 2 5 4 6" xfId="1528"/>
    <cellStyle name="Cálculo 2 5 4 6 2" xfId="1529"/>
    <cellStyle name="Cálculo 2 5 4 7" xfId="1530"/>
    <cellStyle name="Cálculo 2 5 4 7 2" xfId="1531"/>
    <cellStyle name="Cálculo 2 5 4 8" xfId="1532"/>
    <cellStyle name="Cálculo 2 5 4 8 2" xfId="1533"/>
    <cellStyle name="Cálculo 2 5 4 9" xfId="1534"/>
    <cellStyle name="Cálculo 2 5 4 9 2" xfId="1535"/>
    <cellStyle name="Cálculo 2 5 5" xfId="1536"/>
    <cellStyle name="Cálculo 2 5 5 10" xfId="1537"/>
    <cellStyle name="Cálculo 2 5 5 10 2" xfId="1538"/>
    <cellStyle name="Cálculo 2 5 5 11" xfId="1539"/>
    <cellStyle name="Cálculo 2 5 5 2" xfId="1540"/>
    <cellStyle name="Cálculo 2 5 5 2 2" xfId="1541"/>
    <cellStyle name="Cálculo 2 5 5 3" xfId="1542"/>
    <cellStyle name="Cálculo 2 5 5 3 2" xfId="1543"/>
    <cellStyle name="Cálculo 2 5 5 4" xfId="1544"/>
    <cellStyle name="Cálculo 2 5 5 4 2" xfId="1545"/>
    <cellStyle name="Cálculo 2 5 5 5" xfId="1546"/>
    <cellStyle name="Cálculo 2 5 5 5 2" xfId="1547"/>
    <cellStyle name="Cálculo 2 5 5 6" xfId="1548"/>
    <cellStyle name="Cálculo 2 5 5 6 2" xfId="1549"/>
    <cellStyle name="Cálculo 2 5 5 7" xfId="1550"/>
    <cellStyle name="Cálculo 2 5 5 7 2" xfId="1551"/>
    <cellStyle name="Cálculo 2 5 5 8" xfId="1552"/>
    <cellStyle name="Cálculo 2 5 5 8 2" xfId="1553"/>
    <cellStyle name="Cálculo 2 5 5 9" xfId="1554"/>
    <cellStyle name="Cálculo 2 5 5 9 2" xfId="1555"/>
    <cellStyle name="Cálculo 2 5 6" xfId="1556"/>
    <cellStyle name="Cálculo 2 5 6 2" xfId="1557"/>
    <cellStyle name="Cálculo 2 5 7" xfId="1558"/>
    <cellStyle name="Cálculo 2 5 7 2" xfId="1559"/>
    <cellStyle name="Cálculo 2 5 8" xfId="1560"/>
    <cellStyle name="Cálculo 2 5 8 2" xfId="1561"/>
    <cellStyle name="Cálculo 2 5 9" xfId="1562"/>
    <cellStyle name="Cálculo 2 5 9 2" xfId="1563"/>
    <cellStyle name="Cálculo 2 6" xfId="1564"/>
    <cellStyle name="Cálculo 2 6 10" xfId="1565"/>
    <cellStyle name="Cálculo 2 6 10 2" xfId="1566"/>
    <cellStyle name="Cálculo 2 6 11" xfId="1567"/>
    <cellStyle name="Cálculo 2 6 11 2" xfId="1568"/>
    <cellStyle name="Cálculo 2 6 12" xfId="1569"/>
    <cellStyle name="Cálculo 2 6 12 2" xfId="1570"/>
    <cellStyle name="Cálculo 2 6 13" xfId="1571"/>
    <cellStyle name="Cálculo 2 6 13 2" xfId="1572"/>
    <cellStyle name="Cálculo 2 6 14" xfId="1573"/>
    <cellStyle name="Cálculo 2 6 14 2" xfId="1574"/>
    <cellStyle name="Cálculo 2 6 15" xfId="1575"/>
    <cellStyle name="Cálculo 2 6 2" xfId="1576"/>
    <cellStyle name="Cálculo 2 6 2 10" xfId="1577"/>
    <cellStyle name="Cálculo 2 6 2 10 2" xfId="1578"/>
    <cellStyle name="Cálculo 2 6 2 11" xfId="1579"/>
    <cellStyle name="Cálculo 2 6 2 11 2" xfId="1580"/>
    <cellStyle name="Cálculo 2 6 2 12" xfId="1581"/>
    <cellStyle name="Cálculo 2 6 2 12 2" xfId="1582"/>
    <cellStyle name="Cálculo 2 6 2 13" xfId="1583"/>
    <cellStyle name="Cálculo 2 6 2 2" xfId="1584"/>
    <cellStyle name="Cálculo 2 6 2 2 10" xfId="1585"/>
    <cellStyle name="Cálculo 2 6 2 2 10 2" xfId="1586"/>
    <cellStyle name="Cálculo 2 6 2 2 11" xfId="1587"/>
    <cellStyle name="Cálculo 2 6 2 2 2" xfId="1588"/>
    <cellStyle name="Cálculo 2 6 2 2 2 2" xfId="1589"/>
    <cellStyle name="Cálculo 2 6 2 2 3" xfId="1590"/>
    <cellStyle name="Cálculo 2 6 2 2 3 2" xfId="1591"/>
    <cellStyle name="Cálculo 2 6 2 2 4" xfId="1592"/>
    <cellStyle name="Cálculo 2 6 2 2 4 2" xfId="1593"/>
    <cellStyle name="Cálculo 2 6 2 2 5" xfId="1594"/>
    <cellStyle name="Cálculo 2 6 2 2 5 2" xfId="1595"/>
    <cellStyle name="Cálculo 2 6 2 2 6" xfId="1596"/>
    <cellStyle name="Cálculo 2 6 2 2 6 2" xfId="1597"/>
    <cellStyle name="Cálculo 2 6 2 2 7" xfId="1598"/>
    <cellStyle name="Cálculo 2 6 2 2 7 2" xfId="1599"/>
    <cellStyle name="Cálculo 2 6 2 2 8" xfId="1600"/>
    <cellStyle name="Cálculo 2 6 2 2 8 2" xfId="1601"/>
    <cellStyle name="Cálculo 2 6 2 2 9" xfId="1602"/>
    <cellStyle name="Cálculo 2 6 2 2 9 2" xfId="1603"/>
    <cellStyle name="Cálculo 2 6 2 3" xfId="1604"/>
    <cellStyle name="Cálculo 2 6 2 3 10" xfId="1605"/>
    <cellStyle name="Cálculo 2 6 2 3 10 2" xfId="1606"/>
    <cellStyle name="Cálculo 2 6 2 3 11" xfId="1607"/>
    <cellStyle name="Cálculo 2 6 2 3 2" xfId="1608"/>
    <cellStyle name="Cálculo 2 6 2 3 2 2" xfId="1609"/>
    <cellStyle name="Cálculo 2 6 2 3 3" xfId="1610"/>
    <cellStyle name="Cálculo 2 6 2 3 3 2" xfId="1611"/>
    <cellStyle name="Cálculo 2 6 2 3 4" xfId="1612"/>
    <cellStyle name="Cálculo 2 6 2 3 4 2" xfId="1613"/>
    <cellStyle name="Cálculo 2 6 2 3 5" xfId="1614"/>
    <cellStyle name="Cálculo 2 6 2 3 5 2" xfId="1615"/>
    <cellStyle name="Cálculo 2 6 2 3 6" xfId="1616"/>
    <cellStyle name="Cálculo 2 6 2 3 6 2" xfId="1617"/>
    <cellStyle name="Cálculo 2 6 2 3 7" xfId="1618"/>
    <cellStyle name="Cálculo 2 6 2 3 7 2" xfId="1619"/>
    <cellStyle name="Cálculo 2 6 2 3 8" xfId="1620"/>
    <cellStyle name="Cálculo 2 6 2 3 8 2" xfId="1621"/>
    <cellStyle name="Cálculo 2 6 2 3 9" xfId="1622"/>
    <cellStyle name="Cálculo 2 6 2 3 9 2" xfId="1623"/>
    <cellStyle name="Cálculo 2 6 2 4" xfId="1624"/>
    <cellStyle name="Cálculo 2 6 2 4 2" xfId="1625"/>
    <cellStyle name="Cálculo 2 6 2 5" xfId="1626"/>
    <cellStyle name="Cálculo 2 6 2 5 2" xfId="1627"/>
    <cellStyle name="Cálculo 2 6 2 6" xfId="1628"/>
    <cellStyle name="Cálculo 2 6 2 6 2" xfId="1629"/>
    <cellStyle name="Cálculo 2 6 2 7" xfId="1630"/>
    <cellStyle name="Cálculo 2 6 2 7 2" xfId="1631"/>
    <cellStyle name="Cálculo 2 6 2 8" xfId="1632"/>
    <cellStyle name="Cálculo 2 6 2 8 2" xfId="1633"/>
    <cellStyle name="Cálculo 2 6 2 9" xfId="1634"/>
    <cellStyle name="Cálculo 2 6 2 9 2" xfId="1635"/>
    <cellStyle name="Cálculo 2 6 3" xfId="1636"/>
    <cellStyle name="Cálculo 2 6 3 10" xfId="1637"/>
    <cellStyle name="Cálculo 2 6 3 10 2" xfId="1638"/>
    <cellStyle name="Cálculo 2 6 3 11" xfId="1639"/>
    <cellStyle name="Cálculo 2 6 3 11 2" xfId="1640"/>
    <cellStyle name="Cálculo 2 6 3 12" xfId="1641"/>
    <cellStyle name="Cálculo 2 6 3 12 2" xfId="1642"/>
    <cellStyle name="Cálculo 2 6 3 13" xfId="1643"/>
    <cellStyle name="Cálculo 2 6 3 2" xfId="1644"/>
    <cellStyle name="Cálculo 2 6 3 2 10" xfId="1645"/>
    <cellStyle name="Cálculo 2 6 3 2 10 2" xfId="1646"/>
    <cellStyle name="Cálculo 2 6 3 2 11" xfId="1647"/>
    <cellStyle name="Cálculo 2 6 3 2 2" xfId="1648"/>
    <cellStyle name="Cálculo 2 6 3 2 2 2" xfId="1649"/>
    <cellStyle name="Cálculo 2 6 3 2 3" xfId="1650"/>
    <cellStyle name="Cálculo 2 6 3 2 3 2" xfId="1651"/>
    <cellStyle name="Cálculo 2 6 3 2 4" xfId="1652"/>
    <cellStyle name="Cálculo 2 6 3 2 4 2" xfId="1653"/>
    <cellStyle name="Cálculo 2 6 3 2 5" xfId="1654"/>
    <cellStyle name="Cálculo 2 6 3 2 5 2" xfId="1655"/>
    <cellStyle name="Cálculo 2 6 3 2 6" xfId="1656"/>
    <cellStyle name="Cálculo 2 6 3 2 6 2" xfId="1657"/>
    <cellStyle name="Cálculo 2 6 3 2 7" xfId="1658"/>
    <cellStyle name="Cálculo 2 6 3 2 7 2" xfId="1659"/>
    <cellStyle name="Cálculo 2 6 3 2 8" xfId="1660"/>
    <cellStyle name="Cálculo 2 6 3 2 8 2" xfId="1661"/>
    <cellStyle name="Cálculo 2 6 3 2 9" xfId="1662"/>
    <cellStyle name="Cálculo 2 6 3 2 9 2" xfId="1663"/>
    <cellStyle name="Cálculo 2 6 3 3" xfId="1664"/>
    <cellStyle name="Cálculo 2 6 3 3 10" xfId="1665"/>
    <cellStyle name="Cálculo 2 6 3 3 10 2" xfId="1666"/>
    <cellStyle name="Cálculo 2 6 3 3 11" xfId="1667"/>
    <cellStyle name="Cálculo 2 6 3 3 2" xfId="1668"/>
    <cellStyle name="Cálculo 2 6 3 3 2 2" xfId="1669"/>
    <cellStyle name="Cálculo 2 6 3 3 3" xfId="1670"/>
    <cellStyle name="Cálculo 2 6 3 3 3 2" xfId="1671"/>
    <cellStyle name="Cálculo 2 6 3 3 4" xfId="1672"/>
    <cellStyle name="Cálculo 2 6 3 3 4 2" xfId="1673"/>
    <cellStyle name="Cálculo 2 6 3 3 5" xfId="1674"/>
    <cellStyle name="Cálculo 2 6 3 3 5 2" xfId="1675"/>
    <cellStyle name="Cálculo 2 6 3 3 6" xfId="1676"/>
    <cellStyle name="Cálculo 2 6 3 3 6 2" xfId="1677"/>
    <cellStyle name="Cálculo 2 6 3 3 7" xfId="1678"/>
    <cellStyle name="Cálculo 2 6 3 3 7 2" xfId="1679"/>
    <cellStyle name="Cálculo 2 6 3 3 8" xfId="1680"/>
    <cellStyle name="Cálculo 2 6 3 3 8 2" xfId="1681"/>
    <cellStyle name="Cálculo 2 6 3 3 9" xfId="1682"/>
    <cellStyle name="Cálculo 2 6 3 3 9 2" xfId="1683"/>
    <cellStyle name="Cálculo 2 6 3 4" xfId="1684"/>
    <cellStyle name="Cálculo 2 6 3 4 2" xfId="1685"/>
    <cellStyle name="Cálculo 2 6 3 5" xfId="1686"/>
    <cellStyle name="Cálculo 2 6 3 5 2" xfId="1687"/>
    <cellStyle name="Cálculo 2 6 3 6" xfId="1688"/>
    <cellStyle name="Cálculo 2 6 3 6 2" xfId="1689"/>
    <cellStyle name="Cálculo 2 6 3 7" xfId="1690"/>
    <cellStyle name="Cálculo 2 6 3 7 2" xfId="1691"/>
    <cellStyle name="Cálculo 2 6 3 8" xfId="1692"/>
    <cellStyle name="Cálculo 2 6 3 8 2" xfId="1693"/>
    <cellStyle name="Cálculo 2 6 3 9" xfId="1694"/>
    <cellStyle name="Cálculo 2 6 3 9 2" xfId="1695"/>
    <cellStyle name="Cálculo 2 6 4" xfId="1696"/>
    <cellStyle name="Cálculo 2 6 4 10" xfId="1697"/>
    <cellStyle name="Cálculo 2 6 4 10 2" xfId="1698"/>
    <cellStyle name="Cálculo 2 6 4 11" xfId="1699"/>
    <cellStyle name="Cálculo 2 6 4 2" xfId="1700"/>
    <cellStyle name="Cálculo 2 6 4 2 2" xfId="1701"/>
    <cellStyle name="Cálculo 2 6 4 3" xfId="1702"/>
    <cellStyle name="Cálculo 2 6 4 3 2" xfId="1703"/>
    <cellStyle name="Cálculo 2 6 4 4" xfId="1704"/>
    <cellStyle name="Cálculo 2 6 4 4 2" xfId="1705"/>
    <cellStyle name="Cálculo 2 6 4 5" xfId="1706"/>
    <cellStyle name="Cálculo 2 6 4 5 2" xfId="1707"/>
    <cellStyle name="Cálculo 2 6 4 6" xfId="1708"/>
    <cellStyle name="Cálculo 2 6 4 6 2" xfId="1709"/>
    <cellStyle name="Cálculo 2 6 4 7" xfId="1710"/>
    <cellStyle name="Cálculo 2 6 4 7 2" xfId="1711"/>
    <cellStyle name="Cálculo 2 6 4 8" xfId="1712"/>
    <cellStyle name="Cálculo 2 6 4 8 2" xfId="1713"/>
    <cellStyle name="Cálculo 2 6 4 9" xfId="1714"/>
    <cellStyle name="Cálculo 2 6 4 9 2" xfId="1715"/>
    <cellStyle name="Cálculo 2 6 5" xfId="1716"/>
    <cellStyle name="Cálculo 2 6 5 10" xfId="1717"/>
    <cellStyle name="Cálculo 2 6 5 10 2" xfId="1718"/>
    <cellStyle name="Cálculo 2 6 5 11" xfId="1719"/>
    <cellStyle name="Cálculo 2 6 5 2" xfId="1720"/>
    <cellStyle name="Cálculo 2 6 5 2 2" xfId="1721"/>
    <cellStyle name="Cálculo 2 6 5 3" xfId="1722"/>
    <cellStyle name="Cálculo 2 6 5 3 2" xfId="1723"/>
    <cellStyle name="Cálculo 2 6 5 4" xfId="1724"/>
    <cellStyle name="Cálculo 2 6 5 4 2" xfId="1725"/>
    <cellStyle name="Cálculo 2 6 5 5" xfId="1726"/>
    <cellStyle name="Cálculo 2 6 5 5 2" xfId="1727"/>
    <cellStyle name="Cálculo 2 6 5 6" xfId="1728"/>
    <cellStyle name="Cálculo 2 6 5 6 2" xfId="1729"/>
    <cellStyle name="Cálculo 2 6 5 7" xfId="1730"/>
    <cellStyle name="Cálculo 2 6 5 7 2" xfId="1731"/>
    <cellStyle name="Cálculo 2 6 5 8" xfId="1732"/>
    <cellStyle name="Cálculo 2 6 5 8 2" xfId="1733"/>
    <cellStyle name="Cálculo 2 6 5 9" xfId="1734"/>
    <cellStyle name="Cálculo 2 6 5 9 2" xfId="1735"/>
    <cellStyle name="Cálculo 2 6 6" xfId="1736"/>
    <cellStyle name="Cálculo 2 6 6 2" xfId="1737"/>
    <cellStyle name="Cálculo 2 6 7" xfId="1738"/>
    <cellStyle name="Cálculo 2 6 7 2" xfId="1739"/>
    <cellStyle name="Cálculo 2 6 8" xfId="1740"/>
    <cellStyle name="Cálculo 2 6 8 2" xfId="1741"/>
    <cellStyle name="Cálculo 2 6 9" xfId="1742"/>
    <cellStyle name="Cálculo 2 6 9 2" xfId="1743"/>
    <cellStyle name="Cálculo 2 7" xfId="1744"/>
    <cellStyle name="Cálculo 2 7 10" xfId="1745"/>
    <cellStyle name="Cálculo 2 7 10 2" xfId="1746"/>
    <cellStyle name="Cálculo 2 7 11" xfId="1747"/>
    <cellStyle name="Cálculo 2 7 11 2" xfId="1748"/>
    <cellStyle name="Cálculo 2 7 12" xfId="1749"/>
    <cellStyle name="Cálculo 2 7 12 2" xfId="1750"/>
    <cellStyle name="Cálculo 2 7 13" xfId="1751"/>
    <cellStyle name="Cálculo 2 7 2" xfId="1752"/>
    <cellStyle name="Cálculo 2 7 2 10" xfId="1753"/>
    <cellStyle name="Cálculo 2 7 2 10 2" xfId="1754"/>
    <cellStyle name="Cálculo 2 7 2 11" xfId="1755"/>
    <cellStyle name="Cálculo 2 7 2 2" xfId="1756"/>
    <cellStyle name="Cálculo 2 7 2 2 2" xfId="1757"/>
    <cellStyle name="Cálculo 2 7 2 3" xfId="1758"/>
    <cellStyle name="Cálculo 2 7 2 3 2" xfId="1759"/>
    <cellStyle name="Cálculo 2 7 2 4" xfId="1760"/>
    <cellStyle name="Cálculo 2 7 2 4 2" xfId="1761"/>
    <cellStyle name="Cálculo 2 7 2 5" xfId="1762"/>
    <cellStyle name="Cálculo 2 7 2 5 2" xfId="1763"/>
    <cellStyle name="Cálculo 2 7 2 6" xfId="1764"/>
    <cellStyle name="Cálculo 2 7 2 6 2" xfId="1765"/>
    <cellStyle name="Cálculo 2 7 2 7" xfId="1766"/>
    <cellStyle name="Cálculo 2 7 2 7 2" xfId="1767"/>
    <cellStyle name="Cálculo 2 7 2 8" xfId="1768"/>
    <cellStyle name="Cálculo 2 7 2 8 2" xfId="1769"/>
    <cellStyle name="Cálculo 2 7 2 9" xfId="1770"/>
    <cellStyle name="Cálculo 2 7 2 9 2" xfId="1771"/>
    <cellStyle name="Cálculo 2 7 3" xfId="1772"/>
    <cellStyle name="Cálculo 2 7 3 10" xfId="1773"/>
    <cellStyle name="Cálculo 2 7 3 10 2" xfId="1774"/>
    <cellStyle name="Cálculo 2 7 3 11" xfId="1775"/>
    <cellStyle name="Cálculo 2 7 3 2" xfId="1776"/>
    <cellStyle name="Cálculo 2 7 3 2 2" xfId="1777"/>
    <cellStyle name="Cálculo 2 7 3 3" xfId="1778"/>
    <cellStyle name="Cálculo 2 7 3 3 2" xfId="1779"/>
    <cellStyle name="Cálculo 2 7 3 4" xfId="1780"/>
    <cellStyle name="Cálculo 2 7 3 4 2" xfId="1781"/>
    <cellStyle name="Cálculo 2 7 3 5" xfId="1782"/>
    <cellStyle name="Cálculo 2 7 3 5 2" xfId="1783"/>
    <cellStyle name="Cálculo 2 7 3 6" xfId="1784"/>
    <cellStyle name="Cálculo 2 7 3 6 2" xfId="1785"/>
    <cellStyle name="Cálculo 2 7 3 7" xfId="1786"/>
    <cellStyle name="Cálculo 2 7 3 7 2" xfId="1787"/>
    <cellStyle name="Cálculo 2 7 3 8" xfId="1788"/>
    <cellStyle name="Cálculo 2 7 3 8 2" xfId="1789"/>
    <cellStyle name="Cálculo 2 7 3 9" xfId="1790"/>
    <cellStyle name="Cálculo 2 7 3 9 2" xfId="1791"/>
    <cellStyle name="Cálculo 2 7 4" xfId="1792"/>
    <cellStyle name="Cálculo 2 7 4 2" xfId="1793"/>
    <cellStyle name="Cálculo 2 7 5" xfId="1794"/>
    <cellStyle name="Cálculo 2 7 5 2" xfId="1795"/>
    <cellStyle name="Cálculo 2 7 6" xfId="1796"/>
    <cellStyle name="Cálculo 2 7 6 2" xfId="1797"/>
    <cellStyle name="Cálculo 2 7 7" xfId="1798"/>
    <cellStyle name="Cálculo 2 7 7 2" xfId="1799"/>
    <cellStyle name="Cálculo 2 7 8" xfId="1800"/>
    <cellStyle name="Cálculo 2 7 8 2" xfId="1801"/>
    <cellStyle name="Cálculo 2 7 9" xfId="1802"/>
    <cellStyle name="Cálculo 2 7 9 2" xfId="1803"/>
    <cellStyle name="Cálculo 2 8" xfId="1804"/>
    <cellStyle name="Cálculo 2 8 10" xfId="1805"/>
    <cellStyle name="Cálculo 2 8 10 2" xfId="1806"/>
    <cellStyle name="Cálculo 2 8 11" xfId="1807"/>
    <cellStyle name="Cálculo 2 8 11 2" xfId="1808"/>
    <cellStyle name="Cálculo 2 8 12" xfId="1809"/>
    <cellStyle name="Cálculo 2 8 12 2" xfId="1810"/>
    <cellStyle name="Cálculo 2 8 13" xfId="1811"/>
    <cellStyle name="Cálculo 2 8 2" xfId="1812"/>
    <cellStyle name="Cálculo 2 8 2 10" xfId="1813"/>
    <cellStyle name="Cálculo 2 8 2 10 2" xfId="1814"/>
    <cellStyle name="Cálculo 2 8 2 11" xfId="1815"/>
    <cellStyle name="Cálculo 2 8 2 2" xfId="1816"/>
    <cellStyle name="Cálculo 2 8 2 2 2" xfId="1817"/>
    <cellStyle name="Cálculo 2 8 2 3" xfId="1818"/>
    <cellStyle name="Cálculo 2 8 2 3 2" xfId="1819"/>
    <cellStyle name="Cálculo 2 8 2 4" xfId="1820"/>
    <cellStyle name="Cálculo 2 8 2 4 2" xfId="1821"/>
    <cellStyle name="Cálculo 2 8 2 5" xfId="1822"/>
    <cellStyle name="Cálculo 2 8 2 5 2" xfId="1823"/>
    <cellStyle name="Cálculo 2 8 2 6" xfId="1824"/>
    <cellStyle name="Cálculo 2 8 2 6 2" xfId="1825"/>
    <cellStyle name="Cálculo 2 8 2 7" xfId="1826"/>
    <cellStyle name="Cálculo 2 8 2 7 2" xfId="1827"/>
    <cellStyle name="Cálculo 2 8 2 8" xfId="1828"/>
    <cellStyle name="Cálculo 2 8 2 8 2" xfId="1829"/>
    <cellStyle name="Cálculo 2 8 2 9" xfId="1830"/>
    <cellStyle name="Cálculo 2 8 2 9 2" xfId="1831"/>
    <cellStyle name="Cálculo 2 8 3" xfId="1832"/>
    <cellStyle name="Cálculo 2 8 3 10" xfId="1833"/>
    <cellStyle name="Cálculo 2 8 3 10 2" xfId="1834"/>
    <cellStyle name="Cálculo 2 8 3 11" xfId="1835"/>
    <cellStyle name="Cálculo 2 8 3 2" xfId="1836"/>
    <cellStyle name="Cálculo 2 8 3 2 2" xfId="1837"/>
    <cellStyle name="Cálculo 2 8 3 3" xfId="1838"/>
    <cellStyle name="Cálculo 2 8 3 3 2" xfId="1839"/>
    <cellStyle name="Cálculo 2 8 3 4" xfId="1840"/>
    <cellStyle name="Cálculo 2 8 3 4 2" xfId="1841"/>
    <cellStyle name="Cálculo 2 8 3 5" xfId="1842"/>
    <cellStyle name="Cálculo 2 8 3 5 2" xfId="1843"/>
    <cellStyle name="Cálculo 2 8 3 6" xfId="1844"/>
    <cellStyle name="Cálculo 2 8 3 6 2" xfId="1845"/>
    <cellStyle name="Cálculo 2 8 3 7" xfId="1846"/>
    <cellStyle name="Cálculo 2 8 3 7 2" xfId="1847"/>
    <cellStyle name="Cálculo 2 8 3 8" xfId="1848"/>
    <cellStyle name="Cálculo 2 8 3 8 2" xfId="1849"/>
    <cellStyle name="Cálculo 2 8 3 9" xfId="1850"/>
    <cellStyle name="Cálculo 2 8 3 9 2" xfId="1851"/>
    <cellStyle name="Cálculo 2 8 4" xfId="1852"/>
    <cellStyle name="Cálculo 2 8 4 2" xfId="1853"/>
    <cellStyle name="Cálculo 2 8 5" xfId="1854"/>
    <cellStyle name="Cálculo 2 8 5 2" xfId="1855"/>
    <cellStyle name="Cálculo 2 8 6" xfId="1856"/>
    <cellStyle name="Cálculo 2 8 6 2" xfId="1857"/>
    <cellStyle name="Cálculo 2 8 7" xfId="1858"/>
    <cellStyle name="Cálculo 2 8 7 2" xfId="1859"/>
    <cellStyle name="Cálculo 2 8 8" xfId="1860"/>
    <cellStyle name="Cálculo 2 8 8 2" xfId="1861"/>
    <cellStyle name="Cálculo 2 8 9" xfId="1862"/>
    <cellStyle name="Cálculo 2 8 9 2" xfId="1863"/>
    <cellStyle name="Cálculo 2 9" xfId="1864"/>
    <cellStyle name="Cálculo 2 9 2" xfId="1865"/>
    <cellStyle name="Cálculo 3" xfId="1866"/>
    <cellStyle name="Cálculo 3 10" xfId="1867"/>
    <cellStyle name="Cálculo 3 10 2" xfId="1868"/>
    <cellStyle name="Cálculo 3 11" xfId="1869"/>
    <cellStyle name="Cálculo 3 11 2" xfId="1870"/>
    <cellStyle name="Cálculo 3 12" xfId="1871"/>
    <cellStyle name="Cálculo 3 12 2" xfId="1872"/>
    <cellStyle name="Cálculo 3 13" xfId="1873"/>
    <cellStyle name="Cálculo 3 13 2" xfId="1874"/>
    <cellStyle name="Cálculo 3 14" xfId="1875"/>
    <cellStyle name="Cálculo 3 14 2" xfId="1876"/>
    <cellStyle name="Cálculo 3 15" xfId="1877"/>
    <cellStyle name="Cálculo 3 16" xfId="1878"/>
    <cellStyle name="Cálculo 3 17" xfId="1879"/>
    <cellStyle name="Cálculo 3 2" xfId="1880"/>
    <cellStyle name="Cálculo 3 2 10" xfId="1881"/>
    <cellStyle name="Cálculo 3 2 10 2" xfId="1882"/>
    <cellStyle name="Cálculo 3 2 11" xfId="1883"/>
    <cellStyle name="Cálculo 3 2 11 2" xfId="1884"/>
    <cellStyle name="Cálculo 3 2 12" xfId="1885"/>
    <cellStyle name="Cálculo 3 2 12 2" xfId="1886"/>
    <cellStyle name="Cálculo 3 2 13" xfId="1887"/>
    <cellStyle name="Cálculo 3 2 13 2" xfId="1888"/>
    <cellStyle name="Cálculo 3 2 14" xfId="1889"/>
    <cellStyle name="Cálculo 3 2 14 2" xfId="1890"/>
    <cellStyle name="Cálculo 3 2 15" xfId="1891"/>
    <cellStyle name="Cálculo 3 2 16" xfId="1892"/>
    <cellStyle name="Cálculo 3 2 2" xfId="1893"/>
    <cellStyle name="Cálculo 3 2 2 10" xfId="1894"/>
    <cellStyle name="Cálculo 3 2 2 10 2" xfId="1895"/>
    <cellStyle name="Cálculo 3 2 2 11" xfId="1896"/>
    <cellStyle name="Cálculo 3 2 2 11 2" xfId="1897"/>
    <cellStyle name="Cálculo 3 2 2 12" xfId="1898"/>
    <cellStyle name="Cálculo 3 2 2 12 2" xfId="1899"/>
    <cellStyle name="Cálculo 3 2 2 13" xfId="1900"/>
    <cellStyle name="Cálculo 3 2 2 2" xfId="1901"/>
    <cellStyle name="Cálculo 3 2 2 2 10" xfId="1902"/>
    <cellStyle name="Cálculo 3 2 2 2 10 2" xfId="1903"/>
    <cellStyle name="Cálculo 3 2 2 2 11" xfId="1904"/>
    <cellStyle name="Cálculo 3 2 2 2 2" xfId="1905"/>
    <cellStyle name="Cálculo 3 2 2 2 2 2" xfId="1906"/>
    <cellStyle name="Cálculo 3 2 2 2 3" xfId="1907"/>
    <cellStyle name="Cálculo 3 2 2 2 3 2" xfId="1908"/>
    <cellStyle name="Cálculo 3 2 2 2 4" xfId="1909"/>
    <cellStyle name="Cálculo 3 2 2 2 4 2" xfId="1910"/>
    <cellStyle name="Cálculo 3 2 2 2 5" xfId="1911"/>
    <cellStyle name="Cálculo 3 2 2 2 5 2" xfId="1912"/>
    <cellStyle name="Cálculo 3 2 2 2 6" xfId="1913"/>
    <cellStyle name="Cálculo 3 2 2 2 6 2" xfId="1914"/>
    <cellStyle name="Cálculo 3 2 2 2 7" xfId="1915"/>
    <cellStyle name="Cálculo 3 2 2 2 7 2" xfId="1916"/>
    <cellStyle name="Cálculo 3 2 2 2 8" xfId="1917"/>
    <cellStyle name="Cálculo 3 2 2 2 8 2" xfId="1918"/>
    <cellStyle name="Cálculo 3 2 2 2 9" xfId="1919"/>
    <cellStyle name="Cálculo 3 2 2 2 9 2" xfId="1920"/>
    <cellStyle name="Cálculo 3 2 2 3" xfId="1921"/>
    <cellStyle name="Cálculo 3 2 2 3 10" xfId="1922"/>
    <cellStyle name="Cálculo 3 2 2 3 10 2" xfId="1923"/>
    <cellStyle name="Cálculo 3 2 2 3 11" xfId="1924"/>
    <cellStyle name="Cálculo 3 2 2 3 2" xfId="1925"/>
    <cellStyle name="Cálculo 3 2 2 3 2 2" xfId="1926"/>
    <cellStyle name="Cálculo 3 2 2 3 3" xfId="1927"/>
    <cellStyle name="Cálculo 3 2 2 3 3 2" xfId="1928"/>
    <cellStyle name="Cálculo 3 2 2 3 4" xfId="1929"/>
    <cellStyle name="Cálculo 3 2 2 3 4 2" xfId="1930"/>
    <cellStyle name="Cálculo 3 2 2 3 5" xfId="1931"/>
    <cellStyle name="Cálculo 3 2 2 3 5 2" xfId="1932"/>
    <cellStyle name="Cálculo 3 2 2 3 6" xfId="1933"/>
    <cellStyle name="Cálculo 3 2 2 3 6 2" xfId="1934"/>
    <cellStyle name="Cálculo 3 2 2 3 7" xfId="1935"/>
    <cellStyle name="Cálculo 3 2 2 3 7 2" xfId="1936"/>
    <cellStyle name="Cálculo 3 2 2 3 8" xfId="1937"/>
    <cellStyle name="Cálculo 3 2 2 3 8 2" xfId="1938"/>
    <cellStyle name="Cálculo 3 2 2 3 9" xfId="1939"/>
    <cellStyle name="Cálculo 3 2 2 3 9 2" xfId="1940"/>
    <cellStyle name="Cálculo 3 2 2 4" xfId="1941"/>
    <cellStyle name="Cálculo 3 2 2 4 2" xfId="1942"/>
    <cellStyle name="Cálculo 3 2 2 5" xfId="1943"/>
    <cellStyle name="Cálculo 3 2 2 5 2" xfId="1944"/>
    <cellStyle name="Cálculo 3 2 2 6" xfId="1945"/>
    <cellStyle name="Cálculo 3 2 2 6 2" xfId="1946"/>
    <cellStyle name="Cálculo 3 2 2 7" xfId="1947"/>
    <cellStyle name="Cálculo 3 2 2 7 2" xfId="1948"/>
    <cellStyle name="Cálculo 3 2 2 8" xfId="1949"/>
    <cellStyle name="Cálculo 3 2 2 8 2" xfId="1950"/>
    <cellStyle name="Cálculo 3 2 2 9" xfId="1951"/>
    <cellStyle name="Cálculo 3 2 2 9 2" xfId="1952"/>
    <cellStyle name="Cálculo 3 2 3" xfId="1953"/>
    <cellStyle name="Cálculo 3 2 3 10" xfId="1954"/>
    <cellStyle name="Cálculo 3 2 3 10 2" xfId="1955"/>
    <cellStyle name="Cálculo 3 2 3 11" xfId="1956"/>
    <cellStyle name="Cálculo 3 2 3 11 2" xfId="1957"/>
    <cellStyle name="Cálculo 3 2 3 12" xfId="1958"/>
    <cellStyle name="Cálculo 3 2 3 12 2" xfId="1959"/>
    <cellStyle name="Cálculo 3 2 3 13" xfId="1960"/>
    <cellStyle name="Cálculo 3 2 3 2" xfId="1961"/>
    <cellStyle name="Cálculo 3 2 3 2 10" xfId="1962"/>
    <cellStyle name="Cálculo 3 2 3 2 10 2" xfId="1963"/>
    <cellStyle name="Cálculo 3 2 3 2 11" xfId="1964"/>
    <cellStyle name="Cálculo 3 2 3 2 2" xfId="1965"/>
    <cellStyle name="Cálculo 3 2 3 2 2 2" xfId="1966"/>
    <cellStyle name="Cálculo 3 2 3 2 3" xfId="1967"/>
    <cellStyle name="Cálculo 3 2 3 2 3 2" xfId="1968"/>
    <cellStyle name="Cálculo 3 2 3 2 4" xfId="1969"/>
    <cellStyle name="Cálculo 3 2 3 2 4 2" xfId="1970"/>
    <cellStyle name="Cálculo 3 2 3 2 5" xfId="1971"/>
    <cellStyle name="Cálculo 3 2 3 2 5 2" xfId="1972"/>
    <cellStyle name="Cálculo 3 2 3 2 6" xfId="1973"/>
    <cellStyle name="Cálculo 3 2 3 2 6 2" xfId="1974"/>
    <cellStyle name="Cálculo 3 2 3 2 7" xfId="1975"/>
    <cellStyle name="Cálculo 3 2 3 2 7 2" xfId="1976"/>
    <cellStyle name="Cálculo 3 2 3 2 8" xfId="1977"/>
    <cellStyle name="Cálculo 3 2 3 2 8 2" xfId="1978"/>
    <cellStyle name="Cálculo 3 2 3 2 9" xfId="1979"/>
    <cellStyle name="Cálculo 3 2 3 2 9 2" xfId="1980"/>
    <cellStyle name="Cálculo 3 2 3 3" xfId="1981"/>
    <cellStyle name="Cálculo 3 2 3 3 10" xfId="1982"/>
    <cellStyle name="Cálculo 3 2 3 3 10 2" xfId="1983"/>
    <cellStyle name="Cálculo 3 2 3 3 11" xfId="1984"/>
    <cellStyle name="Cálculo 3 2 3 3 2" xfId="1985"/>
    <cellStyle name="Cálculo 3 2 3 3 2 2" xfId="1986"/>
    <cellStyle name="Cálculo 3 2 3 3 3" xfId="1987"/>
    <cellStyle name="Cálculo 3 2 3 3 3 2" xfId="1988"/>
    <cellStyle name="Cálculo 3 2 3 3 4" xfId="1989"/>
    <cellStyle name="Cálculo 3 2 3 3 4 2" xfId="1990"/>
    <cellStyle name="Cálculo 3 2 3 3 5" xfId="1991"/>
    <cellStyle name="Cálculo 3 2 3 3 5 2" xfId="1992"/>
    <cellStyle name="Cálculo 3 2 3 3 6" xfId="1993"/>
    <cellStyle name="Cálculo 3 2 3 3 6 2" xfId="1994"/>
    <cellStyle name="Cálculo 3 2 3 3 7" xfId="1995"/>
    <cellStyle name="Cálculo 3 2 3 3 7 2" xfId="1996"/>
    <cellStyle name="Cálculo 3 2 3 3 8" xfId="1997"/>
    <cellStyle name="Cálculo 3 2 3 3 8 2" xfId="1998"/>
    <cellStyle name="Cálculo 3 2 3 3 9" xfId="1999"/>
    <cellStyle name="Cálculo 3 2 3 3 9 2" xfId="2000"/>
    <cellStyle name="Cálculo 3 2 3 4" xfId="2001"/>
    <cellStyle name="Cálculo 3 2 3 4 2" xfId="2002"/>
    <cellStyle name="Cálculo 3 2 3 5" xfId="2003"/>
    <cellStyle name="Cálculo 3 2 3 5 2" xfId="2004"/>
    <cellStyle name="Cálculo 3 2 3 6" xfId="2005"/>
    <cellStyle name="Cálculo 3 2 3 6 2" xfId="2006"/>
    <cellStyle name="Cálculo 3 2 3 7" xfId="2007"/>
    <cellStyle name="Cálculo 3 2 3 7 2" xfId="2008"/>
    <cellStyle name="Cálculo 3 2 3 8" xfId="2009"/>
    <cellStyle name="Cálculo 3 2 3 8 2" xfId="2010"/>
    <cellStyle name="Cálculo 3 2 3 9" xfId="2011"/>
    <cellStyle name="Cálculo 3 2 3 9 2" xfId="2012"/>
    <cellStyle name="Cálculo 3 2 4" xfId="2013"/>
    <cellStyle name="Cálculo 3 2 4 10" xfId="2014"/>
    <cellStyle name="Cálculo 3 2 4 10 2" xfId="2015"/>
    <cellStyle name="Cálculo 3 2 4 11" xfId="2016"/>
    <cellStyle name="Cálculo 3 2 4 2" xfId="2017"/>
    <cellStyle name="Cálculo 3 2 4 2 2" xfId="2018"/>
    <cellStyle name="Cálculo 3 2 4 3" xfId="2019"/>
    <cellStyle name="Cálculo 3 2 4 3 2" xfId="2020"/>
    <cellStyle name="Cálculo 3 2 4 4" xfId="2021"/>
    <cellStyle name="Cálculo 3 2 4 4 2" xfId="2022"/>
    <cellStyle name="Cálculo 3 2 4 5" xfId="2023"/>
    <cellStyle name="Cálculo 3 2 4 5 2" xfId="2024"/>
    <cellStyle name="Cálculo 3 2 4 6" xfId="2025"/>
    <cellStyle name="Cálculo 3 2 4 6 2" xfId="2026"/>
    <cellStyle name="Cálculo 3 2 4 7" xfId="2027"/>
    <cellStyle name="Cálculo 3 2 4 7 2" xfId="2028"/>
    <cellStyle name="Cálculo 3 2 4 8" xfId="2029"/>
    <cellStyle name="Cálculo 3 2 4 8 2" xfId="2030"/>
    <cellStyle name="Cálculo 3 2 4 9" xfId="2031"/>
    <cellStyle name="Cálculo 3 2 4 9 2" xfId="2032"/>
    <cellStyle name="Cálculo 3 2 5" xfId="2033"/>
    <cellStyle name="Cálculo 3 2 5 10" xfId="2034"/>
    <cellStyle name="Cálculo 3 2 5 10 2" xfId="2035"/>
    <cellStyle name="Cálculo 3 2 5 11" xfId="2036"/>
    <cellStyle name="Cálculo 3 2 5 2" xfId="2037"/>
    <cellStyle name="Cálculo 3 2 5 2 2" xfId="2038"/>
    <cellStyle name="Cálculo 3 2 5 3" xfId="2039"/>
    <cellStyle name="Cálculo 3 2 5 3 2" xfId="2040"/>
    <cellStyle name="Cálculo 3 2 5 4" xfId="2041"/>
    <cellStyle name="Cálculo 3 2 5 4 2" xfId="2042"/>
    <cellStyle name="Cálculo 3 2 5 5" xfId="2043"/>
    <cellStyle name="Cálculo 3 2 5 5 2" xfId="2044"/>
    <cellStyle name="Cálculo 3 2 5 6" xfId="2045"/>
    <cellStyle name="Cálculo 3 2 5 6 2" xfId="2046"/>
    <cellStyle name="Cálculo 3 2 5 7" xfId="2047"/>
    <cellStyle name="Cálculo 3 2 5 7 2" xfId="2048"/>
    <cellStyle name="Cálculo 3 2 5 8" xfId="2049"/>
    <cellStyle name="Cálculo 3 2 5 8 2" xfId="2050"/>
    <cellStyle name="Cálculo 3 2 5 9" xfId="2051"/>
    <cellStyle name="Cálculo 3 2 5 9 2" xfId="2052"/>
    <cellStyle name="Cálculo 3 2 6" xfId="2053"/>
    <cellStyle name="Cálculo 3 2 6 2" xfId="2054"/>
    <cellStyle name="Cálculo 3 2 7" xfId="2055"/>
    <cellStyle name="Cálculo 3 2 7 2" xfId="2056"/>
    <cellStyle name="Cálculo 3 2 8" xfId="2057"/>
    <cellStyle name="Cálculo 3 2 8 2" xfId="2058"/>
    <cellStyle name="Cálculo 3 2 9" xfId="2059"/>
    <cellStyle name="Cálculo 3 2 9 2" xfId="2060"/>
    <cellStyle name="Cálculo 3 3" xfId="2061"/>
    <cellStyle name="Cálculo 3 3 10" xfId="2062"/>
    <cellStyle name="Cálculo 3 3 10 2" xfId="2063"/>
    <cellStyle name="Cálculo 3 3 11" xfId="2064"/>
    <cellStyle name="Cálculo 3 3 11 2" xfId="2065"/>
    <cellStyle name="Cálculo 3 3 12" xfId="2066"/>
    <cellStyle name="Cálculo 3 3 12 2" xfId="2067"/>
    <cellStyle name="Cálculo 3 3 13" xfId="2068"/>
    <cellStyle name="Cálculo 3 3 13 2" xfId="2069"/>
    <cellStyle name="Cálculo 3 3 14" xfId="2070"/>
    <cellStyle name="Cálculo 3 3 14 2" xfId="2071"/>
    <cellStyle name="Cálculo 3 3 15" xfId="2072"/>
    <cellStyle name="Cálculo 3 3 2" xfId="2073"/>
    <cellStyle name="Cálculo 3 3 2 10" xfId="2074"/>
    <cellStyle name="Cálculo 3 3 2 10 2" xfId="2075"/>
    <cellStyle name="Cálculo 3 3 2 11" xfId="2076"/>
    <cellStyle name="Cálculo 3 3 2 11 2" xfId="2077"/>
    <cellStyle name="Cálculo 3 3 2 12" xfId="2078"/>
    <cellStyle name="Cálculo 3 3 2 12 2" xfId="2079"/>
    <cellStyle name="Cálculo 3 3 2 13" xfId="2080"/>
    <cellStyle name="Cálculo 3 3 2 2" xfId="2081"/>
    <cellStyle name="Cálculo 3 3 2 2 10" xfId="2082"/>
    <cellStyle name="Cálculo 3 3 2 2 10 2" xfId="2083"/>
    <cellStyle name="Cálculo 3 3 2 2 11" xfId="2084"/>
    <cellStyle name="Cálculo 3 3 2 2 2" xfId="2085"/>
    <cellStyle name="Cálculo 3 3 2 2 2 2" xfId="2086"/>
    <cellStyle name="Cálculo 3 3 2 2 3" xfId="2087"/>
    <cellStyle name="Cálculo 3 3 2 2 3 2" xfId="2088"/>
    <cellStyle name="Cálculo 3 3 2 2 4" xfId="2089"/>
    <cellStyle name="Cálculo 3 3 2 2 4 2" xfId="2090"/>
    <cellStyle name="Cálculo 3 3 2 2 5" xfId="2091"/>
    <cellStyle name="Cálculo 3 3 2 2 5 2" xfId="2092"/>
    <cellStyle name="Cálculo 3 3 2 2 6" xfId="2093"/>
    <cellStyle name="Cálculo 3 3 2 2 6 2" xfId="2094"/>
    <cellStyle name="Cálculo 3 3 2 2 7" xfId="2095"/>
    <cellStyle name="Cálculo 3 3 2 2 7 2" xfId="2096"/>
    <cellStyle name="Cálculo 3 3 2 2 8" xfId="2097"/>
    <cellStyle name="Cálculo 3 3 2 2 8 2" xfId="2098"/>
    <cellStyle name="Cálculo 3 3 2 2 9" xfId="2099"/>
    <cellStyle name="Cálculo 3 3 2 2 9 2" xfId="2100"/>
    <cellStyle name="Cálculo 3 3 2 3" xfId="2101"/>
    <cellStyle name="Cálculo 3 3 2 3 10" xfId="2102"/>
    <cellStyle name="Cálculo 3 3 2 3 10 2" xfId="2103"/>
    <cellStyle name="Cálculo 3 3 2 3 11" xfId="2104"/>
    <cellStyle name="Cálculo 3 3 2 3 2" xfId="2105"/>
    <cellStyle name="Cálculo 3 3 2 3 2 2" xfId="2106"/>
    <cellStyle name="Cálculo 3 3 2 3 3" xfId="2107"/>
    <cellStyle name="Cálculo 3 3 2 3 3 2" xfId="2108"/>
    <cellStyle name="Cálculo 3 3 2 3 4" xfId="2109"/>
    <cellStyle name="Cálculo 3 3 2 3 4 2" xfId="2110"/>
    <cellStyle name="Cálculo 3 3 2 3 5" xfId="2111"/>
    <cellStyle name="Cálculo 3 3 2 3 5 2" xfId="2112"/>
    <cellStyle name="Cálculo 3 3 2 3 6" xfId="2113"/>
    <cellStyle name="Cálculo 3 3 2 3 6 2" xfId="2114"/>
    <cellStyle name="Cálculo 3 3 2 3 7" xfId="2115"/>
    <cellStyle name="Cálculo 3 3 2 3 7 2" xfId="2116"/>
    <cellStyle name="Cálculo 3 3 2 3 8" xfId="2117"/>
    <cellStyle name="Cálculo 3 3 2 3 8 2" xfId="2118"/>
    <cellStyle name="Cálculo 3 3 2 3 9" xfId="2119"/>
    <cellStyle name="Cálculo 3 3 2 3 9 2" xfId="2120"/>
    <cellStyle name="Cálculo 3 3 2 4" xfId="2121"/>
    <cellStyle name="Cálculo 3 3 2 4 2" xfId="2122"/>
    <cellStyle name="Cálculo 3 3 2 5" xfId="2123"/>
    <cellStyle name="Cálculo 3 3 2 5 2" xfId="2124"/>
    <cellStyle name="Cálculo 3 3 2 6" xfId="2125"/>
    <cellStyle name="Cálculo 3 3 2 6 2" xfId="2126"/>
    <cellStyle name="Cálculo 3 3 2 7" xfId="2127"/>
    <cellStyle name="Cálculo 3 3 2 7 2" xfId="2128"/>
    <cellStyle name="Cálculo 3 3 2 8" xfId="2129"/>
    <cellStyle name="Cálculo 3 3 2 8 2" xfId="2130"/>
    <cellStyle name="Cálculo 3 3 2 9" xfId="2131"/>
    <cellStyle name="Cálculo 3 3 2 9 2" xfId="2132"/>
    <cellStyle name="Cálculo 3 3 3" xfId="2133"/>
    <cellStyle name="Cálculo 3 3 3 10" xfId="2134"/>
    <cellStyle name="Cálculo 3 3 3 10 2" xfId="2135"/>
    <cellStyle name="Cálculo 3 3 3 11" xfId="2136"/>
    <cellStyle name="Cálculo 3 3 3 11 2" xfId="2137"/>
    <cellStyle name="Cálculo 3 3 3 12" xfId="2138"/>
    <cellStyle name="Cálculo 3 3 3 12 2" xfId="2139"/>
    <cellStyle name="Cálculo 3 3 3 13" xfId="2140"/>
    <cellStyle name="Cálculo 3 3 3 2" xfId="2141"/>
    <cellStyle name="Cálculo 3 3 3 2 10" xfId="2142"/>
    <cellStyle name="Cálculo 3 3 3 2 10 2" xfId="2143"/>
    <cellStyle name="Cálculo 3 3 3 2 11" xfId="2144"/>
    <cellStyle name="Cálculo 3 3 3 2 2" xfId="2145"/>
    <cellStyle name="Cálculo 3 3 3 2 2 2" xfId="2146"/>
    <cellStyle name="Cálculo 3 3 3 2 3" xfId="2147"/>
    <cellStyle name="Cálculo 3 3 3 2 3 2" xfId="2148"/>
    <cellStyle name="Cálculo 3 3 3 2 4" xfId="2149"/>
    <cellStyle name="Cálculo 3 3 3 2 4 2" xfId="2150"/>
    <cellStyle name="Cálculo 3 3 3 2 5" xfId="2151"/>
    <cellStyle name="Cálculo 3 3 3 2 5 2" xfId="2152"/>
    <cellStyle name="Cálculo 3 3 3 2 6" xfId="2153"/>
    <cellStyle name="Cálculo 3 3 3 2 6 2" xfId="2154"/>
    <cellStyle name="Cálculo 3 3 3 2 7" xfId="2155"/>
    <cellStyle name="Cálculo 3 3 3 2 7 2" xfId="2156"/>
    <cellStyle name="Cálculo 3 3 3 2 8" xfId="2157"/>
    <cellStyle name="Cálculo 3 3 3 2 8 2" xfId="2158"/>
    <cellStyle name="Cálculo 3 3 3 2 9" xfId="2159"/>
    <cellStyle name="Cálculo 3 3 3 2 9 2" xfId="2160"/>
    <cellStyle name="Cálculo 3 3 3 3" xfId="2161"/>
    <cellStyle name="Cálculo 3 3 3 3 10" xfId="2162"/>
    <cellStyle name="Cálculo 3 3 3 3 10 2" xfId="2163"/>
    <cellStyle name="Cálculo 3 3 3 3 11" xfId="2164"/>
    <cellStyle name="Cálculo 3 3 3 3 2" xfId="2165"/>
    <cellStyle name="Cálculo 3 3 3 3 2 2" xfId="2166"/>
    <cellStyle name="Cálculo 3 3 3 3 3" xfId="2167"/>
    <cellStyle name="Cálculo 3 3 3 3 3 2" xfId="2168"/>
    <cellStyle name="Cálculo 3 3 3 3 4" xfId="2169"/>
    <cellStyle name="Cálculo 3 3 3 3 4 2" xfId="2170"/>
    <cellStyle name="Cálculo 3 3 3 3 5" xfId="2171"/>
    <cellStyle name="Cálculo 3 3 3 3 5 2" xfId="2172"/>
    <cellStyle name="Cálculo 3 3 3 3 6" xfId="2173"/>
    <cellStyle name="Cálculo 3 3 3 3 6 2" xfId="2174"/>
    <cellStyle name="Cálculo 3 3 3 3 7" xfId="2175"/>
    <cellStyle name="Cálculo 3 3 3 3 7 2" xfId="2176"/>
    <cellStyle name="Cálculo 3 3 3 3 8" xfId="2177"/>
    <cellStyle name="Cálculo 3 3 3 3 8 2" xfId="2178"/>
    <cellStyle name="Cálculo 3 3 3 3 9" xfId="2179"/>
    <cellStyle name="Cálculo 3 3 3 3 9 2" xfId="2180"/>
    <cellStyle name="Cálculo 3 3 3 4" xfId="2181"/>
    <cellStyle name="Cálculo 3 3 3 4 2" xfId="2182"/>
    <cellStyle name="Cálculo 3 3 3 5" xfId="2183"/>
    <cellStyle name="Cálculo 3 3 3 5 2" xfId="2184"/>
    <cellStyle name="Cálculo 3 3 3 6" xfId="2185"/>
    <cellStyle name="Cálculo 3 3 3 6 2" xfId="2186"/>
    <cellStyle name="Cálculo 3 3 3 7" xfId="2187"/>
    <cellStyle name="Cálculo 3 3 3 7 2" xfId="2188"/>
    <cellStyle name="Cálculo 3 3 3 8" xfId="2189"/>
    <cellStyle name="Cálculo 3 3 3 8 2" xfId="2190"/>
    <cellStyle name="Cálculo 3 3 3 9" xfId="2191"/>
    <cellStyle name="Cálculo 3 3 3 9 2" xfId="2192"/>
    <cellStyle name="Cálculo 3 3 4" xfId="2193"/>
    <cellStyle name="Cálculo 3 3 4 10" xfId="2194"/>
    <cellStyle name="Cálculo 3 3 4 10 2" xfId="2195"/>
    <cellStyle name="Cálculo 3 3 4 11" xfId="2196"/>
    <cellStyle name="Cálculo 3 3 4 2" xfId="2197"/>
    <cellStyle name="Cálculo 3 3 4 2 2" xfId="2198"/>
    <cellStyle name="Cálculo 3 3 4 3" xfId="2199"/>
    <cellStyle name="Cálculo 3 3 4 3 2" xfId="2200"/>
    <cellStyle name="Cálculo 3 3 4 4" xfId="2201"/>
    <cellStyle name="Cálculo 3 3 4 4 2" xfId="2202"/>
    <cellStyle name="Cálculo 3 3 4 5" xfId="2203"/>
    <cellStyle name="Cálculo 3 3 4 5 2" xfId="2204"/>
    <cellStyle name="Cálculo 3 3 4 6" xfId="2205"/>
    <cellStyle name="Cálculo 3 3 4 6 2" xfId="2206"/>
    <cellStyle name="Cálculo 3 3 4 7" xfId="2207"/>
    <cellStyle name="Cálculo 3 3 4 7 2" xfId="2208"/>
    <cellStyle name="Cálculo 3 3 4 8" xfId="2209"/>
    <cellStyle name="Cálculo 3 3 4 8 2" xfId="2210"/>
    <cellStyle name="Cálculo 3 3 4 9" xfId="2211"/>
    <cellStyle name="Cálculo 3 3 4 9 2" xfId="2212"/>
    <cellStyle name="Cálculo 3 3 5" xfId="2213"/>
    <cellStyle name="Cálculo 3 3 5 10" xfId="2214"/>
    <cellStyle name="Cálculo 3 3 5 10 2" xfId="2215"/>
    <cellStyle name="Cálculo 3 3 5 11" xfId="2216"/>
    <cellStyle name="Cálculo 3 3 5 2" xfId="2217"/>
    <cellStyle name="Cálculo 3 3 5 2 2" xfId="2218"/>
    <cellStyle name="Cálculo 3 3 5 3" xfId="2219"/>
    <cellStyle name="Cálculo 3 3 5 3 2" xfId="2220"/>
    <cellStyle name="Cálculo 3 3 5 4" xfId="2221"/>
    <cellStyle name="Cálculo 3 3 5 4 2" xfId="2222"/>
    <cellStyle name="Cálculo 3 3 5 5" xfId="2223"/>
    <cellStyle name="Cálculo 3 3 5 5 2" xfId="2224"/>
    <cellStyle name="Cálculo 3 3 5 6" xfId="2225"/>
    <cellStyle name="Cálculo 3 3 5 6 2" xfId="2226"/>
    <cellStyle name="Cálculo 3 3 5 7" xfId="2227"/>
    <cellStyle name="Cálculo 3 3 5 7 2" xfId="2228"/>
    <cellStyle name="Cálculo 3 3 5 8" xfId="2229"/>
    <cellStyle name="Cálculo 3 3 5 8 2" xfId="2230"/>
    <cellStyle name="Cálculo 3 3 5 9" xfId="2231"/>
    <cellStyle name="Cálculo 3 3 5 9 2" xfId="2232"/>
    <cellStyle name="Cálculo 3 3 6" xfId="2233"/>
    <cellStyle name="Cálculo 3 3 6 2" xfId="2234"/>
    <cellStyle name="Cálculo 3 3 7" xfId="2235"/>
    <cellStyle name="Cálculo 3 3 7 2" xfId="2236"/>
    <cellStyle name="Cálculo 3 3 8" xfId="2237"/>
    <cellStyle name="Cálculo 3 3 8 2" xfId="2238"/>
    <cellStyle name="Cálculo 3 3 9" xfId="2239"/>
    <cellStyle name="Cálculo 3 3 9 2" xfId="2240"/>
    <cellStyle name="Cálculo 3 4" xfId="2241"/>
    <cellStyle name="Cálculo 3 4 10" xfId="2242"/>
    <cellStyle name="Cálculo 3 4 10 2" xfId="2243"/>
    <cellStyle name="Cálculo 3 4 11" xfId="2244"/>
    <cellStyle name="Cálculo 3 4 11 2" xfId="2245"/>
    <cellStyle name="Cálculo 3 4 12" xfId="2246"/>
    <cellStyle name="Cálculo 3 4 12 2" xfId="2247"/>
    <cellStyle name="Cálculo 3 4 13" xfId="2248"/>
    <cellStyle name="Cálculo 3 4 2" xfId="2249"/>
    <cellStyle name="Cálculo 3 4 2 10" xfId="2250"/>
    <cellStyle name="Cálculo 3 4 2 10 2" xfId="2251"/>
    <cellStyle name="Cálculo 3 4 2 11" xfId="2252"/>
    <cellStyle name="Cálculo 3 4 2 2" xfId="2253"/>
    <cellStyle name="Cálculo 3 4 2 2 2" xfId="2254"/>
    <cellStyle name="Cálculo 3 4 2 3" xfId="2255"/>
    <cellStyle name="Cálculo 3 4 2 3 2" xfId="2256"/>
    <cellStyle name="Cálculo 3 4 2 4" xfId="2257"/>
    <cellStyle name="Cálculo 3 4 2 4 2" xfId="2258"/>
    <cellStyle name="Cálculo 3 4 2 5" xfId="2259"/>
    <cellStyle name="Cálculo 3 4 2 5 2" xfId="2260"/>
    <cellStyle name="Cálculo 3 4 2 6" xfId="2261"/>
    <cellStyle name="Cálculo 3 4 2 6 2" xfId="2262"/>
    <cellStyle name="Cálculo 3 4 2 7" xfId="2263"/>
    <cellStyle name="Cálculo 3 4 2 7 2" xfId="2264"/>
    <cellStyle name="Cálculo 3 4 2 8" xfId="2265"/>
    <cellStyle name="Cálculo 3 4 2 8 2" xfId="2266"/>
    <cellStyle name="Cálculo 3 4 2 9" xfId="2267"/>
    <cellStyle name="Cálculo 3 4 2 9 2" xfId="2268"/>
    <cellStyle name="Cálculo 3 4 3" xfId="2269"/>
    <cellStyle name="Cálculo 3 4 3 10" xfId="2270"/>
    <cellStyle name="Cálculo 3 4 3 10 2" xfId="2271"/>
    <cellStyle name="Cálculo 3 4 3 11" xfId="2272"/>
    <cellStyle name="Cálculo 3 4 3 2" xfId="2273"/>
    <cellStyle name="Cálculo 3 4 3 2 2" xfId="2274"/>
    <cellStyle name="Cálculo 3 4 3 3" xfId="2275"/>
    <cellStyle name="Cálculo 3 4 3 3 2" xfId="2276"/>
    <cellStyle name="Cálculo 3 4 3 4" xfId="2277"/>
    <cellStyle name="Cálculo 3 4 3 4 2" xfId="2278"/>
    <cellStyle name="Cálculo 3 4 3 5" xfId="2279"/>
    <cellStyle name="Cálculo 3 4 3 5 2" xfId="2280"/>
    <cellStyle name="Cálculo 3 4 3 6" xfId="2281"/>
    <cellStyle name="Cálculo 3 4 3 6 2" xfId="2282"/>
    <cellStyle name="Cálculo 3 4 3 7" xfId="2283"/>
    <cellStyle name="Cálculo 3 4 3 7 2" xfId="2284"/>
    <cellStyle name="Cálculo 3 4 3 8" xfId="2285"/>
    <cellStyle name="Cálculo 3 4 3 8 2" xfId="2286"/>
    <cellStyle name="Cálculo 3 4 3 9" xfId="2287"/>
    <cellStyle name="Cálculo 3 4 3 9 2" xfId="2288"/>
    <cellStyle name="Cálculo 3 4 4" xfId="2289"/>
    <cellStyle name="Cálculo 3 4 4 2" xfId="2290"/>
    <cellStyle name="Cálculo 3 4 5" xfId="2291"/>
    <cellStyle name="Cálculo 3 4 5 2" xfId="2292"/>
    <cellStyle name="Cálculo 3 4 6" xfId="2293"/>
    <cellStyle name="Cálculo 3 4 6 2" xfId="2294"/>
    <cellStyle name="Cálculo 3 4 7" xfId="2295"/>
    <cellStyle name="Cálculo 3 4 7 2" xfId="2296"/>
    <cellStyle name="Cálculo 3 4 8" xfId="2297"/>
    <cellStyle name="Cálculo 3 4 8 2" xfId="2298"/>
    <cellStyle name="Cálculo 3 4 9" xfId="2299"/>
    <cellStyle name="Cálculo 3 4 9 2" xfId="2300"/>
    <cellStyle name="Cálculo 3 5" xfId="2301"/>
    <cellStyle name="Cálculo 3 5 10" xfId="2302"/>
    <cellStyle name="Cálculo 3 5 10 2" xfId="2303"/>
    <cellStyle name="Cálculo 3 5 11" xfId="2304"/>
    <cellStyle name="Cálculo 3 5 11 2" xfId="2305"/>
    <cellStyle name="Cálculo 3 5 12" xfId="2306"/>
    <cellStyle name="Cálculo 3 5 12 2" xfId="2307"/>
    <cellStyle name="Cálculo 3 5 13" xfId="2308"/>
    <cellStyle name="Cálculo 3 5 2" xfId="2309"/>
    <cellStyle name="Cálculo 3 5 2 10" xfId="2310"/>
    <cellStyle name="Cálculo 3 5 2 10 2" xfId="2311"/>
    <cellStyle name="Cálculo 3 5 2 11" xfId="2312"/>
    <cellStyle name="Cálculo 3 5 2 2" xfId="2313"/>
    <cellStyle name="Cálculo 3 5 2 2 2" xfId="2314"/>
    <cellStyle name="Cálculo 3 5 2 3" xfId="2315"/>
    <cellStyle name="Cálculo 3 5 2 3 2" xfId="2316"/>
    <cellStyle name="Cálculo 3 5 2 4" xfId="2317"/>
    <cellStyle name="Cálculo 3 5 2 4 2" xfId="2318"/>
    <cellStyle name="Cálculo 3 5 2 5" xfId="2319"/>
    <cellStyle name="Cálculo 3 5 2 5 2" xfId="2320"/>
    <cellStyle name="Cálculo 3 5 2 6" xfId="2321"/>
    <cellStyle name="Cálculo 3 5 2 6 2" xfId="2322"/>
    <cellStyle name="Cálculo 3 5 2 7" xfId="2323"/>
    <cellStyle name="Cálculo 3 5 2 7 2" xfId="2324"/>
    <cellStyle name="Cálculo 3 5 2 8" xfId="2325"/>
    <cellStyle name="Cálculo 3 5 2 8 2" xfId="2326"/>
    <cellStyle name="Cálculo 3 5 2 9" xfId="2327"/>
    <cellStyle name="Cálculo 3 5 2 9 2" xfId="2328"/>
    <cellStyle name="Cálculo 3 5 3" xfId="2329"/>
    <cellStyle name="Cálculo 3 5 3 10" xfId="2330"/>
    <cellStyle name="Cálculo 3 5 3 10 2" xfId="2331"/>
    <cellStyle name="Cálculo 3 5 3 11" xfId="2332"/>
    <cellStyle name="Cálculo 3 5 3 2" xfId="2333"/>
    <cellStyle name="Cálculo 3 5 3 2 2" xfId="2334"/>
    <cellStyle name="Cálculo 3 5 3 3" xfId="2335"/>
    <cellStyle name="Cálculo 3 5 3 3 2" xfId="2336"/>
    <cellStyle name="Cálculo 3 5 3 4" xfId="2337"/>
    <cellStyle name="Cálculo 3 5 3 4 2" xfId="2338"/>
    <cellStyle name="Cálculo 3 5 3 5" xfId="2339"/>
    <cellStyle name="Cálculo 3 5 3 5 2" xfId="2340"/>
    <cellStyle name="Cálculo 3 5 3 6" xfId="2341"/>
    <cellStyle name="Cálculo 3 5 3 6 2" xfId="2342"/>
    <cellStyle name="Cálculo 3 5 3 7" xfId="2343"/>
    <cellStyle name="Cálculo 3 5 3 7 2" xfId="2344"/>
    <cellStyle name="Cálculo 3 5 3 8" xfId="2345"/>
    <cellStyle name="Cálculo 3 5 3 8 2" xfId="2346"/>
    <cellStyle name="Cálculo 3 5 3 9" xfId="2347"/>
    <cellStyle name="Cálculo 3 5 3 9 2" xfId="2348"/>
    <cellStyle name="Cálculo 3 5 4" xfId="2349"/>
    <cellStyle name="Cálculo 3 5 4 2" xfId="2350"/>
    <cellStyle name="Cálculo 3 5 5" xfId="2351"/>
    <cellStyle name="Cálculo 3 5 5 2" xfId="2352"/>
    <cellStyle name="Cálculo 3 5 6" xfId="2353"/>
    <cellStyle name="Cálculo 3 5 6 2" xfId="2354"/>
    <cellStyle name="Cálculo 3 5 7" xfId="2355"/>
    <cellStyle name="Cálculo 3 5 7 2" xfId="2356"/>
    <cellStyle name="Cálculo 3 5 8" xfId="2357"/>
    <cellStyle name="Cálculo 3 5 8 2" xfId="2358"/>
    <cellStyle name="Cálculo 3 5 9" xfId="2359"/>
    <cellStyle name="Cálculo 3 5 9 2" xfId="2360"/>
    <cellStyle name="Cálculo 3 6" xfId="2361"/>
    <cellStyle name="Cálculo 3 6 2" xfId="2362"/>
    <cellStyle name="Cálculo 3 7" xfId="2363"/>
    <cellStyle name="Cálculo 3 7 2" xfId="2364"/>
    <cellStyle name="Cálculo 3 8" xfId="2365"/>
    <cellStyle name="Cálculo 3 8 2" xfId="2366"/>
    <cellStyle name="Cálculo 3 9" xfId="2367"/>
    <cellStyle name="Cálculo 3 9 2" xfId="2368"/>
    <cellStyle name="Cálculo 4" xfId="2369"/>
    <cellStyle name="Cálculo 4 10" xfId="2370"/>
    <cellStyle name="Cálculo 4 10 2" xfId="2371"/>
    <cellStyle name="Cálculo 4 11" xfId="2372"/>
    <cellStyle name="Cálculo 4 11 2" xfId="2373"/>
    <cellStyle name="Cálculo 4 12" xfId="2374"/>
    <cellStyle name="Cálculo 4 12 2" xfId="2375"/>
    <cellStyle name="Cálculo 4 13" xfId="2376"/>
    <cellStyle name="Cálculo 4 13 2" xfId="2377"/>
    <cellStyle name="Cálculo 4 14" xfId="2378"/>
    <cellStyle name="Cálculo 4 14 2" xfId="2379"/>
    <cellStyle name="Cálculo 4 15" xfId="2380"/>
    <cellStyle name="Cálculo 4 15 2" xfId="2381"/>
    <cellStyle name="Cálculo 4 16" xfId="2382"/>
    <cellStyle name="Cálculo 4 17" xfId="2383"/>
    <cellStyle name="Cálculo 4 18" xfId="2384"/>
    <cellStyle name="Cálculo 4 2" xfId="2385"/>
    <cellStyle name="Cálculo 4 2 10" xfId="2386"/>
    <cellStyle name="Cálculo 4 2 10 2" xfId="2387"/>
    <cellStyle name="Cálculo 4 2 11" xfId="2388"/>
    <cellStyle name="Cálculo 4 2 11 2" xfId="2389"/>
    <cellStyle name="Cálculo 4 2 12" xfId="2390"/>
    <cellStyle name="Cálculo 4 2 12 2" xfId="2391"/>
    <cellStyle name="Cálculo 4 2 13" xfId="2392"/>
    <cellStyle name="Cálculo 4 2 13 2" xfId="2393"/>
    <cellStyle name="Cálculo 4 2 14" xfId="2394"/>
    <cellStyle name="Cálculo 4 2 14 2" xfId="2395"/>
    <cellStyle name="Cálculo 4 2 15" xfId="2396"/>
    <cellStyle name="Cálculo 4 2 16" xfId="2397"/>
    <cellStyle name="Cálculo 4 2 2" xfId="2398"/>
    <cellStyle name="Cálculo 4 2 2 10" xfId="2399"/>
    <cellStyle name="Cálculo 4 2 2 10 2" xfId="2400"/>
    <cellStyle name="Cálculo 4 2 2 11" xfId="2401"/>
    <cellStyle name="Cálculo 4 2 2 11 2" xfId="2402"/>
    <cellStyle name="Cálculo 4 2 2 12" xfId="2403"/>
    <cellStyle name="Cálculo 4 2 2 12 2" xfId="2404"/>
    <cellStyle name="Cálculo 4 2 2 13" xfId="2405"/>
    <cellStyle name="Cálculo 4 2 2 2" xfId="2406"/>
    <cellStyle name="Cálculo 4 2 2 2 10" xfId="2407"/>
    <cellStyle name="Cálculo 4 2 2 2 10 2" xfId="2408"/>
    <cellStyle name="Cálculo 4 2 2 2 11" xfId="2409"/>
    <cellStyle name="Cálculo 4 2 2 2 2" xfId="2410"/>
    <cellStyle name="Cálculo 4 2 2 2 2 2" xfId="2411"/>
    <cellStyle name="Cálculo 4 2 2 2 3" xfId="2412"/>
    <cellStyle name="Cálculo 4 2 2 2 3 2" xfId="2413"/>
    <cellStyle name="Cálculo 4 2 2 2 4" xfId="2414"/>
    <cellStyle name="Cálculo 4 2 2 2 4 2" xfId="2415"/>
    <cellStyle name="Cálculo 4 2 2 2 5" xfId="2416"/>
    <cellStyle name="Cálculo 4 2 2 2 5 2" xfId="2417"/>
    <cellStyle name="Cálculo 4 2 2 2 6" xfId="2418"/>
    <cellStyle name="Cálculo 4 2 2 2 6 2" xfId="2419"/>
    <cellStyle name="Cálculo 4 2 2 2 7" xfId="2420"/>
    <cellStyle name="Cálculo 4 2 2 2 7 2" xfId="2421"/>
    <cellStyle name="Cálculo 4 2 2 2 8" xfId="2422"/>
    <cellStyle name="Cálculo 4 2 2 2 8 2" xfId="2423"/>
    <cellStyle name="Cálculo 4 2 2 2 9" xfId="2424"/>
    <cellStyle name="Cálculo 4 2 2 2 9 2" xfId="2425"/>
    <cellStyle name="Cálculo 4 2 2 3" xfId="2426"/>
    <cellStyle name="Cálculo 4 2 2 3 10" xfId="2427"/>
    <cellStyle name="Cálculo 4 2 2 3 10 2" xfId="2428"/>
    <cellStyle name="Cálculo 4 2 2 3 11" xfId="2429"/>
    <cellStyle name="Cálculo 4 2 2 3 2" xfId="2430"/>
    <cellStyle name="Cálculo 4 2 2 3 2 2" xfId="2431"/>
    <cellStyle name="Cálculo 4 2 2 3 3" xfId="2432"/>
    <cellStyle name="Cálculo 4 2 2 3 3 2" xfId="2433"/>
    <cellStyle name="Cálculo 4 2 2 3 4" xfId="2434"/>
    <cellStyle name="Cálculo 4 2 2 3 4 2" xfId="2435"/>
    <cellStyle name="Cálculo 4 2 2 3 5" xfId="2436"/>
    <cellStyle name="Cálculo 4 2 2 3 5 2" xfId="2437"/>
    <cellStyle name="Cálculo 4 2 2 3 6" xfId="2438"/>
    <cellStyle name="Cálculo 4 2 2 3 6 2" xfId="2439"/>
    <cellStyle name="Cálculo 4 2 2 3 7" xfId="2440"/>
    <cellStyle name="Cálculo 4 2 2 3 7 2" xfId="2441"/>
    <cellStyle name="Cálculo 4 2 2 3 8" xfId="2442"/>
    <cellStyle name="Cálculo 4 2 2 3 8 2" xfId="2443"/>
    <cellStyle name="Cálculo 4 2 2 3 9" xfId="2444"/>
    <cellStyle name="Cálculo 4 2 2 3 9 2" xfId="2445"/>
    <cellStyle name="Cálculo 4 2 2 4" xfId="2446"/>
    <cellStyle name="Cálculo 4 2 2 4 2" xfId="2447"/>
    <cellStyle name="Cálculo 4 2 2 5" xfId="2448"/>
    <cellStyle name="Cálculo 4 2 2 5 2" xfId="2449"/>
    <cellStyle name="Cálculo 4 2 2 6" xfId="2450"/>
    <cellStyle name="Cálculo 4 2 2 6 2" xfId="2451"/>
    <cellStyle name="Cálculo 4 2 2 7" xfId="2452"/>
    <cellStyle name="Cálculo 4 2 2 7 2" xfId="2453"/>
    <cellStyle name="Cálculo 4 2 2 8" xfId="2454"/>
    <cellStyle name="Cálculo 4 2 2 8 2" xfId="2455"/>
    <cellStyle name="Cálculo 4 2 2 9" xfId="2456"/>
    <cellStyle name="Cálculo 4 2 2 9 2" xfId="2457"/>
    <cellStyle name="Cálculo 4 2 3" xfId="2458"/>
    <cellStyle name="Cálculo 4 2 3 10" xfId="2459"/>
    <cellStyle name="Cálculo 4 2 3 10 2" xfId="2460"/>
    <cellStyle name="Cálculo 4 2 3 11" xfId="2461"/>
    <cellStyle name="Cálculo 4 2 3 11 2" xfId="2462"/>
    <cellStyle name="Cálculo 4 2 3 12" xfId="2463"/>
    <cellStyle name="Cálculo 4 2 3 12 2" xfId="2464"/>
    <cellStyle name="Cálculo 4 2 3 13" xfId="2465"/>
    <cellStyle name="Cálculo 4 2 3 2" xfId="2466"/>
    <cellStyle name="Cálculo 4 2 3 2 10" xfId="2467"/>
    <cellStyle name="Cálculo 4 2 3 2 10 2" xfId="2468"/>
    <cellStyle name="Cálculo 4 2 3 2 11" xfId="2469"/>
    <cellStyle name="Cálculo 4 2 3 2 2" xfId="2470"/>
    <cellStyle name="Cálculo 4 2 3 2 2 2" xfId="2471"/>
    <cellStyle name="Cálculo 4 2 3 2 3" xfId="2472"/>
    <cellStyle name="Cálculo 4 2 3 2 3 2" xfId="2473"/>
    <cellStyle name="Cálculo 4 2 3 2 4" xfId="2474"/>
    <cellStyle name="Cálculo 4 2 3 2 4 2" xfId="2475"/>
    <cellStyle name="Cálculo 4 2 3 2 5" xfId="2476"/>
    <cellStyle name="Cálculo 4 2 3 2 5 2" xfId="2477"/>
    <cellStyle name="Cálculo 4 2 3 2 6" xfId="2478"/>
    <cellStyle name="Cálculo 4 2 3 2 6 2" xfId="2479"/>
    <cellStyle name="Cálculo 4 2 3 2 7" xfId="2480"/>
    <cellStyle name="Cálculo 4 2 3 2 7 2" xfId="2481"/>
    <cellStyle name="Cálculo 4 2 3 2 8" xfId="2482"/>
    <cellStyle name="Cálculo 4 2 3 2 8 2" xfId="2483"/>
    <cellStyle name="Cálculo 4 2 3 2 9" xfId="2484"/>
    <cellStyle name="Cálculo 4 2 3 2 9 2" xfId="2485"/>
    <cellStyle name="Cálculo 4 2 3 3" xfId="2486"/>
    <cellStyle name="Cálculo 4 2 3 3 10" xfId="2487"/>
    <cellStyle name="Cálculo 4 2 3 3 10 2" xfId="2488"/>
    <cellStyle name="Cálculo 4 2 3 3 11" xfId="2489"/>
    <cellStyle name="Cálculo 4 2 3 3 2" xfId="2490"/>
    <cellStyle name="Cálculo 4 2 3 3 2 2" xfId="2491"/>
    <cellStyle name="Cálculo 4 2 3 3 3" xfId="2492"/>
    <cellStyle name="Cálculo 4 2 3 3 3 2" xfId="2493"/>
    <cellStyle name="Cálculo 4 2 3 3 4" xfId="2494"/>
    <cellStyle name="Cálculo 4 2 3 3 4 2" xfId="2495"/>
    <cellStyle name="Cálculo 4 2 3 3 5" xfId="2496"/>
    <cellStyle name="Cálculo 4 2 3 3 5 2" xfId="2497"/>
    <cellStyle name="Cálculo 4 2 3 3 6" xfId="2498"/>
    <cellStyle name="Cálculo 4 2 3 3 6 2" xfId="2499"/>
    <cellStyle name="Cálculo 4 2 3 3 7" xfId="2500"/>
    <cellStyle name="Cálculo 4 2 3 3 7 2" xfId="2501"/>
    <cellStyle name="Cálculo 4 2 3 3 8" xfId="2502"/>
    <cellStyle name="Cálculo 4 2 3 3 8 2" xfId="2503"/>
    <cellStyle name="Cálculo 4 2 3 3 9" xfId="2504"/>
    <cellStyle name="Cálculo 4 2 3 3 9 2" xfId="2505"/>
    <cellStyle name="Cálculo 4 2 3 4" xfId="2506"/>
    <cellStyle name="Cálculo 4 2 3 4 2" xfId="2507"/>
    <cellStyle name="Cálculo 4 2 3 5" xfId="2508"/>
    <cellStyle name="Cálculo 4 2 3 5 2" xfId="2509"/>
    <cellStyle name="Cálculo 4 2 3 6" xfId="2510"/>
    <cellStyle name="Cálculo 4 2 3 6 2" xfId="2511"/>
    <cellStyle name="Cálculo 4 2 3 7" xfId="2512"/>
    <cellStyle name="Cálculo 4 2 3 7 2" xfId="2513"/>
    <cellStyle name="Cálculo 4 2 3 8" xfId="2514"/>
    <cellStyle name="Cálculo 4 2 3 8 2" xfId="2515"/>
    <cellStyle name="Cálculo 4 2 3 9" xfId="2516"/>
    <cellStyle name="Cálculo 4 2 3 9 2" xfId="2517"/>
    <cellStyle name="Cálculo 4 2 4" xfId="2518"/>
    <cellStyle name="Cálculo 4 2 4 10" xfId="2519"/>
    <cellStyle name="Cálculo 4 2 4 10 2" xfId="2520"/>
    <cellStyle name="Cálculo 4 2 4 11" xfId="2521"/>
    <cellStyle name="Cálculo 4 2 4 2" xfId="2522"/>
    <cellStyle name="Cálculo 4 2 4 2 2" xfId="2523"/>
    <cellStyle name="Cálculo 4 2 4 3" xfId="2524"/>
    <cellStyle name="Cálculo 4 2 4 3 2" xfId="2525"/>
    <cellStyle name="Cálculo 4 2 4 4" xfId="2526"/>
    <cellStyle name="Cálculo 4 2 4 4 2" xfId="2527"/>
    <cellStyle name="Cálculo 4 2 4 5" xfId="2528"/>
    <cellStyle name="Cálculo 4 2 4 5 2" xfId="2529"/>
    <cellStyle name="Cálculo 4 2 4 6" xfId="2530"/>
    <cellStyle name="Cálculo 4 2 4 6 2" xfId="2531"/>
    <cellStyle name="Cálculo 4 2 4 7" xfId="2532"/>
    <cellStyle name="Cálculo 4 2 4 7 2" xfId="2533"/>
    <cellStyle name="Cálculo 4 2 4 8" xfId="2534"/>
    <cellStyle name="Cálculo 4 2 4 8 2" xfId="2535"/>
    <cellStyle name="Cálculo 4 2 4 9" xfId="2536"/>
    <cellStyle name="Cálculo 4 2 4 9 2" xfId="2537"/>
    <cellStyle name="Cálculo 4 2 5" xfId="2538"/>
    <cellStyle name="Cálculo 4 2 5 10" xfId="2539"/>
    <cellStyle name="Cálculo 4 2 5 10 2" xfId="2540"/>
    <cellStyle name="Cálculo 4 2 5 11" xfId="2541"/>
    <cellStyle name="Cálculo 4 2 5 2" xfId="2542"/>
    <cellStyle name="Cálculo 4 2 5 2 2" xfId="2543"/>
    <cellStyle name="Cálculo 4 2 5 3" xfId="2544"/>
    <cellStyle name="Cálculo 4 2 5 3 2" xfId="2545"/>
    <cellStyle name="Cálculo 4 2 5 4" xfId="2546"/>
    <cellStyle name="Cálculo 4 2 5 4 2" xfId="2547"/>
    <cellStyle name="Cálculo 4 2 5 5" xfId="2548"/>
    <cellStyle name="Cálculo 4 2 5 5 2" xfId="2549"/>
    <cellStyle name="Cálculo 4 2 5 6" xfId="2550"/>
    <cellStyle name="Cálculo 4 2 5 6 2" xfId="2551"/>
    <cellStyle name="Cálculo 4 2 5 7" xfId="2552"/>
    <cellStyle name="Cálculo 4 2 5 7 2" xfId="2553"/>
    <cellStyle name="Cálculo 4 2 5 8" xfId="2554"/>
    <cellStyle name="Cálculo 4 2 5 8 2" xfId="2555"/>
    <cellStyle name="Cálculo 4 2 5 9" xfId="2556"/>
    <cellStyle name="Cálculo 4 2 5 9 2" xfId="2557"/>
    <cellStyle name="Cálculo 4 2 6" xfId="2558"/>
    <cellStyle name="Cálculo 4 2 6 2" xfId="2559"/>
    <cellStyle name="Cálculo 4 2 7" xfId="2560"/>
    <cellStyle name="Cálculo 4 2 7 2" xfId="2561"/>
    <cellStyle name="Cálculo 4 2 8" xfId="2562"/>
    <cellStyle name="Cálculo 4 2 8 2" xfId="2563"/>
    <cellStyle name="Cálculo 4 2 9" xfId="2564"/>
    <cellStyle name="Cálculo 4 2 9 2" xfId="2565"/>
    <cellStyle name="Cálculo 4 3" xfId="2566"/>
    <cellStyle name="Cálculo 4 3 10" xfId="2567"/>
    <cellStyle name="Cálculo 4 3 10 2" xfId="2568"/>
    <cellStyle name="Cálculo 4 3 11" xfId="2569"/>
    <cellStyle name="Cálculo 4 3 11 2" xfId="2570"/>
    <cellStyle name="Cálculo 4 3 12" xfId="2571"/>
    <cellStyle name="Cálculo 4 3 12 2" xfId="2572"/>
    <cellStyle name="Cálculo 4 3 13" xfId="2573"/>
    <cellStyle name="Cálculo 4 3 2" xfId="2574"/>
    <cellStyle name="Cálculo 4 3 2 10" xfId="2575"/>
    <cellStyle name="Cálculo 4 3 2 10 2" xfId="2576"/>
    <cellStyle name="Cálculo 4 3 2 11" xfId="2577"/>
    <cellStyle name="Cálculo 4 3 2 2" xfId="2578"/>
    <cellStyle name="Cálculo 4 3 2 2 2" xfId="2579"/>
    <cellStyle name="Cálculo 4 3 2 3" xfId="2580"/>
    <cellStyle name="Cálculo 4 3 2 3 2" xfId="2581"/>
    <cellStyle name="Cálculo 4 3 2 4" xfId="2582"/>
    <cellStyle name="Cálculo 4 3 2 4 2" xfId="2583"/>
    <cellStyle name="Cálculo 4 3 2 5" xfId="2584"/>
    <cellStyle name="Cálculo 4 3 2 5 2" xfId="2585"/>
    <cellStyle name="Cálculo 4 3 2 6" xfId="2586"/>
    <cellStyle name="Cálculo 4 3 2 6 2" xfId="2587"/>
    <cellStyle name="Cálculo 4 3 2 7" xfId="2588"/>
    <cellStyle name="Cálculo 4 3 2 7 2" xfId="2589"/>
    <cellStyle name="Cálculo 4 3 2 8" xfId="2590"/>
    <cellStyle name="Cálculo 4 3 2 8 2" xfId="2591"/>
    <cellStyle name="Cálculo 4 3 2 9" xfId="2592"/>
    <cellStyle name="Cálculo 4 3 2 9 2" xfId="2593"/>
    <cellStyle name="Cálculo 4 3 3" xfId="2594"/>
    <cellStyle name="Cálculo 4 3 3 10" xfId="2595"/>
    <cellStyle name="Cálculo 4 3 3 10 2" xfId="2596"/>
    <cellStyle name="Cálculo 4 3 3 11" xfId="2597"/>
    <cellStyle name="Cálculo 4 3 3 2" xfId="2598"/>
    <cellStyle name="Cálculo 4 3 3 2 2" xfId="2599"/>
    <cellStyle name="Cálculo 4 3 3 3" xfId="2600"/>
    <cellStyle name="Cálculo 4 3 3 3 2" xfId="2601"/>
    <cellStyle name="Cálculo 4 3 3 4" xfId="2602"/>
    <cellStyle name="Cálculo 4 3 3 4 2" xfId="2603"/>
    <cellStyle name="Cálculo 4 3 3 5" xfId="2604"/>
    <cellStyle name="Cálculo 4 3 3 5 2" xfId="2605"/>
    <cellStyle name="Cálculo 4 3 3 6" xfId="2606"/>
    <cellStyle name="Cálculo 4 3 3 6 2" xfId="2607"/>
    <cellStyle name="Cálculo 4 3 3 7" xfId="2608"/>
    <cellStyle name="Cálculo 4 3 3 7 2" xfId="2609"/>
    <cellStyle name="Cálculo 4 3 3 8" xfId="2610"/>
    <cellStyle name="Cálculo 4 3 3 8 2" xfId="2611"/>
    <cellStyle name="Cálculo 4 3 3 9" xfId="2612"/>
    <cellStyle name="Cálculo 4 3 3 9 2" xfId="2613"/>
    <cellStyle name="Cálculo 4 3 4" xfId="2614"/>
    <cellStyle name="Cálculo 4 3 4 2" xfId="2615"/>
    <cellStyle name="Cálculo 4 3 5" xfId="2616"/>
    <cellStyle name="Cálculo 4 3 5 2" xfId="2617"/>
    <cellStyle name="Cálculo 4 3 6" xfId="2618"/>
    <cellStyle name="Cálculo 4 3 6 2" xfId="2619"/>
    <cellStyle name="Cálculo 4 3 7" xfId="2620"/>
    <cellStyle name="Cálculo 4 3 7 2" xfId="2621"/>
    <cellStyle name="Cálculo 4 3 8" xfId="2622"/>
    <cellStyle name="Cálculo 4 3 8 2" xfId="2623"/>
    <cellStyle name="Cálculo 4 3 9" xfId="2624"/>
    <cellStyle name="Cálculo 4 3 9 2" xfId="2625"/>
    <cellStyle name="Cálculo 4 4" xfId="2626"/>
    <cellStyle name="Cálculo 4 4 10" xfId="2627"/>
    <cellStyle name="Cálculo 4 4 10 2" xfId="2628"/>
    <cellStyle name="Cálculo 4 4 11" xfId="2629"/>
    <cellStyle name="Cálculo 4 4 11 2" xfId="2630"/>
    <cellStyle name="Cálculo 4 4 12" xfId="2631"/>
    <cellStyle name="Cálculo 4 4 12 2" xfId="2632"/>
    <cellStyle name="Cálculo 4 4 13" xfId="2633"/>
    <cellStyle name="Cálculo 4 4 2" xfId="2634"/>
    <cellStyle name="Cálculo 4 4 2 10" xfId="2635"/>
    <cellStyle name="Cálculo 4 4 2 10 2" xfId="2636"/>
    <cellStyle name="Cálculo 4 4 2 11" xfId="2637"/>
    <cellStyle name="Cálculo 4 4 2 2" xfId="2638"/>
    <cellStyle name="Cálculo 4 4 2 2 2" xfId="2639"/>
    <cellStyle name="Cálculo 4 4 2 3" xfId="2640"/>
    <cellStyle name="Cálculo 4 4 2 3 2" xfId="2641"/>
    <cellStyle name="Cálculo 4 4 2 4" xfId="2642"/>
    <cellStyle name="Cálculo 4 4 2 4 2" xfId="2643"/>
    <cellStyle name="Cálculo 4 4 2 5" xfId="2644"/>
    <cellStyle name="Cálculo 4 4 2 5 2" xfId="2645"/>
    <cellStyle name="Cálculo 4 4 2 6" xfId="2646"/>
    <cellStyle name="Cálculo 4 4 2 6 2" xfId="2647"/>
    <cellStyle name="Cálculo 4 4 2 7" xfId="2648"/>
    <cellStyle name="Cálculo 4 4 2 7 2" xfId="2649"/>
    <cellStyle name="Cálculo 4 4 2 8" xfId="2650"/>
    <cellStyle name="Cálculo 4 4 2 8 2" xfId="2651"/>
    <cellStyle name="Cálculo 4 4 2 9" xfId="2652"/>
    <cellStyle name="Cálculo 4 4 2 9 2" xfId="2653"/>
    <cellStyle name="Cálculo 4 4 3" xfId="2654"/>
    <cellStyle name="Cálculo 4 4 3 10" xfId="2655"/>
    <cellStyle name="Cálculo 4 4 3 10 2" xfId="2656"/>
    <cellStyle name="Cálculo 4 4 3 11" xfId="2657"/>
    <cellStyle name="Cálculo 4 4 3 2" xfId="2658"/>
    <cellStyle name="Cálculo 4 4 3 2 2" xfId="2659"/>
    <cellStyle name="Cálculo 4 4 3 3" xfId="2660"/>
    <cellStyle name="Cálculo 4 4 3 3 2" xfId="2661"/>
    <cellStyle name="Cálculo 4 4 3 4" xfId="2662"/>
    <cellStyle name="Cálculo 4 4 3 4 2" xfId="2663"/>
    <cellStyle name="Cálculo 4 4 3 5" xfId="2664"/>
    <cellStyle name="Cálculo 4 4 3 5 2" xfId="2665"/>
    <cellStyle name="Cálculo 4 4 3 6" xfId="2666"/>
    <cellStyle name="Cálculo 4 4 3 6 2" xfId="2667"/>
    <cellStyle name="Cálculo 4 4 3 7" xfId="2668"/>
    <cellStyle name="Cálculo 4 4 3 7 2" xfId="2669"/>
    <cellStyle name="Cálculo 4 4 3 8" xfId="2670"/>
    <cellStyle name="Cálculo 4 4 3 8 2" xfId="2671"/>
    <cellStyle name="Cálculo 4 4 3 9" xfId="2672"/>
    <cellStyle name="Cálculo 4 4 3 9 2" xfId="2673"/>
    <cellStyle name="Cálculo 4 4 4" xfId="2674"/>
    <cellStyle name="Cálculo 4 4 4 2" xfId="2675"/>
    <cellStyle name="Cálculo 4 4 5" xfId="2676"/>
    <cellStyle name="Cálculo 4 4 5 2" xfId="2677"/>
    <cellStyle name="Cálculo 4 4 6" xfId="2678"/>
    <cellStyle name="Cálculo 4 4 6 2" xfId="2679"/>
    <cellStyle name="Cálculo 4 4 7" xfId="2680"/>
    <cellStyle name="Cálculo 4 4 7 2" xfId="2681"/>
    <cellStyle name="Cálculo 4 4 8" xfId="2682"/>
    <cellStyle name="Cálculo 4 4 8 2" xfId="2683"/>
    <cellStyle name="Cálculo 4 4 9" xfId="2684"/>
    <cellStyle name="Cálculo 4 4 9 2" xfId="2685"/>
    <cellStyle name="Cálculo 4 5" xfId="2686"/>
    <cellStyle name="Cálculo 4 5 10" xfId="2687"/>
    <cellStyle name="Cálculo 4 5 10 2" xfId="2688"/>
    <cellStyle name="Cálculo 4 5 11" xfId="2689"/>
    <cellStyle name="Cálculo 4 5 2" xfId="2690"/>
    <cellStyle name="Cálculo 4 5 2 2" xfId="2691"/>
    <cellStyle name="Cálculo 4 5 3" xfId="2692"/>
    <cellStyle name="Cálculo 4 5 3 2" xfId="2693"/>
    <cellStyle name="Cálculo 4 5 4" xfId="2694"/>
    <cellStyle name="Cálculo 4 5 4 2" xfId="2695"/>
    <cellStyle name="Cálculo 4 5 5" xfId="2696"/>
    <cellStyle name="Cálculo 4 5 5 2" xfId="2697"/>
    <cellStyle name="Cálculo 4 5 6" xfId="2698"/>
    <cellStyle name="Cálculo 4 5 6 2" xfId="2699"/>
    <cellStyle name="Cálculo 4 5 7" xfId="2700"/>
    <cellStyle name="Cálculo 4 5 7 2" xfId="2701"/>
    <cellStyle name="Cálculo 4 5 8" xfId="2702"/>
    <cellStyle name="Cálculo 4 5 8 2" xfId="2703"/>
    <cellStyle name="Cálculo 4 5 9" xfId="2704"/>
    <cellStyle name="Cálculo 4 5 9 2" xfId="2705"/>
    <cellStyle name="Cálculo 4 6" xfId="2706"/>
    <cellStyle name="Cálculo 4 6 10" xfId="2707"/>
    <cellStyle name="Cálculo 4 6 10 2" xfId="2708"/>
    <cellStyle name="Cálculo 4 6 11" xfId="2709"/>
    <cellStyle name="Cálculo 4 6 2" xfId="2710"/>
    <cellStyle name="Cálculo 4 6 2 2" xfId="2711"/>
    <cellStyle name="Cálculo 4 6 3" xfId="2712"/>
    <cellStyle name="Cálculo 4 6 3 2" xfId="2713"/>
    <cellStyle name="Cálculo 4 6 4" xfId="2714"/>
    <cellStyle name="Cálculo 4 6 4 2" xfId="2715"/>
    <cellStyle name="Cálculo 4 6 5" xfId="2716"/>
    <cellStyle name="Cálculo 4 6 5 2" xfId="2717"/>
    <cellStyle name="Cálculo 4 6 6" xfId="2718"/>
    <cellStyle name="Cálculo 4 6 6 2" xfId="2719"/>
    <cellStyle name="Cálculo 4 6 7" xfId="2720"/>
    <cellStyle name="Cálculo 4 6 7 2" xfId="2721"/>
    <cellStyle name="Cálculo 4 6 8" xfId="2722"/>
    <cellStyle name="Cálculo 4 6 8 2" xfId="2723"/>
    <cellStyle name="Cálculo 4 6 9" xfId="2724"/>
    <cellStyle name="Cálculo 4 6 9 2" xfId="2725"/>
    <cellStyle name="Cálculo 4 7" xfId="2726"/>
    <cellStyle name="Cálculo 4 7 2" xfId="2727"/>
    <cellStyle name="Cálculo 4 8" xfId="2728"/>
    <cellStyle name="Cálculo 4 8 2" xfId="2729"/>
    <cellStyle name="Cálculo 4 9" xfId="2730"/>
    <cellStyle name="Cálculo 4 9 2" xfId="2731"/>
    <cellStyle name="Cálculo 5" xfId="2732"/>
    <cellStyle name="Cálculo 5 10" xfId="2733"/>
    <cellStyle name="Cálculo 5 10 2" xfId="2734"/>
    <cellStyle name="Cálculo 5 11" xfId="2735"/>
    <cellStyle name="Cálculo 5 11 2" xfId="2736"/>
    <cellStyle name="Cálculo 5 12" xfId="2737"/>
    <cellStyle name="Cálculo 5 12 2" xfId="2738"/>
    <cellStyle name="Cálculo 5 13" xfId="2739"/>
    <cellStyle name="Cálculo 5 2" xfId="2740"/>
    <cellStyle name="Cálculo 5 2 10" xfId="2741"/>
    <cellStyle name="Cálculo 5 2 10 2" xfId="2742"/>
    <cellStyle name="Cálculo 5 2 11" xfId="2743"/>
    <cellStyle name="Cálculo 5 2 2" xfId="2744"/>
    <cellStyle name="Cálculo 5 2 2 2" xfId="2745"/>
    <cellStyle name="Cálculo 5 2 3" xfId="2746"/>
    <cellStyle name="Cálculo 5 2 3 2" xfId="2747"/>
    <cellStyle name="Cálculo 5 2 4" xfId="2748"/>
    <cellStyle name="Cálculo 5 2 4 2" xfId="2749"/>
    <cellStyle name="Cálculo 5 2 5" xfId="2750"/>
    <cellStyle name="Cálculo 5 2 5 2" xfId="2751"/>
    <cellStyle name="Cálculo 5 2 6" xfId="2752"/>
    <cellStyle name="Cálculo 5 2 6 2" xfId="2753"/>
    <cellStyle name="Cálculo 5 2 7" xfId="2754"/>
    <cellStyle name="Cálculo 5 2 7 2" xfId="2755"/>
    <cellStyle name="Cálculo 5 2 8" xfId="2756"/>
    <cellStyle name="Cálculo 5 2 8 2" xfId="2757"/>
    <cellStyle name="Cálculo 5 2 9" xfId="2758"/>
    <cellStyle name="Cálculo 5 2 9 2" xfId="2759"/>
    <cellStyle name="Cálculo 5 3" xfId="2760"/>
    <cellStyle name="Cálculo 5 3 10" xfId="2761"/>
    <cellStyle name="Cálculo 5 3 10 2" xfId="2762"/>
    <cellStyle name="Cálculo 5 3 11" xfId="2763"/>
    <cellStyle name="Cálculo 5 3 2" xfId="2764"/>
    <cellStyle name="Cálculo 5 3 2 2" xfId="2765"/>
    <cellStyle name="Cálculo 5 3 3" xfId="2766"/>
    <cellStyle name="Cálculo 5 3 3 2" xfId="2767"/>
    <cellStyle name="Cálculo 5 3 4" xfId="2768"/>
    <cellStyle name="Cálculo 5 3 4 2" xfId="2769"/>
    <cellStyle name="Cálculo 5 3 5" xfId="2770"/>
    <cellStyle name="Cálculo 5 3 5 2" xfId="2771"/>
    <cellStyle name="Cálculo 5 3 6" xfId="2772"/>
    <cellStyle name="Cálculo 5 3 6 2" xfId="2773"/>
    <cellStyle name="Cálculo 5 3 7" xfId="2774"/>
    <cellStyle name="Cálculo 5 3 7 2" xfId="2775"/>
    <cellStyle name="Cálculo 5 3 8" xfId="2776"/>
    <cellStyle name="Cálculo 5 3 8 2" xfId="2777"/>
    <cellStyle name="Cálculo 5 3 9" xfId="2778"/>
    <cellStyle name="Cálculo 5 3 9 2" xfId="2779"/>
    <cellStyle name="Cálculo 5 4" xfId="2780"/>
    <cellStyle name="Cálculo 5 4 2" xfId="2781"/>
    <cellStyle name="Cálculo 5 5" xfId="2782"/>
    <cellStyle name="Cálculo 5 5 2" xfId="2783"/>
    <cellStyle name="Cálculo 5 6" xfId="2784"/>
    <cellStyle name="Cálculo 5 6 2" xfId="2785"/>
    <cellStyle name="Cálculo 5 7" xfId="2786"/>
    <cellStyle name="Cálculo 5 7 2" xfId="2787"/>
    <cellStyle name="Cálculo 5 8" xfId="2788"/>
    <cellStyle name="Cálculo 5 8 2" xfId="2789"/>
    <cellStyle name="Cálculo 5 9" xfId="2790"/>
    <cellStyle name="Cálculo 5 9 2" xfId="2791"/>
    <cellStyle name="Cálculo 6" xfId="2792"/>
    <cellStyle name="Cálculo 6 10" xfId="2793"/>
    <cellStyle name="Cálculo 6 10 2" xfId="2794"/>
    <cellStyle name="Cálculo 6 11" xfId="2795"/>
    <cellStyle name="Cálculo 6 11 2" xfId="2796"/>
    <cellStyle name="Cálculo 6 12" xfId="2797"/>
    <cellStyle name="Cálculo 6 12 2" xfId="2798"/>
    <cellStyle name="Cálculo 6 13" xfId="2799"/>
    <cellStyle name="Cálculo 6 2" xfId="2800"/>
    <cellStyle name="Cálculo 6 2 10" xfId="2801"/>
    <cellStyle name="Cálculo 6 2 10 2" xfId="2802"/>
    <cellStyle name="Cálculo 6 2 11" xfId="2803"/>
    <cellStyle name="Cálculo 6 2 2" xfId="2804"/>
    <cellStyle name="Cálculo 6 2 2 2" xfId="2805"/>
    <cellStyle name="Cálculo 6 2 3" xfId="2806"/>
    <cellStyle name="Cálculo 6 2 3 2" xfId="2807"/>
    <cellStyle name="Cálculo 6 2 4" xfId="2808"/>
    <cellStyle name="Cálculo 6 2 4 2" xfId="2809"/>
    <cellStyle name="Cálculo 6 2 5" xfId="2810"/>
    <cellStyle name="Cálculo 6 2 5 2" xfId="2811"/>
    <cellStyle name="Cálculo 6 2 6" xfId="2812"/>
    <cellStyle name="Cálculo 6 2 6 2" xfId="2813"/>
    <cellStyle name="Cálculo 6 2 7" xfId="2814"/>
    <cellStyle name="Cálculo 6 2 7 2" xfId="2815"/>
    <cellStyle name="Cálculo 6 2 8" xfId="2816"/>
    <cellStyle name="Cálculo 6 2 8 2" xfId="2817"/>
    <cellStyle name="Cálculo 6 2 9" xfId="2818"/>
    <cellStyle name="Cálculo 6 2 9 2" xfId="2819"/>
    <cellStyle name="Cálculo 6 3" xfId="2820"/>
    <cellStyle name="Cálculo 6 3 10" xfId="2821"/>
    <cellStyle name="Cálculo 6 3 10 2" xfId="2822"/>
    <cellStyle name="Cálculo 6 3 11" xfId="2823"/>
    <cellStyle name="Cálculo 6 3 2" xfId="2824"/>
    <cellStyle name="Cálculo 6 3 2 2" xfId="2825"/>
    <cellStyle name="Cálculo 6 3 3" xfId="2826"/>
    <cellStyle name="Cálculo 6 3 3 2" xfId="2827"/>
    <cellStyle name="Cálculo 6 3 4" xfId="2828"/>
    <cellStyle name="Cálculo 6 3 4 2" xfId="2829"/>
    <cellStyle name="Cálculo 6 3 5" xfId="2830"/>
    <cellStyle name="Cálculo 6 3 5 2" xfId="2831"/>
    <cellStyle name="Cálculo 6 3 6" xfId="2832"/>
    <cellStyle name="Cálculo 6 3 6 2" xfId="2833"/>
    <cellStyle name="Cálculo 6 3 7" xfId="2834"/>
    <cellStyle name="Cálculo 6 3 7 2" xfId="2835"/>
    <cellStyle name="Cálculo 6 3 8" xfId="2836"/>
    <cellStyle name="Cálculo 6 3 8 2" xfId="2837"/>
    <cellStyle name="Cálculo 6 3 9" xfId="2838"/>
    <cellStyle name="Cálculo 6 3 9 2" xfId="2839"/>
    <cellStyle name="Cálculo 6 4" xfId="2840"/>
    <cellStyle name="Cálculo 6 4 2" xfId="2841"/>
    <cellStyle name="Cálculo 6 5" xfId="2842"/>
    <cellStyle name="Cálculo 6 5 2" xfId="2843"/>
    <cellStyle name="Cálculo 6 6" xfId="2844"/>
    <cellStyle name="Cálculo 6 6 2" xfId="2845"/>
    <cellStyle name="Cálculo 6 7" xfId="2846"/>
    <cellStyle name="Cálculo 6 7 2" xfId="2847"/>
    <cellStyle name="Cálculo 6 8" xfId="2848"/>
    <cellStyle name="Cálculo 6 8 2" xfId="2849"/>
    <cellStyle name="Cálculo 6 9" xfId="2850"/>
    <cellStyle name="Cálculo 6 9 2" xfId="2851"/>
    <cellStyle name="Cálculo 7" xfId="2852"/>
    <cellStyle name="Cálculo 7 10" xfId="2853"/>
    <cellStyle name="Cálculo 7 10 2" xfId="2854"/>
    <cellStyle name="Cálculo 7 11" xfId="2855"/>
    <cellStyle name="Cálculo 7 11 2" xfId="2856"/>
    <cellStyle name="Cálculo 7 12" xfId="2857"/>
    <cellStyle name="Cálculo 7 12 2" xfId="2858"/>
    <cellStyle name="Cálculo 7 13" xfId="2859"/>
    <cellStyle name="Cálculo 7 2" xfId="2860"/>
    <cellStyle name="Cálculo 7 2 10" xfId="2861"/>
    <cellStyle name="Cálculo 7 2 10 2" xfId="2862"/>
    <cellStyle name="Cálculo 7 2 11" xfId="2863"/>
    <cellStyle name="Cálculo 7 2 2" xfId="2864"/>
    <cellStyle name="Cálculo 7 2 2 2" xfId="2865"/>
    <cellStyle name="Cálculo 7 2 3" xfId="2866"/>
    <cellStyle name="Cálculo 7 2 3 2" xfId="2867"/>
    <cellStyle name="Cálculo 7 2 4" xfId="2868"/>
    <cellStyle name="Cálculo 7 2 4 2" xfId="2869"/>
    <cellStyle name="Cálculo 7 2 5" xfId="2870"/>
    <cellStyle name="Cálculo 7 2 5 2" xfId="2871"/>
    <cellStyle name="Cálculo 7 2 6" xfId="2872"/>
    <cellStyle name="Cálculo 7 2 6 2" xfId="2873"/>
    <cellStyle name="Cálculo 7 2 7" xfId="2874"/>
    <cellStyle name="Cálculo 7 2 7 2" xfId="2875"/>
    <cellStyle name="Cálculo 7 2 8" xfId="2876"/>
    <cellStyle name="Cálculo 7 2 8 2" xfId="2877"/>
    <cellStyle name="Cálculo 7 2 9" xfId="2878"/>
    <cellStyle name="Cálculo 7 2 9 2" xfId="2879"/>
    <cellStyle name="Cálculo 7 3" xfId="2880"/>
    <cellStyle name="Cálculo 7 3 10" xfId="2881"/>
    <cellStyle name="Cálculo 7 3 10 2" xfId="2882"/>
    <cellStyle name="Cálculo 7 3 11" xfId="2883"/>
    <cellStyle name="Cálculo 7 3 2" xfId="2884"/>
    <cellStyle name="Cálculo 7 3 2 2" xfId="2885"/>
    <cellStyle name="Cálculo 7 3 3" xfId="2886"/>
    <cellStyle name="Cálculo 7 3 3 2" xfId="2887"/>
    <cellStyle name="Cálculo 7 3 4" xfId="2888"/>
    <cellStyle name="Cálculo 7 3 4 2" xfId="2889"/>
    <cellStyle name="Cálculo 7 3 5" xfId="2890"/>
    <cellStyle name="Cálculo 7 3 5 2" xfId="2891"/>
    <cellStyle name="Cálculo 7 3 6" xfId="2892"/>
    <cellStyle name="Cálculo 7 3 6 2" xfId="2893"/>
    <cellStyle name="Cálculo 7 3 7" xfId="2894"/>
    <cellStyle name="Cálculo 7 3 7 2" xfId="2895"/>
    <cellStyle name="Cálculo 7 3 8" xfId="2896"/>
    <cellStyle name="Cálculo 7 3 8 2" xfId="2897"/>
    <cellStyle name="Cálculo 7 3 9" xfId="2898"/>
    <cellStyle name="Cálculo 7 3 9 2" xfId="2899"/>
    <cellStyle name="Cálculo 7 4" xfId="2900"/>
    <cellStyle name="Cálculo 7 4 2" xfId="2901"/>
    <cellStyle name="Cálculo 7 5" xfId="2902"/>
    <cellStyle name="Cálculo 7 5 2" xfId="2903"/>
    <cellStyle name="Cálculo 7 6" xfId="2904"/>
    <cellStyle name="Cálculo 7 6 2" xfId="2905"/>
    <cellStyle name="Cálculo 7 7" xfId="2906"/>
    <cellStyle name="Cálculo 7 7 2" xfId="2907"/>
    <cellStyle name="Cálculo 7 8" xfId="2908"/>
    <cellStyle name="Cálculo 7 8 2" xfId="2909"/>
    <cellStyle name="Cálculo 7 9" xfId="2910"/>
    <cellStyle name="Cálculo 7 9 2" xfId="2911"/>
    <cellStyle name="Cálculo 8" xfId="2912"/>
    <cellStyle name="Cálculo 9" xfId="41730"/>
    <cellStyle name="Celda de comprobación 2" xfId="2913"/>
    <cellStyle name="Celda de comprobación 2 2" xfId="2914"/>
    <cellStyle name="Celda de comprobación 2 3" xfId="2915"/>
    <cellStyle name="Celda de comprobación 2 4" xfId="2916"/>
    <cellStyle name="Celda de comprobación 3" xfId="2917"/>
    <cellStyle name="Celda de comprobación 4" xfId="2918"/>
    <cellStyle name="Celda de comprobación 5" xfId="2919"/>
    <cellStyle name="Celda de comprobación 6" xfId="2920"/>
    <cellStyle name="Celda de comprobación 7" xfId="2921"/>
    <cellStyle name="Celda de comprobación 8" xfId="41731"/>
    <cellStyle name="Celda vinculada 2" xfId="2922"/>
    <cellStyle name="Celda vinculada 2 2" xfId="2923"/>
    <cellStyle name="Celda vinculada 2 3" xfId="2924"/>
    <cellStyle name="Celda vinculada 2 4" xfId="2925"/>
    <cellStyle name="Celda vinculada 3" xfId="2926"/>
    <cellStyle name="Celda vinculada 4" xfId="2927"/>
    <cellStyle name="Celda vinculada 5" xfId="2928"/>
    <cellStyle name="Celda vinculada 6" xfId="2929"/>
    <cellStyle name="Celda vinculada 7" xfId="2930"/>
    <cellStyle name="Celda vinculada 8" xfId="41732"/>
    <cellStyle name="Encabezado 4 2" xfId="2931"/>
    <cellStyle name="Encabezado 4 2 2" xfId="2932"/>
    <cellStyle name="Encabezado 4 2 3" xfId="2933"/>
    <cellStyle name="Encabezado 4 2 4" xfId="2934"/>
    <cellStyle name="Encabezado 4 3" xfId="2935"/>
    <cellStyle name="Encabezado 4 4" xfId="2936"/>
    <cellStyle name="Encabezado 4 5" xfId="2937"/>
    <cellStyle name="Encabezado 4 6" xfId="2938"/>
    <cellStyle name="Encabezado 4 7" xfId="2939"/>
    <cellStyle name="Encabezado 4 8" xfId="41733"/>
    <cellStyle name="Énfasis1 2" xfId="2940"/>
    <cellStyle name="Énfasis1 2 2" xfId="2941"/>
    <cellStyle name="Énfasis1 2 3" xfId="2942"/>
    <cellStyle name="Énfasis1 2 4" xfId="2943"/>
    <cellStyle name="Énfasis1 3" xfId="2944"/>
    <cellStyle name="Énfasis1 4" xfId="2945"/>
    <cellStyle name="Énfasis1 5" xfId="2946"/>
    <cellStyle name="Énfasis1 6" xfId="2947"/>
    <cellStyle name="Énfasis1 7" xfId="2948"/>
    <cellStyle name="Énfasis1 8" xfId="41734"/>
    <cellStyle name="Énfasis2 2" xfId="2949"/>
    <cellStyle name="Énfasis2 2 2" xfId="2950"/>
    <cellStyle name="Énfasis2 2 3" xfId="2951"/>
    <cellStyle name="Énfasis2 2 4" xfId="2952"/>
    <cellStyle name="Énfasis2 3" xfId="2953"/>
    <cellStyle name="Énfasis2 4" xfId="2954"/>
    <cellStyle name="Énfasis2 5" xfId="2955"/>
    <cellStyle name="Énfasis2 6" xfId="2956"/>
    <cellStyle name="Énfasis2 7" xfId="2957"/>
    <cellStyle name="Énfasis2 8" xfId="41735"/>
    <cellStyle name="Énfasis3 2" xfId="2958"/>
    <cellStyle name="Énfasis3 2 2" xfId="2959"/>
    <cellStyle name="Énfasis3 2 3" xfId="2960"/>
    <cellStyle name="Énfasis3 2 4" xfId="2961"/>
    <cellStyle name="Énfasis3 3" xfId="2962"/>
    <cellStyle name="Énfasis3 4" xfId="2963"/>
    <cellStyle name="Énfasis3 5" xfId="2964"/>
    <cellStyle name="Énfasis3 6" xfId="2965"/>
    <cellStyle name="Énfasis3 7" xfId="2966"/>
    <cellStyle name="Énfasis3 8" xfId="41736"/>
    <cellStyle name="Énfasis4 2" xfId="2967"/>
    <cellStyle name="Énfasis4 2 2" xfId="2968"/>
    <cellStyle name="Énfasis4 2 3" xfId="2969"/>
    <cellStyle name="Énfasis4 2 4" xfId="2970"/>
    <cellStyle name="Énfasis4 3" xfId="2971"/>
    <cellStyle name="Énfasis4 4" xfId="2972"/>
    <cellStyle name="Énfasis4 5" xfId="2973"/>
    <cellStyle name="Énfasis4 6" xfId="2974"/>
    <cellStyle name="Énfasis4 7" xfId="2975"/>
    <cellStyle name="Énfasis4 8" xfId="41737"/>
    <cellStyle name="Énfasis5 2" xfId="2976"/>
    <cellStyle name="Énfasis5 2 2" xfId="2977"/>
    <cellStyle name="Énfasis5 2 3" xfId="2978"/>
    <cellStyle name="Énfasis5 2 4" xfId="2979"/>
    <cellStyle name="Énfasis5 3" xfId="2980"/>
    <cellStyle name="Énfasis5 4" xfId="2981"/>
    <cellStyle name="Énfasis5 5" xfId="2982"/>
    <cellStyle name="Énfasis5 6" xfId="2983"/>
    <cellStyle name="Énfasis5 7" xfId="2984"/>
    <cellStyle name="Énfasis5 8" xfId="41738"/>
    <cellStyle name="Énfasis6 2" xfId="2985"/>
    <cellStyle name="Énfasis6 2 2" xfId="2986"/>
    <cellStyle name="Énfasis6 2 3" xfId="2987"/>
    <cellStyle name="Énfasis6 2 4" xfId="2988"/>
    <cellStyle name="Énfasis6 3" xfId="2989"/>
    <cellStyle name="Énfasis6 4" xfId="2990"/>
    <cellStyle name="Énfasis6 5" xfId="2991"/>
    <cellStyle name="Énfasis6 6" xfId="2992"/>
    <cellStyle name="Énfasis6 7" xfId="2993"/>
    <cellStyle name="Énfasis6 8" xfId="41739"/>
    <cellStyle name="Entrada 2" xfId="2994"/>
    <cellStyle name="Entrada 2 10" xfId="2995"/>
    <cellStyle name="Entrada 2 10 2" xfId="2996"/>
    <cellStyle name="Entrada 2 11" xfId="2997"/>
    <cellStyle name="Entrada 2 11 2" xfId="2998"/>
    <cellStyle name="Entrada 2 12" xfId="2999"/>
    <cellStyle name="Entrada 2 12 2" xfId="3000"/>
    <cellStyle name="Entrada 2 13" xfId="3001"/>
    <cellStyle name="Entrada 2 13 2" xfId="3002"/>
    <cellStyle name="Entrada 2 14" xfId="3003"/>
    <cellStyle name="Entrada 2 14 2" xfId="3004"/>
    <cellStyle name="Entrada 2 15" xfId="3005"/>
    <cellStyle name="Entrada 2 15 2" xfId="3006"/>
    <cellStyle name="Entrada 2 16" xfId="3007"/>
    <cellStyle name="Entrada 2 16 2" xfId="3008"/>
    <cellStyle name="Entrada 2 17" xfId="3009"/>
    <cellStyle name="Entrada 2 17 2" xfId="3010"/>
    <cellStyle name="Entrada 2 18" xfId="3011"/>
    <cellStyle name="Entrada 2 18 2" xfId="3012"/>
    <cellStyle name="Entrada 2 19" xfId="3013"/>
    <cellStyle name="Entrada 2 2" xfId="3014"/>
    <cellStyle name="Entrada 2 2 10" xfId="3015"/>
    <cellStyle name="Entrada 2 2 10 2" xfId="3016"/>
    <cellStyle name="Entrada 2 2 11" xfId="3017"/>
    <cellStyle name="Entrada 2 2 11 2" xfId="3018"/>
    <cellStyle name="Entrada 2 2 12" xfId="3019"/>
    <cellStyle name="Entrada 2 2 12 2" xfId="3020"/>
    <cellStyle name="Entrada 2 2 13" xfId="3021"/>
    <cellStyle name="Entrada 2 2 13 2" xfId="3022"/>
    <cellStyle name="Entrada 2 2 14" xfId="3023"/>
    <cellStyle name="Entrada 2 2 14 2" xfId="3024"/>
    <cellStyle name="Entrada 2 2 15" xfId="3025"/>
    <cellStyle name="Entrada 2 2 15 2" xfId="3026"/>
    <cellStyle name="Entrada 2 2 16" xfId="3027"/>
    <cellStyle name="Entrada 2 2 17" xfId="3028"/>
    <cellStyle name="Entrada 2 2 18" xfId="3029"/>
    <cellStyle name="Entrada 2 2 2" xfId="3030"/>
    <cellStyle name="Entrada 2 2 2 10" xfId="3031"/>
    <cellStyle name="Entrada 2 2 2 10 2" xfId="3032"/>
    <cellStyle name="Entrada 2 2 2 11" xfId="3033"/>
    <cellStyle name="Entrada 2 2 2 11 2" xfId="3034"/>
    <cellStyle name="Entrada 2 2 2 12" xfId="3035"/>
    <cellStyle name="Entrada 2 2 2 12 2" xfId="3036"/>
    <cellStyle name="Entrada 2 2 2 13" xfId="3037"/>
    <cellStyle name="Entrada 2 2 2 13 2" xfId="3038"/>
    <cellStyle name="Entrada 2 2 2 14" xfId="3039"/>
    <cellStyle name="Entrada 2 2 2 14 2" xfId="3040"/>
    <cellStyle name="Entrada 2 2 2 15" xfId="3041"/>
    <cellStyle name="Entrada 2 2 2 16" xfId="3042"/>
    <cellStyle name="Entrada 2 2 2 2" xfId="3043"/>
    <cellStyle name="Entrada 2 2 2 2 10" xfId="3044"/>
    <cellStyle name="Entrada 2 2 2 2 10 2" xfId="3045"/>
    <cellStyle name="Entrada 2 2 2 2 11" xfId="3046"/>
    <cellStyle name="Entrada 2 2 2 2 11 2" xfId="3047"/>
    <cellStyle name="Entrada 2 2 2 2 12" xfId="3048"/>
    <cellStyle name="Entrada 2 2 2 2 12 2" xfId="3049"/>
    <cellStyle name="Entrada 2 2 2 2 13" xfId="3050"/>
    <cellStyle name="Entrada 2 2 2 2 2" xfId="3051"/>
    <cellStyle name="Entrada 2 2 2 2 2 10" xfId="3052"/>
    <cellStyle name="Entrada 2 2 2 2 2 10 2" xfId="3053"/>
    <cellStyle name="Entrada 2 2 2 2 2 11" xfId="3054"/>
    <cellStyle name="Entrada 2 2 2 2 2 2" xfId="3055"/>
    <cellStyle name="Entrada 2 2 2 2 2 2 2" xfId="3056"/>
    <cellStyle name="Entrada 2 2 2 2 2 3" xfId="3057"/>
    <cellStyle name="Entrada 2 2 2 2 2 3 2" xfId="3058"/>
    <cellStyle name="Entrada 2 2 2 2 2 4" xfId="3059"/>
    <cellStyle name="Entrada 2 2 2 2 2 4 2" xfId="3060"/>
    <cellStyle name="Entrada 2 2 2 2 2 5" xfId="3061"/>
    <cellStyle name="Entrada 2 2 2 2 2 5 2" xfId="3062"/>
    <cellStyle name="Entrada 2 2 2 2 2 6" xfId="3063"/>
    <cellStyle name="Entrada 2 2 2 2 2 6 2" xfId="3064"/>
    <cellStyle name="Entrada 2 2 2 2 2 7" xfId="3065"/>
    <cellStyle name="Entrada 2 2 2 2 2 7 2" xfId="3066"/>
    <cellStyle name="Entrada 2 2 2 2 2 8" xfId="3067"/>
    <cellStyle name="Entrada 2 2 2 2 2 8 2" xfId="3068"/>
    <cellStyle name="Entrada 2 2 2 2 2 9" xfId="3069"/>
    <cellStyle name="Entrada 2 2 2 2 2 9 2" xfId="3070"/>
    <cellStyle name="Entrada 2 2 2 2 3" xfId="3071"/>
    <cellStyle name="Entrada 2 2 2 2 3 10" xfId="3072"/>
    <cellStyle name="Entrada 2 2 2 2 3 10 2" xfId="3073"/>
    <cellStyle name="Entrada 2 2 2 2 3 11" xfId="3074"/>
    <cellStyle name="Entrada 2 2 2 2 3 2" xfId="3075"/>
    <cellStyle name="Entrada 2 2 2 2 3 2 2" xfId="3076"/>
    <cellStyle name="Entrada 2 2 2 2 3 3" xfId="3077"/>
    <cellStyle name="Entrada 2 2 2 2 3 3 2" xfId="3078"/>
    <cellStyle name="Entrada 2 2 2 2 3 4" xfId="3079"/>
    <cellStyle name="Entrada 2 2 2 2 3 4 2" xfId="3080"/>
    <cellStyle name="Entrada 2 2 2 2 3 5" xfId="3081"/>
    <cellStyle name="Entrada 2 2 2 2 3 5 2" xfId="3082"/>
    <cellStyle name="Entrada 2 2 2 2 3 6" xfId="3083"/>
    <cellStyle name="Entrada 2 2 2 2 3 6 2" xfId="3084"/>
    <cellStyle name="Entrada 2 2 2 2 3 7" xfId="3085"/>
    <cellStyle name="Entrada 2 2 2 2 3 7 2" xfId="3086"/>
    <cellStyle name="Entrada 2 2 2 2 3 8" xfId="3087"/>
    <cellStyle name="Entrada 2 2 2 2 3 8 2" xfId="3088"/>
    <cellStyle name="Entrada 2 2 2 2 3 9" xfId="3089"/>
    <cellStyle name="Entrada 2 2 2 2 3 9 2" xfId="3090"/>
    <cellStyle name="Entrada 2 2 2 2 4" xfId="3091"/>
    <cellStyle name="Entrada 2 2 2 2 4 2" xfId="3092"/>
    <cellStyle name="Entrada 2 2 2 2 5" xfId="3093"/>
    <cellStyle name="Entrada 2 2 2 2 5 2" xfId="3094"/>
    <cellStyle name="Entrada 2 2 2 2 6" xfId="3095"/>
    <cellStyle name="Entrada 2 2 2 2 6 2" xfId="3096"/>
    <cellStyle name="Entrada 2 2 2 2 7" xfId="3097"/>
    <cellStyle name="Entrada 2 2 2 2 7 2" xfId="3098"/>
    <cellStyle name="Entrada 2 2 2 2 8" xfId="3099"/>
    <cellStyle name="Entrada 2 2 2 2 8 2" xfId="3100"/>
    <cellStyle name="Entrada 2 2 2 2 9" xfId="3101"/>
    <cellStyle name="Entrada 2 2 2 2 9 2" xfId="3102"/>
    <cellStyle name="Entrada 2 2 2 3" xfId="3103"/>
    <cellStyle name="Entrada 2 2 2 3 10" xfId="3104"/>
    <cellStyle name="Entrada 2 2 2 3 10 2" xfId="3105"/>
    <cellStyle name="Entrada 2 2 2 3 11" xfId="3106"/>
    <cellStyle name="Entrada 2 2 2 3 11 2" xfId="3107"/>
    <cellStyle name="Entrada 2 2 2 3 12" xfId="3108"/>
    <cellStyle name="Entrada 2 2 2 3 12 2" xfId="3109"/>
    <cellStyle name="Entrada 2 2 2 3 13" xfId="3110"/>
    <cellStyle name="Entrada 2 2 2 3 2" xfId="3111"/>
    <cellStyle name="Entrada 2 2 2 3 2 10" xfId="3112"/>
    <cellStyle name="Entrada 2 2 2 3 2 10 2" xfId="3113"/>
    <cellStyle name="Entrada 2 2 2 3 2 11" xfId="3114"/>
    <cellStyle name="Entrada 2 2 2 3 2 2" xfId="3115"/>
    <cellStyle name="Entrada 2 2 2 3 2 2 2" xfId="3116"/>
    <cellStyle name="Entrada 2 2 2 3 2 3" xfId="3117"/>
    <cellStyle name="Entrada 2 2 2 3 2 3 2" xfId="3118"/>
    <cellStyle name="Entrada 2 2 2 3 2 4" xfId="3119"/>
    <cellStyle name="Entrada 2 2 2 3 2 4 2" xfId="3120"/>
    <cellStyle name="Entrada 2 2 2 3 2 5" xfId="3121"/>
    <cellStyle name="Entrada 2 2 2 3 2 5 2" xfId="3122"/>
    <cellStyle name="Entrada 2 2 2 3 2 6" xfId="3123"/>
    <cellStyle name="Entrada 2 2 2 3 2 6 2" xfId="3124"/>
    <cellStyle name="Entrada 2 2 2 3 2 7" xfId="3125"/>
    <cellStyle name="Entrada 2 2 2 3 2 7 2" xfId="3126"/>
    <cellStyle name="Entrada 2 2 2 3 2 8" xfId="3127"/>
    <cellStyle name="Entrada 2 2 2 3 2 8 2" xfId="3128"/>
    <cellStyle name="Entrada 2 2 2 3 2 9" xfId="3129"/>
    <cellStyle name="Entrada 2 2 2 3 2 9 2" xfId="3130"/>
    <cellStyle name="Entrada 2 2 2 3 3" xfId="3131"/>
    <cellStyle name="Entrada 2 2 2 3 3 10" xfId="3132"/>
    <cellStyle name="Entrada 2 2 2 3 3 10 2" xfId="3133"/>
    <cellStyle name="Entrada 2 2 2 3 3 11" xfId="3134"/>
    <cellStyle name="Entrada 2 2 2 3 3 2" xfId="3135"/>
    <cellStyle name="Entrada 2 2 2 3 3 2 2" xfId="3136"/>
    <cellStyle name="Entrada 2 2 2 3 3 3" xfId="3137"/>
    <cellStyle name="Entrada 2 2 2 3 3 3 2" xfId="3138"/>
    <cellStyle name="Entrada 2 2 2 3 3 4" xfId="3139"/>
    <cellStyle name="Entrada 2 2 2 3 3 4 2" xfId="3140"/>
    <cellStyle name="Entrada 2 2 2 3 3 5" xfId="3141"/>
    <cellStyle name="Entrada 2 2 2 3 3 5 2" xfId="3142"/>
    <cellStyle name="Entrada 2 2 2 3 3 6" xfId="3143"/>
    <cellStyle name="Entrada 2 2 2 3 3 6 2" xfId="3144"/>
    <cellStyle name="Entrada 2 2 2 3 3 7" xfId="3145"/>
    <cellStyle name="Entrada 2 2 2 3 3 7 2" xfId="3146"/>
    <cellStyle name="Entrada 2 2 2 3 3 8" xfId="3147"/>
    <cellStyle name="Entrada 2 2 2 3 3 8 2" xfId="3148"/>
    <cellStyle name="Entrada 2 2 2 3 3 9" xfId="3149"/>
    <cellStyle name="Entrada 2 2 2 3 3 9 2" xfId="3150"/>
    <cellStyle name="Entrada 2 2 2 3 4" xfId="3151"/>
    <cellStyle name="Entrada 2 2 2 3 4 2" xfId="3152"/>
    <cellStyle name="Entrada 2 2 2 3 5" xfId="3153"/>
    <cellStyle name="Entrada 2 2 2 3 5 2" xfId="3154"/>
    <cellStyle name="Entrada 2 2 2 3 6" xfId="3155"/>
    <cellStyle name="Entrada 2 2 2 3 6 2" xfId="3156"/>
    <cellStyle name="Entrada 2 2 2 3 7" xfId="3157"/>
    <cellStyle name="Entrada 2 2 2 3 7 2" xfId="3158"/>
    <cellStyle name="Entrada 2 2 2 3 8" xfId="3159"/>
    <cellStyle name="Entrada 2 2 2 3 8 2" xfId="3160"/>
    <cellStyle name="Entrada 2 2 2 3 9" xfId="3161"/>
    <cellStyle name="Entrada 2 2 2 3 9 2" xfId="3162"/>
    <cellStyle name="Entrada 2 2 2 4" xfId="3163"/>
    <cellStyle name="Entrada 2 2 2 4 10" xfId="3164"/>
    <cellStyle name="Entrada 2 2 2 4 10 2" xfId="3165"/>
    <cellStyle name="Entrada 2 2 2 4 11" xfId="3166"/>
    <cellStyle name="Entrada 2 2 2 4 2" xfId="3167"/>
    <cellStyle name="Entrada 2 2 2 4 2 2" xfId="3168"/>
    <cellStyle name="Entrada 2 2 2 4 3" xfId="3169"/>
    <cellStyle name="Entrada 2 2 2 4 3 2" xfId="3170"/>
    <cellStyle name="Entrada 2 2 2 4 4" xfId="3171"/>
    <cellStyle name="Entrada 2 2 2 4 4 2" xfId="3172"/>
    <cellStyle name="Entrada 2 2 2 4 5" xfId="3173"/>
    <cellStyle name="Entrada 2 2 2 4 5 2" xfId="3174"/>
    <cellStyle name="Entrada 2 2 2 4 6" xfId="3175"/>
    <cellStyle name="Entrada 2 2 2 4 6 2" xfId="3176"/>
    <cellStyle name="Entrada 2 2 2 4 7" xfId="3177"/>
    <cellStyle name="Entrada 2 2 2 4 7 2" xfId="3178"/>
    <cellStyle name="Entrada 2 2 2 4 8" xfId="3179"/>
    <cellStyle name="Entrada 2 2 2 4 8 2" xfId="3180"/>
    <cellStyle name="Entrada 2 2 2 4 9" xfId="3181"/>
    <cellStyle name="Entrada 2 2 2 4 9 2" xfId="3182"/>
    <cellStyle name="Entrada 2 2 2 5" xfId="3183"/>
    <cellStyle name="Entrada 2 2 2 5 10" xfId="3184"/>
    <cellStyle name="Entrada 2 2 2 5 10 2" xfId="3185"/>
    <cellStyle name="Entrada 2 2 2 5 11" xfId="3186"/>
    <cellStyle name="Entrada 2 2 2 5 2" xfId="3187"/>
    <cellStyle name="Entrada 2 2 2 5 2 2" xfId="3188"/>
    <cellStyle name="Entrada 2 2 2 5 3" xfId="3189"/>
    <cellStyle name="Entrada 2 2 2 5 3 2" xfId="3190"/>
    <cellStyle name="Entrada 2 2 2 5 4" xfId="3191"/>
    <cellStyle name="Entrada 2 2 2 5 4 2" xfId="3192"/>
    <cellStyle name="Entrada 2 2 2 5 5" xfId="3193"/>
    <cellStyle name="Entrada 2 2 2 5 5 2" xfId="3194"/>
    <cellStyle name="Entrada 2 2 2 5 6" xfId="3195"/>
    <cellStyle name="Entrada 2 2 2 5 6 2" xfId="3196"/>
    <cellStyle name="Entrada 2 2 2 5 7" xfId="3197"/>
    <cellStyle name="Entrada 2 2 2 5 7 2" xfId="3198"/>
    <cellStyle name="Entrada 2 2 2 5 8" xfId="3199"/>
    <cellStyle name="Entrada 2 2 2 5 8 2" xfId="3200"/>
    <cellStyle name="Entrada 2 2 2 5 9" xfId="3201"/>
    <cellStyle name="Entrada 2 2 2 5 9 2" xfId="3202"/>
    <cellStyle name="Entrada 2 2 2 6" xfId="3203"/>
    <cellStyle name="Entrada 2 2 2 6 2" xfId="3204"/>
    <cellStyle name="Entrada 2 2 2 7" xfId="3205"/>
    <cellStyle name="Entrada 2 2 2 7 2" xfId="3206"/>
    <cellStyle name="Entrada 2 2 2 8" xfId="3207"/>
    <cellStyle name="Entrada 2 2 2 8 2" xfId="3208"/>
    <cellStyle name="Entrada 2 2 2 9" xfId="3209"/>
    <cellStyle name="Entrada 2 2 2 9 2" xfId="3210"/>
    <cellStyle name="Entrada 2 2 3" xfId="3211"/>
    <cellStyle name="Entrada 2 2 3 10" xfId="3212"/>
    <cellStyle name="Entrada 2 2 3 10 2" xfId="3213"/>
    <cellStyle name="Entrada 2 2 3 11" xfId="3214"/>
    <cellStyle name="Entrada 2 2 3 11 2" xfId="3215"/>
    <cellStyle name="Entrada 2 2 3 12" xfId="3216"/>
    <cellStyle name="Entrada 2 2 3 12 2" xfId="3217"/>
    <cellStyle name="Entrada 2 2 3 13" xfId="3218"/>
    <cellStyle name="Entrada 2 2 3 13 2" xfId="3219"/>
    <cellStyle name="Entrada 2 2 3 14" xfId="3220"/>
    <cellStyle name="Entrada 2 2 3 14 2" xfId="3221"/>
    <cellStyle name="Entrada 2 2 3 15" xfId="3222"/>
    <cellStyle name="Entrada 2 2 3 2" xfId="3223"/>
    <cellStyle name="Entrada 2 2 3 2 10" xfId="3224"/>
    <cellStyle name="Entrada 2 2 3 2 10 2" xfId="3225"/>
    <cellStyle name="Entrada 2 2 3 2 11" xfId="3226"/>
    <cellStyle name="Entrada 2 2 3 2 11 2" xfId="3227"/>
    <cellStyle name="Entrada 2 2 3 2 12" xfId="3228"/>
    <cellStyle name="Entrada 2 2 3 2 12 2" xfId="3229"/>
    <cellStyle name="Entrada 2 2 3 2 13" xfId="3230"/>
    <cellStyle name="Entrada 2 2 3 2 2" xfId="3231"/>
    <cellStyle name="Entrada 2 2 3 2 2 10" xfId="3232"/>
    <cellStyle name="Entrada 2 2 3 2 2 10 2" xfId="3233"/>
    <cellStyle name="Entrada 2 2 3 2 2 11" xfId="3234"/>
    <cellStyle name="Entrada 2 2 3 2 2 2" xfId="3235"/>
    <cellStyle name="Entrada 2 2 3 2 2 2 2" xfId="3236"/>
    <cellStyle name="Entrada 2 2 3 2 2 3" xfId="3237"/>
    <cellStyle name="Entrada 2 2 3 2 2 3 2" xfId="3238"/>
    <cellStyle name="Entrada 2 2 3 2 2 4" xfId="3239"/>
    <cellStyle name="Entrada 2 2 3 2 2 4 2" xfId="3240"/>
    <cellStyle name="Entrada 2 2 3 2 2 5" xfId="3241"/>
    <cellStyle name="Entrada 2 2 3 2 2 5 2" xfId="3242"/>
    <cellStyle name="Entrada 2 2 3 2 2 6" xfId="3243"/>
    <cellStyle name="Entrada 2 2 3 2 2 6 2" xfId="3244"/>
    <cellStyle name="Entrada 2 2 3 2 2 7" xfId="3245"/>
    <cellStyle name="Entrada 2 2 3 2 2 7 2" xfId="3246"/>
    <cellStyle name="Entrada 2 2 3 2 2 8" xfId="3247"/>
    <cellStyle name="Entrada 2 2 3 2 2 8 2" xfId="3248"/>
    <cellStyle name="Entrada 2 2 3 2 2 9" xfId="3249"/>
    <cellStyle name="Entrada 2 2 3 2 2 9 2" xfId="3250"/>
    <cellStyle name="Entrada 2 2 3 2 3" xfId="3251"/>
    <cellStyle name="Entrada 2 2 3 2 3 10" xfId="3252"/>
    <cellStyle name="Entrada 2 2 3 2 3 10 2" xfId="3253"/>
    <cellStyle name="Entrada 2 2 3 2 3 11" xfId="3254"/>
    <cellStyle name="Entrada 2 2 3 2 3 2" xfId="3255"/>
    <cellStyle name="Entrada 2 2 3 2 3 2 2" xfId="3256"/>
    <cellStyle name="Entrada 2 2 3 2 3 3" xfId="3257"/>
    <cellStyle name="Entrada 2 2 3 2 3 3 2" xfId="3258"/>
    <cellStyle name="Entrada 2 2 3 2 3 4" xfId="3259"/>
    <cellStyle name="Entrada 2 2 3 2 3 4 2" xfId="3260"/>
    <cellStyle name="Entrada 2 2 3 2 3 5" xfId="3261"/>
    <cellStyle name="Entrada 2 2 3 2 3 5 2" xfId="3262"/>
    <cellStyle name="Entrada 2 2 3 2 3 6" xfId="3263"/>
    <cellStyle name="Entrada 2 2 3 2 3 6 2" xfId="3264"/>
    <cellStyle name="Entrada 2 2 3 2 3 7" xfId="3265"/>
    <cellStyle name="Entrada 2 2 3 2 3 7 2" xfId="3266"/>
    <cellStyle name="Entrada 2 2 3 2 3 8" xfId="3267"/>
    <cellStyle name="Entrada 2 2 3 2 3 8 2" xfId="3268"/>
    <cellStyle name="Entrada 2 2 3 2 3 9" xfId="3269"/>
    <cellStyle name="Entrada 2 2 3 2 3 9 2" xfId="3270"/>
    <cellStyle name="Entrada 2 2 3 2 4" xfId="3271"/>
    <cellStyle name="Entrada 2 2 3 2 4 2" xfId="3272"/>
    <cellStyle name="Entrada 2 2 3 2 5" xfId="3273"/>
    <cellStyle name="Entrada 2 2 3 2 5 2" xfId="3274"/>
    <cellStyle name="Entrada 2 2 3 2 6" xfId="3275"/>
    <cellStyle name="Entrada 2 2 3 2 6 2" xfId="3276"/>
    <cellStyle name="Entrada 2 2 3 2 7" xfId="3277"/>
    <cellStyle name="Entrada 2 2 3 2 7 2" xfId="3278"/>
    <cellStyle name="Entrada 2 2 3 2 8" xfId="3279"/>
    <cellStyle name="Entrada 2 2 3 2 8 2" xfId="3280"/>
    <cellStyle name="Entrada 2 2 3 2 9" xfId="3281"/>
    <cellStyle name="Entrada 2 2 3 2 9 2" xfId="3282"/>
    <cellStyle name="Entrada 2 2 3 3" xfId="3283"/>
    <cellStyle name="Entrada 2 2 3 3 10" xfId="3284"/>
    <cellStyle name="Entrada 2 2 3 3 10 2" xfId="3285"/>
    <cellStyle name="Entrada 2 2 3 3 11" xfId="3286"/>
    <cellStyle name="Entrada 2 2 3 3 11 2" xfId="3287"/>
    <cellStyle name="Entrada 2 2 3 3 12" xfId="3288"/>
    <cellStyle name="Entrada 2 2 3 3 12 2" xfId="3289"/>
    <cellStyle name="Entrada 2 2 3 3 13" xfId="3290"/>
    <cellStyle name="Entrada 2 2 3 3 2" xfId="3291"/>
    <cellStyle name="Entrada 2 2 3 3 2 10" xfId="3292"/>
    <cellStyle name="Entrada 2 2 3 3 2 10 2" xfId="3293"/>
    <cellStyle name="Entrada 2 2 3 3 2 11" xfId="3294"/>
    <cellStyle name="Entrada 2 2 3 3 2 2" xfId="3295"/>
    <cellStyle name="Entrada 2 2 3 3 2 2 2" xfId="3296"/>
    <cellStyle name="Entrada 2 2 3 3 2 3" xfId="3297"/>
    <cellStyle name="Entrada 2 2 3 3 2 3 2" xfId="3298"/>
    <cellStyle name="Entrada 2 2 3 3 2 4" xfId="3299"/>
    <cellStyle name="Entrada 2 2 3 3 2 4 2" xfId="3300"/>
    <cellStyle name="Entrada 2 2 3 3 2 5" xfId="3301"/>
    <cellStyle name="Entrada 2 2 3 3 2 5 2" xfId="3302"/>
    <cellStyle name="Entrada 2 2 3 3 2 6" xfId="3303"/>
    <cellStyle name="Entrada 2 2 3 3 2 6 2" xfId="3304"/>
    <cellStyle name="Entrada 2 2 3 3 2 7" xfId="3305"/>
    <cellStyle name="Entrada 2 2 3 3 2 7 2" xfId="3306"/>
    <cellStyle name="Entrada 2 2 3 3 2 8" xfId="3307"/>
    <cellStyle name="Entrada 2 2 3 3 2 8 2" xfId="3308"/>
    <cellStyle name="Entrada 2 2 3 3 2 9" xfId="3309"/>
    <cellStyle name="Entrada 2 2 3 3 2 9 2" xfId="3310"/>
    <cellStyle name="Entrada 2 2 3 3 3" xfId="3311"/>
    <cellStyle name="Entrada 2 2 3 3 3 10" xfId="3312"/>
    <cellStyle name="Entrada 2 2 3 3 3 10 2" xfId="3313"/>
    <cellStyle name="Entrada 2 2 3 3 3 11" xfId="3314"/>
    <cellStyle name="Entrada 2 2 3 3 3 2" xfId="3315"/>
    <cellStyle name="Entrada 2 2 3 3 3 2 2" xfId="3316"/>
    <cellStyle name="Entrada 2 2 3 3 3 3" xfId="3317"/>
    <cellStyle name="Entrada 2 2 3 3 3 3 2" xfId="3318"/>
    <cellStyle name="Entrada 2 2 3 3 3 4" xfId="3319"/>
    <cellStyle name="Entrada 2 2 3 3 3 4 2" xfId="3320"/>
    <cellStyle name="Entrada 2 2 3 3 3 5" xfId="3321"/>
    <cellStyle name="Entrada 2 2 3 3 3 5 2" xfId="3322"/>
    <cellStyle name="Entrada 2 2 3 3 3 6" xfId="3323"/>
    <cellStyle name="Entrada 2 2 3 3 3 6 2" xfId="3324"/>
    <cellStyle name="Entrada 2 2 3 3 3 7" xfId="3325"/>
    <cellStyle name="Entrada 2 2 3 3 3 7 2" xfId="3326"/>
    <cellStyle name="Entrada 2 2 3 3 3 8" xfId="3327"/>
    <cellStyle name="Entrada 2 2 3 3 3 8 2" xfId="3328"/>
    <cellStyle name="Entrada 2 2 3 3 3 9" xfId="3329"/>
    <cellStyle name="Entrada 2 2 3 3 3 9 2" xfId="3330"/>
    <cellStyle name="Entrada 2 2 3 3 4" xfId="3331"/>
    <cellStyle name="Entrada 2 2 3 3 4 2" xfId="3332"/>
    <cellStyle name="Entrada 2 2 3 3 5" xfId="3333"/>
    <cellStyle name="Entrada 2 2 3 3 5 2" xfId="3334"/>
    <cellStyle name="Entrada 2 2 3 3 6" xfId="3335"/>
    <cellStyle name="Entrada 2 2 3 3 6 2" xfId="3336"/>
    <cellStyle name="Entrada 2 2 3 3 7" xfId="3337"/>
    <cellStyle name="Entrada 2 2 3 3 7 2" xfId="3338"/>
    <cellStyle name="Entrada 2 2 3 3 8" xfId="3339"/>
    <cellStyle name="Entrada 2 2 3 3 8 2" xfId="3340"/>
    <cellStyle name="Entrada 2 2 3 3 9" xfId="3341"/>
    <cellStyle name="Entrada 2 2 3 3 9 2" xfId="3342"/>
    <cellStyle name="Entrada 2 2 3 4" xfId="3343"/>
    <cellStyle name="Entrada 2 2 3 4 10" xfId="3344"/>
    <cellStyle name="Entrada 2 2 3 4 10 2" xfId="3345"/>
    <cellStyle name="Entrada 2 2 3 4 11" xfId="3346"/>
    <cellStyle name="Entrada 2 2 3 4 2" xfId="3347"/>
    <cellStyle name="Entrada 2 2 3 4 2 2" xfId="3348"/>
    <cellStyle name="Entrada 2 2 3 4 3" xfId="3349"/>
    <cellStyle name="Entrada 2 2 3 4 3 2" xfId="3350"/>
    <cellStyle name="Entrada 2 2 3 4 4" xfId="3351"/>
    <cellStyle name="Entrada 2 2 3 4 4 2" xfId="3352"/>
    <cellStyle name="Entrada 2 2 3 4 5" xfId="3353"/>
    <cellStyle name="Entrada 2 2 3 4 5 2" xfId="3354"/>
    <cellStyle name="Entrada 2 2 3 4 6" xfId="3355"/>
    <cellStyle name="Entrada 2 2 3 4 6 2" xfId="3356"/>
    <cellStyle name="Entrada 2 2 3 4 7" xfId="3357"/>
    <cellStyle name="Entrada 2 2 3 4 7 2" xfId="3358"/>
    <cellStyle name="Entrada 2 2 3 4 8" xfId="3359"/>
    <cellStyle name="Entrada 2 2 3 4 8 2" xfId="3360"/>
    <cellStyle name="Entrada 2 2 3 4 9" xfId="3361"/>
    <cellStyle name="Entrada 2 2 3 4 9 2" xfId="3362"/>
    <cellStyle name="Entrada 2 2 3 5" xfId="3363"/>
    <cellStyle name="Entrada 2 2 3 5 10" xfId="3364"/>
    <cellStyle name="Entrada 2 2 3 5 10 2" xfId="3365"/>
    <cellStyle name="Entrada 2 2 3 5 11" xfId="3366"/>
    <cellStyle name="Entrada 2 2 3 5 2" xfId="3367"/>
    <cellStyle name="Entrada 2 2 3 5 2 2" xfId="3368"/>
    <cellStyle name="Entrada 2 2 3 5 3" xfId="3369"/>
    <cellStyle name="Entrada 2 2 3 5 3 2" xfId="3370"/>
    <cellStyle name="Entrada 2 2 3 5 4" xfId="3371"/>
    <cellStyle name="Entrada 2 2 3 5 4 2" xfId="3372"/>
    <cellStyle name="Entrada 2 2 3 5 5" xfId="3373"/>
    <cellStyle name="Entrada 2 2 3 5 5 2" xfId="3374"/>
    <cellStyle name="Entrada 2 2 3 5 6" xfId="3375"/>
    <cellStyle name="Entrada 2 2 3 5 6 2" xfId="3376"/>
    <cellStyle name="Entrada 2 2 3 5 7" xfId="3377"/>
    <cellStyle name="Entrada 2 2 3 5 7 2" xfId="3378"/>
    <cellStyle name="Entrada 2 2 3 5 8" xfId="3379"/>
    <cellStyle name="Entrada 2 2 3 5 8 2" xfId="3380"/>
    <cellStyle name="Entrada 2 2 3 5 9" xfId="3381"/>
    <cellStyle name="Entrada 2 2 3 5 9 2" xfId="3382"/>
    <cellStyle name="Entrada 2 2 3 6" xfId="3383"/>
    <cellStyle name="Entrada 2 2 3 6 2" xfId="3384"/>
    <cellStyle name="Entrada 2 2 3 7" xfId="3385"/>
    <cellStyle name="Entrada 2 2 3 7 2" xfId="3386"/>
    <cellStyle name="Entrada 2 2 3 8" xfId="3387"/>
    <cellStyle name="Entrada 2 2 3 8 2" xfId="3388"/>
    <cellStyle name="Entrada 2 2 3 9" xfId="3389"/>
    <cellStyle name="Entrada 2 2 3 9 2" xfId="3390"/>
    <cellStyle name="Entrada 2 2 4" xfId="3391"/>
    <cellStyle name="Entrada 2 2 4 10" xfId="3392"/>
    <cellStyle name="Entrada 2 2 4 10 2" xfId="3393"/>
    <cellStyle name="Entrada 2 2 4 11" xfId="3394"/>
    <cellStyle name="Entrada 2 2 4 11 2" xfId="3395"/>
    <cellStyle name="Entrada 2 2 4 12" xfId="3396"/>
    <cellStyle name="Entrada 2 2 4 12 2" xfId="3397"/>
    <cellStyle name="Entrada 2 2 4 13" xfId="3398"/>
    <cellStyle name="Entrada 2 2 4 2" xfId="3399"/>
    <cellStyle name="Entrada 2 2 4 2 10" xfId="3400"/>
    <cellStyle name="Entrada 2 2 4 2 10 2" xfId="3401"/>
    <cellStyle name="Entrada 2 2 4 2 11" xfId="3402"/>
    <cellStyle name="Entrada 2 2 4 2 2" xfId="3403"/>
    <cellStyle name="Entrada 2 2 4 2 2 2" xfId="3404"/>
    <cellStyle name="Entrada 2 2 4 2 3" xfId="3405"/>
    <cellStyle name="Entrada 2 2 4 2 3 2" xfId="3406"/>
    <cellStyle name="Entrada 2 2 4 2 4" xfId="3407"/>
    <cellStyle name="Entrada 2 2 4 2 4 2" xfId="3408"/>
    <cellStyle name="Entrada 2 2 4 2 5" xfId="3409"/>
    <cellStyle name="Entrada 2 2 4 2 5 2" xfId="3410"/>
    <cellStyle name="Entrada 2 2 4 2 6" xfId="3411"/>
    <cellStyle name="Entrada 2 2 4 2 6 2" xfId="3412"/>
    <cellStyle name="Entrada 2 2 4 2 7" xfId="3413"/>
    <cellStyle name="Entrada 2 2 4 2 7 2" xfId="3414"/>
    <cellStyle name="Entrada 2 2 4 2 8" xfId="3415"/>
    <cellStyle name="Entrada 2 2 4 2 8 2" xfId="3416"/>
    <cellStyle name="Entrada 2 2 4 2 9" xfId="3417"/>
    <cellStyle name="Entrada 2 2 4 2 9 2" xfId="3418"/>
    <cellStyle name="Entrada 2 2 4 3" xfId="3419"/>
    <cellStyle name="Entrada 2 2 4 3 10" xfId="3420"/>
    <cellStyle name="Entrada 2 2 4 3 10 2" xfId="3421"/>
    <cellStyle name="Entrada 2 2 4 3 11" xfId="3422"/>
    <cellStyle name="Entrada 2 2 4 3 2" xfId="3423"/>
    <cellStyle name="Entrada 2 2 4 3 2 2" xfId="3424"/>
    <cellStyle name="Entrada 2 2 4 3 3" xfId="3425"/>
    <cellStyle name="Entrada 2 2 4 3 3 2" xfId="3426"/>
    <cellStyle name="Entrada 2 2 4 3 4" xfId="3427"/>
    <cellStyle name="Entrada 2 2 4 3 4 2" xfId="3428"/>
    <cellStyle name="Entrada 2 2 4 3 5" xfId="3429"/>
    <cellStyle name="Entrada 2 2 4 3 5 2" xfId="3430"/>
    <cellStyle name="Entrada 2 2 4 3 6" xfId="3431"/>
    <cellStyle name="Entrada 2 2 4 3 6 2" xfId="3432"/>
    <cellStyle name="Entrada 2 2 4 3 7" xfId="3433"/>
    <cellStyle name="Entrada 2 2 4 3 7 2" xfId="3434"/>
    <cellStyle name="Entrada 2 2 4 3 8" xfId="3435"/>
    <cellStyle name="Entrada 2 2 4 3 8 2" xfId="3436"/>
    <cellStyle name="Entrada 2 2 4 3 9" xfId="3437"/>
    <cellStyle name="Entrada 2 2 4 3 9 2" xfId="3438"/>
    <cellStyle name="Entrada 2 2 4 4" xfId="3439"/>
    <cellStyle name="Entrada 2 2 4 4 2" xfId="3440"/>
    <cellStyle name="Entrada 2 2 4 5" xfId="3441"/>
    <cellStyle name="Entrada 2 2 4 5 2" xfId="3442"/>
    <cellStyle name="Entrada 2 2 4 6" xfId="3443"/>
    <cellStyle name="Entrada 2 2 4 6 2" xfId="3444"/>
    <cellStyle name="Entrada 2 2 4 7" xfId="3445"/>
    <cellStyle name="Entrada 2 2 4 7 2" xfId="3446"/>
    <cellStyle name="Entrada 2 2 4 8" xfId="3447"/>
    <cellStyle name="Entrada 2 2 4 8 2" xfId="3448"/>
    <cellStyle name="Entrada 2 2 4 9" xfId="3449"/>
    <cellStyle name="Entrada 2 2 4 9 2" xfId="3450"/>
    <cellStyle name="Entrada 2 2 5" xfId="3451"/>
    <cellStyle name="Entrada 2 2 5 10" xfId="3452"/>
    <cellStyle name="Entrada 2 2 5 10 2" xfId="3453"/>
    <cellStyle name="Entrada 2 2 5 11" xfId="3454"/>
    <cellStyle name="Entrada 2 2 5 11 2" xfId="3455"/>
    <cellStyle name="Entrada 2 2 5 12" xfId="3456"/>
    <cellStyle name="Entrada 2 2 5 12 2" xfId="3457"/>
    <cellStyle name="Entrada 2 2 5 13" xfId="3458"/>
    <cellStyle name="Entrada 2 2 5 2" xfId="3459"/>
    <cellStyle name="Entrada 2 2 5 2 10" xfId="3460"/>
    <cellStyle name="Entrada 2 2 5 2 10 2" xfId="3461"/>
    <cellStyle name="Entrada 2 2 5 2 11" xfId="3462"/>
    <cellStyle name="Entrada 2 2 5 2 2" xfId="3463"/>
    <cellStyle name="Entrada 2 2 5 2 2 2" xfId="3464"/>
    <cellStyle name="Entrada 2 2 5 2 3" xfId="3465"/>
    <cellStyle name="Entrada 2 2 5 2 3 2" xfId="3466"/>
    <cellStyle name="Entrada 2 2 5 2 4" xfId="3467"/>
    <cellStyle name="Entrada 2 2 5 2 4 2" xfId="3468"/>
    <cellStyle name="Entrada 2 2 5 2 5" xfId="3469"/>
    <cellStyle name="Entrada 2 2 5 2 5 2" xfId="3470"/>
    <cellStyle name="Entrada 2 2 5 2 6" xfId="3471"/>
    <cellStyle name="Entrada 2 2 5 2 6 2" xfId="3472"/>
    <cellStyle name="Entrada 2 2 5 2 7" xfId="3473"/>
    <cellStyle name="Entrada 2 2 5 2 7 2" xfId="3474"/>
    <cellStyle name="Entrada 2 2 5 2 8" xfId="3475"/>
    <cellStyle name="Entrada 2 2 5 2 8 2" xfId="3476"/>
    <cellStyle name="Entrada 2 2 5 2 9" xfId="3477"/>
    <cellStyle name="Entrada 2 2 5 2 9 2" xfId="3478"/>
    <cellStyle name="Entrada 2 2 5 3" xfId="3479"/>
    <cellStyle name="Entrada 2 2 5 3 10" xfId="3480"/>
    <cellStyle name="Entrada 2 2 5 3 10 2" xfId="3481"/>
    <cellStyle name="Entrada 2 2 5 3 11" xfId="3482"/>
    <cellStyle name="Entrada 2 2 5 3 2" xfId="3483"/>
    <cellStyle name="Entrada 2 2 5 3 2 2" xfId="3484"/>
    <cellStyle name="Entrada 2 2 5 3 3" xfId="3485"/>
    <cellStyle name="Entrada 2 2 5 3 3 2" xfId="3486"/>
    <cellStyle name="Entrada 2 2 5 3 4" xfId="3487"/>
    <cellStyle name="Entrada 2 2 5 3 4 2" xfId="3488"/>
    <cellStyle name="Entrada 2 2 5 3 5" xfId="3489"/>
    <cellStyle name="Entrada 2 2 5 3 5 2" xfId="3490"/>
    <cellStyle name="Entrada 2 2 5 3 6" xfId="3491"/>
    <cellStyle name="Entrada 2 2 5 3 6 2" xfId="3492"/>
    <cellStyle name="Entrada 2 2 5 3 7" xfId="3493"/>
    <cellStyle name="Entrada 2 2 5 3 7 2" xfId="3494"/>
    <cellStyle name="Entrada 2 2 5 3 8" xfId="3495"/>
    <cellStyle name="Entrada 2 2 5 3 8 2" xfId="3496"/>
    <cellStyle name="Entrada 2 2 5 3 9" xfId="3497"/>
    <cellStyle name="Entrada 2 2 5 3 9 2" xfId="3498"/>
    <cellStyle name="Entrada 2 2 5 4" xfId="3499"/>
    <cellStyle name="Entrada 2 2 5 4 2" xfId="3500"/>
    <cellStyle name="Entrada 2 2 5 5" xfId="3501"/>
    <cellStyle name="Entrada 2 2 5 5 2" xfId="3502"/>
    <cellStyle name="Entrada 2 2 5 6" xfId="3503"/>
    <cellStyle name="Entrada 2 2 5 6 2" xfId="3504"/>
    <cellStyle name="Entrada 2 2 5 7" xfId="3505"/>
    <cellStyle name="Entrada 2 2 5 7 2" xfId="3506"/>
    <cellStyle name="Entrada 2 2 5 8" xfId="3507"/>
    <cellStyle name="Entrada 2 2 5 8 2" xfId="3508"/>
    <cellStyle name="Entrada 2 2 5 9" xfId="3509"/>
    <cellStyle name="Entrada 2 2 5 9 2" xfId="3510"/>
    <cellStyle name="Entrada 2 2 6" xfId="3511"/>
    <cellStyle name="Entrada 2 2 6 2" xfId="3512"/>
    <cellStyle name="Entrada 2 2 7" xfId="3513"/>
    <cellStyle name="Entrada 2 2 7 2" xfId="3514"/>
    <cellStyle name="Entrada 2 2 8" xfId="3515"/>
    <cellStyle name="Entrada 2 2 8 2" xfId="3516"/>
    <cellStyle name="Entrada 2 2 9" xfId="3517"/>
    <cellStyle name="Entrada 2 2 9 2" xfId="3518"/>
    <cellStyle name="Entrada 2 20" xfId="3519"/>
    <cellStyle name="Entrada 2 21" xfId="3520"/>
    <cellStyle name="Entrada 2 3" xfId="3521"/>
    <cellStyle name="Entrada 2 3 10" xfId="3522"/>
    <cellStyle name="Entrada 2 3 10 2" xfId="3523"/>
    <cellStyle name="Entrada 2 3 11" xfId="3524"/>
    <cellStyle name="Entrada 2 3 11 2" xfId="3525"/>
    <cellStyle name="Entrada 2 3 12" xfId="3526"/>
    <cellStyle name="Entrada 2 3 12 2" xfId="3527"/>
    <cellStyle name="Entrada 2 3 13" xfId="3528"/>
    <cellStyle name="Entrada 2 3 13 2" xfId="3529"/>
    <cellStyle name="Entrada 2 3 14" xfId="3530"/>
    <cellStyle name="Entrada 2 3 14 2" xfId="3531"/>
    <cellStyle name="Entrada 2 3 15" xfId="3532"/>
    <cellStyle name="Entrada 2 3 16" xfId="3533"/>
    <cellStyle name="Entrada 2 3 17" xfId="3534"/>
    <cellStyle name="Entrada 2 3 2" xfId="3535"/>
    <cellStyle name="Entrada 2 3 2 10" xfId="3536"/>
    <cellStyle name="Entrada 2 3 2 10 2" xfId="3537"/>
    <cellStyle name="Entrada 2 3 2 11" xfId="3538"/>
    <cellStyle name="Entrada 2 3 2 11 2" xfId="3539"/>
    <cellStyle name="Entrada 2 3 2 12" xfId="3540"/>
    <cellStyle name="Entrada 2 3 2 12 2" xfId="3541"/>
    <cellStyle name="Entrada 2 3 2 13" xfId="3542"/>
    <cellStyle name="Entrada 2 3 2 13 2" xfId="3543"/>
    <cellStyle name="Entrada 2 3 2 14" xfId="3544"/>
    <cellStyle name="Entrada 2 3 2 14 2" xfId="3545"/>
    <cellStyle name="Entrada 2 3 2 15" xfId="3546"/>
    <cellStyle name="Entrada 2 3 2 16" xfId="3547"/>
    <cellStyle name="Entrada 2 3 2 2" xfId="3548"/>
    <cellStyle name="Entrada 2 3 2 2 10" xfId="3549"/>
    <cellStyle name="Entrada 2 3 2 2 10 2" xfId="3550"/>
    <cellStyle name="Entrada 2 3 2 2 11" xfId="3551"/>
    <cellStyle name="Entrada 2 3 2 2 11 2" xfId="3552"/>
    <cellStyle name="Entrada 2 3 2 2 12" xfId="3553"/>
    <cellStyle name="Entrada 2 3 2 2 12 2" xfId="3554"/>
    <cellStyle name="Entrada 2 3 2 2 13" xfId="3555"/>
    <cellStyle name="Entrada 2 3 2 2 2" xfId="3556"/>
    <cellStyle name="Entrada 2 3 2 2 2 10" xfId="3557"/>
    <cellStyle name="Entrada 2 3 2 2 2 10 2" xfId="3558"/>
    <cellStyle name="Entrada 2 3 2 2 2 11" xfId="3559"/>
    <cellStyle name="Entrada 2 3 2 2 2 2" xfId="3560"/>
    <cellStyle name="Entrada 2 3 2 2 2 2 2" xfId="3561"/>
    <cellStyle name="Entrada 2 3 2 2 2 3" xfId="3562"/>
    <cellStyle name="Entrada 2 3 2 2 2 3 2" xfId="3563"/>
    <cellStyle name="Entrada 2 3 2 2 2 4" xfId="3564"/>
    <cellStyle name="Entrada 2 3 2 2 2 4 2" xfId="3565"/>
    <cellStyle name="Entrada 2 3 2 2 2 5" xfId="3566"/>
    <cellStyle name="Entrada 2 3 2 2 2 5 2" xfId="3567"/>
    <cellStyle name="Entrada 2 3 2 2 2 6" xfId="3568"/>
    <cellStyle name="Entrada 2 3 2 2 2 6 2" xfId="3569"/>
    <cellStyle name="Entrada 2 3 2 2 2 7" xfId="3570"/>
    <cellStyle name="Entrada 2 3 2 2 2 7 2" xfId="3571"/>
    <cellStyle name="Entrada 2 3 2 2 2 8" xfId="3572"/>
    <cellStyle name="Entrada 2 3 2 2 2 8 2" xfId="3573"/>
    <cellStyle name="Entrada 2 3 2 2 2 9" xfId="3574"/>
    <cellStyle name="Entrada 2 3 2 2 2 9 2" xfId="3575"/>
    <cellStyle name="Entrada 2 3 2 2 3" xfId="3576"/>
    <cellStyle name="Entrada 2 3 2 2 3 10" xfId="3577"/>
    <cellStyle name="Entrada 2 3 2 2 3 10 2" xfId="3578"/>
    <cellStyle name="Entrada 2 3 2 2 3 11" xfId="3579"/>
    <cellStyle name="Entrada 2 3 2 2 3 2" xfId="3580"/>
    <cellStyle name="Entrada 2 3 2 2 3 2 2" xfId="3581"/>
    <cellStyle name="Entrada 2 3 2 2 3 3" xfId="3582"/>
    <cellStyle name="Entrada 2 3 2 2 3 3 2" xfId="3583"/>
    <cellStyle name="Entrada 2 3 2 2 3 4" xfId="3584"/>
    <cellStyle name="Entrada 2 3 2 2 3 4 2" xfId="3585"/>
    <cellStyle name="Entrada 2 3 2 2 3 5" xfId="3586"/>
    <cellStyle name="Entrada 2 3 2 2 3 5 2" xfId="3587"/>
    <cellStyle name="Entrada 2 3 2 2 3 6" xfId="3588"/>
    <cellStyle name="Entrada 2 3 2 2 3 6 2" xfId="3589"/>
    <cellStyle name="Entrada 2 3 2 2 3 7" xfId="3590"/>
    <cellStyle name="Entrada 2 3 2 2 3 7 2" xfId="3591"/>
    <cellStyle name="Entrada 2 3 2 2 3 8" xfId="3592"/>
    <cellStyle name="Entrada 2 3 2 2 3 8 2" xfId="3593"/>
    <cellStyle name="Entrada 2 3 2 2 3 9" xfId="3594"/>
    <cellStyle name="Entrada 2 3 2 2 3 9 2" xfId="3595"/>
    <cellStyle name="Entrada 2 3 2 2 4" xfId="3596"/>
    <cellStyle name="Entrada 2 3 2 2 4 2" xfId="3597"/>
    <cellStyle name="Entrada 2 3 2 2 5" xfId="3598"/>
    <cellStyle name="Entrada 2 3 2 2 5 2" xfId="3599"/>
    <cellStyle name="Entrada 2 3 2 2 6" xfId="3600"/>
    <cellStyle name="Entrada 2 3 2 2 6 2" xfId="3601"/>
    <cellStyle name="Entrada 2 3 2 2 7" xfId="3602"/>
    <cellStyle name="Entrada 2 3 2 2 7 2" xfId="3603"/>
    <cellStyle name="Entrada 2 3 2 2 8" xfId="3604"/>
    <cellStyle name="Entrada 2 3 2 2 8 2" xfId="3605"/>
    <cellStyle name="Entrada 2 3 2 2 9" xfId="3606"/>
    <cellStyle name="Entrada 2 3 2 2 9 2" xfId="3607"/>
    <cellStyle name="Entrada 2 3 2 3" xfId="3608"/>
    <cellStyle name="Entrada 2 3 2 3 10" xfId="3609"/>
    <cellStyle name="Entrada 2 3 2 3 10 2" xfId="3610"/>
    <cellStyle name="Entrada 2 3 2 3 11" xfId="3611"/>
    <cellStyle name="Entrada 2 3 2 3 11 2" xfId="3612"/>
    <cellStyle name="Entrada 2 3 2 3 12" xfId="3613"/>
    <cellStyle name="Entrada 2 3 2 3 12 2" xfId="3614"/>
    <cellStyle name="Entrada 2 3 2 3 13" xfId="3615"/>
    <cellStyle name="Entrada 2 3 2 3 2" xfId="3616"/>
    <cellStyle name="Entrada 2 3 2 3 2 10" xfId="3617"/>
    <cellStyle name="Entrada 2 3 2 3 2 10 2" xfId="3618"/>
    <cellStyle name="Entrada 2 3 2 3 2 11" xfId="3619"/>
    <cellStyle name="Entrada 2 3 2 3 2 2" xfId="3620"/>
    <cellStyle name="Entrada 2 3 2 3 2 2 2" xfId="3621"/>
    <cellStyle name="Entrada 2 3 2 3 2 3" xfId="3622"/>
    <cellStyle name="Entrada 2 3 2 3 2 3 2" xfId="3623"/>
    <cellStyle name="Entrada 2 3 2 3 2 4" xfId="3624"/>
    <cellStyle name="Entrada 2 3 2 3 2 4 2" xfId="3625"/>
    <cellStyle name="Entrada 2 3 2 3 2 5" xfId="3626"/>
    <cellStyle name="Entrada 2 3 2 3 2 5 2" xfId="3627"/>
    <cellStyle name="Entrada 2 3 2 3 2 6" xfId="3628"/>
    <cellStyle name="Entrada 2 3 2 3 2 6 2" xfId="3629"/>
    <cellStyle name="Entrada 2 3 2 3 2 7" xfId="3630"/>
    <cellStyle name="Entrada 2 3 2 3 2 7 2" xfId="3631"/>
    <cellStyle name="Entrada 2 3 2 3 2 8" xfId="3632"/>
    <cellStyle name="Entrada 2 3 2 3 2 8 2" xfId="3633"/>
    <cellStyle name="Entrada 2 3 2 3 2 9" xfId="3634"/>
    <cellStyle name="Entrada 2 3 2 3 2 9 2" xfId="3635"/>
    <cellStyle name="Entrada 2 3 2 3 3" xfId="3636"/>
    <cellStyle name="Entrada 2 3 2 3 3 10" xfId="3637"/>
    <cellStyle name="Entrada 2 3 2 3 3 10 2" xfId="3638"/>
    <cellStyle name="Entrada 2 3 2 3 3 11" xfId="3639"/>
    <cellStyle name="Entrada 2 3 2 3 3 2" xfId="3640"/>
    <cellStyle name="Entrada 2 3 2 3 3 2 2" xfId="3641"/>
    <cellStyle name="Entrada 2 3 2 3 3 3" xfId="3642"/>
    <cellStyle name="Entrada 2 3 2 3 3 3 2" xfId="3643"/>
    <cellStyle name="Entrada 2 3 2 3 3 4" xfId="3644"/>
    <cellStyle name="Entrada 2 3 2 3 3 4 2" xfId="3645"/>
    <cellStyle name="Entrada 2 3 2 3 3 5" xfId="3646"/>
    <cellStyle name="Entrada 2 3 2 3 3 5 2" xfId="3647"/>
    <cellStyle name="Entrada 2 3 2 3 3 6" xfId="3648"/>
    <cellStyle name="Entrada 2 3 2 3 3 6 2" xfId="3649"/>
    <cellStyle name="Entrada 2 3 2 3 3 7" xfId="3650"/>
    <cellStyle name="Entrada 2 3 2 3 3 7 2" xfId="3651"/>
    <cellStyle name="Entrada 2 3 2 3 3 8" xfId="3652"/>
    <cellStyle name="Entrada 2 3 2 3 3 8 2" xfId="3653"/>
    <cellStyle name="Entrada 2 3 2 3 3 9" xfId="3654"/>
    <cellStyle name="Entrada 2 3 2 3 3 9 2" xfId="3655"/>
    <cellStyle name="Entrada 2 3 2 3 4" xfId="3656"/>
    <cellStyle name="Entrada 2 3 2 3 4 2" xfId="3657"/>
    <cellStyle name="Entrada 2 3 2 3 5" xfId="3658"/>
    <cellStyle name="Entrada 2 3 2 3 5 2" xfId="3659"/>
    <cellStyle name="Entrada 2 3 2 3 6" xfId="3660"/>
    <cellStyle name="Entrada 2 3 2 3 6 2" xfId="3661"/>
    <cellStyle name="Entrada 2 3 2 3 7" xfId="3662"/>
    <cellStyle name="Entrada 2 3 2 3 7 2" xfId="3663"/>
    <cellStyle name="Entrada 2 3 2 3 8" xfId="3664"/>
    <cellStyle name="Entrada 2 3 2 3 8 2" xfId="3665"/>
    <cellStyle name="Entrada 2 3 2 3 9" xfId="3666"/>
    <cellStyle name="Entrada 2 3 2 3 9 2" xfId="3667"/>
    <cellStyle name="Entrada 2 3 2 4" xfId="3668"/>
    <cellStyle name="Entrada 2 3 2 4 10" xfId="3669"/>
    <cellStyle name="Entrada 2 3 2 4 10 2" xfId="3670"/>
    <cellStyle name="Entrada 2 3 2 4 11" xfId="3671"/>
    <cellStyle name="Entrada 2 3 2 4 2" xfId="3672"/>
    <cellStyle name="Entrada 2 3 2 4 2 2" xfId="3673"/>
    <cellStyle name="Entrada 2 3 2 4 3" xfId="3674"/>
    <cellStyle name="Entrada 2 3 2 4 3 2" xfId="3675"/>
    <cellStyle name="Entrada 2 3 2 4 4" xfId="3676"/>
    <cellStyle name="Entrada 2 3 2 4 4 2" xfId="3677"/>
    <cellStyle name="Entrada 2 3 2 4 5" xfId="3678"/>
    <cellStyle name="Entrada 2 3 2 4 5 2" xfId="3679"/>
    <cellStyle name="Entrada 2 3 2 4 6" xfId="3680"/>
    <cellStyle name="Entrada 2 3 2 4 6 2" xfId="3681"/>
    <cellStyle name="Entrada 2 3 2 4 7" xfId="3682"/>
    <cellStyle name="Entrada 2 3 2 4 7 2" xfId="3683"/>
    <cellStyle name="Entrada 2 3 2 4 8" xfId="3684"/>
    <cellStyle name="Entrada 2 3 2 4 8 2" xfId="3685"/>
    <cellStyle name="Entrada 2 3 2 4 9" xfId="3686"/>
    <cellStyle name="Entrada 2 3 2 4 9 2" xfId="3687"/>
    <cellStyle name="Entrada 2 3 2 5" xfId="3688"/>
    <cellStyle name="Entrada 2 3 2 5 10" xfId="3689"/>
    <cellStyle name="Entrada 2 3 2 5 10 2" xfId="3690"/>
    <cellStyle name="Entrada 2 3 2 5 11" xfId="3691"/>
    <cellStyle name="Entrada 2 3 2 5 2" xfId="3692"/>
    <cellStyle name="Entrada 2 3 2 5 2 2" xfId="3693"/>
    <cellStyle name="Entrada 2 3 2 5 3" xfId="3694"/>
    <cellStyle name="Entrada 2 3 2 5 3 2" xfId="3695"/>
    <cellStyle name="Entrada 2 3 2 5 4" xfId="3696"/>
    <cellStyle name="Entrada 2 3 2 5 4 2" xfId="3697"/>
    <cellStyle name="Entrada 2 3 2 5 5" xfId="3698"/>
    <cellStyle name="Entrada 2 3 2 5 5 2" xfId="3699"/>
    <cellStyle name="Entrada 2 3 2 5 6" xfId="3700"/>
    <cellStyle name="Entrada 2 3 2 5 6 2" xfId="3701"/>
    <cellStyle name="Entrada 2 3 2 5 7" xfId="3702"/>
    <cellStyle name="Entrada 2 3 2 5 7 2" xfId="3703"/>
    <cellStyle name="Entrada 2 3 2 5 8" xfId="3704"/>
    <cellStyle name="Entrada 2 3 2 5 8 2" xfId="3705"/>
    <cellStyle name="Entrada 2 3 2 5 9" xfId="3706"/>
    <cellStyle name="Entrada 2 3 2 5 9 2" xfId="3707"/>
    <cellStyle name="Entrada 2 3 2 6" xfId="3708"/>
    <cellStyle name="Entrada 2 3 2 6 2" xfId="3709"/>
    <cellStyle name="Entrada 2 3 2 7" xfId="3710"/>
    <cellStyle name="Entrada 2 3 2 7 2" xfId="3711"/>
    <cellStyle name="Entrada 2 3 2 8" xfId="3712"/>
    <cellStyle name="Entrada 2 3 2 8 2" xfId="3713"/>
    <cellStyle name="Entrada 2 3 2 9" xfId="3714"/>
    <cellStyle name="Entrada 2 3 2 9 2" xfId="3715"/>
    <cellStyle name="Entrada 2 3 3" xfId="3716"/>
    <cellStyle name="Entrada 2 3 3 10" xfId="3717"/>
    <cellStyle name="Entrada 2 3 3 10 2" xfId="3718"/>
    <cellStyle name="Entrada 2 3 3 11" xfId="3719"/>
    <cellStyle name="Entrada 2 3 3 11 2" xfId="3720"/>
    <cellStyle name="Entrada 2 3 3 12" xfId="3721"/>
    <cellStyle name="Entrada 2 3 3 12 2" xfId="3722"/>
    <cellStyle name="Entrada 2 3 3 13" xfId="3723"/>
    <cellStyle name="Entrada 2 3 3 13 2" xfId="3724"/>
    <cellStyle name="Entrada 2 3 3 14" xfId="3725"/>
    <cellStyle name="Entrada 2 3 3 14 2" xfId="3726"/>
    <cellStyle name="Entrada 2 3 3 15" xfId="3727"/>
    <cellStyle name="Entrada 2 3 3 2" xfId="3728"/>
    <cellStyle name="Entrada 2 3 3 2 10" xfId="3729"/>
    <cellStyle name="Entrada 2 3 3 2 10 2" xfId="3730"/>
    <cellStyle name="Entrada 2 3 3 2 11" xfId="3731"/>
    <cellStyle name="Entrada 2 3 3 2 11 2" xfId="3732"/>
    <cellStyle name="Entrada 2 3 3 2 12" xfId="3733"/>
    <cellStyle name="Entrada 2 3 3 2 12 2" xfId="3734"/>
    <cellStyle name="Entrada 2 3 3 2 13" xfId="3735"/>
    <cellStyle name="Entrada 2 3 3 2 2" xfId="3736"/>
    <cellStyle name="Entrada 2 3 3 2 2 10" xfId="3737"/>
    <cellStyle name="Entrada 2 3 3 2 2 10 2" xfId="3738"/>
    <cellStyle name="Entrada 2 3 3 2 2 11" xfId="3739"/>
    <cellStyle name="Entrada 2 3 3 2 2 2" xfId="3740"/>
    <cellStyle name="Entrada 2 3 3 2 2 2 2" xfId="3741"/>
    <cellStyle name="Entrada 2 3 3 2 2 3" xfId="3742"/>
    <cellStyle name="Entrada 2 3 3 2 2 3 2" xfId="3743"/>
    <cellStyle name="Entrada 2 3 3 2 2 4" xfId="3744"/>
    <cellStyle name="Entrada 2 3 3 2 2 4 2" xfId="3745"/>
    <cellStyle name="Entrada 2 3 3 2 2 5" xfId="3746"/>
    <cellStyle name="Entrada 2 3 3 2 2 5 2" xfId="3747"/>
    <cellStyle name="Entrada 2 3 3 2 2 6" xfId="3748"/>
    <cellStyle name="Entrada 2 3 3 2 2 6 2" xfId="3749"/>
    <cellStyle name="Entrada 2 3 3 2 2 7" xfId="3750"/>
    <cellStyle name="Entrada 2 3 3 2 2 7 2" xfId="3751"/>
    <cellStyle name="Entrada 2 3 3 2 2 8" xfId="3752"/>
    <cellStyle name="Entrada 2 3 3 2 2 8 2" xfId="3753"/>
    <cellStyle name="Entrada 2 3 3 2 2 9" xfId="3754"/>
    <cellStyle name="Entrada 2 3 3 2 2 9 2" xfId="3755"/>
    <cellStyle name="Entrada 2 3 3 2 3" xfId="3756"/>
    <cellStyle name="Entrada 2 3 3 2 3 10" xfId="3757"/>
    <cellStyle name="Entrada 2 3 3 2 3 10 2" xfId="3758"/>
    <cellStyle name="Entrada 2 3 3 2 3 11" xfId="3759"/>
    <cellStyle name="Entrada 2 3 3 2 3 2" xfId="3760"/>
    <cellStyle name="Entrada 2 3 3 2 3 2 2" xfId="3761"/>
    <cellStyle name="Entrada 2 3 3 2 3 3" xfId="3762"/>
    <cellStyle name="Entrada 2 3 3 2 3 3 2" xfId="3763"/>
    <cellStyle name="Entrada 2 3 3 2 3 4" xfId="3764"/>
    <cellStyle name="Entrada 2 3 3 2 3 4 2" xfId="3765"/>
    <cellStyle name="Entrada 2 3 3 2 3 5" xfId="3766"/>
    <cellStyle name="Entrada 2 3 3 2 3 5 2" xfId="3767"/>
    <cellStyle name="Entrada 2 3 3 2 3 6" xfId="3768"/>
    <cellStyle name="Entrada 2 3 3 2 3 6 2" xfId="3769"/>
    <cellStyle name="Entrada 2 3 3 2 3 7" xfId="3770"/>
    <cellStyle name="Entrada 2 3 3 2 3 7 2" xfId="3771"/>
    <cellStyle name="Entrada 2 3 3 2 3 8" xfId="3772"/>
    <cellStyle name="Entrada 2 3 3 2 3 8 2" xfId="3773"/>
    <cellStyle name="Entrada 2 3 3 2 3 9" xfId="3774"/>
    <cellStyle name="Entrada 2 3 3 2 3 9 2" xfId="3775"/>
    <cellStyle name="Entrada 2 3 3 2 4" xfId="3776"/>
    <cellStyle name="Entrada 2 3 3 2 4 2" xfId="3777"/>
    <cellStyle name="Entrada 2 3 3 2 5" xfId="3778"/>
    <cellStyle name="Entrada 2 3 3 2 5 2" xfId="3779"/>
    <cellStyle name="Entrada 2 3 3 2 6" xfId="3780"/>
    <cellStyle name="Entrada 2 3 3 2 6 2" xfId="3781"/>
    <cellStyle name="Entrada 2 3 3 2 7" xfId="3782"/>
    <cellStyle name="Entrada 2 3 3 2 7 2" xfId="3783"/>
    <cellStyle name="Entrada 2 3 3 2 8" xfId="3784"/>
    <cellStyle name="Entrada 2 3 3 2 8 2" xfId="3785"/>
    <cellStyle name="Entrada 2 3 3 2 9" xfId="3786"/>
    <cellStyle name="Entrada 2 3 3 2 9 2" xfId="3787"/>
    <cellStyle name="Entrada 2 3 3 3" xfId="3788"/>
    <cellStyle name="Entrada 2 3 3 3 10" xfId="3789"/>
    <cellStyle name="Entrada 2 3 3 3 10 2" xfId="3790"/>
    <cellStyle name="Entrada 2 3 3 3 11" xfId="3791"/>
    <cellStyle name="Entrada 2 3 3 3 11 2" xfId="3792"/>
    <cellStyle name="Entrada 2 3 3 3 12" xfId="3793"/>
    <cellStyle name="Entrada 2 3 3 3 12 2" xfId="3794"/>
    <cellStyle name="Entrada 2 3 3 3 13" xfId="3795"/>
    <cellStyle name="Entrada 2 3 3 3 2" xfId="3796"/>
    <cellStyle name="Entrada 2 3 3 3 2 10" xfId="3797"/>
    <cellStyle name="Entrada 2 3 3 3 2 10 2" xfId="3798"/>
    <cellStyle name="Entrada 2 3 3 3 2 11" xfId="3799"/>
    <cellStyle name="Entrada 2 3 3 3 2 2" xfId="3800"/>
    <cellStyle name="Entrada 2 3 3 3 2 2 2" xfId="3801"/>
    <cellStyle name="Entrada 2 3 3 3 2 3" xfId="3802"/>
    <cellStyle name="Entrada 2 3 3 3 2 3 2" xfId="3803"/>
    <cellStyle name="Entrada 2 3 3 3 2 4" xfId="3804"/>
    <cellStyle name="Entrada 2 3 3 3 2 4 2" xfId="3805"/>
    <cellStyle name="Entrada 2 3 3 3 2 5" xfId="3806"/>
    <cellStyle name="Entrada 2 3 3 3 2 5 2" xfId="3807"/>
    <cellStyle name="Entrada 2 3 3 3 2 6" xfId="3808"/>
    <cellStyle name="Entrada 2 3 3 3 2 6 2" xfId="3809"/>
    <cellStyle name="Entrada 2 3 3 3 2 7" xfId="3810"/>
    <cellStyle name="Entrada 2 3 3 3 2 7 2" xfId="3811"/>
    <cellStyle name="Entrada 2 3 3 3 2 8" xfId="3812"/>
    <cellStyle name="Entrada 2 3 3 3 2 8 2" xfId="3813"/>
    <cellStyle name="Entrada 2 3 3 3 2 9" xfId="3814"/>
    <cellStyle name="Entrada 2 3 3 3 2 9 2" xfId="3815"/>
    <cellStyle name="Entrada 2 3 3 3 3" xfId="3816"/>
    <cellStyle name="Entrada 2 3 3 3 3 10" xfId="3817"/>
    <cellStyle name="Entrada 2 3 3 3 3 10 2" xfId="3818"/>
    <cellStyle name="Entrada 2 3 3 3 3 11" xfId="3819"/>
    <cellStyle name="Entrada 2 3 3 3 3 2" xfId="3820"/>
    <cellStyle name="Entrada 2 3 3 3 3 2 2" xfId="3821"/>
    <cellStyle name="Entrada 2 3 3 3 3 3" xfId="3822"/>
    <cellStyle name="Entrada 2 3 3 3 3 3 2" xfId="3823"/>
    <cellStyle name="Entrada 2 3 3 3 3 4" xfId="3824"/>
    <cellStyle name="Entrada 2 3 3 3 3 4 2" xfId="3825"/>
    <cellStyle name="Entrada 2 3 3 3 3 5" xfId="3826"/>
    <cellStyle name="Entrada 2 3 3 3 3 5 2" xfId="3827"/>
    <cellStyle name="Entrada 2 3 3 3 3 6" xfId="3828"/>
    <cellStyle name="Entrada 2 3 3 3 3 6 2" xfId="3829"/>
    <cellStyle name="Entrada 2 3 3 3 3 7" xfId="3830"/>
    <cellStyle name="Entrada 2 3 3 3 3 7 2" xfId="3831"/>
    <cellStyle name="Entrada 2 3 3 3 3 8" xfId="3832"/>
    <cellStyle name="Entrada 2 3 3 3 3 8 2" xfId="3833"/>
    <cellStyle name="Entrada 2 3 3 3 3 9" xfId="3834"/>
    <cellStyle name="Entrada 2 3 3 3 3 9 2" xfId="3835"/>
    <cellStyle name="Entrada 2 3 3 3 4" xfId="3836"/>
    <cellStyle name="Entrada 2 3 3 3 4 2" xfId="3837"/>
    <cellStyle name="Entrada 2 3 3 3 5" xfId="3838"/>
    <cellStyle name="Entrada 2 3 3 3 5 2" xfId="3839"/>
    <cellStyle name="Entrada 2 3 3 3 6" xfId="3840"/>
    <cellStyle name="Entrada 2 3 3 3 6 2" xfId="3841"/>
    <cellStyle name="Entrada 2 3 3 3 7" xfId="3842"/>
    <cellStyle name="Entrada 2 3 3 3 7 2" xfId="3843"/>
    <cellStyle name="Entrada 2 3 3 3 8" xfId="3844"/>
    <cellStyle name="Entrada 2 3 3 3 8 2" xfId="3845"/>
    <cellStyle name="Entrada 2 3 3 3 9" xfId="3846"/>
    <cellStyle name="Entrada 2 3 3 3 9 2" xfId="3847"/>
    <cellStyle name="Entrada 2 3 3 4" xfId="3848"/>
    <cellStyle name="Entrada 2 3 3 4 10" xfId="3849"/>
    <cellStyle name="Entrada 2 3 3 4 10 2" xfId="3850"/>
    <cellStyle name="Entrada 2 3 3 4 11" xfId="3851"/>
    <cellStyle name="Entrada 2 3 3 4 2" xfId="3852"/>
    <cellStyle name="Entrada 2 3 3 4 2 2" xfId="3853"/>
    <cellStyle name="Entrada 2 3 3 4 3" xfId="3854"/>
    <cellStyle name="Entrada 2 3 3 4 3 2" xfId="3855"/>
    <cellStyle name="Entrada 2 3 3 4 4" xfId="3856"/>
    <cellStyle name="Entrada 2 3 3 4 4 2" xfId="3857"/>
    <cellStyle name="Entrada 2 3 3 4 5" xfId="3858"/>
    <cellStyle name="Entrada 2 3 3 4 5 2" xfId="3859"/>
    <cellStyle name="Entrada 2 3 3 4 6" xfId="3860"/>
    <cellStyle name="Entrada 2 3 3 4 6 2" xfId="3861"/>
    <cellStyle name="Entrada 2 3 3 4 7" xfId="3862"/>
    <cellStyle name="Entrada 2 3 3 4 7 2" xfId="3863"/>
    <cellStyle name="Entrada 2 3 3 4 8" xfId="3864"/>
    <cellStyle name="Entrada 2 3 3 4 8 2" xfId="3865"/>
    <cellStyle name="Entrada 2 3 3 4 9" xfId="3866"/>
    <cellStyle name="Entrada 2 3 3 4 9 2" xfId="3867"/>
    <cellStyle name="Entrada 2 3 3 5" xfId="3868"/>
    <cellStyle name="Entrada 2 3 3 5 10" xfId="3869"/>
    <cellStyle name="Entrada 2 3 3 5 10 2" xfId="3870"/>
    <cellStyle name="Entrada 2 3 3 5 11" xfId="3871"/>
    <cellStyle name="Entrada 2 3 3 5 2" xfId="3872"/>
    <cellStyle name="Entrada 2 3 3 5 2 2" xfId="3873"/>
    <cellStyle name="Entrada 2 3 3 5 3" xfId="3874"/>
    <cellStyle name="Entrada 2 3 3 5 3 2" xfId="3875"/>
    <cellStyle name="Entrada 2 3 3 5 4" xfId="3876"/>
    <cellStyle name="Entrada 2 3 3 5 4 2" xfId="3877"/>
    <cellStyle name="Entrada 2 3 3 5 5" xfId="3878"/>
    <cellStyle name="Entrada 2 3 3 5 5 2" xfId="3879"/>
    <cellStyle name="Entrada 2 3 3 5 6" xfId="3880"/>
    <cellStyle name="Entrada 2 3 3 5 6 2" xfId="3881"/>
    <cellStyle name="Entrada 2 3 3 5 7" xfId="3882"/>
    <cellStyle name="Entrada 2 3 3 5 7 2" xfId="3883"/>
    <cellStyle name="Entrada 2 3 3 5 8" xfId="3884"/>
    <cellStyle name="Entrada 2 3 3 5 8 2" xfId="3885"/>
    <cellStyle name="Entrada 2 3 3 5 9" xfId="3886"/>
    <cellStyle name="Entrada 2 3 3 5 9 2" xfId="3887"/>
    <cellStyle name="Entrada 2 3 3 6" xfId="3888"/>
    <cellStyle name="Entrada 2 3 3 6 2" xfId="3889"/>
    <cellStyle name="Entrada 2 3 3 7" xfId="3890"/>
    <cellStyle name="Entrada 2 3 3 7 2" xfId="3891"/>
    <cellStyle name="Entrada 2 3 3 8" xfId="3892"/>
    <cellStyle name="Entrada 2 3 3 8 2" xfId="3893"/>
    <cellStyle name="Entrada 2 3 3 9" xfId="3894"/>
    <cellStyle name="Entrada 2 3 3 9 2" xfId="3895"/>
    <cellStyle name="Entrada 2 3 4" xfId="3896"/>
    <cellStyle name="Entrada 2 3 4 10" xfId="3897"/>
    <cellStyle name="Entrada 2 3 4 10 2" xfId="3898"/>
    <cellStyle name="Entrada 2 3 4 11" xfId="3899"/>
    <cellStyle name="Entrada 2 3 4 11 2" xfId="3900"/>
    <cellStyle name="Entrada 2 3 4 12" xfId="3901"/>
    <cellStyle name="Entrada 2 3 4 12 2" xfId="3902"/>
    <cellStyle name="Entrada 2 3 4 13" xfId="3903"/>
    <cellStyle name="Entrada 2 3 4 2" xfId="3904"/>
    <cellStyle name="Entrada 2 3 4 2 10" xfId="3905"/>
    <cellStyle name="Entrada 2 3 4 2 10 2" xfId="3906"/>
    <cellStyle name="Entrada 2 3 4 2 11" xfId="3907"/>
    <cellStyle name="Entrada 2 3 4 2 2" xfId="3908"/>
    <cellStyle name="Entrada 2 3 4 2 2 2" xfId="3909"/>
    <cellStyle name="Entrada 2 3 4 2 3" xfId="3910"/>
    <cellStyle name="Entrada 2 3 4 2 3 2" xfId="3911"/>
    <cellStyle name="Entrada 2 3 4 2 4" xfId="3912"/>
    <cellStyle name="Entrada 2 3 4 2 4 2" xfId="3913"/>
    <cellStyle name="Entrada 2 3 4 2 5" xfId="3914"/>
    <cellStyle name="Entrada 2 3 4 2 5 2" xfId="3915"/>
    <cellStyle name="Entrada 2 3 4 2 6" xfId="3916"/>
    <cellStyle name="Entrada 2 3 4 2 6 2" xfId="3917"/>
    <cellStyle name="Entrada 2 3 4 2 7" xfId="3918"/>
    <cellStyle name="Entrada 2 3 4 2 7 2" xfId="3919"/>
    <cellStyle name="Entrada 2 3 4 2 8" xfId="3920"/>
    <cellStyle name="Entrada 2 3 4 2 8 2" xfId="3921"/>
    <cellStyle name="Entrada 2 3 4 2 9" xfId="3922"/>
    <cellStyle name="Entrada 2 3 4 2 9 2" xfId="3923"/>
    <cellStyle name="Entrada 2 3 4 3" xfId="3924"/>
    <cellStyle name="Entrada 2 3 4 3 10" xfId="3925"/>
    <cellStyle name="Entrada 2 3 4 3 10 2" xfId="3926"/>
    <cellStyle name="Entrada 2 3 4 3 11" xfId="3927"/>
    <cellStyle name="Entrada 2 3 4 3 2" xfId="3928"/>
    <cellStyle name="Entrada 2 3 4 3 2 2" xfId="3929"/>
    <cellStyle name="Entrada 2 3 4 3 3" xfId="3930"/>
    <cellStyle name="Entrada 2 3 4 3 3 2" xfId="3931"/>
    <cellStyle name="Entrada 2 3 4 3 4" xfId="3932"/>
    <cellStyle name="Entrada 2 3 4 3 4 2" xfId="3933"/>
    <cellStyle name="Entrada 2 3 4 3 5" xfId="3934"/>
    <cellStyle name="Entrada 2 3 4 3 5 2" xfId="3935"/>
    <cellStyle name="Entrada 2 3 4 3 6" xfId="3936"/>
    <cellStyle name="Entrada 2 3 4 3 6 2" xfId="3937"/>
    <cellStyle name="Entrada 2 3 4 3 7" xfId="3938"/>
    <cellStyle name="Entrada 2 3 4 3 7 2" xfId="3939"/>
    <cellStyle name="Entrada 2 3 4 3 8" xfId="3940"/>
    <cellStyle name="Entrada 2 3 4 3 8 2" xfId="3941"/>
    <cellStyle name="Entrada 2 3 4 3 9" xfId="3942"/>
    <cellStyle name="Entrada 2 3 4 3 9 2" xfId="3943"/>
    <cellStyle name="Entrada 2 3 4 4" xfId="3944"/>
    <cellStyle name="Entrada 2 3 4 4 2" xfId="3945"/>
    <cellStyle name="Entrada 2 3 4 5" xfId="3946"/>
    <cellStyle name="Entrada 2 3 4 5 2" xfId="3947"/>
    <cellStyle name="Entrada 2 3 4 6" xfId="3948"/>
    <cellStyle name="Entrada 2 3 4 6 2" xfId="3949"/>
    <cellStyle name="Entrada 2 3 4 7" xfId="3950"/>
    <cellStyle name="Entrada 2 3 4 7 2" xfId="3951"/>
    <cellStyle name="Entrada 2 3 4 8" xfId="3952"/>
    <cellStyle name="Entrada 2 3 4 8 2" xfId="3953"/>
    <cellStyle name="Entrada 2 3 4 9" xfId="3954"/>
    <cellStyle name="Entrada 2 3 4 9 2" xfId="3955"/>
    <cellStyle name="Entrada 2 3 5" xfId="3956"/>
    <cellStyle name="Entrada 2 3 5 10" xfId="3957"/>
    <cellStyle name="Entrada 2 3 5 10 2" xfId="3958"/>
    <cellStyle name="Entrada 2 3 5 11" xfId="3959"/>
    <cellStyle name="Entrada 2 3 5 11 2" xfId="3960"/>
    <cellStyle name="Entrada 2 3 5 12" xfId="3961"/>
    <cellStyle name="Entrada 2 3 5 12 2" xfId="3962"/>
    <cellStyle name="Entrada 2 3 5 13" xfId="3963"/>
    <cellStyle name="Entrada 2 3 5 2" xfId="3964"/>
    <cellStyle name="Entrada 2 3 5 2 10" xfId="3965"/>
    <cellStyle name="Entrada 2 3 5 2 10 2" xfId="3966"/>
    <cellStyle name="Entrada 2 3 5 2 11" xfId="3967"/>
    <cellStyle name="Entrada 2 3 5 2 2" xfId="3968"/>
    <cellStyle name="Entrada 2 3 5 2 2 2" xfId="3969"/>
    <cellStyle name="Entrada 2 3 5 2 3" xfId="3970"/>
    <cellStyle name="Entrada 2 3 5 2 3 2" xfId="3971"/>
    <cellStyle name="Entrada 2 3 5 2 4" xfId="3972"/>
    <cellStyle name="Entrada 2 3 5 2 4 2" xfId="3973"/>
    <cellStyle name="Entrada 2 3 5 2 5" xfId="3974"/>
    <cellStyle name="Entrada 2 3 5 2 5 2" xfId="3975"/>
    <cellStyle name="Entrada 2 3 5 2 6" xfId="3976"/>
    <cellStyle name="Entrada 2 3 5 2 6 2" xfId="3977"/>
    <cellStyle name="Entrada 2 3 5 2 7" xfId="3978"/>
    <cellStyle name="Entrada 2 3 5 2 7 2" xfId="3979"/>
    <cellStyle name="Entrada 2 3 5 2 8" xfId="3980"/>
    <cellStyle name="Entrada 2 3 5 2 8 2" xfId="3981"/>
    <cellStyle name="Entrada 2 3 5 2 9" xfId="3982"/>
    <cellStyle name="Entrada 2 3 5 2 9 2" xfId="3983"/>
    <cellStyle name="Entrada 2 3 5 3" xfId="3984"/>
    <cellStyle name="Entrada 2 3 5 3 10" xfId="3985"/>
    <cellStyle name="Entrada 2 3 5 3 10 2" xfId="3986"/>
    <cellStyle name="Entrada 2 3 5 3 11" xfId="3987"/>
    <cellStyle name="Entrada 2 3 5 3 2" xfId="3988"/>
    <cellStyle name="Entrada 2 3 5 3 2 2" xfId="3989"/>
    <cellStyle name="Entrada 2 3 5 3 3" xfId="3990"/>
    <cellStyle name="Entrada 2 3 5 3 3 2" xfId="3991"/>
    <cellStyle name="Entrada 2 3 5 3 4" xfId="3992"/>
    <cellStyle name="Entrada 2 3 5 3 4 2" xfId="3993"/>
    <cellStyle name="Entrada 2 3 5 3 5" xfId="3994"/>
    <cellStyle name="Entrada 2 3 5 3 5 2" xfId="3995"/>
    <cellStyle name="Entrada 2 3 5 3 6" xfId="3996"/>
    <cellStyle name="Entrada 2 3 5 3 6 2" xfId="3997"/>
    <cellStyle name="Entrada 2 3 5 3 7" xfId="3998"/>
    <cellStyle name="Entrada 2 3 5 3 7 2" xfId="3999"/>
    <cellStyle name="Entrada 2 3 5 3 8" xfId="4000"/>
    <cellStyle name="Entrada 2 3 5 3 8 2" xfId="4001"/>
    <cellStyle name="Entrada 2 3 5 3 9" xfId="4002"/>
    <cellStyle name="Entrada 2 3 5 3 9 2" xfId="4003"/>
    <cellStyle name="Entrada 2 3 5 4" xfId="4004"/>
    <cellStyle name="Entrada 2 3 5 4 2" xfId="4005"/>
    <cellStyle name="Entrada 2 3 5 5" xfId="4006"/>
    <cellStyle name="Entrada 2 3 5 5 2" xfId="4007"/>
    <cellStyle name="Entrada 2 3 5 6" xfId="4008"/>
    <cellStyle name="Entrada 2 3 5 6 2" xfId="4009"/>
    <cellStyle name="Entrada 2 3 5 7" xfId="4010"/>
    <cellStyle name="Entrada 2 3 5 7 2" xfId="4011"/>
    <cellStyle name="Entrada 2 3 5 8" xfId="4012"/>
    <cellStyle name="Entrada 2 3 5 8 2" xfId="4013"/>
    <cellStyle name="Entrada 2 3 5 9" xfId="4014"/>
    <cellStyle name="Entrada 2 3 5 9 2" xfId="4015"/>
    <cellStyle name="Entrada 2 3 6" xfId="4016"/>
    <cellStyle name="Entrada 2 3 6 2" xfId="4017"/>
    <cellStyle name="Entrada 2 3 7" xfId="4018"/>
    <cellStyle name="Entrada 2 3 7 2" xfId="4019"/>
    <cellStyle name="Entrada 2 3 8" xfId="4020"/>
    <cellStyle name="Entrada 2 3 8 2" xfId="4021"/>
    <cellStyle name="Entrada 2 3 9" xfId="4022"/>
    <cellStyle name="Entrada 2 3 9 2" xfId="4023"/>
    <cellStyle name="Entrada 2 4" xfId="4024"/>
    <cellStyle name="Entrada 2 4 10" xfId="4025"/>
    <cellStyle name="Entrada 2 4 10 2" xfId="4026"/>
    <cellStyle name="Entrada 2 4 11" xfId="4027"/>
    <cellStyle name="Entrada 2 4 11 2" xfId="4028"/>
    <cellStyle name="Entrada 2 4 12" xfId="4029"/>
    <cellStyle name="Entrada 2 4 12 2" xfId="4030"/>
    <cellStyle name="Entrada 2 4 13" xfId="4031"/>
    <cellStyle name="Entrada 2 4 13 2" xfId="4032"/>
    <cellStyle name="Entrada 2 4 14" xfId="4033"/>
    <cellStyle name="Entrada 2 4 14 2" xfId="4034"/>
    <cellStyle name="Entrada 2 4 15" xfId="4035"/>
    <cellStyle name="Entrada 2 4 16" xfId="4036"/>
    <cellStyle name="Entrada 2 4 2" xfId="4037"/>
    <cellStyle name="Entrada 2 4 2 10" xfId="4038"/>
    <cellStyle name="Entrada 2 4 2 10 2" xfId="4039"/>
    <cellStyle name="Entrada 2 4 2 11" xfId="4040"/>
    <cellStyle name="Entrada 2 4 2 11 2" xfId="4041"/>
    <cellStyle name="Entrada 2 4 2 12" xfId="4042"/>
    <cellStyle name="Entrada 2 4 2 12 2" xfId="4043"/>
    <cellStyle name="Entrada 2 4 2 13" xfId="4044"/>
    <cellStyle name="Entrada 2 4 2 2" xfId="4045"/>
    <cellStyle name="Entrada 2 4 2 2 10" xfId="4046"/>
    <cellStyle name="Entrada 2 4 2 2 10 2" xfId="4047"/>
    <cellStyle name="Entrada 2 4 2 2 11" xfId="4048"/>
    <cellStyle name="Entrada 2 4 2 2 2" xfId="4049"/>
    <cellStyle name="Entrada 2 4 2 2 2 2" xfId="4050"/>
    <cellStyle name="Entrada 2 4 2 2 3" xfId="4051"/>
    <cellStyle name="Entrada 2 4 2 2 3 2" xfId="4052"/>
    <cellStyle name="Entrada 2 4 2 2 4" xfId="4053"/>
    <cellStyle name="Entrada 2 4 2 2 4 2" xfId="4054"/>
    <cellStyle name="Entrada 2 4 2 2 5" xfId="4055"/>
    <cellStyle name="Entrada 2 4 2 2 5 2" xfId="4056"/>
    <cellStyle name="Entrada 2 4 2 2 6" xfId="4057"/>
    <cellStyle name="Entrada 2 4 2 2 6 2" xfId="4058"/>
    <cellStyle name="Entrada 2 4 2 2 7" xfId="4059"/>
    <cellStyle name="Entrada 2 4 2 2 7 2" xfId="4060"/>
    <cellStyle name="Entrada 2 4 2 2 8" xfId="4061"/>
    <cellStyle name="Entrada 2 4 2 2 8 2" xfId="4062"/>
    <cellStyle name="Entrada 2 4 2 2 9" xfId="4063"/>
    <cellStyle name="Entrada 2 4 2 2 9 2" xfId="4064"/>
    <cellStyle name="Entrada 2 4 2 3" xfId="4065"/>
    <cellStyle name="Entrada 2 4 2 3 10" xfId="4066"/>
    <cellStyle name="Entrada 2 4 2 3 10 2" xfId="4067"/>
    <cellStyle name="Entrada 2 4 2 3 11" xfId="4068"/>
    <cellStyle name="Entrada 2 4 2 3 2" xfId="4069"/>
    <cellStyle name="Entrada 2 4 2 3 2 2" xfId="4070"/>
    <cellStyle name="Entrada 2 4 2 3 3" xfId="4071"/>
    <cellStyle name="Entrada 2 4 2 3 3 2" xfId="4072"/>
    <cellStyle name="Entrada 2 4 2 3 4" xfId="4073"/>
    <cellStyle name="Entrada 2 4 2 3 4 2" xfId="4074"/>
    <cellStyle name="Entrada 2 4 2 3 5" xfId="4075"/>
    <cellStyle name="Entrada 2 4 2 3 5 2" xfId="4076"/>
    <cellStyle name="Entrada 2 4 2 3 6" xfId="4077"/>
    <cellStyle name="Entrada 2 4 2 3 6 2" xfId="4078"/>
    <cellStyle name="Entrada 2 4 2 3 7" xfId="4079"/>
    <cellStyle name="Entrada 2 4 2 3 7 2" xfId="4080"/>
    <cellStyle name="Entrada 2 4 2 3 8" xfId="4081"/>
    <cellStyle name="Entrada 2 4 2 3 8 2" xfId="4082"/>
    <cellStyle name="Entrada 2 4 2 3 9" xfId="4083"/>
    <cellStyle name="Entrada 2 4 2 3 9 2" xfId="4084"/>
    <cellStyle name="Entrada 2 4 2 4" xfId="4085"/>
    <cellStyle name="Entrada 2 4 2 4 2" xfId="4086"/>
    <cellStyle name="Entrada 2 4 2 5" xfId="4087"/>
    <cellStyle name="Entrada 2 4 2 5 2" xfId="4088"/>
    <cellStyle name="Entrada 2 4 2 6" xfId="4089"/>
    <cellStyle name="Entrada 2 4 2 6 2" xfId="4090"/>
    <cellStyle name="Entrada 2 4 2 7" xfId="4091"/>
    <cellStyle name="Entrada 2 4 2 7 2" xfId="4092"/>
    <cellStyle name="Entrada 2 4 2 8" xfId="4093"/>
    <cellStyle name="Entrada 2 4 2 8 2" xfId="4094"/>
    <cellStyle name="Entrada 2 4 2 9" xfId="4095"/>
    <cellStyle name="Entrada 2 4 2 9 2" xfId="4096"/>
    <cellStyle name="Entrada 2 4 3" xfId="4097"/>
    <cellStyle name="Entrada 2 4 3 10" xfId="4098"/>
    <cellStyle name="Entrada 2 4 3 10 2" xfId="4099"/>
    <cellStyle name="Entrada 2 4 3 11" xfId="4100"/>
    <cellStyle name="Entrada 2 4 3 11 2" xfId="4101"/>
    <cellStyle name="Entrada 2 4 3 12" xfId="4102"/>
    <cellStyle name="Entrada 2 4 3 12 2" xfId="4103"/>
    <cellStyle name="Entrada 2 4 3 13" xfId="4104"/>
    <cellStyle name="Entrada 2 4 3 2" xfId="4105"/>
    <cellStyle name="Entrada 2 4 3 2 10" xfId="4106"/>
    <cellStyle name="Entrada 2 4 3 2 10 2" xfId="4107"/>
    <cellStyle name="Entrada 2 4 3 2 11" xfId="4108"/>
    <cellStyle name="Entrada 2 4 3 2 2" xfId="4109"/>
    <cellStyle name="Entrada 2 4 3 2 2 2" xfId="4110"/>
    <cellStyle name="Entrada 2 4 3 2 3" xfId="4111"/>
    <cellStyle name="Entrada 2 4 3 2 3 2" xfId="4112"/>
    <cellStyle name="Entrada 2 4 3 2 4" xfId="4113"/>
    <cellStyle name="Entrada 2 4 3 2 4 2" xfId="4114"/>
    <cellStyle name="Entrada 2 4 3 2 5" xfId="4115"/>
    <cellStyle name="Entrada 2 4 3 2 5 2" xfId="4116"/>
    <cellStyle name="Entrada 2 4 3 2 6" xfId="4117"/>
    <cellStyle name="Entrada 2 4 3 2 6 2" xfId="4118"/>
    <cellStyle name="Entrada 2 4 3 2 7" xfId="4119"/>
    <cellStyle name="Entrada 2 4 3 2 7 2" xfId="4120"/>
    <cellStyle name="Entrada 2 4 3 2 8" xfId="4121"/>
    <cellStyle name="Entrada 2 4 3 2 8 2" xfId="4122"/>
    <cellStyle name="Entrada 2 4 3 2 9" xfId="4123"/>
    <cellStyle name="Entrada 2 4 3 2 9 2" xfId="4124"/>
    <cellStyle name="Entrada 2 4 3 3" xfId="4125"/>
    <cellStyle name="Entrada 2 4 3 3 10" xfId="4126"/>
    <cellStyle name="Entrada 2 4 3 3 10 2" xfId="4127"/>
    <cellStyle name="Entrada 2 4 3 3 11" xfId="4128"/>
    <cellStyle name="Entrada 2 4 3 3 2" xfId="4129"/>
    <cellStyle name="Entrada 2 4 3 3 2 2" xfId="4130"/>
    <cellStyle name="Entrada 2 4 3 3 3" xfId="4131"/>
    <cellStyle name="Entrada 2 4 3 3 3 2" xfId="4132"/>
    <cellStyle name="Entrada 2 4 3 3 4" xfId="4133"/>
    <cellStyle name="Entrada 2 4 3 3 4 2" xfId="4134"/>
    <cellStyle name="Entrada 2 4 3 3 5" xfId="4135"/>
    <cellStyle name="Entrada 2 4 3 3 5 2" xfId="4136"/>
    <cellStyle name="Entrada 2 4 3 3 6" xfId="4137"/>
    <cellStyle name="Entrada 2 4 3 3 6 2" xfId="4138"/>
    <cellStyle name="Entrada 2 4 3 3 7" xfId="4139"/>
    <cellStyle name="Entrada 2 4 3 3 7 2" xfId="4140"/>
    <cellStyle name="Entrada 2 4 3 3 8" xfId="4141"/>
    <cellStyle name="Entrada 2 4 3 3 8 2" xfId="4142"/>
    <cellStyle name="Entrada 2 4 3 3 9" xfId="4143"/>
    <cellStyle name="Entrada 2 4 3 3 9 2" xfId="4144"/>
    <cellStyle name="Entrada 2 4 3 4" xfId="4145"/>
    <cellStyle name="Entrada 2 4 3 4 2" xfId="4146"/>
    <cellStyle name="Entrada 2 4 3 5" xfId="4147"/>
    <cellStyle name="Entrada 2 4 3 5 2" xfId="4148"/>
    <cellStyle name="Entrada 2 4 3 6" xfId="4149"/>
    <cellStyle name="Entrada 2 4 3 6 2" xfId="4150"/>
    <cellStyle name="Entrada 2 4 3 7" xfId="4151"/>
    <cellStyle name="Entrada 2 4 3 7 2" xfId="4152"/>
    <cellStyle name="Entrada 2 4 3 8" xfId="4153"/>
    <cellStyle name="Entrada 2 4 3 8 2" xfId="4154"/>
    <cellStyle name="Entrada 2 4 3 9" xfId="4155"/>
    <cellStyle name="Entrada 2 4 3 9 2" xfId="4156"/>
    <cellStyle name="Entrada 2 4 4" xfId="4157"/>
    <cellStyle name="Entrada 2 4 4 10" xfId="4158"/>
    <cellStyle name="Entrada 2 4 4 10 2" xfId="4159"/>
    <cellStyle name="Entrada 2 4 4 11" xfId="4160"/>
    <cellStyle name="Entrada 2 4 4 2" xfId="4161"/>
    <cellStyle name="Entrada 2 4 4 2 2" xfId="4162"/>
    <cellStyle name="Entrada 2 4 4 3" xfId="4163"/>
    <cellStyle name="Entrada 2 4 4 3 2" xfId="4164"/>
    <cellStyle name="Entrada 2 4 4 4" xfId="4165"/>
    <cellStyle name="Entrada 2 4 4 4 2" xfId="4166"/>
    <cellStyle name="Entrada 2 4 4 5" xfId="4167"/>
    <cellStyle name="Entrada 2 4 4 5 2" xfId="4168"/>
    <cellStyle name="Entrada 2 4 4 6" xfId="4169"/>
    <cellStyle name="Entrada 2 4 4 6 2" xfId="4170"/>
    <cellStyle name="Entrada 2 4 4 7" xfId="4171"/>
    <cellStyle name="Entrada 2 4 4 7 2" xfId="4172"/>
    <cellStyle name="Entrada 2 4 4 8" xfId="4173"/>
    <cellStyle name="Entrada 2 4 4 8 2" xfId="4174"/>
    <cellStyle name="Entrada 2 4 4 9" xfId="4175"/>
    <cellStyle name="Entrada 2 4 4 9 2" xfId="4176"/>
    <cellStyle name="Entrada 2 4 5" xfId="4177"/>
    <cellStyle name="Entrada 2 4 5 10" xfId="4178"/>
    <cellStyle name="Entrada 2 4 5 10 2" xfId="4179"/>
    <cellStyle name="Entrada 2 4 5 11" xfId="4180"/>
    <cellStyle name="Entrada 2 4 5 2" xfId="4181"/>
    <cellStyle name="Entrada 2 4 5 2 2" xfId="4182"/>
    <cellStyle name="Entrada 2 4 5 3" xfId="4183"/>
    <cellStyle name="Entrada 2 4 5 3 2" xfId="4184"/>
    <cellStyle name="Entrada 2 4 5 4" xfId="4185"/>
    <cellStyle name="Entrada 2 4 5 4 2" xfId="4186"/>
    <cellStyle name="Entrada 2 4 5 5" xfId="4187"/>
    <cellStyle name="Entrada 2 4 5 5 2" xfId="4188"/>
    <cellStyle name="Entrada 2 4 5 6" xfId="4189"/>
    <cellStyle name="Entrada 2 4 5 6 2" xfId="4190"/>
    <cellStyle name="Entrada 2 4 5 7" xfId="4191"/>
    <cellStyle name="Entrada 2 4 5 7 2" xfId="4192"/>
    <cellStyle name="Entrada 2 4 5 8" xfId="4193"/>
    <cellStyle name="Entrada 2 4 5 8 2" xfId="4194"/>
    <cellStyle name="Entrada 2 4 5 9" xfId="4195"/>
    <cellStyle name="Entrada 2 4 5 9 2" xfId="4196"/>
    <cellStyle name="Entrada 2 4 6" xfId="4197"/>
    <cellStyle name="Entrada 2 4 6 2" xfId="4198"/>
    <cellStyle name="Entrada 2 4 7" xfId="4199"/>
    <cellStyle name="Entrada 2 4 7 2" xfId="4200"/>
    <cellStyle name="Entrada 2 4 8" xfId="4201"/>
    <cellStyle name="Entrada 2 4 8 2" xfId="4202"/>
    <cellStyle name="Entrada 2 4 9" xfId="4203"/>
    <cellStyle name="Entrada 2 4 9 2" xfId="4204"/>
    <cellStyle name="Entrada 2 5" xfId="4205"/>
    <cellStyle name="Entrada 2 5 10" xfId="4206"/>
    <cellStyle name="Entrada 2 5 10 2" xfId="4207"/>
    <cellStyle name="Entrada 2 5 11" xfId="4208"/>
    <cellStyle name="Entrada 2 5 11 2" xfId="4209"/>
    <cellStyle name="Entrada 2 5 12" xfId="4210"/>
    <cellStyle name="Entrada 2 5 12 2" xfId="4211"/>
    <cellStyle name="Entrada 2 5 13" xfId="4212"/>
    <cellStyle name="Entrada 2 5 13 2" xfId="4213"/>
    <cellStyle name="Entrada 2 5 14" xfId="4214"/>
    <cellStyle name="Entrada 2 5 14 2" xfId="4215"/>
    <cellStyle name="Entrada 2 5 15" xfId="4216"/>
    <cellStyle name="Entrada 2 5 2" xfId="4217"/>
    <cellStyle name="Entrada 2 5 2 10" xfId="4218"/>
    <cellStyle name="Entrada 2 5 2 10 2" xfId="4219"/>
    <cellStyle name="Entrada 2 5 2 11" xfId="4220"/>
    <cellStyle name="Entrada 2 5 2 11 2" xfId="4221"/>
    <cellStyle name="Entrada 2 5 2 12" xfId="4222"/>
    <cellStyle name="Entrada 2 5 2 12 2" xfId="4223"/>
    <cellStyle name="Entrada 2 5 2 13" xfId="4224"/>
    <cellStyle name="Entrada 2 5 2 2" xfId="4225"/>
    <cellStyle name="Entrada 2 5 2 2 10" xfId="4226"/>
    <cellStyle name="Entrada 2 5 2 2 10 2" xfId="4227"/>
    <cellStyle name="Entrada 2 5 2 2 11" xfId="4228"/>
    <cellStyle name="Entrada 2 5 2 2 2" xfId="4229"/>
    <cellStyle name="Entrada 2 5 2 2 2 2" xfId="4230"/>
    <cellStyle name="Entrada 2 5 2 2 3" xfId="4231"/>
    <cellStyle name="Entrada 2 5 2 2 3 2" xfId="4232"/>
    <cellStyle name="Entrada 2 5 2 2 4" xfId="4233"/>
    <cellStyle name="Entrada 2 5 2 2 4 2" xfId="4234"/>
    <cellStyle name="Entrada 2 5 2 2 5" xfId="4235"/>
    <cellStyle name="Entrada 2 5 2 2 5 2" xfId="4236"/>
    <cellStyle name="Entrada 2 5 2 2 6" xfId="4237"/>
    <cellStyle name="Entrada 2 5 2 2 6 2" xfId="4238"/>
    <cellStyle name="Entrada 2 5 2 2 7" xfId="4239"/>
    <cellStyle name="Entrada 2 5 2 2 7 2" xfId="4240"/>
    <cellStyle name="Entrada 2 5 2 2 8" xfId="4241"/>
    <cellStyle name="Entrada 2 5 2 2 8 2" xfId="4242"/>
    <cellStyle name="Entrada 2 5 2 2 9" xfId="4243"/>
    <cellStyle name="Entrada 2 5 2 2 9 2" xfId="4244"/>
    <cellStyle name="Entrada 2 5 2 3" xfId="4245"/>
    <cellStyle name="Entrada 2 5 2 3 10" xfId="4246"/>
    <cellStyle name="Entrada 2 5 2 3 10 2" xfId="4247"/>
    <cellStyle name="Entrada 2 5 2 3 11" xfId="4248"/>
    <cellStyle name="Entrada 2 5 2 3 2" xfId="4249"/>
    <cellStyle name="Entrada 2 5 2 3 2 2" xfId="4250"/>
    <cellStyle name="Entrada 2 5 2 3 3" xfId="4251"/>
    <cellStyle name="Entrada 2 5 2 3 3 2" xfId="4252"/>
    <cellStyle name="Entrada 2 5 2 3 4" xfId="4253"/>
    <cellStyle name="Entrada 2 5 2 3 4 2" xfId="4254"/>
    <cellStyle name="Entrada 2 5 2 3 5" xfId="4255"/>
    <cellStyle name="Entrada 2 5 2 3 5 2" xfId="4256"/>
    <cellStyle name="Entrada 2 5 2 3 6" xfId="4257"/>
    <cellStyle name="Entrada 2 5 2 3 6 2" xfId="4258"/>
    <cellStyle name="Entrada 2 5 2 3 7" xfId="4259"/>
    <cellStyle name="Entrada 2 5 2 3 7 2" xfId="4260"/>
    <cellStyle name="Entrada 2 5 2 3 8" xfId="4261"/>
    <cellStyle name="Entrada 2 5 2 3 8 2" xfId="4262"/>
    <cellStyle name="Entrada 2 5 2 3 9" xfId="4263"/>
    <cellStyle name="Entrada 2 5 2 3 9 2" xfId="4264"/>
    <cellStyle name="Entrada 2 5 2 4" xfId="4265"/>
    <cellStyle name="Entrada 2 5 2 4 2" xfId="4266"/>
    <cellStyle name="Entrada 2 5 2 5" xfId="4267"/>
    <cellStyle name="Entrada 2 5 2 5 2" xfId="4268"/>
    <cellStyle name="Entrada 2 5 2 6" xfId="4269"/>
    <cellStyle name="Entrada 2 5 2 6 2" xfId="4270"/>
    <cellStyle name="Entrada 2 5 2 7" xfId="4271"/>
    <cellStyle name="Entrada 2 5 2 7 2" xfId="4272"/>
    <cellStyle name="Entrada 2 5 2 8" xfId="4273"/>
    <cellStyle name="Entrada 2 5 2 8 2" xfId="4274"/>
    <cellStyle name="Entrada 2 5 2 9" xfId="4275"/>
    <cellStyle name="Entrada 2 5 2 9 2" xfId="4276"/>
    <cellStyle name="Entrada 2 5 3" xfId="4277"/>
    <cellStyle name="Entrada 2 5 3 10" xfId="4278"/>
    <cellStyle name="Entrada 2 5 3 10 2" xfId="4279"/>
    <cellStyle name="Entrada 2 5 3 11" xfId="4280"/>
    <cellStyle name="Entrada 2 5 3 11 2" xfId="4281"/>
    <cellStyle name="Entrada 2 5 3 12" xfId="4282"/>
    <cellStyle name="Entrada 2 5 3 12 2" xfId="4283"/>
    <cellStyle name="Entrada 2 5 3 13" xfId="4284"/>
    <cellStyle name="Entrada 2 5 3 2" xfId="4285"/>
    <cellStyle name="Entrada 2 5 3 2 10" xfId="4286"/>
    <cellStyle name="Entrada 2 5 3 2 10 2" xfId="4287"/>
    <cellStyle name="Entrada 2 5 3 2 11" xfId="4288"/>
    <cellStyle name="Entrada 2 5 3 2 2" xfId="4289"/>
    <cellStyle name="Entrada 2 5 3 2 2 2" xfId="4290"/>
    <cellStyle name="Entrada 2 5 3 2 3" xfId="4291"/>
    <cellStyle name="Entrada 2 5 3 2 3 2" xfId="4292"/>
    <cellStyle name="Entrada 2 5 3 2 4" xfId="4293"/>
    <cellStyle name="Entrada 2 5 3 2 4 2" xfId="4294"/>
    <cellStyle name="Entrada 2 5 3 2 5" xfId="4295"/>
    <cellStyle name="Entrada 2 5 3 2 5 2" xfId="4296"/>
    <cellStyle name="Entrada 2 5 3 2 6" xfId="4297"/>
    <cellStyle name="Entrada 2 5 3 2 6 2" xfId="4298"/>
    <cellStyle name="Entrada 2 5 3 2 7" xfId="4299"/>
    <cellStyle name="Entrada 2 5 3 2 7 2" xfId="4300"/>
    <cellStyle name="Entrada 2 5 3 2 8" xfId="4301"/>
    <cellStyle name="Entrada 2 5 3 2 8 2" xfId="4302"/>
    <cellStyle name="Entrada 2 5 3 2 9" xfId="4303"/>
    <cellStyle name="Entrada 2 5 3 2 9 2" xfId="4304"/>
    <cellStyle name="Entrada 2 5 3 3" xfId="4305"/>
    <cellStyle name="Entrada 2 5 3 3 10" xfId="4306"/>
    <cellStyle name="Entrada 2 5 3 3 10 2" xfId="4307"/>
    <cellStyle name="Entrada 2 5 3 3 11" xfId="4308"/>
    <cellStyle name="Entrada 2 5 3 3 2" xfId="4309"/>
    <cellStyle name="Entrada 2 5 3 3 2 2" xfId="4310"/>
    <cellStyle name="Entrada 2 5 3 3 3" xfId="4311"/>
    <cellStyle name="Entrada 2 5 3 3 3 2" xfId="4312"/>
    <cellStyle name="Entrada 2 5 3 3 4" xfId="4313"/>
    <cellStyle name="Entrada 2 5 3 3 4 2" xfId="4314"/>
    <cellStyle name="Entrada 2 5 3 3 5" xfId="4315"/>
    <cellStyle name="Entrada 2 5 3 3 5 2" xfId="4316"/>
    <cellStyle name="Entrada 2 5 3 3 6" xfId="4317"/>
    <cellStyle name="Entrada 2 5 3 3 6 2" xfId="4318"/>
    <cellStyle name="Entrada 2 5 3 3 7" xfId="4319"/>
    <cellStyle name="Entrada 2 5 3 3 7 2" xfId="4320"/>
    <cellStyle name="Entrada 2 5 3 3 8" xfId="4321"/>
    <cellStyle name="Entrada 2 5 3 3 8 2" xfId="4322"/>
    <cellStyle name="Entrada 2 5 3 3 9" xfId="4323"/>
    <cellStyle name="Entrada 2 5 3 3 9 2" xfId="4324"/>
    <cellStyle name="Entrada 2 5 3 4" xfId="4325"/>
    <cellStyle name="Entrada 2 5 3 4 2" xfId="4326"/>
    <cellStyle name="Entrada 2 5 3 5" xfId="4327"/>
    <cellStyle name="Entrada 2 5 3 5 2" xfId="4328"/>
    <cellStyle name="Entrada 2 5 3 6" xfId="4329"/>
    <cellStyle name="Entrada 2 5 3 6 2" xfId="4330"/>
    <cellStyle name="Entrada 2 5 3 7" xfId="4331"/>
    <cellStyle name="Entrada 2 5 3 7 2" xfId="4332"/>
    <cellStyle name="Entrada 2 5 3 8" xfId="4333"/>
    <cellStyle name="Entrada 2 5 3 8 2" xfId="4334"/>
    <cellStyle name="Entrada 2 5 3 9" xfId="4335"/>
    <cellStyle name="Entrada 2 5 3 9 2" xfId="4336"/>
    <cellStyle name="Entrada 2 5 4" xfId="4337"/>
    <cellStyle name="Entrada 2 5 4 10" xfId="4338"/>
    <cellStyle name="Entrada 2 5 4 10 2" xfId="4339"/>
    <cellStyle name="Entrada 2 5 4 11" xfId="4340"/>
    <cellStyle name="Entrada 2 5 4 2" xfId="4341"/>
    <cellStyle name="Entrada 2 5 4 2 2" xfId="4342"/>
    <cellStyle name="Entrada 2 5 4 3" xfId="4343"/>
    <cellStyle name="Entrada 2 5 4 3 2" xfId="4344"/>
    <cellStyle name="Entrada 2 5 4 4" xfId="4345"/>
    <cellStyle name="Entrada 2 5 4 4 2" xfId="4346"/>
    <cellStyle name="Entrada 2 5 4 5" xfId="4347"/>
    <cellStyle name="Entrada 2 5 4 5 2" xfId="4348"/>
    <cellStyle name="Entrada 2 5 4 6" xfId="4349"/>
    <cellStyle name="Entrada 2 5 4 6 2" xfId="4350"/>
    <cellStyle name="Entrada 2 5 4 7" xfId="4351"/>
    <cellStyle name="Entrada 2 5 4 7 2" xfId="4352"/>
    <cellStyle name="Entrada 2 5 4 8" xfId="4353"/>
    <cellStyle name="Entrada 2 5 4 8 2" xfId="4354"/>
    <cellStyle name="Entrada 2 5 4 9" xfId="4355"/>
    <cellStyle name="Entrada 2 5 4 9 2" xfId="4356"/>
    <cellStyle name="Entrada 2 5 5" xfId="4357"/>
    <cellStyle name="Entrada 2 5 5 10" xfId="4358"/>
    <cellStyle name="Entrada 2 5 5 10 2" xfId="4359"/>
    <cellStyle name="Entrada 2 5 5 11" xfId="4360"/>
    <cellStyle name="Entrada 2 5 5 2" xfId="4361"/>
    <cellStyle name="Entrada 2 5 5 2 2" xfId="4362"/>
    <cellStyle name="Entrada 2 5 5 3" xfId="4363"/>
    <cellStyle name="Entrada 2 5 5 3 2" xfId="4364"/>
    <cellStyle name="Entrada 2 5 5 4" xfId="4365"/>
    <cellStyle name="Entrada 2 5 5 4 2" xfId="4366"/>
    <cellStyle name="Entrada 2 5 5 5" xfId="4367"/>
    <cellStyle name="Entrada 2 5 5 5 2" xfId="4368"/>
    <cellStyle name="Entrada 2 5 5 6" xfId="4369"/>
    <cellStyle name="Entrada 2 5 5 6 2" xfId="4370"/>
    <cellStyle name="Entrada 2 5 5 7" xfId="4371"/>
    <cellStyle name="Entrada 2 5 5 7 2" xfId="4372"/>
    <cellStyle name="Entrada 2 5 5 8" xfId="4373"/>
    <cellStyle name="Entrada 2 5 5 8 2" xfId="4374"/>
    <cellStyle name="Entrada 2 5 5 9" xfId="4375"/>
    <cellStyle name="Entrada 2 5 5 9 2" xfId="4376"/>
    <cellStyle name="Entrada 2 5 6" xfId="4377"/>
    <cellStyle name="Entrada 2 5 6 2" xfId="4378"/>
    <cellStyle name="Entrada 2 5 7" xfId="4379"/>
    <cellStyle name="Entrada 2 5 7 2" xfId="4380"/>
    <cellStyle name="Entrada 2 5 8" xfId="4381"/>
    <cellStyle name="Entrada 2 5 8 2" xfId="4382"/>
    <cellStyle name="Entrada 2 5 9" xfId="4383"/>
    <cellStyle name="Entrada 2 5 9 2" xfId="4384"/>
    <cellStyle name="Entrada 2 6" xfId="4385"/>
    <cellStyle name="Entrada 2 6 10" xfId="4386"/>
    <cellStyle name="Entrada 2 6 10 2" xfId="4387"/>
    <cellStyle name="Entrada 2 6 11" xfId="4388"/>
    <cellStyle name="Entrada 2 6 11 2" xfId="4389"/>
    <cellStyle name="Entrada 2 6 12" xfId="4390"/>
    <cellStyle name="Entrada 2 6 12 2" xfId="4391"/>
    <cellStyle name="Entrada 2 6 13" xfId="4392"/>
    <cellStyle name="Entrada 2 6 13 2" xfId="4393"/>
    <cellStyle name="Entrada 2 6 14" xfId="4394"/>
    <cellStyle name="Entrada 2 6 14 2" xfId="4395"/>
    <cellStyle name="Entrada 2 6 15" xfId="4396"/>
    <cellStyle name="Entrada 2 6 2" xfId="4397"/>
    <cellStyle name="Entrada 2 6 2 10" xfId="4398"/>
    <cellStyle name="Entrada 2 6 2 10 2" xfId="4399"/>
    <cellStyle name="Entrada 2 6 2 11" xfId="4400"/>
    <cellStyle name="Entrada 2 6 2 11 2" xfId="4401"/>
    <cellStyle name="Entrada 2 6 2 12" xfId="4402"/>
    <cellStyle name="Entrada 2 6 2 12 2" xfId="4403"/>
    <cellStyle name="Entrada 2 6 2 13" xfId="4404"/>
    <cellStyle name="Entrada 2 6 2 2" xfId="4405"/>
    <cellStyle name="Entrada 2 6 2 2 10" xfId="4406"/>
    <cellStyle name="Entrada 2 6 2 2 10 2" xfId="4407"/>
    <cellStyle name="Entrada 2 6 2 2 11" xfId="4408"/>
    <cellStyle name="Entrada 2 6 2 2 2" xfId="4409"/>
    <cellStyle name="Entrada 2 6 2 2 2 2" xfId="4410"/>
    <cellStyle name="Entrada 2 6 2 2 3" xfId="4411"/>
    <cellStyle name="Entrada 2 6 2 2 3 2" xfId="4412"/>
    <cellStyle name="Entrada 2 6 2 2 4" xfId="4413"/>
    <cellStyle name="Entrada 2 6 2 2 4 2" xfId="4414"/>
    <cellStyle name="Entrada 2 6 2 2 5" xfId="4415"/>
    <cellStyle name="Entrada 2 6 2 2 5 2" xfId="4416"/>
    <cellStyle name="Entrada 2 6 2 2 6" xfId="4417"/>
    <cellStyle name="Entrada 2 6 2 2 6 2" xfId="4418"/>
    <cellStyle name="Entrada 2 6 2 2 7" xfId="4419"/>
    <cellStyle name="Entrada 2 6 2 2 7 2" xfId="4420"/>
    <cellStyle name="Entrada 2 6 2 2 8" xfId="4421"/>
    <cellStyle name="Entrada 2 6 2 2 8 2" xfId="4422"/>
    <cellStyle name="Entrada 2 6 2 2 9" xfId="4423"/>
    <cellStyle name="Entrada 2 6 2 2 9 2" xfId="4424"/>
    <cellStyle name="Entrada 2 6 2 3" xfId="4425"/>
    <cellStyle name="Entrada 2 6 2 3 10" xfId="4426"/>
    <cellStyle name="Entrada 2 6 2 3 10 2" xfId="4427"/>
    <cellStyle name="Entrada 2 6 2 3 11" xfId="4428"/>
    <cellStyle name="Entrada 2 6 2 3 2" xfId="4429"/>
    <cellStyle name="Entrada 2 6 2 3 2 2" xfId="4430"/>
    <cellStyle name="Entrada 2 6 2 3 3" xfId="4431"/>
    <cellStyle name="Entrada 2 6 2 3 3 2" xfId="4432"/>
    <cellStyle name="Entrada 2 6 2 3 4" xfId="4433"/>
    <cellStyle name="Entrada 2 6 2 3 4 2" xfId="4434"/>
    <cellStyle name="Entrada 2 6 2 3 5" xfId="4435"/>
    <cellStyle name="Entrada 2 6 2 3 5 2" xfId="4436"/>
    <cellStyle name="Entrada 2 6 2 3 6" xfId="4437"/>
    <cellStyle name="Entrada 2 6 2 3 6 2" xfId="4438"/>
    <cellStyle name="Entrada 2 6 2 3 7" xfId="4439"/>
    <cellStyle name="Entrada 2 6 2 3 7 2" xfId="4440"/>
    <cellStyle name="Entrada 2 6 2 3 8" xfId="4441"/>
    <cellStyle name="Entrada 2 6 2 3 8 2" xfId="4442"/>
    <cellStyle name="Entrada 2 6 2 3 9" xfId="4443"/>
    <cellStyle name="Entrada 2 6 2 3 9 2" xfId="4444"/>
    <cellStyle name="Entrada 2 6 2 4" xfId="4445"/>
    <cellStyle name="Entrada 2 6 2 4 2" xfId="4446"/>
    <cellStyle name="Entrada 2 6 2 5" xfId="4447"/>
    <cellStyle name="Entrada 2 6 2 5 2" xfId="4448"/>
    <cellStyle name="Entrada 2 6 2 6" xfId="4449"/>
    <cellStyle name="Entrada 2 6 2 6 2" xfId="4450"/>
    <cellStyle name="Entrada 2 6 2 7" xfId="4451"/>
    <cellStyle name="Entrada 2 6 2 7 2" xfId="4452"/>
    <cellStyle name="Entrada 2 6 2 8" xfId="4453"/>
    <cellStyle name="Entrada 2 6 2 8 2" xfId="4454"/>
    <cellStyle name="Entrada 2 6 2 9" xfId="4455"/>
    <cellStyle name="Entrada 2 6 2 9 2" xfId="4456"/>
    <cellStyle name="Entrada 2 6 3" xfId="4457"/>
    <cellStyle name="Entrada 2 6 3 10" xfId="4458"/>
    <cellStyle name="Entrada 2 6 3 10 2" xfId="4459"/>
    <cellStyle name="Entrada 2 6 3 11" xfId="4460"/>
    <cellStyle name="Entrada 2 6 3 11 2" xfId="4461"/>
    <cellStyle name="Entrada 2 6 3 12" xfId="4462"/>
    <cellStyle name="Entrada 2 6 3 12 2" xfId="4463"/>
    <cellStyle name="Entrada 2 6 3 13" xfId="4464"/>
    <cellStyle name="Entrada 2 6 3 2" xfId="4465"/>
    <cellStyle name="Entrada 2 6 3 2 10" xfId="4466"/>
    <cellStyle name="Entrada 2 6 3 2 10 2" xfId="4467"/>
    <cellStyle name="Entrada 2 6 3 2 11" xfId="4468"/>
    <cellStyle name="Entrada 2 6 3 2 2" xfId="4469"/>
    <cellStyle name="Entrada 2 6 3 2 2 2" xfId="4470"/>
    <cellStyle name="Entrada 2 6 3 2 3" xfId="4471"/>
    <cellStyle name="Entrada 2 6 3 2 3 2" xfId="4472"/>
    <cellStyle name="Entrada 2 6 3 2 4" xfId="4473"/>
    <cellStyle name="Entrada 2 6 3 2 4 2" xfId="4474"/>
    <cellStyle name="Entrada 2 6 3 2 5" xfId="4475"/>
    <cellStyle name="Entrada 2 6 3 2 5 2" xfId="4476"/>
    <cellStyle name="Entrada 2 6 3 2 6" xfId="4477"/>
    <cellStyle name="Entrada 2 6 3 2 6 2" xfId="4478"/>
    <cellStyle name="Entrada 2 6 3 2 7" xfId="4479"/>
    <cellStyle name="Entrada 2 6 3 2 7 2" xfId="4480"/>
    <cellStyle name="Entrada 2 6 3 2 8" xfId="4481"/>
    <cellStyle name="Entrada 2 6 3 2 8 2" xfId="4482"/>
    <cellStyle name="Entrada 2 6 3 2 9" xfId="4483"/>
    <cellStyle name="Entrada 2 6 3 2 9 2" xfId="4484"/>
    <cellStyle name="Entrada 2 6 3 3" xfId="4485"/>
    <cellStyle name="Entrada 2 6 3 3 10" xfId="4486"/>
    <cellStyle name="Entrada 2 6 3 3 10 2" xfId="4487"/>
    <cellStyle name="Entrada 2 6 3 3 11" xfId="4488"/>
    <cellStyle name="Entrada 2 6 3 3 2" xfId="4489"/>
    <cellStyle name="Entrada 2 6 3 3 2 2" xfId="4490"/>
    <cellStyle name="Entrada 2 6 3 3 3" xfId="4491"/>
    <cellStyle name="Entrada 2 6 3 3 3 2" xfId="4492"/>
    <cellStyle name="Entrada 2 6 3 3 4" xfId="4493"/>
    <cellStyle name="Entrada 2 6 3 3 4 2" xfId="4494"/>
    <cellStyle name="Entrada 2 6 3 3 5" xfId="4495"/>
    <cellStyle name="Entrada 2 6 3 3 5 2" xfId="4496"/>
    <cellStyle name="Entrada 2 6 3 3 6" xfId="4497"/>
    <cellStyle name="Entrada 2 6 3 3 6 2" xfId="4498"/>
    <cellStyle name="Entrada 2 6 3 3 7" xfId="4499"/>
    <cellStyle name="Entrada 2 6 3 3 7 2" xfId="4500"/>
    <cellStyle name="Entrada 2 6 3 3 8" xfId="4501"/>
    <cellStyle name="Entrada 2 6 3 3 8 2" xfId="4502"/>
    <cellStyle name="Entrada 2 6 3 3 9" xfId="4503"/>
    <cellStyle name="Entrada 2 6 3 3 9 2" xfId="4504"/>
    <cellStyle name="Entrada 2 6 3 4" xfId="4505"/>
    <cellStyle name="Entrada 2 6 3 4 2" xfId="4506"/>
    <cellStyle name="Entrada 2 6 3 5" xfId="4507"/>
    <cellStyle name="Entrada 2 6 3 5 2" xfId="4508"/>
    <cellStyle name="Entrada 2 6 3 6" xfId="4509"/>
    <cellStyle name="Entrada 2 6 3 6 2" xfId="4510"/>
    <cellStyle name="Entrada 2 6 3 7" xfId="4511"/>
    <cellStyle name="Entrada 2 6 3 7 2" xfId="4512"/>
    <cellStyle name="Entrada 2 6 3 8" xfId="4513"/>
    <cellStyle name="Entrada 2 6 3 8 2" xfId="4514"/>
    <cellStyle name="Entrada 2 6 3 9" xfId="4515"/>
    <cellStyle name="Entrada 2 6 3 9 2" xfId="4516"/>
    <cellStyle name="Entrada 2 6 4" xfId="4517"/>
    <cellStyle name="Entrada 2 6 4 10" xfId="4518"/>
    <cellStyle name="Entrada 2 6 4 10 2" xfId="4519"/>
    <cellStyle name="Entrada 2 6 4 11" xfId="4520"/>
    <cellStyle name="Entrada 2 6 4 2" xfId="4521"/>
    <cellStyle name="Entrada 2 6 4 2 2" xfId="4522"/>
    <cellStyle name="Entrada 2 6 4 3" xfId="4523"/>
    <cellStyle name="Entrada 2 6 4 3 2" xfId="4524"/>
    <cellStyle name="Entrada 2 6 4 4" xfId="4525"/>
    <cellStyle name="Entrada 2 6 4 4 2" xfId="4526"/>
    <cellStyle name="Entrada 2 6 4 5" xfId="4527"/>
    <cellStyle name="Entrada 2 6 4 5 2" xfId="4528"/>
    <cellStyle name="Entrada 2 6 4 6" xfId="4529"/>
    <cellStyle name="Entrada 2 6 4 6 2" xfId="4530"/>
    <cellStyle name="Entrada 2 6 4 7" xfId="4531"/>
    <cellStyle name="Entrada 2 6 4 7 2" xfId="4532"/>
    <cellStyle name="Entrada 2 6 4 8" xfId="4533"/>
    <cellStyle name="Entrada 2 6 4 8 2" xfId="4534"/>
    <cellStyle name="Entrada 2 6 4 9" xfId="4535"/>
    <cellStyle name="Entrada 2 6 4 9 2" xfId="4536"/>
    <cellStyle name="Entrada 2 6 5" xfId="4537"/>
    <cellStyle name="Entrada 2 6 5 10" xfId="4538"/>
    <cellStyle name="Entrada 2 6 5 10 2" xfId="4539"/>
    <cellStyle name="Entrada 2 6 5 11" xfId="4540"/>
    <cellStyle name="Entrada 2 6 5 2" xfId="4541"/>
    <cellStyle name="Entrada 2 6 5 2 2" xfId="4542"/>
    <cellStyle name="Entrada 2 6 5 3" xfId="4543"/>
    <cellStyle name="Entrada 2 6 5 3 2" xfId="4544"/>
    <cellStyle name="Entrada 2 6 5 4" xfId="4545"/>
    <cellStyle name="Entrada 2 6 5 4 2" xfId="4546"/>
    <cellStyle name="Entrada 2 6 5 5" xfId="4547"/>
    <cellStyle name="Entrada 2 6 5 5 2" xfId="4548"/>
    <cellStyle name="Entrada 2 6 5 6" xfId="4549"/>
    <cellStyle name="Entrada 2 6 5 6 2" xfId="4550"/>
    <cellStyle name="Entrada 2 6 5 7" xfId="4551"/>
    <cellStyle name="Entrada 2 6 5 7 2" xfId="4552"/>
    <cellStyle name="Entrada 2 6 5 8" xfId="4553"/>
    <cellStyle name="Entrada 2 6 5 8 2" xfId="4554"/>
    <cellStyle name="Entrada 2 6 5 9" xfId="4555"/>
    <cellStyle name="Entrada 2 6 5 9 2" xfId="4556"/>
    <cellStyle name="Entrada 2 6 6" xfId="4557"/>
    <cellStyle name="Entrada 2 6 6 2" xfId="4558"/>
    <cellStyle name="Entrada 2 6 7" xfId="4559"/>
    <cellStyle name="Entrada 2 6 7 2" xfId="4560"/>
    <cellStyle name="Entrada 2 6 8" xfId="4561"/>
    <cellStyle name="Entrada 2 6 8 2" xfId="4562"/>
    <cellStyle name="Entrada 2 6 9" xfId="4563"/>
    <cellStyle name="Entrada 2 6 9 2" xfId="4564"/>
    <cellStyle name="Entrada 2 7" xfId="4565"/>
    <cellStyle name="Entrada 2 7 10" xfId="4566"/>
    <cellStyle name="Entrada 2 7 10 2" xfId="4567"/>
    <cellStyle name="Entrada 2 7 11" xfId="4568"/>
    <cellStyle name="Entrada 2 7 11 2" xfId="4569"/>
    <cellStyle name="Entrada 2 7 12" xfId="4570"/>
    <cellStyle name="Entrada 2 7 12 2" xfId="4571"/>
    <cellStyle name="Entrada 2 7 13" xfId="4572"/>
    <cellStyle name="Entrada 2 7 2" xfId="4573"/>
    <cellStyle name="Entrada 2 7 2 10" xfId="4574"/>
    <cellStyle name="Entrada 2 7 2 10 2" xfId="4575"/>
    <cellStyle name="Entrada 2 7 2 11" xfId="4576"/>
    <cellStyle name="Entrada 2 7 2 2" xfId="4577"/>
    <cellStyle name="Entrada 2 7 2 2 2" xfId="4578"/>
    <cellStyle name="Entrada 2 7 2 3" xfId="4579"/>
    <cellStyle name="Entrada 2 7 2 3 2" xfId="4580"/>
    <cellStyle name="Entrada 2 7 2 4" xfId="4581"/>
    <cellStyle name="Entrada 2 7 2 4 2" xfId="4582"/>
    <cellStyle name="Entrada 2 7 2 5" xfId="4583"/>
    <cellStyle name="Entrada 2 7 2 5 2" xfId="4584"/>
    <cellStyle name="Entrada 2 7 2 6" xfId="4585"/>
    <cellStyle name="Entrada 2 7 2 6 2" xfId="4586"/>
    <cellStyle name="Entrada 2 7 2 7" xfId="4587"/>
    <cellStyle name="Entrada 2 7 2 7 2" xfId="4588"/>
    <cellStyle name="Entrada 2 7 2 8" xfId="4589"/>
    <cellStyle name="Entrada 2 7 2 8 2" xfId="4590"/>
    <cellStyle name="Entrada 2 7 2 9" xfId="4591"/>
    <cellStyle name="Entrada 2 7 2 9 2" xfId="4592"/>
    <cellStyle name="Entrada 2 7 3" xfId="4593"/>
    <cellStyle name="Entrada 2 7 3 10" xfId="4594"/>
    <cellStyle name="Entrada 2 7 3 10 2" xfId="4595"/>
    <cellStyle name="Entrada 2 7 3 11" xfId="4596"/>
    <cellStyle name="Entrada 2 7 3 2" xfId="4597"/>
    <cellStyle name="Entrada 2 7 3 2 2" xfId="4598"/>
    <cellStyle name="Entrada 2 7 3 3" xfId="4599"/>
    <cellStyle name="Entrada 2 7 3 3 2" xfId="4600"/>
    <cellStyle name="Entrada 2 7 3 4" xfId="4601"/>
    <cellStyle name="Entrada 2 7 3 4 2" xfId="4602"/>
    <cellStyle name="Entrada 2 7 3 5" xfId="4603"/>
    <cellStyle name="Entrada 2 7 3 5 2" xfId="4604"/>
    <cellStyle name="Entrada 2 7 3 6" xfId="4605"/>
    <cellStyle name="Entrada 2 7 3 6 2" xfId="4606"/>
    <cellStyle name="Entrada 2 7 3 7" xfId="4607"/>
    <cellStyle name="Entrada 2 7 3 7 2" xfId="4608"/>
    <cellStyle name="Entrada 2 7 3 8" xfId="4609"/>
    <cellStyle name="Entrada 2 7 3 8 2" xfId="4610"/>
    <cellStyle name="Entrada 2 7 3 9" xfId="4611"/>
    <cellStyle name="Entrada 2 7 3 9 2" xfId="4612"/>
    <cellStyle name="Entrada 2 7 4" xfId="4613"/>
    <cellStyle name="Entrada 2 7 4 2" xfId="4614"/>
    <cellStyle name="Entrada 2 7 5" xfId="4615"/>
    <cellStyle name="Entrada 2 7 5 2" xfId="4616"/>
    <cellStyle name="Entrada 2 7 6" xfId="4617"/>
    <cellStyle name="Entrada 2 7 6 2" xfId="4618"/>
    <cellStyle name="Entrada 2 7 7" xfId="4619"/>
    <cellStyle name="Entrada 2 7 7 2" xfId="4620"/>
    <cellStyle name="Entrada 2 7 8" xfId="4621"/>
    <cellStyle name="Entrada 2 7 8 2" xfId="4622"/>
    <cellStyle name="Entrada 2 7 9" xfId="4623"/>
    <cellStyle name="Entrada 2 7 9 2" xfId="4624"/>
    <cellStyle name="Entrada 2 8" xfId="4625"/>
    <cellStyle name="Entrada 2 8 10" xfId="4626"/>
    <cellStyle name="Entrada 2 8 10 2" xfId="4627"/>
    <cellStyle name="Entrada 2 8 11" xfId="4628"/>
    <cellStyle name="Entrada 2 8 11 2" xfId="4629"/>
    <cellStyle name="Entrada 2 8 12" xfId="4630"/>
    <cellStyle name="Entrada 2 8 12 2" xfId="4631"/>
    <cellStyle name="Entrada 2 8 13" xfId="4632"/>
    <cellStyle name="Entrada 2 8 2" xfId="4633"/>
    <cellStyle name="Entrada 2 8 2 10" xfId="4634"/>
    <cellStyle name="Entrada 2 8 2 10 2" xfId="4635"/>
    <cellStyle name="Entrada 2 8 2 11" xfId="4636"/>
    <cellStyle name="Entrada 2 8 2 2" xfId="4637"/>
    <cellStyle name="Entrada 2 8 2 2 2" xfId="4638"/>
    <cellStyle name="Entrada 2 8 2 3" xfId="4639"/>
    <cellStyle name="Entrada 2 8 2 3 2" xfId="4640"/>
    <cellStyle name="Entrada 2 8 2 4" xfId="4641"/>
    <cellStyle name="Entrada 2 8 2 4 2" xfId="4642"/>
    <cellStyle name="Entrada 2 8 2 5" xfId="4643"/>
    <cellStyle name="Entrada 2 8 2 5 2" xfId="4644"/>
    <cellStyle name="Entrada 2 8 2 6" xfId="4645"/>
    <cellStyle name="Entrada 2 8 2 6 2" xfId="4646"/>
    <cellStyle name="Entrada 2 8 2 7" xfId="4647"/>
    <cellStyle name="Entrada 2 8 2 7 2" xfId="4648"/>
    <cellStyle name="Entrada 2 8 2 8" xfId="4649"/>
    <cellStyle name="Entrada 2 8 2 8 2" xfId="4650"/>
    <cellStyle name="Entrada 2 8 2 9" xfId="4651"/>
    <cellStyle name="Entrada 2 8 2 9 2" xfId="4652"/>
    <cellStyle name="Entrada 2 8 3" xfId="4653"/>
    <cellStyle name="Entrada 2 8 3 10" xfId="4654"/>
    <cellStyle name="Entrada 2 8 3 10 2" xfId="4655"/>
    <cellStyle name="Entrada 2 8 3 11" xfId="4656"/>
    <cellStyle name="Entrada 2 8 3 2" xfId="4657"/>
    <cellStyle name="Entrada 2 8 3 2 2" xfId="4658"/>
    <cellStyle name="Entrada 2 8 3 3" xfId="4659"/>
    <cellStyle name="Entrada 2 8 3 3 2" xfId="4660"/>
    <cellStyle name="Entrada 2 8 3 4" xfId="4661"/>
    <cellStyle name="Entrada 2 8 3 4 2" xfId="4662"/>
    <cellStyle name="Entrada 2 8 3 5" xfId="4663"/>
    <cellStyle name="Entrada 2 8 3 5 2" xfId="4664"/>
    <cellStyle name="Entrada 2 8 3 6" xfId="4665"/>
    <cellStyle name="Entrada 2 8 3 6 2" xfId="4666"/>
    <cellStyle name="Entrada 2 8 3 7" xfId="4667"/>
    <cellStyle name="Entrada 2 8 3 7 2" xfId="4668"/>
    <cellStyle name="Entrada 2 8 3 8" xfId="4669"/>
    <cellStyle name="Entrada 2 8 3 8 2" xfId="4670"/>
    <cellStyle name="Entrada 2 8 3 9" xfId="4671"/>
    <cellStyle name="Entrada 2 8 3 9 2" xfId="4672"/>
    <cellStyle name="Entrada 2 8 4" xfId="4673"/>
    <cellStyle name="Entrada 2 8 4 2" xfId="4674"/>
    <cellStyle name="Entrada 2 8 5" xfId="4675"/>
    <cellStyle name="Entrada 2 8 5 2" xfId="4676"/>
    <cellStyle name="Entrada 2 8 6" xfId="4677"/>
    <cellStyle name="Entrada 2 8 6 2" xfId="4678"/>
    <cellStyle name="Entrada 2 8 7" xfId="4679"/>
    <cellStyle name="Entrada 2 8 7 2" xfId="4680"/>
    <cellStyle name="Entrada 2 8 8" xfId="4681"/>
    <cellStyle name="Entrada 2 8 8 2" xfId="4682"/>
    <cellStyle name="Entrada 2 8 9" xfId="4683"/>
    <cellStyle name="Entrada 2 8 9 2" xfId="4684"/>
    <cellStyle name="Entrada 2 9" xfId="4685"/>
    <cellStyle name="Entrada 2 9 2" xfId="4686"/>
    <cellStyle name="Entrada 3" xfId="4687"/>
    <cellStyle name="Entrada 3 10" xfId="4688"/>
    <cellStyle name="Entrada 3 10 2" xfId="4689"/>
    <cellStyle name="Entrada 3 11" xfId="4690"/>
    <cellStyle name="Entrada 3 11 2" xfId="4691"/>
    <cellStyle name="Entrada 3 12" xfId="4692"/>
    <cellStyle name="Entrada 3 12 2" xfId="4693"/>
    <cellStyle name="Entrada 3 13" xfId="4694"/>
    <cellStyle name="Entrada 3 13 2" xfId="4695"/>
    <cellStyle name="Entrada 3 14" xfId="4696"/>
    <cellStyle name="Entrada 3 14 2" xfId="4697"/>
    <cellStyle name="Entrada 3 15" xfId="4698"/>
    <cellStyle name="Entrada 3 16" xfId="4699"/>
    <cellStyle name="Entrada 3 17" xfId="4700"/>
    <cellStyle name="Entrada 3 2" xfId="4701"/>
    <cellStyle name="Entrada 3 2 10" xfId="4702"/>
    <cellStyle name="Entrada 3 2 10 2" xfId="4703"/>
    <cellStyle name="Entrada 3 2 11" xfId="4704"/>
    <cellStyle name="Entrada 3 2 11 2" xfId="4705"/>
    <cellStyle name="Entrada 3 2 12" xfId="4706"/>
    <cellStyle name="Entrada 3 2 12 2" xfId="4707"/>
    <cellStyle name="Entrada 3 2 13" xfId="4708"/>
    <cellStyle name="Entrada 3 2 13 2" xfId="4709"/>
    <cellStyle name="Entrada 3 2 14" xfId="4710"/>
    <cellStyle name="Entrada 3 2 14 2" xfId="4711"/>
    <cellStyle name="Entrada 3 2 15" xfId="4712"/>
    <cellStyle name="Entrada 3 2 16" xfId="4713"/>
    <cellStyle name="Entrada 3 2 2" xfId="4714"/>
    <cellStyle name="Entrada 3 2 2 10" xfId="4715"/>
    <cellStyle name="Entrada 3 2 2 10 2" xfId="4716"/>
    <cellStyle name="Entrada 3 2 2 11" xfId="4717"/>
    <cellStyle name="Entrada 3 2 2 11 2" xfId="4718"/>
    <cellStyle name="Entrada 3 2 2 12" xfId="4719"/>
    <cellStyle name="Entrada 3 2 2 12 2" xfId="4720"/>
    <cellStyle name="Entrada 3 2 2 13" xfId="4721"/>
    <cellStyle name="Entrada 3 2 2 2" xfId="4722"/>
    <cellStyle name="Entrada 3 2 2 2 10" xfId="4723"/>
    <cellStyle name="Entrada 3 2 2 2 10 2" xfId="4724"/>
    <cellStyle name="Entrada 3 2 2 2 11" xfId="4725"/>
    <cellStyle name="Entrada 3 2 2 2 2" xfId="4726"/>
    <cellStyle name="Entrada 3 2 2 2 2 2" xfId="4727"/>
    <cellStyle name="Entrada 3 2 2 2 3" xfId="4728"/>
    <cellStyle name="Entrada 3 2 2 2 3 2" xfId="4729"/>
    <cellStyle name="Entrada 3 2 2 2 4" xfId="4730"/>
    <cellStyle name="Entrada 3 2 2 2 4 2" xfId="4731"/>
    <cellStyle name="Entrada 3 2 2 2 5" xfId="4732"/>
    <cellStyle name="Entrada 3 2 2 2 5 2" xfId="4733"/>
    <cellStyle name="Entrada 3 2 2 2 6" xfId="4734"/>
    <cellStyle name="Entrada 3 2 2 2 6 2" xfId="4735"/>
    <cellStyle name="Entrada 3 2 2 2 7" xfId="4736"/>
    <cellStyle name="Entrada 3 2 2 2 7 2" xfId="4737"/>
    <cellStyle name="Entrada 3 2 2 2 8" xfId="4738"/>
    <cellStyle name="Entrada 3 2 2 2 8 2" xfId="4739"/>
    <cellStyle name="Entrada 3 2 2 2 9" xfId="4740"/>
    <cellStyle name="Entrada 3 2 2 2 9 2" xfId="4741"/>
    <cellStyle name="Entrada 3 2 2 3" xfId="4742"/>
    <cellStyle name="Entrada 3 2 2 3 10" xfId="4743"/>
    <cellStyle name="Entrada 3 2 2 3 10 2" xfId="4744"/>
    <cellStyle name="Entrada 3 2 2 3 11" xfId="4745"/>
    <cellStyle name="Entrada 3 2 2 3 2" xfId="4746"/>
    <cellStyle name="Entrada 3 2 2 3 2 2" xfId="4747"/>
    <cellStyle name="Entrada 3 2 2 3 3" xfId="4748"/>
    <cellStyle name="Entrada 3 2 2 3 3 2" xfId="4749"/>
    <cellStyle name="Entrada 3 2 2 3 4" xfId="4750"/>
    <cellStyle name="Entrada 3 2 2 3 4 2" xfId="4751"/>
    <cellStyle name="Entrada 3 2 2 3 5" xfId="4752"/>
    <cellStyle name="Entrada 3 2 2 3 5 2" xfId="4753"/>
    <cellStyle name="Entrada 3 2 2 3 6" xfId="4754"/>
    <cellStyle name="Entrada 3 2 2 3 6 2" xfId="4755"/>
    <cellStyle name="Entrada 3 2 2 3 7" xfId="4756"/>
    <cellStyle name="Entrada 3 2 2 3 7 2" xfId="4757"/>
    <cellStyle name="Entrada 3 2 2 3 8" xfId="4758"/>
    <cellStyle name="Entrada 3 2 2 3 8 2" xfId="4759"/>
    <cellStyle name="Entrada 3 2 2 3 9" xfId="4760"/>
    <cellStyle name="Entrada 3 2 2 3 9 2" xfId="4761"/>
    <cellStyle name="Entrada 3 2 2 4" xfId="4762"/>
    <cellStyle name="Entrada 3 2 2 4 2" xfId="4763"/>
    <cellStyle name="Entrada 3 2 2 5" xfId="4764"/>
    <cellStyle name="Entrada 3 2 2 5 2" xfId="4765"/>
    <cellStyle name="Entrada 3 2 2 6" xfId="4766"/>
    <cellStyle name="Entrada 3 2 2 6 2" xfId="4767"/>
    <cellStyle name="Entrada 3 2 2 7" xfId="4768"/>
    <cellStyle name="Entrada 3 2 2 7 2" xfId="4769"/>
    <cellStyle name="Entrada 3 2 2 8" xfId="4770"/>
    <cellStyle name="Entrada 3 2 2 8 2" xfId="4771"/>
    <cellStyle name="Entrada 3 2 2 9" xfId="4772"/>
    <cellStyle name="Entrada 3 2 2 9 2" xfId="4773"/>
    <cellStyle name="Entrada 3 2 3" xfId="4774"/>
    <cellStyle name="Entrada 3 2 3 10" xfId="4775"/>
    <cellStyle name="Entrada 3 2 3 10 2" xfId="4776"/>
    <cellStyle name="Entrada 3 2 3 11" xfId="4777"/>
    <cellStyle name="Entrada 3 2 3 11 2" xfId="4778"/>
    <cellStyle name="Entrada 3 2 3 12" xfId="4779"/>
    <cellStyle name="Entrada 3 2 3 12 2" xfId="4780"/>
    <cellStyle name="Entrada 3 2 3 13" xfId="4781"/>
    <cellStyle name="Entrada 3 2 3 2" xfId="4782"/>
    <cellStyle name="Entrada 3 2 3 2 10" xfId="4783"/>
    <cellStyle name="Entrada 3 2 3 2 10 2" xfId="4784"/>
    <cellStyle name="Entrada 3 2 3 2 11" xfId="4785"/>
    <cellStyle name="Entrada 3 2 3 2 2" xfId="4786"/>
    <cellStyle name="Entrada 3 2 3 2 2 2" xfId="4787"/>
    <cellStyle name="Entrada 3 2 3 2 3" xfId="4788"/>
    <cellStyle name="Entrada 3 2 3 2 3 2" xfId="4789"/>
    <cellStyle name="Entrada 3 2 3 2 4" xfId="4790"/>
    <cellStyle name="Entrada 3 2 3 2 4 2" xfId="4791"/>
    <cellStyle name="Entrada 3 2 3 2 5" xfId="4792"/>
    <cellStyle name="Entrada 3 2 3 2 5 2" xfId="4793"/>
    <cellStyle name="Entrada 3 2 3 2 6" xfId="4794"/>
    <cellStyle name="Entrada 3 2 3 2 6 2" xfId="4795"/>
    <cellStyle name="Entrada 3 2 3 2 7" xfId="4796"/>
    <cellStyle name="Entrada 3 2 3 2 7 2" xfId="4797"/>
    <cellStyle name="Entrada 3 2 3 2 8" xfId="4798"/>
    <cellStyle name="Entrada 3 2 3 2 8 2" xfId="4799"/>
    <cellStyle name="Entrada 3 2 3 2 9" xfId="4800"/>
    <cellStyle name="Entrada 3 2 3 2 9 2" xfId="4801"/>
    <cellStyle name="Entrada 3 2 3 3" xfId="4802"/>
    <cellStyle name="Entrada 3 2 3 3 10" xfId="4803"/>
    <cellStyle name="Entrada 3 2 3 3 10 2" xfId="4804"/>
    <cellStyle name="Entrada 3 2 3 3 11" xfId="4805"/>
    <cellStyle name="Entrada 3 2 3 3 2" xfId="4806"/>
    <cellStyle name="Entrada 3 2 3 3 2 2" xfId="4807"/>
    <cellStyle name="Entrada 3 2 3 3 3" xfId="4808"/>
    <cellStyle name="Entrada 3 2 3 3 3 2" xfId="4809"/>
    <cellStyle name="Entrada 3 2 3 3 4" xfId="4810"/>
    <cellStyle name="Entrada 3 2 3 3 4 2" xfId="4811"/>
    <cellStyle name="Entrada 3 2 3 3 5" xfId="4812"/>
    <cellStyle name="Entrada 3 2 3 3 5 2" xfId="4813"/>
    <cellStyle name="Entrada 3 2 3 3 6" xfId="4814"/>
    <cellStyle name="Entrada 3 2 3 3 6 2" xfId="4815"/>
    <cellStyle name="Entrada 3 2 3 3 7" xfId="4816"/>
    <cellStyle name="Entrada 3 2 3 3 7 2" xfId="4817"/>
    <cellStyle name="Entrada 3 2 3 3 8" xfId="4818"/>
    <cellStyle name="Entrada 3 2 3 3 8 2" xfId="4819"/>
    <cellStyle name="Entrada 3 2 3 3 9" xfId="4820"/>
    <cellStyle name="Entrada 3 2 3 3 9 2" xfId="4821"/>
    <cellStyle name="Entrada 3 2 3 4" xfId="4822"/>
    <cellStyle name="Entrada 3 2 3 4 2" xfId="4823"/>
    <cellStyle name="Entrada 3 2 3 5" xfId="4824"/>
    <cellStyle name="Entrada 3 2 3 5 2" xfId="4825"/>
    <cellStyle name="Entrada 3 2 3 6" xfId="4826"/>
    <cellStyle name="Entrada 3 2 3 6 2" xfId="4827"/>
    <cellStyle name="Entrada 3 2 3 7" xfId="4828"/>
    <cellStyle name="Entrada 3 2 3 7 2" xfId="4829"/>
    <cellStyle name="Entrada 3 2 3 8" xfId="4830"/>
    <cellStyle name="Entrada 3 2 3 8 2" xfId="4831"/>
    <cellStyle name="Entrada 3 2 3 9" xfId="4832"/>
    <cellStyle name="Entrada 3 2 3 9 2" xfId="4833"/>
    <cellStyle name="Entrada 3 2 4" xfId="4834"/>
    <cellStyle name="Entrada 3 2 4 10" xfId="4835"/>
    <cellStyle name="Entrada 3 2 4 10 2" xfId="4836"/>
    <cellStyle name="Entrada 3 2 4 11" xfId="4837"/>
    <cellStyle name="Entrada 3 2 4 2" xfId="4838"/>
    <cellStyle name="Entrada 3 2 4 2 2" xfId="4839"/>
    <cellStyle name="Entrada 3 2 4 3" xfId="4840"/>
    <cellStyle name="Entrada 3 2 4 3 2" xfId="4841"/>
    <cellStyle name="Entrada 3 2 4 4" xfId="4842"/>
    <cellStyle name="Entrada 3 2 4 4 2" xfId="4843"/>
    <cellStyle name="Entrada 3 2 4 5" xfId="4844"/>
    <cellStyle name="Entrada 3 2 4 5 2" xfId="4845"/>
    <cellStyle name="Entrada 3 2 4 6" xfId="4846"/>
    <cellStyle name="Entrada 3 2 4 6 2" xfId="4847"/>
    <cellStyle name="Entrada 3 2 4 7" xfId="4848"/>
    <cellStyle name="Entrada 3 2 4 7 2" xfId="4849"/>
    <cellStyle name="Entrada 3 2 4 8" xfId="4850"/>
    <cellStyle name="Entrada 3 2 4 8 2" xfId="4851"/>
    <cellStyle name="Entrada 3 2 4 9" xfId="4852"/>
    <cellStyle name="Entrada 3 2 4 9 2" xfId="4853"/>
    <cellStyle name="Entrada 3 2 5" xfId="4854"/>
    <cellStyle name="Entrada 3 2 5 10" xfId="4855"/>
    <cellStyle name="Entrada 3 2 5 10 2" xfId="4856"/>
    <cellStyle name="Entrada 3 2 5 11" xfId="4857"/>
    <cellStyle name="Entrada 3 2 5 2" xfId="4858"/>
    <cellStyle name="Entrada 3 2 5 2 2" xfId="4859"/>
    <cellStyle name="Entrada 3 2 5 3" xfId="4860"/>
    <cellStyle name="Entrada 3 2 5 3 2" xfId="4861"/>
    <cellStyle name="Entrada 3 2 5 4" xfId="4862"/>
    <cellStyle name="Entrada 3 2 5 4 2" xfId="4863"/>
    <cellStyle name="Entrada 3 2 5 5" xfId="4864"/>
    <cellStyle name="Entrada 3 2 5 5 2" xfId="4865"/>
    <cellStyle name="Entrada 3 2 5 6" xfId="4866"/>
    <cellStyle name="Entrada 3 2 5 6 2" xfId="4867"/>
    <cellStyle name="Entrada 3 2 5 7" xfId="4868"/>
    <cellStyle name="Entrada 3 2 5 7 2" xfId="4869"/>
    <cellStyle name="Entrada 3 2 5 8" xfId="4870"/>
    <cellStyle name="Entrada 3 2 5 8 2" xfId="4871"/>
    <cellStyle name="Entrada 3 2 5 9" xfId="4872"/>
    <cellStyle name="Entrada 3 2 5 9 2" xfId="4873"/>
    <cellStyle name="Entrada 3 2 6" xfId="4874"/>
    <cellStyle name="Entrada 3 2 6 2" xfId="4875"/>
    <cellStyle name="Entrada 3 2 7" xfId="4876"/>
    <cellStyle name="Entrada 3 2 7 2" xfId="4877"/>
    <cellStyle name="Entrada 3 2 8" xfId="4878"/>
    <cellStyle name="Entrada 3 2 8 2" xfId="4879"/>
    <cellStyle name="Entrada 3 2 9" xfId="4880"/>
    <cellStyle name="Entrada 3 2 9 2" xfId="4881"/>
    <cellStyle name="Entrada 3 3" xfId="4882"/>
    <cellStyle name="Entrada 3 3 10" xfId="4883"/>
    <cellStyle name="Entrada 3 3 10 2" xfId="4884"/>
    <cellStyle name="Entrada 3 3 11" xfId="4885"/>
    <cellStyle name="Entrada 3 3 11 2" xfId="4886"/>
    <cellStyle name="Entrada 3 3 12" xfId="4887"/>
    <cellStyle name="Entrada 3 3 12 2" xfId="4888"/>
    <cellStyle name="Entrada 3 3 13" xfId="4889"/>
    <cellStyle name="Entrada 3 3 13 2" xfId="4890"/>
    <cellStyle name="Entrada 3 3 14" xfId="4891"/>
    <cellStyle name="Entrada 3 3 14 2" xfId="4892"/>
    <cellStyle name="Entrada 3 3 15" xfId="4893"/>
    <cellStyle name="Entrada 3 3 2" xfId="4894"/>
    <cellStyle name="Entrada 3 3 2 10" xfId="4895"/>
    <cellStyle name="Entrada 3 3 2 10 2" xfId="4896"/>
    <cellStyle name="Entrada 3 3 2 11" xfId="4897"/>
    <cellStyle name="Entrada 3 3 2 11 2" xfId="4898"/>
    <cellStyle name="Entrada 3 3 2 12" xfId="4899"/>
    <cellStyle name="Entrada 3 3 2 12 2" xfId="4900"/>
    <cellStyle name="Entrada 3 3 2 13" xfId="4901"/>
    <cellStyle name="Entrada 3 3 2 2" xfId="4902"/>
    <cellStyle name="Entrada 3 3 2 2 10" xfId="4903"/>
    <cellStyle name="Entrada 3 3 2 2 10 2" xfId="4904"/>
    <cellStyle name="Entrada 3 3 2 2 11" xfId="4905"/>
    <cellStyle name="Entrada 3 3 2 2 2" xfId="4906"/>
    <cellStyle name="Entrada 3 3 2 2 2 2" xfId="4907"/>
    <cellStyle name="Entrada 3 3 2 2 3" xfId="4908"/>
    <cellStyle name="Entrada 3 3 2 2 3 2" xfId="4909"/>
    <cellStyle name="Entrada 3 3 2 2 4" xfId="4910"/>
    <cellStyle name="Entrada 3 3 2 2 4 2" xfId="4911"/>
    <cellStyle name="Entrada 3 3 2 2 5" xfId="4912"/>
    <cellStyle name="Entrada 3 3 2 2 5 2" xfId="4913"/>
    <cellStyle name="Entrada 3 3 2 2 6" xfId="4914"/>
    <cellStyle name="Entrada 3 3 2 2 6 2" xfId="4915"/>
    <cellStyle name="Entrada 3 3 2 2 7" xfId="4916"/>
    <cellStyle name="Entrada 3 3 2 2 7 2" xfId="4917"/>
    <cellStyle name="Entrada 3 3 2 2 8" xfId="4918"/>
    <cellStyle name="Entrada 3 3 2 2 8 2" xfId="4919"/>
    <cellStyle name="Entrada 3 3 2 2 9" xfId="4920"/>
    <cellStyle name="Entrada 3 3 2 2 9 2" xfId="4921"/>
    <cellStyle name="Entrada 3 3 2 3" xfId="4922"/>
    <cellStyle name="Entrada 3 3 2 3 10" xfId="4923"/>
    <cellStyle name="Entrada 3 3 2 3 10 2" xfId="4924"/>
    <cellStyle name="Entrada 3 3 2 3 11" xfId="4925"/>
    <cellStyle name="Entrada 3 3 2 3 2" xfId="4926"/>
    <cellStyle name="Entrada 3 3 2 3 2 2" xfId="4927"/>
    <cellStyle name="Entrada 3 3 2 3 3" xfId="4928"/>
    <cellStyle name="Entrada 3 3 2 3 3 2" xfId="4929"/>
    <cellStyle name="Entrada 3 3 2 3 4" xfId="4930"/>
    <cellStyle name="Entrada 3 3 2 3 4 2" xfId="4931"/>
    <cellStyle name="Entrada 3 3 2 3 5" xfId="4932"/>
    <cellStyle name="Entrada 3 3 2 3 5 2" xfId="4933"/>
    <cellStyle name="Entrada 3 3 2 3 6" xfId="4934"/>
    <cellStyle name="Entrada 3 3 2 3 6 2" xfId="4935"/>
    <cellStyle name="Entrada 3 3 2 3 7" xfId="4936"/>
    <cellStyle name="Entrada 3 3 2 3 7 2" xfId="4937"/>
    <cellStyle name="Entrada 3 3 2 3 8" xfId="4938"/>
    <cellStyle name="Entrada 3 3 2 3 8 2" xfId="4939"/>
    <cellStyle name="Entrada 3 3 2 3 9" xfId="4940"/>
    <cellStyle name="Entrada 3 3 2 3 9 2" xfId="4941"/>
    <cellStyle name="Entrada 3 3 2 4" xfId="4942"/>
    <cellStyle name="Entrada 3 3 2 4 2" xfId="4943"/>
    <cellStyle name="Entrada 3 3 2 5" xfId="4944"/>
    <cellStyle name="Entrada 3 3 2 5 2" xfId="4945"/>
    <cellStyle name="Entrada 3 3 2 6" xfId="4946"/>
    <cellStyle name="Entrada 3 3 2 6 2" xfId="4947"/>
    <cellStyle name="Entrada 3 3 2 7" xfId="4948"/>
    <cellStyle name="Entrada 3 3 2 7 2" xfId="4949"/>
    <cellStyle name="Entrada 3 3 2 8" xfId="4950"/>
    <cellStyle name="Entrada 3 3 2 8 2" xfId="4951"/>
    <cellStyle name="Entrada 3 3 2 9" xfId="4952"/>
    <cellStyle name="Entrada 3 3 2 9 2" xfId="4953"/>
    <cellStyle name="Entrada 3 3 3" xfId="4954"/>
    <cellStyle name="Entrada 3 3 3 10" xfId="4955"/>
    <cellStyle name="Entrada 3 3 3 10 2" xfId="4956"/>
    <cellStyle name="Entrada 3 3 3 11" xfId="4957"/>
    <cellStyle name="Entrada 3 3 3 11 2" xfId="4958"/>
    <cellStyle name="Entrada 3 3 3 12" xfId="4959"/>
    <cellStyle name="Entrada 3 3 3 12 2" xfId="4960"/>
    <cellStyle name="Entrada 3 3 3 13" xfId="4961"/>
    <cellStyle name="Entrada 3 3 3 2" xfId="4962"/>
    <cellStyle name="Entrada 3 3 3 2 10" xfId="4963"/>
    <cellStyle name="Entrada 3 3 3 2 10 2" xfId="4964"/>
    <cellStyle name="Entrada 3 3 3 2 11" xfId="4965"/>
    <cellStyle name="Entrada 3 3 3 2 2" xfId="4966"/>
    <cellStyle name="Entrada 3 3 3 2 2 2" xfId="4967"/>
    <cellStyle name="Entrada 3 3 3 2 3" xfId="4968"/>
    <cellStyle name="Entrada 3 3 3 2 3 2" xfId="4969"/>
    <cellStyle name="Entrada 3 3 3 2 4" xfId="4970"/>
    <cellStyle name="Entrada 3 3 3 2 4 2" xfId="4971"/>
    <cellStyle name="Entrada 3 3 3 2 5" xfId="4972"/>
    <cellStyle name="Entrada 3 3 3 2 5 2" xfId="4973"/>
    <cellStyle name="Entrada 3 3 3 2 6" xfId="4974"/>
    <cellStyle name="Entrada 3 3 3 2 6 2" xfId="4975"/>
    <cellStyle name="Entrada 3 3 3 2 7" xfId="4976"/>
    <cellStyle name="Entrada 3 3 3 2 7 2" xfId="4977"/>
    <cellStyle name="Entrada 3 3 3 2 8" xfId="4978"/>
    <cellStyle name="Entrada 3 3 3 2 8 2" xfId="4979"/>
    <cellStyle name="Entrada 3 3 3 2 9" xfId="4980"/>
    <cellStyle name="Entrada 3 3 3 2 9 2" xfId="4981"/>
    <cellStyle name="Entrada 3 3 3 3" xfId="4982"/>
    <cellStyle name="Entrada 3 3 3 3 10" xfId="4983"/>
    <cellStyle name="Entrada 3 3 3 3 10 2" xfId="4984"/>
    <cellStyle name="Entrada 3 3 3 3 11" xfId="4985"/>
    <cellStyle name="Entrada 3 3 3 3 2" xfId="4986"/>
    <cellStyle name="Entrada 3 3 3 3 2 2" xfId="4987"/>
    <cellStyle name="Entrada 3 3 3 3 3" xfId="4988"/>
    <cellStyle name="Entrada 3 3 3 3 3 2" xfId="4989"/>
    <cellStyle name="Entrada 3 3 3 3 4" xfId="4990"/>
    <cellStyle name="Entrada 3 3 3 3 4 2" xfId="4991"/>
    <cellStyle name="Entrada 3 3 3 3 5" xfId="4992"/>
    <cellStyle name="Entrada 3 3 3 3 5 2" xfId="4993"/>
    <cellStyle name="Entrada 3 3 3 3 6" xfId="4994"/>
    <cellStyle name="Entrada 3 3 3 3 6 2" xfId="4995"/>
    <cellStyle name="Entrada 3 3 3 3 7" xfId="4996"/>
    <cellStyle name="Entrada 3 3 3 3 7 2" xfId="4997"/>
    <cellStyle name="Entrada 3 3 3 3 8" xfId="4998"/>
    <cellStyle name="Entrada 3 3 3 3 8 2" xfId="4999"/>
    <cellStyle name="Entrada 3 3 3 3 9" xfId="5000"/>
    <cellStyle name="Entrada 3 3 3 3 9 2" xfId="5001"/>
    <cellStyle name="Entrada 3 3 3 4" xfId="5002"/>
    <cellStyle name="Entrada 3 3 3 4 2" xfId="5003"/>
    <cellStyle name="Entrada 3 3 3 5" xfId="5004"/>
    <cellStyle name="Entrada 3 3 3 5 2" xfId="5005"/>
    <cellStyle name="Entrada 3 3 3 6" xfId="5006"/>
    <cellStyle name="Entrada 3 3 3 6 2" xfId="5007"/>
    <cellStyle name="Entrada 3 3 3 7" xfId="5008"/>
    <cellStyle name="Entrada 3 3 3 7 2" xfId="5009"/>
    <cellStyle name="Entrada 3 3 3 8" xfId="5010"/>
    <cellStyle name="Entrada 3 3 3 8 2" xfId="5011"/>
    <cellStyle name="Entrada 3 3 3 9" xfId="5012"/>
    <cellStyle name="Entrada 3 3 3 9 2" xfId="5013"/>
    <cellStyle name="Entrada 3 3 4" xfId="5014"/>
    <cellStyle name="Entrada 3 3 4 10" xfId="5015"/>
    <cellStyle name="Entrada 3 3 4 10 2" xfId="5016"/>
    <cellStyle name="Entrada 3 3 4 11" xfId="5017"/>
    <cellStyle name="Entrada 3 3 4 2" xfId="5018"/>
    <cellStyle name="Entrada 3 3 4 2 2" xfId="5019"/>
    <cellStyle name="Entrada 3 3 4 3" xfId="5020"/>
    <cellStyle name="Entrada 3 3 4 3 2" xfId="5021"/>
    <cellStyle name="Entrada 3 3 4 4" xfId="5022"/>
    <cellStyle name="Entrada 3 3 4 4 2" xfId="5023"/>
    <cellStyle name="Entrada 3 3 4 5" xfId="5024"/>
    <cellStyle name="Entrada 3 3 4 5 2" xfId="5025"/>
    <cellStyle name="Entrada 3 3 4 6" xfId="5026"/>
    <cellStyle name="Entrada 3 3 4 6 2" xfId="5027"/>
    <cellStyle name="Entrada 3 3 4 7" xfId="5028"/>
    <cellStyle name="Entrada 3 3 4 7 2" xfId="5029"/>
    <cellStyle name="Entrada 3 3 4 8" xfId="5030"/>
    <cellStyle name="Entrada 3 3 4 8 2" xfId="5031"/>
    <cellStyle name="Entrada 3 3 4 9" xfId="5032"/>
    <cellStyle name="Entrada 3 3 4 9 2" xfId="5033"/>
    <cellStyle name="Entrada 3 3 5" xfId="5034"/>
    <cellStyle name="Entrada 3 3 5 10" xfId="5035"/>
    <cellStyle name="Entrada 3 3 5 10 2" xfId="5036"/>
    <cellStyle name="Entrada 3 3 5 11" xfId="5037"/>
    <cellStyle name="Entrada 3 3 5 2" xfId="5038"/>
    <cellStyle name="Entrada 3 3 5 2 2" xfId="5039"/>
    <cellStyle name="Entrada 3 3 5 3" xfId="5040"/>
    <cellStyle name="Entrada 3 3 5 3 2" xfId="5041"/>
    <cellStyle name="Entrada 3 3 5 4" xfId="5042"/>
    <cellStyle name="Entrada 3 3 5 4 2" xfId="5043"/>
    <cellStyle name="Entrada 3 3 5 5" xfId="5044"/>
    <cellStyle name="Entrada 3 3 5 5 2" xfId="5045"/>
    <cellStyle name="Entrada 3 3 5 6" xfId="5046"/>
    <cellStyle name="Entrada 3 3 5 6 2" xfId="5047"/>
    <cellStyle name="Entrada 3 3 5 7" xfId="5048"/>
    <cellStyle name="Entrada 3 3 5 7 2" xfId="5049"/>
    <cellStyle name="Entrada 3 3 5 8" xfId="5050"/>
    <cellStyle name="Entrada 3 3 5 8 2" xfId="5051"/>
    <cellStyle name="Entrada 3 3 5 9" xfId="5052"/>
    <cellStyle name="Entrada 3 3 5 9 2" xfId="5053"/>
    <cellStyle name="Entrada 3 3 6" xfId="5054"/>
    <cellStyle name="Entrada 3 3 6 2" xfId="5055"/>
    <cellStyle name="Entrada 3 3 7" xfId="5056"/>
    <cellStyle name="Entrada 3 3 7 2" xfId="5057"/>
    <cellStyle name="Entrada 3 3 8" xfId="5058"/>
    <cellStyle name="Entrada 3 3 8 2" xfId="5059"/>
    <cellStyle name="Entrada 3 3 9" xfId="5060"/>
    <cellStyle name="Entrada 3 3 9 2" xfId="5061"/>
    <cellStyle name="Entrada 3 4" xfId="5062"/>
    <cellStyle name="Entrada 3 4 10" xfId="5063"/>
    <cellStyle name="Entrada 3 4 10 2" xfId="5064"/>
    <cellStyle name="Entrada 3 4 11" xfId="5065"/>
    <cellStyle name="Entrada 3 4 11 2" xfId="5066"/>
    <cellStyle name="Entrada 3 4 12" xfId="5067"/>
    <cellStyle name="Entrada 3 4 12 2" xfId="5068"/>
    <cellStyle name="Entrada 3 4 13" xfId="5069"/>
    <cellStyle name="Entrada 3 4 2" xfId="5070"/>
    <cellStyle name="Entrada 3 4 2 10" xfId="5071"/>
    <cellStyle name="Entrada 3 4 2 10 2" xfId="5072"/>
    <cellStyle name="Entrada 3 4 2 11" xfId="5073"/>
    <cellStyle name="Entrada 3 4 2 2" xfId="5074"/>
    <cellStyle name="Entrada 3 4 2 2 2" xfId="5075"/>
    <cellStyle name="Entrada 3 4 2 3" xfId="5076"/>
    <cellStyle name="Entrada 3 4 2 3 2" xfId="5077"/>
    <cellStyle name="Entrada 3 4 2 4" xfId="5078"/>
    <cellStyle name="Entrada 3 4 2 4 2" xfId="5079"/>
    <cellStyle name="Entrada 3 4 2 5" xfId="5080"/>
    <cellStyle name="Entrada 3 4 2 5 2" xfId="5081"/>
    <cellStyle name="Entrada 3 4 2 6" xfId="5082"/>
    <cellStyle name="Entrada 3 4 2 6 2" xfId="5083"/>
    <cellStyle name="Entrada 3 4 2 7" xfId="5084"/>
    <cellStyle name="Entrada 3 4 2 7 2" xfId="5085"/>
    <cellStyle name="Entrada 3 4 2 8" xfId="5086"/>
    <cellStyle name="Entrada 3 4 2 8 2" xfId="5087"/>
    <cellStyle name="Entrada 3 4 2 9" xfId="5088"/>
    <cellStyle name="Entrada 3 4 2 9 2" xfId="5089"/>
    <cellStyle name="Entrada 3 4 3" xfId="5090"/>
    <cellStyle name="Entrada 3 4 3 10" xfId="5091"/>
    <cellStyle name="Entrada 3 4 3 10 2" xfId="5092"/>
    <cellStyle name="Entrada 3 4 3 11" xfId="5093"/>
    <cellStyle name="Entrada 3 4 3 2" xfId="5094"/>
    <cellStyle name="Entrada 3 4 3 2 2" xfId="5095"/>
    <cellStyle name="Entrada 3 4 3 3" xfId="5096"/>
    <cellStyle name="Entrada 3 4 3 3 2" xfId="5097"/>
    <cellStyle name="Entrada 3 4 3 4" xfId="5098"/>
    <cellStyle name="Entrada 3 4 3 4 2" xfId="5099"/>
    <cellStyle name="Entrada 3 4 3 5" xfId="5100"/>
    <cellStyle name="Entrada 3 4 3 5 2" xfId="5101"/>
    <cellStyle name="Entrada 3 4 3 6" xfId="5102"/>
    <cellStyle name="Entrada 3 4 3 6 2" xfId="5103"/>
    <cellStyle name="Entrada 3 4 3 7" xfId="5104"/>
    <cellStyle name="Entrada 3 4 3 7 2" xfId="5105"/>
    <cellStyle name="Entrada 3 4 3 8" xfId="5106"/>
    <cellStyle name="Entrada 3 4 3 8 2" xfId="5107"/>
    <cellStyle name="Entrada 3 4 3 9" xfId="5108"/>
    <cellStyle name="Entrada 3 4 3 9 2" xfId="5109"/>
    <cellStyle name="Entrada 3 4 4" xfId="5110"/>
    <cellStyle name="Entrada 3 4 4 2" xfId="5111"/>
    <cellStyle name="Entrada 3 4 5" xfId="5112"/>
    <cellStyle name="Entrada 3 4 5 2" xfId="5113"/>
    <cellStyle name="Entrada 3 4 6" xfId="5114"/>
    <cellStyle name="Entrada 3 4 6 2" xfId="5115"/>
    <cellStyle name="Entrada 3 4 7" xfId="5116"/>
    <cellStyle name="Entrada 3 4 7 2" xfId="5117"/>
    <cellStyle name="Entrada 3 4 8" xfId="5118"/>
    <cellStyle name="Entrada 3 4 8 2" xfId="5119"/>
    <cellStyle name="Entrada 3 4 9" xfId="5120"/>
    <cellStyle name="Entrada 3 4 9 2" xfId="5121"/>
    <cellStyle name="Entrada 3 5" xfId="5122"/>
    <cellStyle name="Entrada 3 5 10" xfId="5123"/>
    <cellStyle name="Entrada 3 5 10 2" xfId="5124"/>
    <cellStyle name="Entrada 3 5 11" xfId="5125"/>
    <cellStyle name="Entrada 3 5 11 2" xfId="5126"/>
    <cellStyle name="Entrada 3 5 12" xfId="5127"/>
    <cellStyle name="Entrada 3 5 12 2" xfId="5128"/>
    <cellStyle name="Entrada 3 5 13" xfId="5129"/>
    <cellStyle name="Entrada 3 5 2" xfId="5130"/>
    <cellStyle name="Entrada 3 5 2 10" xfId="5131"/>
    <cellStyle name="Entrada 3 5 2 10 2" xfId="5132"/>
    <cellStyle name="Entrada 3 5 2 11" xfId="5133"/>
    <cellStyle name="Entrada 3 5 2 2" xfId="5134"/>
    <cellStyle name="Entrada 3 5 2 2 2" xfId="5135"/>
    <cellStyle name="Entrada 3 5 2 3" xfId="5136"/>
    <cellStyle name="Entrada 3 5 2 3 2" xfId="5137"/>
    <cellStyle name="Entrada 3 5 2 4" xfId="5138"/>
    <cellStyle name="Entrada 3 5 2 4 2" xfId="5139"/>
    <cellStyle name="Entrada 3 5 2 5" xfId="5140"/>
    <cellStyle name="Entrada 3 5 2 5 2" xfId="5141"/>
    <cellStyle name="Entrada 3 5 2 6" xfId="5142"/>
    <cellStyle name="Entrada 3 5 2 6 2" xfId="5143"/>
    <cellStyle name="Entrada 3 5 2 7" xfId="5144"/>
    <cellStyle name="Entrada 3 5 2 7 2" xfId="5145"/>
    <cellStyle name="Entrada 3 5 2 8" xfId="5146"/>
    <cellStyle name="Entrada 3 5 2 8 2" xfId="5147"/>
    <cellStyle name="Entrada 3 5 2 9" xfId="5148"/>
    <cellStyle name="Entrada 3 5 2 9 2" xfId="5149"/>
    <cellStyle name="Entrada 3 5 3" xfId="5150"/>
    <cellStyle name="Entrada 3 5 3 10" xfId="5151"/>
    <cellStyle name="Entrada 3 5 3 10 2" xfId="5152"/>
    <cellStyle name="Entrada 3 5 3 11" xfId="5153"/>
    <cellStyle name="Entrada 3 5 3 2" xfId="5154"/>
    <cellStyle name="Entrada 3 5 3 2 2" xfId="5155"/>
    <cellStyle name="Entrada 3 5 3 3" xfId="5156"/>
    <cellStyle name="Entrada 3 5 3 3 2" xfId="5157"/>
    <cellStyle name="Entrada 3 5 3 4" xfId="5158"/>
    <cellStyle name="Entrada 3 5 3 4 2" xfId="5159"/>
    <cellStyle name="Entrada 3 5 3 5" xfId="5160"/>
    <cellStyle name="Entrada 3 5 3 5 2" xfId="5161"/>
    <cellStyle name="Entrada 3 5 3 6" xfId="5162"/>
    <cellStyle name="Entrada 3 5 3 6 2" xfId="5163"/>
    <cellStyle name="Entrada 3 5 3 7" xfId="5164"/>
    <cellStyle name="Entrada 3 5 3 7 2" xfId="5165"/>
    <cellStyle name="Entrada 3 5 3 8" xfId="5166"/>
    <cellStyle name="Entrada 3 5 3 8 2" xfId="5167"/>
    <cellStyle name="Entrada 3 5 3 9" xfId="5168"/>
    <cellStyle name="Entrada 3 5 3 9 2" xfId="5169"/>
    <cellStyle name="Entrada 3 5 4" xfId="5170"/>
    <cellStyle name="Entrada 3 5 4 2" xfId="5171"/>
    <cellStyle name="Entrada 3 5 5" xfId="5172"/>
    <cellStyle name="Entrada 3 5 5 2" xfId="5173"/>
    <cellStyle name="Entrada 3 5 6" xfId="5174"/>
    <cellStyle name="Entrada 3 5 6 2" xfId="5175"/>
    <cellStyle name="Entrada 3 5 7" xfId="5176"/>
    <cellStyle name="Entrada 3 5 7 2" xfId="5177"/>
    <cellStyle name="Entrada 3 5 8" xfId="5178"/>
    <cellStyle name="Entrada 3 5 8 2" xfId="5179"/>
    <cellStyle name="Entrada 3 5 9" xfId="5180"/>
    <cellStyle name="Entrada 3 5 9 2" xfId="5181"/>
    <cellStyle name="Entrada 3 6" xfId="5182"/>
    <cellStyle name="Entrada 3 6 2" xfId="5183"/>
    <cellStyle name="Entrada 3 7" xfId="5184"/>
    <cellStyle name="Entrada 3 7 2" xfId="5185"/>
    <cellStyle name="Entrada 3 8" xfId="5186"/>
    <cellStyle name="Entrada 3 8 2" xfId="5187"/>
    <cellStyle name="Entrada 3 9" xfId="5188"/>
    <cellStyle name="Entrada 3 9 2" xfId="5189"/>
    <cellStyle name="Entrada 4" xfId="5190"/>
    <cellStyle name="Entrada 4 10" xfId="5191"/>
    <cellStyle name="Entrada 4 10 2" xfId="5192"/>
    <cellStyle name="Entrada 4 11" xfId="5193"/>
    <cellStyle name="Entrada 4 11 2" xfId="5194"/>
    <cellStyle name="Entrada 4 12" xfId="5195"/>
    <cellStyle name="Entrada 4 12 2" xfId="5196"/>
    <cellStyle name="Entrada 4 13" xfId="5197"/>
    <cellStyle name="Entrada 4 13 2" xfId="5198"/>
    <cellStyle name="Entrada 4 14" xfId="5199"/>
    <cellStyle name="Entrada 4 14 2" xfId="5200"/>
    <cellStyle name="Entrada 4 15" xfId="5201"/>
    <cellStyle name="Entrada 4 15 2" xfId="5202"/>
    <cellStyle name="Entrada 4 16" xfId="5203"/>
    <cellStyle name="Entrada 4 17" xfId="5204"/>
    <cellStyle name="Entrada 4 18" xfId="5205"/>
    <cellStyle name="Entrada 4 2" xfId="5206"/>
    <cellStyle name="Entrada 4 2 10" xfId="5207"/>
    <cellStyle name="Entrada 4 2 10 2" xfId="5208"/>
    <cellStyle name="Entrada 4 2 11" xfId="5209"/>
    <cellStyle name="Entrada 4 2 11 2" xfId="5210"/>
    <cellStyle name="Entrada 4 2 12" xfId="5211"/>
    <cellStyle name="Entrada 4 2 12 2" xfId="5212"/>
    <cellStyle name="Entrada 4 2 13" xfId="5213"/>
    <cellStyle name="Entrada 4 2 13 2" xfId="5214"/>
    <cellStyle name="Entrada 4 2 14" xfId="5215"/>
    <cellStyle name="Entrada 4 2 14 2" xfId="5216"/>
    <cellStyle name="Entrada 4 2 15" xfId="5217"/>
    <cellStyle name="Entrada 4 2 16" xfId="5218"/>
    <cellStyle name="Entrada 4 2 2" xfId="5219"/>
    <cellStyle name="Entrada 4 2 2 10" xfId="5220"/>
    <cellStyle name="Entrada 4 2 2 10 2" xfId="5221"/>
    <cellStyle name="Entrada 4 2 2 11" xfId="5222"/>
    <cellStyle name="Entrada 4 2 2 11 2" xfId="5223"/>
    <cellStyle name="Entrada 4 2 2 12" xfId="5224"/>
    <cellStyle name="Entrada 4 2 2 12 2" xfId="5225"/>
    <cellStyle name="Entrada 4 2 2 13" xfId="5226"/>
    <cellStyle name="Entrada 4 2 2 2" xfId="5227"/>
    <cellStyle name="Entrada 4 2 2 2 10" xfId="5228"/>
    <cellStyle name="Entrada 4 2 2 2 10 2" xfId="5229"/>
    <cellStyle name="Entrada 4 2 2 2 11" xfId="5230"/>
    <cellStyle name="Entrada 4 2 2 2 2" xfId="5231"/>
    <cellStyle name="Entrada 4 2 2 2 2 2" xfId="5232"/>
    <cellStyle name="Entrada 4 2 2 2 3" xfId="5233"/>
    <cellStyle name="Entrada 4 2 2 2 3 2" xfId="5234"/>
    <cellStyle name="Entrada 4 2 2 2 4" xfId="5235"/>
    <cellStyle name="Entrada 4 2 2 2 4 2" xfId="5236"/>
    <cellStyle name="Entrada 4 2 2 2 5" xfId="5237"/>
    <cellStyle name="Entrada 4 2 2 2 5 2" xfId="5238"/>
    <cellStyle name="Entrada 4 2 2 2 6" xfId="5239"/>
    <cellStyle name="Entrada 4 2 2 2 6 2" xfId="5240"/>
    <cellStyle name="Entrada 4 2 2 2 7" xfId="5241"/>
    <cellStyle name="Entrada 4 2 2 2 7 2" xfId="5242"/>
    <cellStyle name="Entrada 4 2 2 2 8" xfId="5243"/>
    <cellStyle name="Entrada 4 2 2 2 8 2" xfId="5244"/>
    <cellStyle name="Entrada 4 2 2 2 9" xfId="5245"/>
    <cellStyle name="Entrada 4 2 2 2 9 2" xfId="5246"/>
    <cellStyle name="Entrada 4 2 2 3" xfId="5247"/>
    <cellStyle name="Entrada 4 2 2 3 10" xfId="5248"/>
    <cellStyle name="Entrada 4 2 2 3 10 2" xfId="5249"/>
    <cellStyle name="Entrada 4 2 2 3 11" xfId="5250"/>
    <cellStyle name="Entrada 4 2 2 3 2" xfId="5251"/>
    <cellStyle name="Entrada 4 2 2 3 2 2" xfId="5252"/>
    <cellStyle name="Entrada 4 2 2 3 3" xfId="5253"/>
    <cellStyle name="Entrada 4 2 2 3 3 2" xfId="5254"/>
    <cellStyle name="Entrada 4 2 2 3 4" xfId="5255"/>
    <cellStyle name="Entrada 4 2 2 3 4 2" xfId="5256"/>
    <cellStyle name="Entrada 4 2 2 3 5" xfId="5257"/>
    <cellStyle name="Entrada 4 2 2 3 5 2" xfId="5258"/>
    <cellStyle name="Entrada 4 2 2 3 6" xfId="5259"/>
    <cellStyle name="Entrada 4 2 2 3 6 2" xfId="5260"/>
    <cellStyle name="Entrada 4 2 2 3 7" xfId="5261"/>
    <cellStyle name="Entrada 4 2 2 3 7 2" xfId="5262"/>
    <cellStyle name="Entrada 4 2 2 3 8" xfId="5263"/>
    <cellStyle name="Entrada 4 2 2 3 8 2" xfId="5264"/>
    <cellStyle name="Entrada 4 2 2 3 9" xfId="5265"/>
    <cellStyle name="Entrada 4 2 2 3 9 2" xfId="5266"/>
    <cellStyle name="Entrada 4 2 2 4" xfId="5267"/>
    <cellStyle name="Entrada 4 2 2 4 2" xfId="5268"/>
    <cellStyle name="Entrada 4 2 2 5" xfId="5269"/>
    <cellStyle name="Entrada 4 2 2 5 2" xfId="5270"/>
    <cellStyle name="Entrada 4 2 2 6" xfId="5271"/>
    <cellStyle name="Entrada 4 2 2 6 2" xfId="5272"/>
    <cellStyle name="Entrada 4 2 2 7" xfId="5273"/>
    <cellStyle name="Entrada 4 2 2 7 2" xfId="5274"/>
    <cellStyle name="Entrada 4 2 2 8" xfId="5275"/>
    <cellStyle name="Entrada 4 2 2 8 2" xfId="5276"/>
    <cellStyle name="Entrada 4 2 2 9" xfId="5277"/>
    <cellStyle name="Entrada 4 2 2 9 2" xfId="5278"/>
    <cellStyle name="Entrada 4 2 3" xfId="5279"/>
    <cellStyle name="Entrada 4 2 3 10" xfId="5280"/>
    <cellStyle name="Entrada 4 2 3 10 2" xfId="5281"/>
    <cellStyle name="Entrada 4 2 3 11" xfId="5282"/>
    <cellStyle name="Entrada 4 2 3 11 2" xfId="5283"/>
    <cellStyle name="Entrada 4 2 3 12" xfId="5284"/>
    <cellStyle name="Entrada 4 2 3 12 2" xfId="5285"/>
    <cellStyle name="Entrada 4 2 3 13" xfId="5286"/>
    <cellStyle name="Entrada 4 2 3 2" xfId="5287"/>
    <cellStyle name="Entrada 4 2 3 2 10" xfId="5288"/>
    <cellStyle name="Entrada 4 2 3 2 10 2" xfId="5289"/>
    <cellStyle name="Entrada 4 2 3 2 11" xfId="5290"/>
    <cellStyle name="Entrada 4 2 3 2 2" xfId="5291"/>
    <cellStyle name="Entrada 4 2 3 2 2 2" xfId="5292"/>
    <cellStyle name="Entrada 4 2 3 2 3" xfId="5293"/>
    <cellStyle name="Entrada 4 2 3 2 3 2" xfId="5294"/>
    <cellStyle name="Entrada 4 2 3 2 4" xfId="5295"/>
    <cellStyle name="Entrada 4 2 3 2 4 2" xfId="5296"/>
    <cellStyle name="Entrada 4 2 3 2 5" xfId="5297"/>
    <cellStyle name="Entrada 4 2 3 2 5 2" xfId="5298"/>
    <cellStyle name="Entrada 4 2 3 2 6" xfId="5299"/>
    <cellStyle name="Entrada 4 2 3 2 6 2" xfId="5300"/>
    <cellStyle name="Entrada 4 2 3 2 7" xfId="5301"/>
    <cellStyle name="Entrada 4 2 3 2 7 2" xfId="5302"/>
    <cellStyle name="Entrada 4 2 3 2 8" xfId="5303"/>
    <cellStyle name="Entrada 4 2 3 2 8 2" xfId="5304"/>
    <cellStyle name="Entrada 4 2 3 2 9" xfId="5305"/>
    <cellStyle name="Entrada 4 2 3 2 9 2" xfId="5306"/>
    <cellStyle name="Entrada 4 2 3 3" xfId="5307"/>
    <cellStyle name="Entrada 4 2 3 3 10" xfId="5308"/>
    <cellStyle name="Entrada 4 2 3 3 10 2" xfId="5309"/>
    <cellStyle name="Entrada 4 2 3 3 11" xfId="5310"/>
    <cellStyle name="Entrada 4 2 3 3 2" xfId="5311"/>
    <cellStyle name="Entrada 4 2 3 3 2 2" xfId="5312"/>
    <cellStyle name="Entrada 4 2 3 3 3" xfId="5313"/>
    <cellStyle name="Entrada 4 2 3 3 3 2" xfId="5314"/>
    <cellStyle name="Entrada 4 2 3 3 4" xfId="5315"/>
    <cellStyle name="Entrada 4 2 3 3 4 2" xfId="5316"/>
    <cellStyle name="Entrada 4 2 3 3 5" xfId="5317"/>
    <cellStyle name="Entrada 4 2 3 3 5 2" xfId="5318"/>
    <cellStyle name="Entrada 4 2 3 3 6" xfId="5319"/>
    <cellStyle name="Entrada 4 2 3 3 6 2" xfId="5320"/>
    <cellStyle name="Entrada 4 2 3 3 7" xfId="5321"/>
    <cellStyle name="Entrada 4 2 3 3 7 2" xfId="5322"/>
    <cellStyle name="Entrada 4 2 3 3 8" xfId="5323"/>
    <cellStyle name="Entrada 4 2 3 3 8 2" xfId="5324"/>
    <cellStyle name="Entrada 4 2 3 3 9" xfId="5325"/>
    <cellStyle name="Entrada 4 2 3 3 9 2" xfId="5326"/>
    <cellStyle name="Entrada 4 2 3 4" xfId="5327"/>
    <cellStyle name="Entrada 4 2 3 4 2" xfId="5328"/>
    <cellStyle name="Entrada 4 2 3 5" xfId="5329"/>
    <cellStyle name="Entrada 4 2 3 5 2" xfId="5330"/>
    <cellStyle name="Entrada 4 2 3 6" xfId="5331"/>
    <cellStyle name="Entrada 4 2 3 6 2" xfId="5332"/>
    <cellStyle name="Entrada 4 2 3 7" xfId="5333"/>
    <cellStyle name="Entrada 4 2 3 7 2" xfId="5334"/>
    <cellStyle name="Entrada 4 2 3 8" xfId="5335"/>
    <cellStyle name="Entrada 4 2 3 8 2" xfId="5336"/>
    <cellStyle name="Entrada 4 2 3 9" xfId="5337"/>
    <cellStyle name="Entrada 4 2 3 9 2" xfId="5338"/>
    <cellStyle name="Entrada 4 2 4" xfId="5339"/>
    <cellStyle name="Entrada 4 2 4 10" xfId="5340"/>
    <cellStyle name="Entrada 4 2 4 10 2" xfId="5341"/>
    <cellStyle name="Entrada 4 2 4 11" xfId="5342"/>
    <cellStyle name="Entrada 4 2 4 2" xfId="5343"/>
    <cellStyle name="Entrada 4 2 4 2 2" xfId="5344"/>
    <cellStyle name="Entrada 4 2 4 3" xfId="5345"/>
    <cellStyle name="Entrada 4 2 4 3 2" xfId="5346"/>
    <cellStyle name="Entrada 4 2 4 4" xfId="5347"/>
    <cellStyle name="Entrada 4 2 4 4 2" xfId="5348"/>
    <cellStyle name="Entrada 4 2 4 5" xfId="5349"/>
    <cellStyle name="Entrada 4 2 4 5 2" xfId="5350"/>
    <cellStyle name="Entrada 4 2 4 6" xfId="5351"/>
    <cellStyle name="Entrada 4 2 4 6 2" xfId="5352"/>
    <cellStyle name="Entrada 4 2 4 7" xfId="5353"/>
    <cellStyle name="Entrada 4 2 4 7 2" xfId="5354"/>
    <cellStyle name="Entrada 4 2 4 8" xfId="5355"/>
    <cellStyle name="Entrada 4 2 4 8 2" xfId="5356"/>
    <cellStyle name="Entrada 4 2 4 9" xfId="5357"/>
    <cellStyle name="Entrada 4 2 4 9 2" xfId="5358"/>
    <cellStyle name="Entrada 4 2 5" xfId="5359"/>
    <cellStyle name="Entrada 4 2 5 10" xfId="5360"/>
    <cellStyle name="Entrada 4 2 5 10 2" xfId="5361"/>
    <cellStyle name="Entrada 4 2 5 11" xfId="5362"/>
    <cellStyle name="Entrada 4 2 5 2" xfId="5363"/>
    <cellStyle name="Entrada 4 2 5 2 2" xfId="5364"/>
    <cellStyle name="Entrada 4 2 5 3" xfId="5365"/>
    <cellStyle name="Entrada 4 2 5 3 2" xfId="5366"/>
    <cellStyle name="Entrada 4 2 5 4" xfId="5367"/>
    <cellStyle name="Entrada 4 2 5 4 2" xfId="5368"/>
    <cellStyle name="Entrada 4 2 5 5" xfId="5369"/>
    <cellStyle name="Entrada 4 2 5 5 2" xfId="5370"/>
    <cellStyle name="Entrada 4 2 5 6" xfId="5371"/>
    <cellStyle name="Entrada 4 2 5 6 2" xfId="5372"/>
    <cellStyle name="Entrada 4 2 5 7" xfId="5373"/>
    <cellStyle name="Entrada 4 2 5 7 2" xfId="5374"/>
    <cellStyle name="Entrada 4 2 5 8" xfId="5375"/>
    <cellStyle name="Entrada 4 2 5 8 2" xfId="5376"/>
    <cellStyle name="Entrada 4 2 5 9" xfId="5377"/>
    <cellStyle name="Entrada 4 2 5 9 2" xfId="5378"/>
    <cellStyle name="Entrada 4 2 6" xfId="5379"/>
    <cellStyle name="Entrada 4 2 6 2" xfId="5380"/>
    <cellStyle name="Entrada 4 2 7" xfId="5381"/>
    <cellStyle name="Entrada 4 2 7 2" xfId="5382"/>
    <cellStyle name="Entrada 4 2 8" xfId="5383"/>
    <cellStyle name="Entrada 4 2 8 2" xfId="5384"/>
    <cellStyle name="Entrada 4 2 9" xfId="5385"/>
    <cellStyle name="Entrada 4 2 9 2" xfId="5386"/>
    <cellStyle name="Entrada 4 3" xfId="5387"/>
    <cellStyle name="Entrada 4 3 10" xfId="5388"/>
    <cellStyle name="Entrada 4 3 10 2" xfId="5389"/>
    <cellStyle name="Entrada 4 3 11" xfId="5390"/>
    <cellStyle name="Entrada 4 3 11 2" xfId="5391"/>
    <cellStyle name="Entrada 4 3 12" xfId="5392"/>
    <cellStyle name="Entrada 4 3 12 2" xfId="5393"/>
    <cellStyle name="Entrada 4 3 13" xfId="5394"/>
    <cellStyle name="Entrada 4 3 2" xfId="5395"/>
    <cellStyle name="Entrada 4 3 2 10" xfId="5396"/>
    <cellStyle name="Entrada 4 3 2 10 2" xfId="5397"/>
    <cellStyle name="Entrada 4 3 2 11" xfId="5398"/>
    <cellStyle name="Entrada 4 3 2 2" xfId="5399"/>
    <cellStyle name="Entrada 4 3 2 2 2" xfId="5400"/>
    <cellStyle name="Entrada 4 3 2 3" xfId="5401"/>
    <cellStyle name="Entrada 4 3 2 3 2" xfId="5402"/>
    <cellStyle name="Entrada 4 3 2 4" xfId="5403"/>
    <cellStyle name="Entrada 4 3 2 4 2" xfId="5404"/>
    <cellStyle name="Entrada 4 3 2 5" xfId="5405"/>
    <cellStyle name="Entrada 4 3 2 5 2" xfId="5406"/>
    <cellStyle name="Entrada 4 3 2 6" xfId="5407"/>
    <cellStyle name="Entrada 4 3 2 6 2" xfId="5408"/>
    <cellStyle name="Entrada 4 3 2 7" xfId="5409"/>
    <cellStyle name="Entrada 4 3 2 7 2" xfId="5410"/>
    <cellStyle name="Entrada 4 3 2 8" xfId="5411"/>
    <cellStyle name="Entrada 4 3 2 8 2" xfId="5412"/>
    <cellStyle name="Entrada 4 3 2 9" xfId="5413"/>
    <cellStyle name="Entrada 4 3 2 9 2" xfId="5414"/>
    <cellStyle name="Entrada 4 3 3" xfId="5415"/>
    <cellStyle name="Entrada 4 3 3 10" xfId="5416"/>
    <cellStyle name="Entrada 4 3 3 10 2" xfId="5417"/>
    <cellStyle name="Entrada 4 3 3 11" xfId="5418"/>
    <cellStyle name="Entrada 4 3 3 2" xfId="5419"/>
    <cellStyle name="Entrada 4 3 3 2 2" xfId="5420"/>
    <cellStyle name="Entrada 4 3 3 3" xfId="5421"/>
    <cellStyle name="Entrada 4 3 3 3 2" xfId="5422"/>
    <cellStyle name="Entrada 4 3 3 4" xfId="5423"/>
    <cellStyle name="Entrada 4 3 3 4 2" xfId="5424"/>
    <cellStyle name="Entrada 4 3 3 5" xfId="5425"/>
    <cellStyle name="Entrada 4 3 3 5 2" xfId="5426"/>
    <cellStyle name="Entrada 4 3 3 6" xfId="5427"/>
    <cellStyle name="Entrada 4 3 3 6 2" xfId="5428"/>
    <cellStyle name="Entrada 4 3 3 7" xfId="5429"/>
    <cellStyle name="Entrada 4 3 3 7 2" xfId="5430"/>
    <cellStyle name="Entrada 4 3 3 8" xfId="5431"/>
    <cellStyle name="Entrada 4 3 3 8 2" xfId="5432"/>
    <cellStyle name="Entrada 4 3 3 9" xfId="5433"/>
    <cellStyle name="Entrada 4 3 3 9 2" xfId="5434"/>
    <cellStyle name="Entrada 4 3 4" xfId="5435"/>
    <cellStyle name="Entrada 4 3 4 2" xfId="5436"/>
    <cellStyle name="Entrada 4 3 5" xfId="5437"/>
    <cellStyle name="Entrada 4 3 5 2" xfId="5438"/>
    <cellStyle name="Entrada 4 3 6" xfId="5439"/>
    <cellStyle name="Entrada 4 3 6 2" xfId="5440"/>
    <cellStyle name="Entrada 4 3 7" xfId="5441"/>
    <cellStyle name="Entrada 4 3 7 2" xfId="5442"/>
    <cellStyle name="Entrada 4 3 8" xfId="5443"/>
    <cellStyle name="Entrada 4 3 8 2" xfId="5444"/>
    <cellStyle name="Entrada 4 3 9" xfId="5445"/>
    <cellStyle name="Entrada 4 3 9 2" xfId="5446"/>
    <cellStyle name="Entrada 4 4" xfId="5447"/>
    <cellStyle name="Entrada 4 4 10" xfId="5448"/>
    <cellStyle name="Entrada 4 4 10 2" xfId="5449"/>
    <cellStyle name="Entrada 4 4 11" xfId="5450"/>
    <cellStyle name="Entrada 4 4 11 2" xfId="5451"/>
    <cellStyle name="Entrada 4 4 12" xfId="5452"/>
    <cellStyle name="Entrada 4 4 12 2" xfId="5453"/>
    <cellStyle name="Entrada 4 4 13" xfId="5454"/>
    <cellStyle name="Entrada 4 4 2" xfId="5455"/>
    <cellStyle name="Entrada 4 4 2 10" xfId="5456"/>
    <cellStyle name="Entrada 4 4 2 10 2" xfId="5457"/>
    <cellStyle name="Entrada 4 4 2 11" xfId="5458"/>
    <cellStyle name="Entrada 4 4 2 2" xfId="5459"/>
    <cellStyle name="Entrada 4 4 2 2 2" xfId="5460"/>
    <cellStyle name="Entrada 4 4 2 3" xfId="5461"/>
    <cellStyle name="Entrada 4 4 2 3 2" xfId="5462"/>
    <cellStyle name="Entrada 4 4 2 4" xfId="5463"/>
    <cellStyle name="Entrada 4 4 2 4 2" xfId="5464"/>
    <cellStyle name="Entrada 4 4 2 5" xfId="5465"/>
    <cellStyle name="Entrada 4 4 2 5 2" xfId="5466"/>
    <cellStyle name="Entrada 4 4 2 6" xfId="5467"/>
    <cellStyle name="Entrada 4 4 2 6 2" xfId="5468"/>
    <cellStyle name="Entrada 4 4 2 7" xfId="5469"/>
    <cellStyle name="Entrada 4 4 2 7 2" xfId="5470"/>
    <cellStyle name="Entrada 4 4 2 8" xfId="5471"/>
    <cellStyle name="Entrada 4 4 2 8 2" xfId="5472"/>
    <cellStyle name="Entrada 4 4 2 9" xfId="5473"/>
    <cellStyle name="Entrada 4 4 2 9 2" xfId="5474"/>
    <cellStyle name="Entrada 4 4 3" xfId="5475"/>
    <cellStyle name="Entrada 4 4 3 10" xfId="5476"/>
    <cellStyle name="Entrada 4 4 3 10 2" xfId="5477"/>
    <cellStyle name="Entrada 4 4 3 11" xfId="5478"/>
    <cellStyle name="Entrada 4 4 3 2" xfId="5479"/>
    <cellStyle name="Entrada 4 4 3 2 2" xfId="5480"/>
    <cellStyle name="Entrada 4 4 3 3" xfId="5481"/>
    <cellStyle name="Entrada 4 4 3 3 2" xfId="5482"/>
    <cellStyle name="Entrada 4 4 3 4" xfId="5483"/>
    <cellStyle name="Entrada 4 4 3 4 2" xfId="5484"/>
    <cellStyle name="Entrada 4 4 3 5" xfId="5485"/>
    <cellStyle name="Entrada 4 4 3 5 2" xfId="5486"/>
    <cellStyle name="Entrada 4 4 3 6" xfId="5487"/>
    <cellStyle name="Entrada 4 4 3 6 2" xfId="5488"/>
    <cellStyle name="Entrada 4 4 3 7" xfId="5489"/>
    <cellStyle name="Entrada 4 4 3 7 2" xfId="5490"/>
    <cellStyle name="Entrada 4 4 3 8" xfId="5491"/>
    <cellStyle name="Entrada 4 4 3 8 2" xfId="5492"/>
    <cellStyle name="Entrada 4 4 3 9" xfId="5493"/>
    <cellStyle name="Entrada 4 4 3 9 2" xfId="5494"/>
    <cellStyle name="Entrada 4 4 4" xfId="5495"/>
    <cellStyle name="Entrada 4 4 4 2" xfId="5496"/>
    <cellStyle name="Entrada 4 4 5" xfId="5497"/>
    <cellStyle name="Entrada 4 4 5 2" xfId="5498"/>
    <cellStyle name="Entrada 4 4 6" xfId="5499"/>
    <cellStyle name="Entrada 4 4 6 2" xfId="5500"/>
    <cellStyle name="Entrada 4 4 7" xfId="5501"/>
    <cellStyle name="Entrada 4 4 7 2" xfId="5502"/>
    <cellStyle name="Entrada 4 4 8" xfId="5503"/>
    <cellStyle name="Entrada 4 4 8 2" xfId="5504"/>
    <cellStyle name="Entrada 4 4 9" xfId="5505"/>
    <cellStyle name="Entrada 4 4 9 2" xfId="5506"/>
    <cellStyle name="Entrada 4 5" xfId="5507"/>
    <cellStyle name="Entrada 4 5 10" xfId="5508"/>
    <cellStyle name="Entrada 4 5 10 2" xfId="5509"/>
    <cellStyle name="Entrada 4 5 11" xfId="5510"/>
    <cellStyle name="Entrada 4 5 2" xfId="5511"/>
    <cellStyle name="Entrada 4 5 2 2" xfId="5512"/>
    <cellStyle name="Entrada 4 5 3" xfId="5513"/>
    <cellStyle name="Entrada 4 5 3 2" xfId="5514"/>
    <cellStyle name="Entrada 4 5 4" xfId="5515"/>
    <cellStyle name="Entrada 4 5 4 2" xfId="5516"/>
    <cellStyle name="Entrada 4 5 5" xfId="5517"/>
    <cellStyle name="Entrada 4 5 5 2" xfId="5518"/>
    <cellStyle name="Entrada 4 5 6" xfId="5519"/>
    <cellStyle name="Entrada 4 5 6 2" xfId="5520"/>
    <cellStyle name="Entrada 4 5 7" xfId="5521"/>
    <cellStyle name="Entrada 4 5 7 2" xfId="5522"/>
    <cellStyle name="Entrada 4 5 8" xfId="5523"/>
    <cellStyle name="Entrada 4 5 8 2" xfId="5524"/>
    <cellStyle name="Entrada 4 5 9" xfId="5525"/>
    <cellStyle name="Entrada 4 5 9 2" xfId="5526"/>
    <cellStyle name="Entrada 4 6" xfId="5527"/>
    <cellStyle name="Entrada 4 6 10" xfId="5528"/>
    <cellStyle name="Entrada 4 6 10 2" xfId="5529"/>
    <cellStyle name="Entrada 4 6 11" xfId="5530"/>
    <cellStyle name="Entrada 4 6 2" xfId="5531"/>
    <cellStyle name="Entrada 4 6 2 2" xfId="5532"/>
    <cellStyle name="Entrada 4 6 3" xfId="5533"/>
    <cellStyle name="Entrada 4 6 3 2" xfId="5534"/>
    <cellStyle name="Entrada 4 6 4" xfId="5535"/>
    <cellStyle name="Entrada 4 6 4 2" xfId="5536"/>
    <cellStyle name="Entrada 4 6 5" xfId="5537"/>
    <cellStyle name="Entrada 4 6 5 2" xfId="5538"/>
    <cellStyle name="Entrada 4 6 6" xfId="5539"/>
    <cellStyle name="Entrada 4 6 6 2" xfId="5540"/>
    <cellStyle name="Entrada 4 6 7" xfId="5541"/>
    <cellStyle name="Entrada 4 6 7 2" xfId="5542"/>
    <cellStyle name="Entrada 4 6 8" xfId="5543"/>
    <cellStyle name="Entrada 4 6 8 2" xfId="5544"/>
    <cellStyle name="Entrada 4 6 9" xfId="5545"/>
    <cellStyle name="Entrada 4 6 9 2" xfId="5546"/>
    <cellStyle name="Entrada 4 7" xfId="5547"/>
    <cellStyle name="Entrada 4 7 2" xfId="5548"/>
    <cellStyle name="Entrada 4 8" xfId="5549"/>
    <cellStyle name="Entrada 4 8 2" xfId="5550"/>
    <cellStyle name="Entrada 4 9" xfId="5551"/>
    <cellStyle name="Entrada 4 9 2" xfId="5552"/>
    <cellStyle name="Entrada 5" xfId="5553"/>
    <cellStyle name="Entrada 5 10" xfId="5554"/>
    <cellStyle name="Entrada 5 10 2" xfId="5555"/>
    <cellStyle name="Entrada 5 11" xfId="5556"/>
    <cellStyle name="Entrada 5 11 2" xfId="5557"/>
    <cellStyle name="Entrada 5 12" xfId="5558"/>
    <cellStyle name="Entrada 5 12 2" xfId="5559"/>
    <cellStyle name="Entrada 5 13" xfId="5560"/>
    <cellStyle name="Entrada 5 2" xfId="5561"/>
    <cellStyle name="Entrada 5 2 10" xfId="5562"/>
    <cellStyle name="Entrada 5 2 10 2" xfId="5563"/>
    <cellStyle name="Entrada 5 2 11" xfId="5564"/>
    <cellStyle name="Entrada 5 2 2" xfId="5565"/>
    <cellStyle name="Entrada 5 2 2 2" xfId="5566"/>
    <cellStyle name="Entrada 5 2 3" xfId="5567"/>
    <cellStyle name="Entrada 5 2 3 2" xfId="5568"/>
    <cellStyle name="Entrada 5 2 4" xfId="5569"/>
    <cellStyle name="Entrada 5 2 4 2" xfId="5570"/>
    <cellStyle name="Entrada 5 2 5" xfId="5571"/>
    <cellStyle name="Entrada 5 2 5 2" xfId="5572"/>
    <cellStyle name="Entrada 5 2 6" xfId="5573"/>
    <cellStyle name="Entrada 5 2 6 2" xfId="5574"/>
    <cellStyle name="Entrada 5 2 7" xfId="5575"/>
    <cellStyle name="Entrada 5 2 7 2" xfId="5576"/>
    <cellStyle name="Entrada 5 2 8" xfId="5577"/>
    <cellStyle name="Entrada 5 2 8 2" xfId="5578"/>
    <cellStyle name="Entrada 5 2 9" xfId="5579"/>
    <cellStyle name="Entrada 5 2 9 2" xfId="5580"/>
    <cellStyle name="Entrada 5 3" xfId="5581"/>
    <cellStyle name="Entrada 5 3 10" xfId="5582"/>
    <cellStyle name="Entrada 5 3 10 2" xfId="5583"/>
    <cellStyle name="Entrada 5 3 11" xfId="5584"/>
    <cellStyle name="Entrada 5 3 2" xfId="5585"/>
    <cellStyle name="Entrada 5 3 2 2" xfId="5586"/>
    <cellStyle name="Entrada 5 3 3" xfId="5587"/>
    <cellStyle name="Entrada 5 3 3 2" xfId="5588"/>
    <cellStyle name="Entrada 5 3 4" xfId="5589"/>
    <cellStyle name="Entrada 5 3 4 2" xfId="5590"/>
    <cellStyle name="Entrada 5 3 5" xfId="5591"/>
    <cellStyle name="Entrada 5 3 5 2" xfId="5592"/>
    <cellStyle name="Entrada 5 3 6" xfId="5593"/>
    <cellStyle name="Entrada 5 3 6 2" xfId="5594"/>
    <cellStyle name="Entrada 5 3 7" xfId="5595"/>
    <cellStyle name="Entrada 5 3 7 2" xfId="5596"/>
    <cellStyle name="Entrada 5 3 8" xfId="5597"/>
    <cellStyle name="Entrada 5 3 8 2" xfId="5598"/>
    <cellStyle name="Entrada 5 3 9" xfId="5599"/>
    <cellStyle name="Entrada 5 3 9 2" xfId="5600"/>
    <cellStyle name="Entrada 5 4" xfId="5601"/>
    <cellStyle name="Entrada 5 4 2" xfId="5602"/>
    <cellStyle name="Entrada 5 5" xfId="5603"/>
    <cellStyle name="Entrada 5 5 2" xfId="5604"/>
    <cellStyle name="Entrada 5 6" xfId="5605"/>
    <cellStyle name="Entrada 5 6 2" xfId="5606"/>
    <cellStyle name="Entrada 5 7" xfId="5607"/>
    <cellStyle name="Entrada 5 7 2" xfId="5608"/>
    <cellStyle name="Entrada 5 8" xfId="5609"/>
    <cellStyle name="Entrada 5 8 2" xfId="5610"/>
    <cellStyle name="Entrada 5 9" xfId="5611"/>
    <cellStyle name="Entrada 5 9 2" xfId="5612"/>
    <cellStyle name="Entrada 6" xfId="5613"/>
    <cellStyle name="Entrada 6 10" xfId="5614"/>
    <cellStyle name="Entrada 6 10 2" xfId="5615"/>
    <cellStyle name="Entrada 6 11" xfId="5616"/>
    <cellStyle name="Entrada 6 11 2" xfId="5617"/>
    <cellStyle name="Entrada 6 12" xfId="5618"/>
    <cellStyle name="Entrada 6 12 2" xfId="5619"/>
    <cellStyle name="Entrada 6 13" xfId="5620"/>
    <cellStyle name="Entrada 6 2" xfId="5621"/>
    <cellStyle name="Entrada 6 2 10" xfId="5622"/>
    <cellStyle name="Entrada 6 2 10 2" xfId="5623"/>
    <cellStyle name="Entrada 6 2 11" xfId="5624"/>
    <cellStyle name="Entrada 6 2 2" xfId="5625"/>
    <cellStyle name="Entrada 6 2 2 2" xfId="5626"/>
    <cellStyle name="Entrada 6 2 3" xfId="5627"/>
    <cellStyle name="Entrada 6 2 3 2" xfId="5628"/>
    <cellStyle name="Entrada 6 2 4" xfId="5629"/>
    <cellStyle name="Entrada 6 2 4 2" xfId="5630"/>
    <cellStyle name="Entrada 6 2 5" xfId="5631"/>
    <cellStyle name="Entrada 6 2 5 2" xfId="5632"/>
    <cellStyle name="Entrada 6 2 6" xfId="5633"/>
    <cellStyle name="Entrada 6 2 6 2" xfId="5634"/>
    <cellStyle name="Entrada 6 2 7" xfId="5635"/>
    <cellStyle name="Entrada 6 2 7 2" xfId="5636"/>
    <cellStyle name="Entrada 6 2 8" xfId="5637"/>
    <cellStyle name="Entrada 6 2 8 2" xfId="5638"/>
    <cellStyle name="Entrada 6 2 9" xfId="5639"/>
    <cellStyle name="Entrada 6 2 9 2" xfId="5640"/>
    <cellStyle name="Entrada 6 3" xfId="5641"/>
    <cellStyle name="Entrada 6 3 10" xfId="5642"/>
    <cellStyle name="Entrada 6 3 10 2" xfId="5643"/>
    <cellStyle name="Entrada 6 3 11" xfId="5644"/>
    <cellStyle name="Entrada 6 3 2" xfId="5645"/>
    <cellStyle name="Entrada 6 3 2 2" xfId="5646"/>
    <cellStyle name="Entrada 6 3 3" xfId="5647"/>
    <cellStyle name="Entrada 6 3 3 2" xfId="5648"/>
    <cellStyle name="Entrada 6 3 4" xfId="5649"/>
    <cellStyle name="Entrada 6 3 4 2" xfId="5650"/>
    <cellStyle name="Entrada 6 3 5" xfId="5651"/>
    <cellStyle name="Entrada 6 3 5 2" xfId="5652"/>
    <cellStyle name="Entrada 6 3 6" xfId="5653"/>
    <cellStyle name="Entrada 6 3 6 2" xfId="5654"/>
    <cellStyle name="Entrada 6 3 7" xfId="5655"/>
    <cellStyle name="Entrada 6 3 7 2" xfId="5656"/>
    <cellStyle name="Entrada 6 3 8" xfId="5657"/>
    <cellStyle name="Entrada 6 3 8 2" xfId="5658"/>
    <cellStyle name="Entrada 6 3 9" xfId="5659"/>
    <cellStyle name="Entrada 6 3 9 2" xfId="5660"/>
    <cellStyle name="Entrada 6 4" xfId="5661"/>
    <cellStyle name="Entrada 6 4 2" xfId="5662"/>
    <cellStyle name="Entrada 6 5" xfId="5663"/>
    <cellStyle name="Entrada 6 5 2" xfId="5664"/>
    <cellStyle name="Entrada 6 6" xfId="5665"/>
    <cellStyle name="Entrada 6 6 2" xfId="5666"/>
    <cellStyle name="Entrada 6 7" xfId="5667"/>
    <cellStyle name="Entrada 6 7 2" xfId="5668"/>
    <cellStyle name="Entrada 6 8" xfId="5669"/>
    <cellStyle name="Entrada 6 8 2" xfId="5670"/>
    <cellStyle name="Entrada 6 9" xfId="5671"/>
    <cellStyle name="Entrada 6 9 2" xfId="5672"/>
    <cellStyle name="Entrada 7" xfId="5673"/>
    <cellStyle name="Entrada 7 10" xfId="5674"/>
    <cellStyle name="Entrada 7 10 2" xfId="5675"/>
    <cellStyle name="Entrada 7 11" xfId="5676"/>
    <cellStyle name="Entrada 7 11 2" xfId="5677"/>
    <cellStyle name="Entrada 7 12" xfId="5678"/>
    <cellStyle name="Entrada 7 12 2" xfId="5679"/>
    <cellStyle name="Entrada 7 13" xfId="5680"/>
    <cellStyle name="Entrada 7 2" xfId="5681"/>
    <cellStyle name="Entrada 7 2 10" xfId="5682"/>
    <cellStyle name="Entrada 7 2 10 2" xfId="5683"/>
    <cellStyle name="Entrada 7 2 11" xfId="5684"/>
    <cellStyle name="Entrada 7 2 2" xfId="5685"/>
    <cellStyle name="Entrada 7 2 2 2" xfId="5686"/>
    <cellStyle name="Entrada 7 2 3" xfId="5687"/>
    <cellStyle name="Entrada 7 2 3 2" xfId="5688"/>
    <cellStyle name="Entrada 7 2 4" xfId="5689"/>
    <cellStyle name="Entrada 7 2 4 2" xfId="5690"/>
    <cellStyle name="Entrada 7 2 5" xfId="5691"/>
    <cellStyle name="Entrada 7 2 5 2" xfId="5692"/>
    <cellStyle name="Entrada 7 2 6" xfId="5693"/>
    <cellStyle name="Entrada 7 2 6 2" xfId="5694"/>
    <cellStyle name="Entrada 7 2 7" xfId="5695"/>
    <cellStyle name="Entrada 7 2 7 2" xfId="5696"/>
    <cellStyle name="Entrada 7 2 8" xfId="5697"/>
    <cellStyle name="Entrada 7 2 8 2" xfId="5698"/>
    <cellStyle name="Entrada 7 2 9" xfId="5699"/>
    <cellStyle name="Entrada 7 2 9 2" xfId="5700"/>
    <cellStyle name="Entrada 7 3" xfId="5701"/>
    <cellStyle name="Entrada 7 3 10" xfId="5702"/>
    <cellStyle name="Entrada 7 3 10 2" xfId="5703"/>
    <cellStyle name="Entrada 7 3 11" xfId="5704"/>
    <cellStyle name="Entrada 7 3 2" xfId="5705"/>
    <cellStyle name="Entrada 7 3 2 2" xfId="5706"/>
    <cellStyle name="Entrada 7 3 3" xfId="5707"/>
    <cellStyle name="Entrada 7 3 3 2" xfId="5708"/>
    <cellStyle name="Entrada 7 3 4" xfId="5709"/>
    <cellStyle name="Entrada 7 3 4 2" xfId="5710"/>
    <cellStyle name="Entrada 7 3 5" xfId="5711"/>
    <cellStyle name="Entrada 7 3 5 2" xfId="5712"/>
    <cellStyle name="Entrada 7 3 6" xfId="5713"/>
    <cellStyle name="Entrada 7 3 6 2" xfId="5714"/>
    <cellStyle name="Entrada 7 3 7" xfId="5715"/>
    <cellStyle name="Entrada 7 3 7 2" xfId="5716"/>
    <cellStyle name="Entrada 7 3 8" xfId="5717"/>
    <cellStyle name="Entrada 7 3 8 2" xfId="5718"/>
    <cellStyle name="Entrada 7 3 9" xfId="5719"/>
    <cellStyle name="Entrada 7 3 9 2" xfId="5720"/>
    <cellStyle name="Entrada 7 4" xfId="5721"/>
    <cellStyle name="Entrada 7 4 2" xfId="5722"/>
    <cellStyle name="Entrada 7 5" xfId="5723"/>
    <cellStyle name="Entrada 7 5 2" xfId="5724"/>
    <cellStyle name="Entrada 7 6" xfId="5725"/>
    <cellStyle name="Entrada 7 6 2" xfId="5726"/>
    <cellStyle name="Entrada 7 7" xfId="5727"/>
    <cellStyle name="Entrada 7 7 2" xfId="5728"/>
    <cellStyle name="Entrada 7 8" xfId="5729"/>
    <cellStyle name="Entrada 7 8 2" xfId="5730"/>
    <cellStyle name="Entrada 7 9" xfId="5731"/>
    <cellStyle name="Entrada 7 9 2" xfId="5732"/>
    <cellStyle name="Entrada 8" xfId="5733"/>
    <cellStyle name="Entrada 9" xfId="41740"/>
    <cellStyle name="Excel Built-in Normal" xfId="5734"/>
    <cellStyle name="Hipervínculo" xfId="42096" builtinId="8"/>
    <cellStyle name="Hipervínculo 2" xfId="41741"/>
    <cellStyle name="Hipervínculo 2 2" xfId="41742"/>
    <cellStyle name="Hipervínculo 3" xfId="41743"/>
    <cellStyle name="Hipervínculo 3 2" xfId="41744"/>
    <cellStyle name="Incorrecto 2" xfId="5735"/>
    <cellStyle name="Incorrecto 2 2" xfId="5736"/>
    <cellStyle name="Incorrecto 2 3" xfId="5737"/>
    <cellStyle name="Incorrecto 2 4" xfId="5738"/>
    <cellStyle name="Incorrecto 3" xfId="5739"/>
    <cellStyle name="Incorrecto 4" xfId="5740"/>
    <cellStyle name="Incorrecto 5" xfId="5741"/>
    <cellStyle name="Incorrecto 6" xfId="5742"/>
    <cellStyle name="Incorrecto 7" xfId="5743"/>
    <cellStyle name="Incorrecto 8" xfId="41745"/>
    <cellStyle name="Millares" xfId="42099" builtinId="3"/>
    <cellStyle name="Millares 10" xfId="5744"/>
    <cellStyle name="Millares 11" xfId="5745"/>
    <cellStyle name="Millares 12" xfId="5746"/>
    <cellStyle name="Millares 13" xfId="5747"/>
    <cellStyle name="Millares 14" xfId="5748"/>
    <cellStyle name="Millares 15" xfId="5749"/>
    <cellStyle name="Millares 16" xfId="41746"/>
    <cellStyle name="Millares 2" xfId="5750"/>
    <cellStyle name="Millares 2 2" xfId="5751"/>
    <cellStyle name="Millares 2 2 10" xfId="5752"/>
    <cellStyle name="Millares 2 2 11" xfId="5753"/>
    <cellStyle name="Millares 2 2 12" xfId="5754"/>
    <cellStyle name="Millares 2 2 13" xfId="5755"/>
    <cellStyle name="Millares 2 2 14" xfId="5756"/>
    <cellStyle name="Millares 2 2 2" xfId="5757"/>
    <cellStyle name="Millares 2 2 3" xfId="5758"/>
    <cellStyle name="Millares 2 2 4" xfId="5759"/>
    <cellStyle name="Millares 2 2 5" xfId="5760"/>
    <cellStyle name="Millares 2 2 6" xfId="5761"/>
    <cellStyle name="Millares 2 2 7" xfId="5762"/>
    <cellStyle name="Millares 2 2 8" xfId="5763"/>
    <cellStyle name="Millares 2 2 9" xfId="5764"/>
    <cellStyle name="Millares 2 3" xfId="5765"/>
    <cellStyle name="Millares 2 3 10" xfId="5766"/>
    <cellStyle name="Millares 2 3 11" xfId="5767"/>
    <cellStyle name="Millares 2 3 12" xfId="5768"/>
    <cellStyle name="Millares 2 3 13" xfId="5769"/>
    <cellStyle name="Millares 2 3 14" xfId="5770"/>
    <cellStyle name="Millares 2 3 2" xfId="5771"/>
    <cellStyle name="Millares 2 3 3" xfId="5772"/>
    <cellStyle name="Millares 2 3 4" xfId="5773"/>
    <cellStyle name="Millares 2 3 5" xfId="5774"/>
    <cellStyle name="Millares 2 3 6" xfId="5775"/>
    <cellStyle name="Millares 2 3 7" xfId="5776"/>
    <cellStyle name="Millares 2 3 8" xfId="5777"/>
    <cellStyle name="Millares 2 3 9" xfId="5778"/>
    <cellStyle name="Millares 2 4" xfId="5779"/>
    <cellStyle name="Millares 2 5" xfId="5780"/>
    <cellStyle name="Millares 2 6" xfId="5781"/>
    <cellStyle name="Millares 2 7" xfId="5782"/>
    <cellStyle name="Millares 3" xfId="5783"/>
    <cellStyle name="Millares 4" xfId="5784"/>
    <cellStyle name="Millares 4 10" xfId="5785"/>
    <cellStyle name="Millares 4 10 2" xfId="5786"/>
    <cellStyle name="Millares 4 11" xfId="5787"/>
    <cellStyle name="Millares 4 11 2" xfId="5788"/>
    <cellStyle name="Millares 4 12" xfId="5789"/>
    <cellStyle name="Millares 4 12 2" xfId="5790"/>
    <cellStyle name="Millares 4 13" xfId="5791"/>
    <cellStyle name="Millares 4 2" xfId="5792"/>
    <cellStyle name="Millares 4 2 10" xfId="5793"/>
    <cellStyle name="Millares 4 2 10 2" xfId="5794"/>
    <cellStyle name="Millares 4 2 11" xfId="5795"/>
    <cellStyle name="Millares 4 2 11 2" xfId="5796"/>
    <cellStyle name="Millares 4 2 12" xfId="5797"/>
    <cellStyle name="Millares 4 2 2" xfId="5798"/>
    <cellStyle name="Millares 4 2 2 10" xfId="5799"/>
    <cellStyle name="Millares 4 2 2 10 2" xfId="5800"/>
    <cellStyle name="Millares 4 2 2 11" xfId="5801"/>
    <cellStyle name="Millares 4 2 2 2" xfId="5802"/>
    <cellStyle name="Millares 4 2 2 2 2" xfId="5803"/>
    <cellStyle name="Millares 4 2 2 3" xfId="5804"/>
    <cellStyle name="Millares 4 2 2 3 2" xfId="5805"/>
    <cellStyle name="Millares 4 2 2 4" xfId="5806"/>
    <cellStyle name="Millares 4 2 2 4 2" xfId="5807"/>
    <cellStyle name="Millares 4 2 2 5" xfId="5808"/>
    <cellStyle name="Millares 4 2 2 5 2" xfId="5809"/>
    <cellStyle name="Millares 4 2 2 6" xfId="5810"/>
    <cellStyle name="Millares 4 2 2 6 2" xfId="5811"/>
    <cellStyle name="Millares 4 2 2 7" xfId="5812"/>
    <cellStyle name="Millares 4 2 2 7 2" xfId="5813"/>
    <cellStyle name="Millares 4 2 2 8" xfId="5814"/>
    <cellStyle name="Millares 4 2 2 8 2" xfId="5815"/>
    <cellStyle name="Millares 4 2 2 9" xfId="5816"/>
    <cellStyle name="Millares 4 2 2 9 2" xfId="5817"/>
    <cellStyle name="Millares 4 2 3" xfId="5818"/>
    <cellStyle name="Millares 4 2 3 2" xfId="5819"/>
    <cellStyle name="Millares 4 2 4" xfId="5820"/>
    <cellStyle name="Millares 4 2 4 2" xfId="5821"/>
    <cellStyle name="Millares 4 2 5" xfId="5822"/>
    <cellStyle name="Millares 4 2 5 2" xfId="5823"/>
    <cellStyle name="Millares 4 2 6" xfId="5824"/>
    <cellStyle name="Millares 4 2 6 2" xfId="5825"/>
    <cellStyle name="Millares 4 2 7" xfId="5826"/>
    <cellStyle name="Millares 4 2 7 2" xfId="5827"/>
    <cellStyle name="Millares 4 2 8" xfId="5828"/>
    <cellStyle name="Millares 4 2 8 2" xfId="5829"/>
    <cellStyle name="Millares 4 2 9" xfId="5830"/>
    <cellStyle name="Millares 4 2 9 2" xfId="5831"/>
    <cellStyle name="Millares 4 3" xfId="5832"/>
    <cellStyle name="Millares 4 3 10" xfId="5833"/>
    <cellStyle name="Millares 4 3 10 2" xfId="5834"/>
    <cellStyle name="Millares 4 3 11" xfId="5835"/>
    <cellStyle name="Millares 4 3 2" xfId="5836"/>
    <cellStyle name="Millares 4 3 2 2" xfId="5837"/>
    <cellStyle name="Millares 4 3 3" xfId="5838"/>
    <cellStyle name="Millares 4 3 3 2" xfId="5839"/>
    <cellStyle name="Millares 4 3 4" xfId="5840"/>
    <cellStyle name="Millares 4 3 4 2" xfId="5841"/>
    <cellStyle name="Millares 4 3 5" xfId="5842"/>
    <cellStyle name="Millares 4 3 5 2" xfId="5843"/>
    <cellStyle name="Millares 4 3 6" xfId="5844"/>
    <cellStyle name="Millares 4 3 6 2" xfId="5845"/>
    <cellStyle name="Millares 4 3 7" xfId="5846"/>
    <cellStyle name="Millares 4 3 7 2" xfId="5847"/>
    <cellStyle name="Millares 4 3 8" xfId="5848"/>
    <cellStyle name="Millares 4 3 8 2" xfId="5849"/>
    <cellStyle name="Millares 4 3 9" xfId="5850"/>
    <cellStyle name="Millares 4 3 9 2" xfId="5851"/>
    <cellStyle name="Millares 4 4" xfId="5852"/>
    <cellStyle name="Millares 4 4 2" xfId="5853"/>
    <cellStyle name="Millares 4 5" xfId="5854"/>
    <cellStyle name="Millares 4 5 2" xfId="5855"/>
    <cellStyle name="Millares 4 6" xfId="5856"/>
    <cellStyle name="Millares 4 6 2" xfId="5857"/>
    <cellStyle name="Millares 4 7" xfId="5858"/>
    <cellStyle name="Millares 4 7 2" xfId="5859"/>
    <cellStyle name="Millares 4 8" xfId="5860"/>
    <cellStyle name="Millares 4 8 2" xfId="5861"/>
    <cellStyle name="Millares 4 9" xfId="5862"/>
    <cellStyle name="Millares 4 9 2" xfId="5863"/>
    <cellStyle name="Millares 5" xfId="5864"/>
    <cellStyle name="Millares 5 10" xfId="5865"/>
    <cellStyle name="Millares 5 10 2" xfId="5866"/>
    <cellStyle name="Millares 5 11" xfId="5867"/>
    <cellStyle name="Millares 5 11 2" xfId="5868"/>
    <cellStyle name="Millares 5 12" xfId="5869"/>
    <cellStyle name="Millares 5 12 2" xfId="5870"/>
    <cellStyle name="Millares 5 13" xfId="5871"/>
    <cellStyle name="Millares 5 2" xfId="5872"/>
    <cellStyle name="Millares 5 2 10" xfId="5873"/>
    <cellStyle name="Millares 5 2 10 2" xfId="5874"/>
    <cellStyle name="Millares 5 2 11" xfId="5875"/>
    <cellStyle name="Millares 5 2 11 2" xfId="5876"/>
    <cellStyle name="Millares 5 2 12" xfId="5877"/>
    <cellStyle name="Millares 5 2 2" xfId="5878"/>
    <cellStyle name="Millares 5 2 2 10" xfId="5879"/>
    <cellStyle name="Millares 5 2 2 10 2" xfId="5880"/>
    <cellStyle name="Millares 5 2 2 11" xfId="5881"/>
    <cellStyle name="Millares 5 2 2 2" xfId="5882"/>
    <cellStyle name="Millares 5 2 2 2 2" xfId="5883"/>
    <cellStyle name="Millares 5 2 2 3" xfId="5884"/>
    <cellStyle name="Millares 5 2 2 3 2" xfId="5885"/>
    <cellStyle name="Millares 5 2 2 4" xfId="5886"/>
    <cellStyle name="Millares 5 2 2 4 2" xfId="5887"/>
    <cellStyle name="Millares 5 2 2 5" xfId="5888"/>
    <cellStyle name="Millares 5 2 2 5 2" xfId="5889"/>
    <cellStyle name="Millares 5 2 2 6" xfId="5890"/>
    <cellStyle name="Millares 5 2 2 6 2" xfId="5891"/>
    <cellStyle name="Millares 5 2 2 7" xfId="5892"/>
    <cellStyle name="Millares 5 2 2 7 2" xfId="5893"/>
    <cellStyle name="Millares 5 2 2 8" xfId="5894"/>
    <cellStyle name="Millares 5 2 2 8 2" xfId="5895"/>
    <cellStyle name="Millares 5 2 2 9" xfId="5896"/>
    <cellStyle name="Millares 5 2 2 9 2" xfId="5897"/>
    <cellStyle name="Millares 5 2 3" xfId="5898"/>
    <cellStyle name="Millares 5 2 3 2" xfId="5899"/>
    <cellStyle name="Millares 5 2 4" xfId="5900"/>
    <cellStyle name="Millares 5 2 4 2" xfId="5901"/>
    <cellStyle name="Millares 5 2 5" xfId="5902"/>
    <cellStyle name="Millares 5 2 5 2" xfId="5903"/>
    <cellStyle name="Millares 5 2 6" xfId="5904"/>
    <cellStyle name="Millares 5 2 6 2" xfId="5905"/>
    <cellStyle name="Millares 5 2 7" xfId="5906"/>
    <cellStyle name="Millares 5 2 7 2" xfId="5907"/>
    <cellStyle name="Millares 5 2 8" xfId="5908"/>
    <cellStyle name="Millares 5 2 8 2" xfId="5909"/>
    <cellStyle name="Millares 5 2 9" xfId="5910"/>
    <cellStyle name="Millares 5 2 9 2" xfId="5911"/>
    <cellStyle name="Millares 5 3" xfId="5912"/>
    <cellStyle name="Millares 5 3 10" xfId="5913"/>
    <cellStyle name="Millares 5 3 10 2" xfId="5914"/>
    <cellStyle name="Millares 5 3 11" xfId="5915"/>
    <cellStyle name="Millares 5 3 2" xfId="5916"/>
    <cellStyle name="Millares 5 3 2 2" xfId="5917"/>
    <cellStyle name="Millares 5 3 3" xfId="5918"/>
    <cellStyle name="Millares 5 3 3 2" xfId="5919"/>
    <cellStyle name="Millares 5 3 4" xfId="5920"/>
    <cellStyle name="Millares 5 3 4 2" xfId="5921"/>
    <cellStyle name="Millares 5 3 5" xfId="5922"/>
    <cellStyle name="Millares 5 3 5 2" xfId="5923"/>
    <cellStyle name="Millares 5 3 6" xfId="5924"/>
    <cellStyle name="Millares 5 3 6 2" xfId="5925"/>
    <cellStyle name="Millares 5 3 7" xfId="5926"/>
    <cellStyle name="Millares 5 3 7 2" xfId="5927"/>
    <cellStyle name="Millares 5 3 8" xfId="5928"/>
    <cellStyle name="Millares 5 3 8 2" xfId="5929"/>
    <cellStyle name="Millares 5 3 9" xfId="5930"/>
    <cellStyle name="Millares 5 3 9 2" xfId="5931"/>
    <cellStyle name="Millares 5 4" xfId="5932"/>
    <cellStyle name="Millares 5 4 2" xfId="5933"/>
    <cellStyle name="Millares 5 5" xfId="5934"/>
    <cellStyle name="Millares 5 5 2" xfId="5935"/>
    <cellStyle name="Millares 5 6" xfId="5936"/>
    <cellStyle name="Millares 5 6 2" xfId="5937"/>
    <cellStyle name="Millares 5 7" xfId="5938"/>
    <cellStyle name="Millares 5 7 2" xfId="5939"/>
    <cellStyle name="Millares 5 8" xfId="5940"/>
    <cellStyle name="Millares 5 8 2" xfId="5941"/>
    <cellStyle name="Millares 5 9" xfId="5942"/>
    <cellStyle name="Millares 5 9 2" xfId="5943"/>
    <cellStyle name="Millares 6" xfId="5944"/>
    <cellStyle name="Millares 6 10" xfId="5945"/>
    <cellStyle name="Millares 6 10 2" xfId="5946"/>
    <cellStyle name="Millares 6 11" xfId="5947"/>
    <cellStyle name="Millares 6 11 2" xfId="5948"/>
    <cellStyle name="Millares 6 12" xfId="5949"/>
    <cellStyle name="Millares 6 12 2" xfId="5950"/>
    <cellStyle name="Millares 6 13" xfId="5951"/>
    <cellStyle name="Millares 6 2" xfId="5952"/>
    <cellStyle name="Millares 6 2 10" xfId="5953"/>
    <cellStyle name="Millares 6 2 10 2" xfId="5954"/>
    <cellStyle name="Millares 6 2 11" xfId="5955"/>
    <cellStyle name="Millares 6 2 11 2" xfId="5956"/>
    <cellStyle name="Millares 6 2 12" xfId="5957"/>
    <cellStyle name="Millares 6 2 2" xfId="5958"/>
    <cellStyle name="Millares 6 2 2 10" xfId="5959"/>
    <cellStyle name="Millares 6 2 2 10 2" xfId="5960"/>
    <cellStyle name="Millares 6 2 2 11" xfId="5961"/>
    <cellStyle name="Millares 6 2 2 2" xfId="5962"/>
    <cellStyle name="Millares 6 2 2 2 2" xfId="5963"/>
    <cellStyle name="Millares 6 2 2 3" xfId="5964"/>
    <cellStyle name="Millares 6 2 2 3 2" xfId="5965"/>
    <cellStyle name="Millares 6 2 2 4" xfId="5966"/>
    <cellStyle name="Millares 6 2 2 4 2" xfId="5967"/>
    <cellStyle name="Millares 6 2 2 5" xfId="5968"/>
    <cellStyle name="Millares 6 2 2 5 2" xfId="5969"/>
    <cellStyle name="Millares 6 2 2 6" xfId="5970"/>
    <cellStyle name="Millares 6 2 2 6 2" xfId="5971"/>
    <cellStyle name="Millares 6 2 2 7" xfId="5972"/>
    <cellStyle name="Millares 6 2 2 7 2" xfId="5973"/>
    <cellStyle name="Millares 6 2 2 8" xfId="5974"/>
    <cellStyle name="Millares 6 2 2 8 2" xfId="5975"/>
    <cellStyle name="Millares 6 2 2 9" xfId="5976"/>
    <cellStyle name="Millares 6 2 2 9 2" xfId="5977"/>
    <cellStyle name="Millares 6 2 3" xfId="5978"/>
    <cellStyle name="Millares 6 2 3 2" xfId="5979"/>
    <cellStyle name="Millares 6 2 4" xfId="5980"/>
    <cellStyle name="Millares 6 2 4 2" xfId="5981"/>
    <cellStyle name="Millares 6 2 5" xfId="5982"/>
    <cellStyle name="Millares 6 2 5 2" xfId="5983"/>
    <cellStyle name="Millares 6 2 6" xfId="5984"/>
    <cellStyle name="Millares 6 2 6 2" xfId="5985"/>
    <cellStyle name="Millares 6 2 7" xfId="5986"/>
    <cellStyle name="Millares 6 2 7 2" xfId="5987"/>
    <cellStyle name="Millares 6 2 8" xfId="5988"/>
    <cellStyle name="Millares 6 2 8 2" xfId="5989"/>
    <cellStyle name="Millares 6 2 9" xfId="5990"/>
    <cellStyle name="Millares 6 2 9 2" xfId="5991"/>
    <cellStyle name="Millares 6 3" xfId="5992"/>
    <cellStyle name="Millares 6 3 10" xfId="5993"/>
    <cellStyle name="Millares 6 3 10 2" xfId="5994"/>
    <cellStyle name="Millares 6 3 11" xfId="5995"/>
    <cellStyle name="Millares 6 3 2" xfId="5996"/>
    <cellStyle name="Millares 6 3 2 2" xfId="5997"/>
    <cellStyle name="Millares 6 3 3" xfId="5998"/>
    <cellStyle name="Millares 6 3 3 2" xfId="5999"/>
    <cellStyle name="Millares 6 3 4" xfId="6000"/>
    <cellStyle name="Millares 6 3 4 2" xfId="6001"/>
    <cellStyle name="Millares 6 3 5" xfId="6002"/>
    <cellStyle name="Millares 6 3 5 2" xfId="6003"/>
    <cellStyle name="Millares 6 3 6" xfId="6004"/>
    <cellStyle name="Millares 6 3 6 2" xfId="6005"/>
    <cellStyle name="Millares 6 3 7" xfId="6006"/>
    <cellStyle name="Millares 6 3 7 2" xfId="6007"/>
    <cellStyle name="Millares 6 3 8" xfId="6008"/>
    <cellStyle name="Millares 6 3 8 2" xfId="6009"/>
    <cellStyle name="Millares 6 3 9" xfId="6010"/>
    <cellStyle name="Millares 6 3 9 2" xfId="6011"/>
    <cellStyle name="Millares 6 4" xfId="6012"/>
    <cellStyle name="Millares 6 4 2" xfId="6013"/>
    <cellStyle name="Millares 6 5" xfId="6014"/>
    <cellStyle name="Millares 6 5 2" xfId="6015"/>
    <cellStyle name="Millares 6 6" xfId="6016"/>
    <cellStyle name="Millares 6 6 2" xfId="6017"/>
    <cellStyle name="Millares 6 7" xfId="6018"/>
    <cellStyle name="Millares 6 7 2" xfId="6019"/>
    <cellStyle name="Millares 6 8" xfId="6020"/>
    <cellStyle name="Millares 6 8 2" xfId="6021"/>
    <cellStyle name="Millares 6 9" xfId="6022"/>
    <cellStyle name="Millares 6 9 2" xfId="6023"/>
    <cellStyle name="Millares 7" xfId="6024"/>
    <cellStyle name="Millares 7 10" xfId="6025"/>
    <cellStyle name="Millares 7 11" xfId="6026"/>
    <cellStyle name="Millares 7 12" xfId="6027"/>
    <cellStyle name="Millares 7 2" xfId="6028"/>
    <cellStyle name="Millares 7 3" xfId="6029"/>
    <cellStyle name="Millares 7 4" xfId="6030"/>
    <cellStyle name="Millares 7 5" xfId="6031"/>
    <cellStyle name="Millares 7 6" xfId="6032"/>
    <cellStyle name="Millares 7 7" xfId="6033"/>
    <cellStyle name="Millares 7 8" xfId="6034"/>
    <cellStyle name="Millares 7 9" xfId="6035"/>
    <cellStyle name="Millares 8" xfId="6036"/>
    <cellStyle name="Millares 9" xfId="6037"/>
    <cellStyle name="Moneda 2" xfId="6038"/>
    <cellStyle name="Moneda 2 2" xfId="6039"/>
    <cellStyle name="Moneda 2 3" xfId="6040"/>
    <cellStyle name="Moneda 3" xfId="6041"/>
    <cellStyle name="Moneda 4" xfId="6042"/>
    <cellStyle name="Moneda 5" xfId="6043"/>
    <cellStyle name="Moneda 6" xfId="6044"/>
    <cellStyle name="Moneda 7" xfId="6045"/>
    <cellStyle name="Moneda 8" xfId="41747"/>
    <cellStyle name="Neutral 2" xfId="6046"/>
    <cellStyle name="Neutral 2 2" xfId="6047"/>
    <cellStyle name="Neutral 2 3" xfId="6048"/>
    <cellStyle name="Neutral 2 4" xfId="6049"/>
    <cellStyle name="Neutral 3" xfId="6050"/>
    <cellStyle name="Neutral 4" xfId="6051"/>
    <cellStyle name="Neutral 5" xfId="6052"/>
    <cellStyle name="Neutral 6" xfId="6053"/>
    <cellStyle name="Neutral 7" xfId="6054"/>
    <cellStyle name="Neutral 8" xfId="41748"/>
    <cellStyle name="Normal" xfId="0" builtinId="0"/>
    <cellStyle name="Normal 10" xfId="6055"/>
    <cellStyle name="Normal 10 10" xfId="6056"/>
    <cellStyle name="Normal 10 10 2" xfId="6057"/>
    <cellStyle name="Normal 10 11" xfId="6058"/>
    <cellStyle name="Normal 10 11 2" xfId="6059"/>
    <cellStyle name="Normal 10 12" xfId="6060"/>
    <cellStyle name="Normal 10 12 2" xfId="6061"/>
    <cellStyle name="Normal 10 13" xfId="6062"/>
    <cellStyle name="Normal 10 13 2" xfId="6063"/>
    <cellStyle name="Normal 10 14" xfId="6064"/>
    <cellStyle name="Normal 10 14 2" xfId="6065"/>
    <cellStyle name="Normal 10 15" xfId="6066"/>
    <cellStyle name="Normal 10 15 2" xfId="6067"/>
    <cellStyle name="Normal 10 16" xfId="6068"/>
    <cellStyle name="Normal 10 16 2" xfId="6069"/>
    <cellStyle name="Normal 10 17" xfId="6070"/>
    <cellStyle name="Normal 10 17 2" xfId="6071"/>
    <cellStyle name="Normal 10 18" xfId="6072"/>
    <cellStyle name="Normal 10 18 2" xfId="6073"/>
    <cellStyle name="Normal 10 19" xfId="6074"/>
    <cellStyle name="Normal 10 2" xfId="6075"/>
    <cellStyle name="Normal 10 2 2" xfId="41749"/>
    <cellStyle name="Normal 10 20" xfId="41750"/>
    <cellStyle name="Normal 10 3" xfId="6076"/>
    <cellStyle name="Normal 10 3 2" xfId="41751"/>
    <cellStyle name="Normal 10 4" xfId="6077"/>
    <cellStyle name="Normal 10 4 2" xfId="41752"/>
    <cellStyle name="Normal 10 5" xfId="6078"/>
    <cellStyle name="Normal 10 5 2" xfId="41753"/>
    <cellStyle name="Normal 10 6" xfId="6079"/>
    <cellStyle name="Normal 10 6 2" xfId="41754"/>
    <cellStyle name="Normal 10 7" xfId="6080"/>
    <cellStyle name="Normal 10 8" xfId="6081"/>
    <cellStyle name="Normal 10 8 10" xfId="6082"/>
    <cellStyle name="Normal 10 8 10 2" xfId="6083"/>
    <cellStyle name="Normal 10 8 11" xfId="6084"/>
    <cellStyle name="Normal 10 8 11 2" xfId="6085"/>
    <cellStyle name="Normal 10 8 12" xfId="6086"/>
    <cellStyle name="Normal 10 8 2" xfId="6087"/>
    <cellStyle name="Normal 10 8 2 10" xfId="6088"/>
    <cellStyle name="Normal 10 8 2 10 2" xfId="6089"/>
    <cellStyle name="Normal 10 8 2 11" xfId="6090"/>
    <cellStyle name="Normal 10 8 2 2" xfId="6091"/>
    <cellStyle name="Normal 10 8 2 2 2" xfId="6092"/>
    <cellStyle name="Normal 10 8 2 3" xfId="6093"/>
    <cellStyle name="Normal 10 8 2 3 2" xfId="6094"/>
    <cellStyle name="Normal 10 8 2 4" xfId="6095"/>
    <cellStyle name="Normal 10 8 2 4 2" xfId="6096"/>
    <cellStyle name="Normal 10 8 2 5" xfId="6097"/>
    <cellStyle name="Normal 10 8 2 5 2" xfId="6098"/>
    <cellStyle name="Normal 10 8 2 6" xfId="6099"/>
    <cellStyle name="Normal 10 8 2 6 2" xfId="6100"/>
    <cellStyle name="Normal 10 8 2 7" xfId="6101"/>
    <cellStyle name="Normal 10 8 2 7 2" xfId="6102"/>
    <cellStyle name="Normal 10 8 2 8" xfId="6103"/>
    <cellStyle name="Normal 10 8 2 8 2" xfId="6104"/>
    <cellStyle name="Normal 10 8 2 9" xfId="6105"/>
    <cellStyle name="Normal 10 8 2 9 2" xfId="6106"/>
    <cellStyle name="Normal 10 8 3" xfId="6107"/>
    <cellStyle name="Normal 10 8 3 2" xfId="6108"/>
    <cellStyle name="Normal 10 8 4" xfId="6109"/>
    <cellStyle name="Normal 10 8 4 2" xfId="6110"/>
    <cellStyle name="Normal 10 8 5" xfId="6111"/>
    <cellStyle name="Normal 10 8 5 2" xfId="6112"/>
    <cellStyle name="Normal 10 8 6" xfId="6113"/>
    <cellStyle name="Normal 10 8 6 2" xfId="6114"/>
    <cellStyle name="Normal 10 8 7" xfId="6115"/>
    <cellStyle name="Normal 10 8 7 2" xfId="6116"/>
    <cellStyle name="Normal 10 8 8" xfId="6117"/>
    <cellStyle name="Normal 10 8 8 2" xfId="6118"/>
    <cellStyle name="Normal 10 8 9" xfId="6119"/>
    <cellStyle name="Normal 10 8 9 2" xfId="6120"/>
    <cellStyle name="Normal 10 9" xfId="6121"/>
    <cellStyle name="Normal 10 9 10" xfId="6122"/>
    <cellStyle name="Normal 10 9 10 2" xfId="6123"/>
    <cellStyle name="Normal 10 9 11" xfId="6124"/>
    <cellStyle name="Normal 10 9 2" xfId="6125"/>
    <cellStyle name="Normal 10 9 2 2" xfId="6126"/>
    <cellStyle name="Normal 10 9 3" xfId="6127"/>
    <cellStyle name="Normal 10 9 3 2" xfId="6128"/>
    <cellStyle name="Normal 10 9 4" xfId="6129"/>
    <cellStyle name="Normal 10 9 4 2" xfId="6130"/>
    <cellStyle name="Normal 10 9 5" xfId="6131"/>
    <cellStyle name="Normal 10 9 5 2" xfId="6132"/>
    <cellStyle name="Normal 10 9 6" xfId="6133"/>
    <cellStyle name="Normal 10 9 6 2" xfId="6134"/>
    <cellStyle name="Normal 10 9 7" xfId="6135"/>
    <cellStyle name="Normal 10 9 7 2" xfId="6136"/>
    <cellStyle name="Normal 10 9 8" xfId="6137"/>
    <cellStyle name="Normal 10 9 8 2" xfId="6138"/>
    <cellStyle name="Normal 10 9 9" xfId="6139"/>
    <cellStyle name="Normal 10 9 9 2" xfId="6140"/>
    <cellStyle name="Normal 11" xfId="6141"/>
    <cellStyle name="Normal 11 2" xfId="6142"/>
    <cellStyle name="Normal 11 2 10" xfId="6143"/>
    <cellStyle name="Normal 11 2 11" xfId="6144"/>
    <cellStyle name="Normal 11 2 12" xfId="6145"/>
    <cellStyle name="Normal 11 2 13" xfId="6146"/>
    <cellStyle name="Normal 11 2 14" xfId="6147"/>
    <cellStyle name="Normal 11 2 15" xfId="6148"/>
    <cellStyle name="Normal 11 2 2" xfId="6149"/>
    <cellStyle name="Normal 11 2 3" xfId="6150"/>
    <cellStyle name="Normal 11 2 4" xfId="6151"/>
    <cellStyle name="Normal 11 2 5" xfId="6152"/>
    <cellStyle name="Normal 11 2 6" xfId="6153"/>
    <cellStyle name="Normal 11 2 7" xfId="6154"/>
    <cellStyle name="Normal 11 2 8" xfId="6155"/>
    <cellStyle name="Normal 11 2 9" xfId="6156"/>
    <cellStyle name="Normal 11 3" xfId="6157"/>
    <cellStyle name="Normal 11 3 10" xfId="6158"/>
    <cellStyle name="Normal 11 3 11" xfId="6159"/>
    <cellStyle name="Normal 11 3 12" xfId="6160"/>
    <cellStyle name="Normal 11 3 13" xfId="6161"/>
    <cellStyle name="Normal 11 3 14" xfId="6162"/>
    <cellStyle name="Normal 11 3 2" xfId="6163"/>
    <cellStyle name="Normal 11 3 3" xfId="6164"/>
    <cellStyle name="Normal 11 3 4" xfId="6165"/>
    <cellStyle name="Normal 11 3 5" xfId="6166"/>
    <cellStyle name="Normal 11 3 6" xfId="6167"/>
    <cellStyle name="Normal 11 3 7" xfId="6168"/>
    <cellStyle name="Normal 11 3 8" xfId="6169"/>
    <cellStyle name="Normal 11 3 9" xfId="6170"/>
    <cellStyle name="Normal 11 4" xfId="6171"/>
    <cellStyle name="Normal 11 4 2" xfId="41755"/>
    <cellStyle name="Normal 11 5" xfId="6172"/>
    <cellStyle name="Normal 11 5 2" xfId="41756"/>
    <cellStyle name="Normal 11 6" xfId="6173"/>
    <cellStyle name="Normal 11 6 2" xfId="41757"/>
    <cellStyle name="Normal 11 7" xfId="41758"/>
    <cellStyle name="Normal 12" xfId="6174"/>
    <cellStyle name="Normal 12 2" xfId="6175"/>
    <cellStyle name="Normal 12 2 10" xfId="6176"/>
    <cellStyle name="Normal 12 2 11" xfId="6177"/>
    <cellStyle name="Normal 12 2 12" xfId="6178"/>
    <cellStyle name="Normal 12 2 13" xfId="6179"/>
    <cellStyle name="Normal 12 2 14" xfId="6180"/>
    <cellStyle name="Normal 12 2 15" xfId="6181"/>
    <cellStyle name="Normal 12 2 2" xfId="6182"/>
    <cellStyle name="Normal 12 2 3" xfId="6183"/>
    <cellStyle name="Normal 12 2 4" xfId="6184"/>
    <cellStyle name="Normal 12 2 5" xfId="6185"/>
    <cellStyle name="Normal 12 2 6" xfId="6186"/>
    <cellStyle name="Normal 12 2 7" xfId="6187"/>
    <cellStyle name="Normal 12 2 8" xfId="6188"/>
    <cellStyle name="Normal 12 2 9" xfId="6189"/>
    <cellStyle name="Normal 12 3" xfId="6190"/>
    <cellStyle name="Normal 12 3 10" xfId="6191"/>
    <cellStyle name="Normal 12 3 11" xfId="6192"/>
    <cellStyle name="Normal 12 3 12" xfId="6193"/>
    <cellStyle name="Normal 12 3 13" xfId="6194"/>
    <cellStyle name="Normal 12 3 14" xfId="6195"/>
    <cellStyle name="Normal 12 3 2" xfId="6196"/>
    <cellStyle name="Normal 12 3 3" xfId="6197"/>
    <cellStyle name="Normal 12 3 4" xfId="6198"/>
    <cellStyle name="Normal 12 3 5" xfId="6199"/>
    <cellStyle name="Normal 12 3 6" xfId="6200"/>
    <cellStyle name="Normal 12 3 7" xfId="6201"/>
    <cellStyle name="Normal 12 3 8" xfId="6202"/>
    <cellStyle name="Normal 12 3 9" xfId="6203"/>
    <cellStyle name="Normal 13" xfId="6204"/>
    <cellStyle name="Normal 13 2" xfId="6205"/>
    <cellStyle name="Normal 13 2 2" xfId="41759"/>
    <cellStyle name="Normal 13 3" xfId="41760"/>
    <cellStyle name="Normal 14" xfId="6206"/>
    <cellStyle name="Normal 14 10" xfId="6207"/>
    <cellStyle name="Normal 14 10 2" xfId="6208"/>
    <cellStyle name="Normal 14 11" xfId="6209"/>
    <cellStyle name="Normal 14 11 2" xfId="6210"/>
    <cellStyle name="Normal 14 12" xfId="6211"/>
    <cellStyle name="Normal 14 12 2" xfId="6212"/>
    <cellStyle name="Normal 14 13" xfId="6213"/>
    <cellStyle name="Normal 14 13 2" xfId="6214"/>
    <cellStyle name="Normal 14 14" xfId="6215"/>
    <cellStyle name="Normal 14 14 2" xfId="6216"/>
    <cellStyle name="Normal 14 15" xfId="6217"/>
    <cellStyle name="Normal 14 16" xfId="41761"/>
    <cellStyle name="Normal 14 2" xfId="6218"/>
    <cellStyle name="Normal 14 2 2" xfId="41762"/>
    <cellStyle name="Normal 14 3" xfId="6219"/>
    <cellStyle name="Normal 14 4" xfId="6220"/>
    <cellStyle name="Normal 14 4 10" xfId="6221"/>
    <cellStyle name="Normal 14 4 10 2" xfId="6222"/>
    <cellStyle name="Normal 14 4 11" xfId="6223"/>
    <cellStyle name="Normal 14 4 11 2" xfId="6224"/>
    <cellStyle name="Normal 14 4 12" xfId="6225"/>
    <cellStyle name="Normal 14 4 2" xfId="6226"/>
    <cellStyle name="Normal 14 4 2 10" xfId="6227"/>
    <cellStyle name="Normal 14 4 2 10 2" xfId="6228"/>
    <cellStyle name="Normal 14 4 2 11" xfId="6229"/>
    <cellStyle name="Normal 14 4 2 2" xfId="6230"/>
    <cellStyle name="Normal 14 4 2 2 2" xfId="6231"/>
    <cellStyle name="Normal 14 4 2 3" xfId="6232"/>
    <cellStyle name="Normal 14 4 2 3 2" xfId="6233"/>
    <cellStyle name="Normal 14 4 2 4" xfId="6234"/>
    <cellStyle name="Normal 14 4 2 4 2" xfId="6235"/>
    <cellStyle name="Normal 14 4 2 5" xfId="6236"/>
    <cellStyle name="Normal 14 4 2 5 2" xfId="6237"/>
    <cellStyle name="Normal 14 4 2 6" xfId="6238"/>
    <cellStyle name="Normal 14 4 2 6 2" xfId="6239"/>
    <cellStyle name="Normal 14 4 2 7" xfId="6240"/>
    <cellStyle name="Normal 14 4 2 7 2" xfId="6241"/>
    <cellStyle name="Normal 14 4 2 8" xfId="6242"/>
    <cellStyle name="Normal 14 4 2 8 2" xfId="6243"/>
    <cellStyle name="Normal 14 4 2 9" xfId="6244"/>
    <cellStyle name="Normal 14 4 2 9 2" xfId="6245"/>
    <cellStyle name="Normal 14 4 3" xfId="6246"/>
    <cellStyle name="Normal 14 4 3 2" xfId="6247"/>
    <cellStyle name="Normal 14 4 4" xfId="6248"/>
    <cellStyle name="Normal 14 4 4 2" xfId="6249"/>
    <cellStyle name="Normal 14 4 5" xfId="6250"/>
    <cellStyle name="Normal 14 4 5 2" xfId="6251"/>
    <cellStyle name="Normal 14 4 6" xfId="6252"/>
    <cellStyle name="Normal 14 4 6 2" xfId="6253"/>
    <cellStyle name="Normal 14 4 7" xfId="6254"/>
    <cellStyle name="Normal 14 4 7 2" xfId="6255"/>
    <cellStyle name="Normal 14 4 8" xfId="6256"/>
    <cellStyle name="Normal 14 4 8 2" xfId="6257"/>
    <cellStyle name="Normal 14 4 9" xfId="6258"/>
    <cellStyle name="Normal 14 4 9 2" xfId="6259"/>
    <cellStyle name="Normal 14 5" xfId="6260"/>
    <cellStyle name="Normal 14 5 10" xfId="6261"/>
    <cellStyle name="Normal 14 5 10 2" xfId="6262"/>
    <cellStyle name="Normal 14 5 11" xfId="6263"/>
    <cellStyle name="Normal 14 5 2" xfId="6264"/>
    <cellStyle name="Normal 14 5 2 2" xfId="6265"/>
    <cellStyle name="Normal 14 5 3" xfId="6266"/>
    <cellStyle name="Normal 14 5 3 2" xfId="6267"/>
    <cellStyle name="Normal 14 5 4" xfId="6268"/>
    <cellStyle name="Normal 14 5 4 2" xfId="6269"/>
    <cellStyle name="Normal 14 5 5" xfId="6270"/>
    <cellStyle name="Normal 14 5 5 2" xfId="6271"/>
    <cellStyle name="Normal 14 5 6" xfId="6272"/>
    <cellStyle name="Normal 14 5 6 2" xfId="6273"/>
    <cellStyle name="Normal 14 5 7" xfId="6274"/>
    <cellStyle name="Normal 14 5 7 2" xfId="6275"/>
    <cellStyle name="Normal 14 5 8" xfId="6276"/>
    <cellStyle name="Normal 14 5 8 2" xfId="6277"/>
    <cellStyle name="Normal 14 5 9" xfId="6278"/>
    <cellStyle name="Normal 14 5 9 2" xfId="6279"/>
    <cellStyle name="Normal 14 6" xfId="6280"/>
    <cellStyle name="Normal 14 6 2" xfId="6281"/>
    <cellStyle name="Normal 14 7" xfId="6282"/>
    <cellStyle name="Normal 14 7 2" xfId="6283"/>
    <cellStyle name="Normal 14 8" xfId="6284"/>
    <cellStyle name="Normal 14 8 2" xfId="6285"/>
    <cellStyle name="Normal 14 9" xfId="6286"/>
    <cellStyle name="Normal 14 9 2" xfId="6287"/>
    <cellStyle name="Normal 15" xfId="6288"/>
    <cellStyle name="Normal 15 10" xfId="6289"/>
    <cellStyle name="Normal 15 10 2" xfId="6290"/>
    <cellStyle name="Normal 15 11" xfId="6291"/>
    <cellStyle name="Normal 15 11 2" xfId="6292"/>
    <cellStyle name="Normal 15 12" xfId="6293"/>
    <cellStyle name="Normal 15 12 2" xfId="6294"/>
    <cellStyle name="Normal 15 13" xfId="6295"/>
    <cellStyle name="Normal 15 13 2" xfId="6296"/>
    <cellStyle name="Normal 15 14" xfId="6297"/>
    <cellStyle name="Normal 15 14 2" xfId="6298"/>
    <cellStyle name="Normal 15 15" xfId="6299"/>
    <cellStyle name="Normal 15 16" xfId="41763"/>
    <cellStyle name="Normal 15 2" xfId="6300"/>
    <cellStyle name="Normal 15 2 2" xfId="41764"/>
    <cellStyle name="Normal 15 3" xfId="6301"/>
    <cellStyle name="Normal 15 4" xfId="6302"/>
    <cellStyle name="Normal 15 4 10" xfId="6303"/>
    <cellStyle name="Normal 15 4 10 2" xfId="6304"/>
    <cellStyle name="Normal 15 4 11" xfId="6305"/>
    <cellStyle name="Normal 15 4 11 2" xfId="6306"/>
    <cellStyle name="Normal 15 4 12" xfId="6307"/>
    <cellStyle name="Normal 15 4 2" xfId="6308"/>
    <cellStyle name="Normal 15 4 2 10" xfId="6309"/>
    <cellStyle name="Normal 15 4 2 10 2" xfId="6310"/>
    <cellStyle name="Normal 15 4 2 11" xfId="6311"/>
    <cellStyle name="Normal 15 4 2 2" xfId="6312"/>
    <cellStyle name="Normal 15 4 2 2 2" xfId="6313"/>
    <cellStyle name="Normal 15 4 2 3" xfId="6314"/>
    <cellStyle name="Normal 15 4 2 3 2" xfId="6315"/>
    <cellStyle name="Normal 15 4 2 4" xfId="6316"/>
    <cellStyle name="Normal 15 4 2 4 2" xfId="6317"/>
    <cellStyle name="Normal 15 4 2 5" xfId="6318"/>
    <cellStyle name="Normal 15 4 2 5 2" xfId="6319"/>
    <cellStyle name="Normal 15 4 2 6" xfId="6320"/>
    <cellStyle name="Normal 15 4 2 6 2" xfId="6321"/>
    <cellStyle name="Normal 15 4 2 7" xfId="6322"/>
    <cellStyle name="Normal 15 4 2 7 2" xfId="6323"/>
    <cellStyle name="Normal 15 4 2 8" xfId="6324"/>
    <cellStyle name="Normal 15 4 2 8 2" xfId="6325"/>
    <cellStyle name="Normal 15 4 2 9" xfId="6326"/>
    <cellStyle name="Normal 15 4 2 9 2" xfId="6327"/>
    <cellStyle name="Normal 15 4 3" xfId="6328"/>
    <cellStyle name="Normal 15 4 3 2" xfId="6329"/>
    <cellStyle name="Normal 15 4 4" xfId="6330"/>
    <cellStyle name="Normal 15 4 4 2" xfId="6331"/>
    <cellStyle name="Normal 15 4 5" xfId="6332"/>
    <cellStyle name="Normal 15 4 5 2" xfId="6333"/>
    <cellStyle name="Normal 15 4 6" xfId="6334"/>
    <cellStyle name="Normal 15 4 6 2" xfId="6335"/>
    <cellStyle name="Normal 15 4 7" xfId="6336"/>
    <cellStyle name="Normal 15 4 7 2" xfId="6337"/>
    <cellStyle name="Normal 15 4 8" xfId="6338"/>
    <cellStyle name="Normal 15 4 8 2" xfId="6339"/>
    <cellStyle name="Normal 15 4 9" xfId="6340"/>
    <cellStyle name="Normal 15 4 9 2" xfId="6341"/>
    <cellStyle name="Normal 15 5" xfId="6342"/>
    <cellStyle name="Normal 15 5 10" xfId="6343"/>
    <cellStyle name="Normal 15 5 10 2" xfId="6344"/>
    <cellStyle name="Normal 15 5 11" xfId="6345"/>
    <cellStyle name="Normal 15 5 2" xfId="6346"/>
    <cellStyle name="Normal 15 5 2 2" xfId="6347"/>
    <cellStyle name="Normal 15 5 3" xfId="6348"/>
    <cellStyle name="Normal 15 5 3 2" xfId="6349"/>
    <cellStyle name="Normal 15 5 4" xfId="6350"/>
    <cellStyle name="Normal 15 5 4 2" xfId="6351"/>
    <cellStyle name="Normal 15 5 5" xfId="6352"/>
    <cellStyle name="Normal 15 5 5 2" xfId="6353"/>
    <cellStyle name="Normal 15 5 6" xfId="6354"/>
    <cellStyle name="Normal 15 5 6 2" xfId="6355"/>
    <cellStyle name="Normal 15 5 7" xfId="6356"/>
    <cellStyle name="Normal 15 5 7 2" xfId="6357"/>
    <cellStyle name="Normal 15 5 8" xfId="6358"/>
    <cellStyle name="Normal 15 5 8 2" xfId="6359"/>
    <cellStyle name="Normal 15 5 9" xfId="6360"/>
    <cellStyle name="Normal 15 5 9 2" xfId="6361"/>
    <cellStyle name="Normal 15 6" xfId="6362"/>
    <cellStyle name="Normal 15 6 2" xfId="6363"/>
    <cellStyle name="Normal 15 7" xfId="6364"/>
    <cellStyle name="Normal 15 7 2" xfId="6365"/>
    <cellStyle name="Normal 15 8" xfId="6366"/>
    <cellStyle name="Normal 15 8 2" xfId="6367"/>
    <cellStyle name="Normal 15 9" xfId="6368"/>
    <cellStyle name="Normal 15 9 2" xfId="6369"/>
    <cellStyle name="Normal 16" xfId="6370"/>
    <cellStyle name="Normal 16 10" xfId="6371"/>
    <cellStyle name="Normal 16 11" xfId="6372"/>
    <cellStyle name="Normal 16 12" xfId="6373"/>
    <cellStyle name="Normal 16 13" xfId="6374"/>
    <cellStyle name="Normal 16 14" xfId="6375"/>
    <cellStyle name="Normal 16 15" xfId="6376"/>
    <cellStyle name="Normal 16 2" xfId="6377"/>
    <cellStyle name="Normal 16 3" xfId="6378"/>
    <cellStyle name="Normal 16 4" xfId="6379"/>
    <cellStyle name="Normal 16 5" xfId="6380"/>
    <cellStyle name="Normal 16 6" xfId="6381"/>
    <cellStyle name="Normal 16 7" xfId="6382"/>
    <cellStyle name="Normal 16 8" xfId="6383"/>
    <cellStyle name="Normal 16 9" xfId="6384"/>
    <cellStyle name="Normal 17" xfId="6385"/>
    <cellStyle name="Normal 17 10" xfId="6386"/>
    <cellStyle name="Normal 17 10 2" xfId="6387"/>
    <cellStyle name="Normal 17 11" xfId="6388"/>
    <cellStyle name="Normal 17 11 2" xfId="6389"/>
    <cellStyle name="Normal 17 12" xfId="6390"/>
    <cellStyle name="Normal 17 12 2" xfId="6391"/>
    <cellStyle name="Normal 17 13" xfId="6392"/>
    <cellStyle name="Normal 17 14" xfId="41765"/>
    <cellStyle name="Normal 17 2" xfId="6393"/>
    <cellStyle name="Normal 17 2 10" xfId="6394"/>
    <cellStyle name="Normal 17 2 10 2" xfId="6395"/>
    <cellStyle name="Normal 17 2 11" xfId="6396"/>
    <cellStyle name="Normal 17 2 11 2" xfId="6397"/>
    <cellStyle name="Normal 17 2 12" xfId="6398"/>
    <cellStyle name="Normal 17 2 13" xfId="41766"/>
    <cellStyle name="Normal 17 2 2" xfId="6399"/>
    <cellStyle name="Normal 17 2 2 10" xfId="6400"/>
    <cellStyle name="Normal 17 2 2 10 2" xfId="6401"/>
    <cellStyle name="Normal 17 2 2 11" xfId="6402"/>
    <cellStyle name="Normal 17 2 2 2" xfId="6403"/>
    <cellStyle name="Normal 17 2 2 2 2" xfId="6404"/>
    <cellStyle name="Normal 17 2 2 3" xfId="6405"/>
    <cellStyle name="Normal 17 2 2 3 2" xfId="6406"/>
    <cellStyle name="Normal 17 2 2 4" xfId="6407"/>
    <cellStyle name="Normal 17 2 2 4 2" xfId="6408"/>
    <cellStyle name="Normal 17 2 2 5" xfId="6409"/>
    <cellStyle name="Normal 17 2 2 5 2" xfId="6410"/>
    <cellStyle name="Normal 17 2 2 6" xfId="6411"/>
    <cellStyle name="Normal 17 2 2 6 2" xfId="6412"/>
    <cellStyle name="Normal 17 2 2 7" xfId="6413"/>
    <cellStyle name="Normal 17 2 2 7 2" xfId="6414"/>
    <cellStyle name="Normal 17 2 2 8" xfId="6415"/>
    <cellStyle name="Normal 17 2 2 8 2" xfId="6416"/>
    <cellStyle name="Normal 17 2 2 9" xfId="6417"/>
    <cellStyle name="Normal 17 2 2 9 2" xfId="6418"/>
    <cellStyle name="Normal 17 2 3" xfId="6419"/>
    <cellStyle name="Normal 17 2 3 2" xfId="6420"/>
    <cellStyle name="Normal 17 2 4" xfId="6421"/>
    <cellStyle name="Normal 17 2 4 2" xfId="6422"/>
    <cellStyle name="Normal 17 2 5" xfId="6423"/>
    <cellStyle name="Normal 17 2 5 2" xfId="6424"/>
    <cellStyle name="Normal 17 2 6" xfId="6425"/>
    <cellStyle name="Normal 17 2 6 2" xfId="6426"/>
    <cellStyle name="Normal 17 2 7" xfId="6427"/>
    <cellStyle name="Normal 17 2 7 2" xfId="6428"/>
    <cellStyle name="Normal 17 2 8" xfId="6429"/>
    <cellStyle name="Normal 17 2 8 2" xfId="6430"/>
    <cellStyle name="Normal 17 2 9" xfId="6431"/>
    <cellStyle name="Normal 17 2 9 2" xfId="6432"/>
    <cellStyle name="Normal 17 3" xfId="6433"/>
    <cellStyle name="Normal 17 3 10" xfId="6434"/>
    <cellStyle name="Normal 17 3 10 2" xfId="6435"/>
    <cellStyle name="Normal 17 3 11" xfId="6436"/>
    <cellStyle name="Normal 17 3 2" xfId="6437"/>
    <cellStyle name="Normal 17 3 2 2" xfId="6438"/>
    <cellStyle name="Normal 17 3 3" xfId="6439"/>
    <cellStyle name="Normal 17 3 3 2" xfId="6440"/>
    <cellStyle name="Normal 17 3 4" xfId="6441"/>
    <cellStyle name="Normal 17 3 4 2" xfId="6442"/>
    <cellStyle name="Normal 17 3 5" xfId="6443"/>
    <cellStyle name="Normal 17 3 5 2" xfId="6444"/>
    <cellStyle name="Normal 17 3 6" xfId="6445"/>
    <cellStyle name="Normal 17 3 6 2" xfId="6446"/>
    <cellStyle name="Normal 17 3 7" xfId="6447"/>
    <cellStyle name="Normal 17 3 7 2" xfId="6448"/>
    <cellStyle name="Normal 17 3 8" xfId="6449"/>
    <cellStyle name="Normal 17 3 8 2" xfId="6450"/>
    <cellStyle name="Normal 17 3 9" xfId="6451"/>
    <cellStyle name="Normal 17 3 9 2" xfId="6452"/>
    <cellStyle name="Normal 17 4" xfId="6453"/>
    <cellStyle name="Normal 17 4 2" xfId="6454"/>
    <cellStyle name="Normal 17 5" xfId="6455"/>
    <cellStyle name="Normal 17 5 2" xfId="6456"/>
    <cellStyle name="Normal 17 6" xfId="6457"/>
    <cellStyle name="Normal 17 6 2" xfId="6458"/>
    <cellStyle name="Normal 17 7" xfId="6459"/>
    <cellStyle name="Normal 17 7 2" xfId="6460"/>
    <cellStyle name="Normal 17 8" xfId="6461"/>
    <cellStyle name="Normal 17 8 2" xfId="6462"/>
    <cellStyle name="Normal 17 9" xfId="6463"/>
    <cellStyle name="Normal 17 9 2" xfId="6464"/>
    <cellStyle name="Normal 18" xfId="6465"/>
    <cellStyle name="Normal 18 10" xfId="6466"/>
    <cellStyle name="Normal 18 11" xfId="6467"/>
    <cellStyle name="Normal 18 12" xfId="6468"/>
    <cellStyle name="Normal 18 13" xfId="6469"/>
    <cellStyle name="Normal 18 14" xfId="6470"/>
    <cellStyle name="Normal 18 15" xfId="6471"/>
    <cellStyle name="Normal 18 16" xfId="6472"/>
    <cellStyle name="Normal 18 2" xfId="6473"/>
    <cellStyle name="Normal 18 2 10" xfId="6474"/>
    <cellStyle name="Normal 18 2 11" xfId="6475"/>
    <cellStyle name="Normal 18 2 12" xfId="6476"/>
    <cellStyle name="Normal 18 2 13" xfId="6477"/>
    <cellStyle name="Normal 18 2 14" xfId="6478"/>
    <cellStyle name="Normal 18 2 2" xfId="6479"/>
    <cellStyle name="Normal 18 2 3" xfId="6480"/>
    <cellStyle name="Normal 18 2 4" xfId="6481"/>
    <cellStyle name="Normal 18 2 5" xfId="6482"/>
    <cellStyle name="Normal 18 2 6" xfId="6483"/>
    <cellStyle name="Normal 18 2 7" xfId="6484"/>
    <cellStyle name="Normal 18 2 8" xfId="6485"/>
    <cellStyle name="Normal 18 2 9" xfId="6486"/>
    <cellStyle name="Normal 18 3" xfId="6487"/>
    <cellStyle name="Normal 18 4" xfId="6488"/>
    <cellStyle name="Normal 18 5" xfId="6489"/>
    <cellStyle name="Normal 18 6" xfId="6490"/>
    <cellStyle name="Normal 18 7" xfId="6491"/>
    <cellStyle name="Normal 18 8" xfId="6492"/>
    <cellStyle name="Normal 18 9" xfId="6493"/>
    <cellStyle name="Normal 19" xfId="6494"/>
    <cellStyle name="Normal 19 10" xfId="6495"/>
    <cellStyle name="Normal 19 11" xfId="6496"/>
    <cellStyle name="Normal 19 12" xfId="6497"/>
    <cellStyle name="Normal 19 13" xfId="6498"/>
    <cellStyle name="Normal 19 14" xfId="6499"/>
    <cellStyle name="Normal 19 15" xfId="6500"/>
    <cellStyle name="Normal 19 2" xfId="6501"/>
    <cellStyle name="Normal 19 3" xfId="6502"/>
    <cellStyle name="Normal 19 4" xfId="6503"/>
    <cellStyle name="Normal 19 5" xfId="6504"/>
    <cellStyle name="Normal 19 6" xfId="6505"/>
    <cellStyle name="Normal 19 7" xfId="6506"/>
    <cellStyle name="Normal 19 8" xfId="6507"/>
    <cellStyle name="Normal 19 9" xfId="6508"/>
    <cellStyle name="Normal 2" xfId="6509"/>
    <cellStyle name="Normal 2 10" xfId="6510"/>
    <cellStyle name="Normal 2 10 10" xfId="6511"/>
    <cellStyle name="Normal 2 10 10 2" xfId="6512"/>
    <cellStyle name="Normal 2 10 11" xfId="6513"/>
    <cellStyle name="Normal 2 10 11 2" xfId="6514"/>
    <cellStyle name="Normal 2 10 12" xfId="6515"/>
    <cellStyle name="Normal 2 10 12 2" xfId="6516"/>
    <cellStyle name="Normal 2 10 13" xfId="6517"/>
    <cellStyle name="Normal 2 10 2" xfId="6518"/>
    <cellStyle name="Normal 2 10 2 10" xfId="6519"/>
    <cellStyle name="Normal 2 10 2 10 2" xfId="6520"/>
    <cellStyle name="Normal 2 10 2 11" xfId="6521"/>
    <cellStyle name="Normal 2 10 2 11 2" xfId="6522"/>
    <cellStyle name="Normal 2 10 2 12" xfId="6523"/>
    <cellStyle name="Normal 2 10 2 2" xfId="6524"/>
    <cellStyle name="Normal 2 10 2 2 10" xfId="6525"/>
    <cellStyle name="Normal 2 10 2 2 10 2" xfId="6526"/>
    <cellStyle name="Normal 2 10 2 2 11" xfId="6527"/>
    <cellStyle name="Normal 2 10 2 2 2" xfId="6528"/>
    <cellStyle name="Normal 2 10 2 2 2 2" xfId="6529"/>
    <cellStyle name="Normal 2 10 2 2 3" xfId="6530"/>
    <cellStyle name="Normal 2 10 2 2 3 2" xfId="6531"/>
    <cellStyle name="Normal 2 10 2 2 4" xfId="6532"/>
    <cellStyle name="Normal 2 10 2 2 4 2" xfId="6533"/>
    <cellStyle name="Normal 2 10 2 2 5" xfId="6534"/>
    <cellStyle name="Normal 2 10 2 2 5 2" xfId="6535"/>
    <cellStyle name="Normal 2 10 2 2 6" xfId="6536"/>
    <cellStyle name="Normal 2 10 2 2 6 2" xfId="6537"/>
    <cellStyle name="Normal 2 10 2 2 7" xfId="6538"/>
    <cellStyle name="Normal 2 10 2 2 7 2" xfId="6539"/>
    <cellStyle name="Normal 2 10 2 2 8" xfId="6540"/>
    <cellStyle name="Normal 2 10 2 2 8 2" xfId="6541"/>
    <cellStyle name="Normal 2 10 2 2 9" xfId="6542"/>
    <cellStyle name="Normal 2 10 2 2 9 2" xfId="6543"/>
    <cellStyle name="Normal 2 10 2 3" xfId="6544"/>
    <cellStyle name="Normal 2 10 2 3 2" xfId="6545"/>
    <cellStyle name="Normal 2 10 2 4" xfId="6546"/>
    <cellStyle name="Normal 2 10 2 4 2" xfId="6547"/>
    <cellStyle name="Normal 2 10 2 5" xfId="6548"/>
    <cellStyle name="Normal 2 10 2 5 2" xfId="6549"/>
    <cellStyle name="Normal 2 10 2 6" xfId="6550"/>
    <cellStyle name="Normal 2 10 2 6 2" xfId="6551"/>
    <cellStyle name="Normal 2 10 2 7" xfId="6552"/>
    <cellStyle name="Normal 2 10 2 7 2" xfId="6553"/>
    <cellStyle name="Normal 2 10 2 8" xfId="6554"/>
    <cellStyle name="Normal 2 10 2 8 2" xfId="6555"/>
    <cellStyle name="Normal 2 10 2 9" xfId="6556"/>
    <cellStyle name="Normal 2 10 2 9 2" xfId="6557"/>
    <cellStyle name="Normal 2 10 3" xfId="6558"/>
    <cellStyle name="Normal 2 10 3 10" xfId="6559"/>
    <cellStyle name="Normal 2 10 3 10 2" xfId="6560"/>
    <cellStyle name="Normal 2 10 3 11" xfId="6561"/>
    <cellStyle name="Normal 2 10 3 2" xfId="6562"/>
    <cellStyle name="Normal 2 10 3 2 2" xfId="6563"/>
    <cellStyle name="Normal 2 10 3 3" xfId="6564"/>
    <cellStyle name="Normal 2 10 3 3 2" xfId="6565"/>
    <cellStyle name="Normal 2 10 3 4" xfId="6566"/>
    <cellStyle name="Normal 2 10 3 4 2" xfId="6567"/>
    <cellStyle name="Normal 2 10 3 5" xfId="6568"/>
    <cellStyle name="Normal 2 10 3 5 2" xfId="6569"/>
    <cellStyle name="Normal 2 10 3 6" xfId="6570"/>
    <cellStyle name="Normal 2 10 3 6 2" xfId="6571"/>
    <cellStyle name="Normal 2 10 3 7" xfId="6572"/>
    <cellStyle name="Normal 2 10 3 7 2" xfId="6573"/>
    <cellStyle name="Normal 2 10 3 8" xfId="6574"/>
    <cellStyle name="Normal 2 10 3 8 2" xfId="6575"/>
    <cellStyle name="Normal 2 10 3 9" xfId="6576"/>
    <cellStyle name="Normal 2 10 3 9 2" xfId="6577"/>
    <cellStyle name="Normal 2 10 4" xfId="6578"/>
    <cellStyle name="Normal 2 10 4 2" xfId="6579"/>
    <cellStyle name="Normal 2 10 5" xfId="6580"/>
    <cellStyle name="Normal 2 10 5 2" xfId="6581"/>
    <cellStyle name="Normal 2 10 6" xfId="6582"/>
    <cellStyle name="Normal 2 10 6 2" xfId="6583"/>
    <cellStyle name="Normal 2 10 7" xfId="6584"/>
    <cellStyle name="Normal 2 10 7 2" xfId="6585"/>
    <cellStyle name="Normal 2 10 8" xfId="6586"/>
    <cellStyle name="Normal 2 10 8 2" xfId="6587"/>
    <cellStyle name="Normal 2 10 9" xfId="6588"/>
    <cellStyle name="Normal 2 10 9 2" xfId="6589"/>
    <cellStyle name="Normal 2 11" xfId="6590"/>
    <cellStyle name="Normal 2 11 2" xfId="6591"/>
    <cellStyle name="Normal 2 11 2 10" xfId="6592"/>
    <cellStyle name="Normal 2 11 2 10 2" xfId="6593"/>
    <cellStyle name="Normal 2 11 2 11" xfId="6594"/>
    <cellStyle name="Normal 2 11 2 11 2" xfId="6595"/>
    <cellStyle name="Normal 2 11 2 12" xfId="6596"/>
    <cellStyle name="Normal 2 11 2 12 2" xfId="6597"/>
    <cellStyle name="Normal 2 11 2 13" xfId="6598"/>
    <cellStyle name="Normal 2 11 2 13 2" xfId="6599"/>
    <cellStyle name="Normal 2 11 2 14" xfId="6600"/>
    <cellStyle name="Normal 2 11 2 14 2" xfId="6601"/>
    <cellStyle name="Normal 2 11 2 15" xfId="6602"/>
    <cellStyle name="Normal 2 11 2 15 2" xfId="6603"/>
    <cellStyle name="Normal 2 11 2 16" xfId="6604"/>
    <cellStyle name="Normal 2 11 2 16 2" xfId="6605"/>
    <cellStyle name="Normal 2 11 2 17" xfId="6606"/>
    <cellStyle name="Normal 2 11 2 2" xfId="6607"/>
    <cellStyle name="Normal 2 11 2 2 2" xfId="6608"/>
    <cellStyle name="Normal 2 11 2 2 2 10" xfId="6609"/>
    <cellStyle name="Normal 2 11 2 2 2 10 2" xfId="6610"/>
    <cellStyle name="Normal 2 11 2 2 2 11" xfId="6611"/>
    <cellStyle name="Normal 2 11 2 2 2 11 2" xfId="6612"/>
    <cellStyle name="Normal 2 11 2 2 2 12" xfId="6613"/>
    <cellStyle name="Normal 2 11 2 2 2 12 2" xfId="6614"/>
    <cellStyle name="Normal 2 11 2 2 2 13" xfId="6615"/>
    <cellStyle name="Normal 2 11 2 2 2 2" xfId="6616"/>
    <cellStyle name="Normal 2 11 2 2 2 2 10" xfId="6617"/>
    <cellStyle name="Normal 2 11 2 2 2 2 10 2" xfId="6618"/>
    <cellStyle name="Normal 2 11 2 2 2 2 11" xfId="6619"/>
    <cellStyle name="Normal 2 11 2 2 2 2 11 2" xfId="6620"/>
    <cellStyle name="Normal 2 11 2 2 2 2 12" xfId="6621"/>
    <cellStyle name="Normal 2 11 2 2 2 2 2" xfId="6622"/>
    <cellStyle name="Normal 2 11 2 2 2 2 2 10" xfId="6623"/>
    <cellStyle name="Normal 2 11 2 2 2 2 2 10 2" xfId="6624"/>
    <cellStyle name="Normal 2 11 2 2 2 2 2 11" xfId="6625"/>
    <cellStyle name="Normal 2 11 2 2 2 2 2 2" xfId="6626"/>
    <cellStyle name="Normal 2 11 2 2 2 2 2 2 2" xfId="6627"/>
    <cellStyle name="Normal 2 11 2 2 2 2 2 3" xfId="6628"/>
    <cellStyle name="Normal 2 11 2 2 2 2 2 3 2" xfId="6629"/>
    <cellStyle name="Normal 2 11 2 2 2 2 2 4" xfId="6630"/>
    <cellStyle name="Normal 2 11 2 2 2 2 2 4 2" xfId="6631"/>
    <cellStyle name="Normal 2 11 2 2 2 2 2 5" xfId="6632"/>
    <cellStyle name="Normal 2 11 2 2 2 2 2 5 2" xfId="6633"/>
    <cellStyle name="Normal 2 11 2 2 2 2 2 6" xfId="6634"/>
    <cellStyle name="Normal 2 11 2 2 2 2 2 6 2" xfId="6635"/>
    <cellStyle name="Normal 2 11 2 2 2 2 2 7" xfId="6636"/>
    <cellStyle name="Normal 2 11 2 2 2 2 2 7 2" xfId="6637"/>
    <cellStyle name="Normal 2 11 2 2 2 2 2 8" xfId="6638"/>
    <cellStyle name="Normal 2 11 2 2 2 2 2 8 2" xfId="6639"/>
    <cellStyle name="Normal 2 11 2 2 2 2 2 9" xfId="6640"/>
    <cellStyle name="Normal 2 11 2 2 2 2 2 9 2" xfId="6641"/>
    <cellStyle name="Normal 2 11 2 2 2 2 3" xfId="6642"/>
    <cellStyle name="Normal 2 11 2 2 2 2 3 2" xfId="6643"/>
    <cellStyle name="Normal 2 11 2 2 2 2 4" xfId="6644"/>
    <cellStyle name="Normal 2 11 2 2 2 2 4 2" xfId="6645"/>
    <cellStyle name="Normal 2 11 2 2 2 2 5" xfId="6646"/>
    <cellStyle name="Normal 2 11 2 2 2 2 5 2" xfId="6647"/>
    <cellStyle name="Normal 2 11 2 2 2 2 6" xfId="6648"/>
    <cellStyle name="Normal 2 11 2 2 2 2 6 2" xfId="6649"/>
    <cellStyle name="Normal 2 11 2 2 2 2 7" xfId="6650"/>
    <cellStyle name="Normal 2 11 2 2 2 2 7 2" xfId="6651"/>
    <cellStyle name="Normal 2 11 2 2 2 2 8" xfId="6652"/>
    <cellStyle name="Normal 2 11 2 2 2 2 8 2" xfId="6653"/>
    <cellStyle name="Normal 2 11 2 2 2 2 9" xfId="6654"/>
    <cellStyle name="Normal 2 11 2 2 2 2 9 2" xfId="6655"/>
    <cellStyle name="Normal 2 11 2 2 2 3" xfId="6656"/>
    <cellStyle name="Normal 2 11 2 2 2 3 10" xfId="6657"/>
    <cellStyle name="Normal 2 11 2 2 2 3 10 2" xfId="6658"/>
    <cellStyle name="Normal 2 11 2 2 2 3 11" xfId="6659"/>
    <cellStyle name="Normal 2 11 2 2 2 3 2" xfId="6660"/>
    <cellStyle name="Normal 2 11 2 2 2 3 2 2" xfId="6661"/>
    <cellStyle name="Normal 2 11 2 2 2 3 3" xfId="6662"/>
    <cellStyle name="Normal 2 11 2 2 2 3 3 2" xfId="6663"/>
    <cellStyle name="Normal 2 11 2 2 2 3 4" xfId="6664"/>
    <cellStyle name="Normal 2 11 2 2 2 3 4 2" xfId="6665"/>
    <cellStyle name="Normal 2 11 2 2 2 3 5" xfId="6666"/>
    <cellStyle name="Normal 2 11 2 2 2 3 5 2" xfId="6667"/>
    <cellStyle name="Normal 2 11 2 2 2 3 6" xfId="6668"/>
    <cellStyle name="Normal 2 11 2 2 2 3 6 2" xfId="6669"/>
    <cellStyle name="Normal 2 11 2 2 2 3 7" xfId="6670"/>
    <cellStyle name="Normal 2 11 2 2 2 3 7 2" xfId="6671"/>
    <cellStyle name="Normal 2 11 2 2 2 3 8" xfId="6672"/>
    <cellStyle name="Normal 2 11 2 2 2 3 8 2" xfId="6673"/>
    <cellStyle name="Normal 2 11 2 2 2 3 9" xfId="6674"/>
    <cellStyle name="Normal 2 11 2 2 2 3 9 2" xfId="6675"/>
    <cellStyle name="Normal 2 11 2 2 2 4" xfId="6676"/>
    <cellStyle name="Normal 2 11 2 2 2 4 2" xfId="6677"/>
    <cellStyle name="Normal 2 11 2 2 2 5" xfId="6678"/>
    <cellStyle name="Normal 2 11 2 2 2 5 2" xfId="6679"/>
    <cellStyle name="Normal 2 11 2 2 2 6" xfId="6680"/>
    <cellStyle name="Normal 2 11 2 2 2 6 2" xfId="6681"/>
    <cellStyle name="Normal 2 11 2 2 2 7" xfId="6682"/>
    <cellStyle name="Normal 2 11 2 2 2 7 2" xfId="6683"/>
    <cellStyle name="Normal 2 11 2 2 2 8" xfId="6684"/>
    <cellStyle name="Normal 2 11 2 2 2 8 2" xfId="6685"/>
    <cellStyle name="Normal 2 11 2 2 2 9" xfId="6686"/>
    <cellStyle name="Normal 2 11 2 2 2 9 2" xfId="6687"/>
    <cellStyle name="Normal 2 11 2 2 3" xfId="6688"/>
    <cellStyle name="Normal 2 11 2 2 3 10" xfId="6689"/>
    <cellStyle name="Normal 2 11 2 2 3 10 2" xfId="6690"/>
    <cellStyle name="Normal 2 11 2 2 3 11" xfId="6691"/>
    <cellStyle name="Normal 2 11 2 2 3 11 2" xfId="6692"/>
    <cellStyle name="Normal 2 11 2 2 3 12" xfId="6693"/>
    <cellStyle name="Normal 2 11 2 2 3 12 2" xfId="6694"/>
    <cellStyle name="Normal 2 11 2 2 3 13" xfId="6695"/>
    <cellStyle name="Normal 2 11 2 2 3 2" xfId="6696"/>
    <cellStyle name="Normal 2 11 2 2 3 2 10" xfId="6697"/>
    <cellStyle name="Normal 2 11 2 2 3 2 10 2" xfId="6698"/>
    <cellStyle name="Normal 2 11 2 2 3 2 11" xfId="6699"/>
    <cellStyle name="Normal 2 11 2 2 3 2 11 2" xfId="6700"/>
    <cellStyle name="Normal 2 11 2 2 3 2 12" xfId="6701"/>
    <cellStyle name="Normal 2 11 2 2 3 2 2" xfId="6702"/>
    <cellStyle name="Normal 2 11 2 2 3 2 2 10" xfId="6703"/>
    <cellStyle name="Normal 2 11 2 2 3 2 2 10 2" xfId="6704"/>
    <cellStyle name="Normal 2 11 2 2 3 2 2 11" xfId="6705"/>
    <cellStyle name="Normal 2 11 2 2 3 2 2 2" xfId="6706"/>
    <cellStyle name="Normal 2 11 2 2 3 2 2 2 2" xfId="6707"/>
    <cellStyle name="Normal 2 11 2 2 3 2 2 3" xfId="6708"/>
    <cellStyle name="Normal 2 11 2 2 3 2 2 3 2" xfId="6709"/>
    <cellStyle name="Normal 2 11 2 2 3 2 2 4" xfId="6710"/>
    <cellStyle name="Normal 2 11 2 2 3 2 2 4 2" xfId="6711"/>
    <cellStyle name="Normal 2 11 2 2 3 2 2 5" xfId="6712"/>
    <cellStyle name="Normal 2 11 2 2 3 2 2 5 2" xfId="6713"/>
    <cellStyle name="Normal 2 11 2 2 3 2 2 6" xfId="6714"/>
    <cellStyle name="Normal 2 11 2 2 3 2 2 6 2" xfId="6715"/>
    <cellStyle name="Normal 2 11 2 2 3 2 2 7" xfId="6716"/>
    <cellStyle name="Normal 2 11 2 2 3 2 2 7 2" xfId="6717"/>
    <cellStyle name="Normal 2 11 2 2 3 2 2 8" xfId="6718"/>
    <cellStyle name="Normal 2 11 2 2 3 2 2 8 2" xfId="6719"/>
    <cellStyle name="Normal 2 11 2 2 3 2 2 9" xfId="6720"/>
    <cellStyle name="Normal 2 11 2 2 3 2 2 9 2" xfId="6721"/>
    <cellStyle name="Normal 2 11 2 2 3 2 3" xfId="6722"/>
    <cellStyle name="Normal 2 11 2 2 3 2 3 2" xfId="6723"/>
    <cellStyle name="Normal 2 11 2 2 3 2 4" xfId="6724"/>
    <cellStyle name="Normal 2 11 2 2 3 2 4 2" xfId="6725"/>
    <cellStyle name="Normal 2 11 2 2 3 2 5" xfId="6726"/>
    <cellStyle name="Normal 2 11 2 2 3 2 5 2" xfId="6727"/>
    <cellStyle name="Normal 2 11 2 2 3 2 6" xfId="6728"/>
    <cellStyle name="Normal 2 11 2 2 3 2 6 2" xfId="6729"/>
    <cellStyle name="Normal 2 11 2 2 3 2 7" xfId="6730"/>
    <cellStyle name="Normal 2 11 2 2 3 2 7 2" xfId="6731"/>
    <cellStyle name="Normal 2 11 2 2 3 2 8" xfId="6732"/>
    <cellStyle name="Normal 2 11 2 2 3 2 8 2" xfId="6733"/>
    <cellStyle name="Normal 2 11 2 2 3 2 9" xfId="6734"/>
    <cellStyle name="Normal 2 11 2 2 3 2 9 2" xfId="6735"/>
    <cellStyle name="Normal 2 11 2 2 3 3" xfId="6736"/>
    <cellStyle name="Normal 2 11 2 2 3 3 10" xfId="6737"/>
    <cellStyle name="Normal 2 11 2 2 3 3 10 2" xfId="6738"/>
    <cellStyle name="Normal 2 11 2 2 3 3 11" xfId="6739"/>
    <cellStyle name="Normal 2 11 2 2 3 3 2" xfId="6740"/>
    <cellStyle name="Normal 2 11 2 2 3 3 2 2" xfId="6741"/>
    <cellStyle name="Normal 2 11 2 2 3 3 3" xfId="6742"/>
    <cellStyle name="Normal 2 11 2 2 3 3 3 2" xfId="6743"/>
    <cellStyle name="Normal 2 11 2 2 3 3 4" xfId="6744"/>
    <cellStyle name="Normal 2 11 2 2 3 3 4 2" xfId="6745"/>
    <cellStyle name="Normal 2 11 2 2 3 3 5" xfId="6746"/>
    <cellStyle name="Normal 2 11 2 2 3 3 5 2" xfId="6747"/>
    <cellStyle name="Normal 2 11 2 2 3 3 6" xfId="6748"/>
    <cellStyle name="Normal 2 11 2 2 3 3 6 2" xfId="6749"/>
    <cellStyle name="Normal 2 11 2 2 3 3 7" xfId="6750"/>
    <cellStyle name="Normal 2 11 2 2 3 3 7 2" xfId="6751"/>
    <cellStyle name="Normal 2 11 2 2 3 3 8" xfId="6752"/>
    <cellStyle name="Normal 2 11 2 2 3 3 8 2" xfId="6753"/>
    <cellStyle name="Normal 2 11 2 2 3 3 9" xfId="6754"/>
    <cellStyle name="Normal 2 11 2 2 3 3 9 2" xfId="6755"/>
    <cellStyle name="Normal 2 11 2 2 3 4" xfId="6756"/>
    <cellStyle name="Normal 2 11 2 2 3 4 2" xfId="6757"/>
    <cellStyle name="Normal 2 11 2 2 3 5" xfId="6758"/>
    <cellStyle name="Normal 2 11 2 2 3 5 2" xfId="6759"/>
    <cellStyle name="Normal 2 11 2 2 3 6" xfId="6760"/>
    <cellStyle name="Normal 2 11 2 2 3 6 2" xfId="6761"/>
    <cellStyle name="Normal 2 11 2 2 3 7" xfId="6762"/>
    <cellStyle name="Normal 2 11 2 2 3 7 2" xfId="6763"/>
    <cellStyle name="Normal 2 11 2 2 3 8" xfId="6764"/>
    <cellStyle name="Normal 2 11 2 2 3 8 2" xfId="6765"/>
    <cellStyle name="Normal 2 11 2 2 3 9" xfId="6766"/>
    <cellStyle name="Normal 2 11 2 2 3 9 2" xfId="6767"/>
    <cellStyle name="Normal 2 11 2 2 4" xfId="6768"/>
    <cellStyle name="Normal 2 11 2 2 4 10" xfId="6769"/>
    <cellStyle name="Normal 2 11 2 2 4 10 2" xfId="6770"/>
    <cellStyle name="Normal 2 11 2 2 4 11" xfId="6771"/>
    <cellStyle name="Normal 2 11 2 2 4 11 2" xfId="6772"/>
    <cellStyle name="Normal 2 11 2 2 4 12" xfId="6773"/>
    <cellStyle name="Normal 2 11 2 2 4 12 2" xfId="6774"/>
    <cellStyle name="Normal 2 11 2 2 4 13" xfId="6775"/>
    <cellStyle name="Normal 2 11 2 2 4 2" xfId="6776"/>
    <cellStyle name="Normal 2 11 2 2 4 2 10" xfId="6777"/>
    <cellStyle name="Normal 2 11 2 2 4 2 10 2" xfId="6778"/>
    <cellStyle name="Normal 2 11 2 2 4 2 11" xfId="6779"/>
    <cellStyle name="Normal 2 11 2 2 4 2 11 2" xfId="6780"/>
    <cellStyle name="Normal 2 11 2 2 4 2 12" xfId="6781"/>
    <cellStyle name="Normal 2 11 2 2 4 2 2" xfId="6782"/>
    <cellStyle name="Normal 2 11 2 2 4 2 2 10" xfId="6783"/>
    <cellStyle name="Normal 2 11 2 2 4 2 2 10 2" xfId="6784"/>
    <cellStyle name="Normal 2 11 2 2 4 2 2 11" xfId="6785"/>
    <cellStyle name="Normal 2 11 2 2 4 2 2 2" xfId="6786"/>
    <cellStyle name="Normal 2 11 2 2 4 2 2 2 2" xfId="6787"/>
    <cellStyle name="Normal 2 11 2 2 4 2 2 3" xfId="6788"/>
    <cellStyle name="Normal 2 11 2 2 4 2 2 3 2" xfId="6789"/>
    <cellStyle name="Normal 2 11 2 2 4 2 2 4" xfId="6790"/>
    <cellStyle name="Normal 2 11 2 2 4 2 2 4 2" xfId="6791"/>
    <cellStyle name="Normal 2 11 2 2 4 2 2 5" xfId="6792"/>
    <cellStyle name="Normal 2 11 2 2 4 2 2 5 2" xfId="6793"/>
    <cellStyle name="Normal 2 11 2 2 4 2 2 6" xfId="6794"/>
    <cellStyle name="Normal 2 11 2 2 4 2 2 6 2" xfId="6795"/>
    <cellStyle name="Normal 2 11 2 2 4 2 2 7" xfId="6796"/>
    <cellStyle name="Normal 2 11 2 2 4 2 2 7 2" xfId="6797"/>
    <cellStyle name="Normal 2 11 2 2 4 2 2 8" xfId="6798"/>
    <cellStyle name="Normal 2 11 2 2 4 2 2 8 2" xfId="6799"/>
    <cellStyle name="Normal 2 11 2 2 4 2 2 9" xfId="6800"/>
    <cellStyle name="Normal 2 11 2 2 4 2 2 9 2" xfId="6801"/>
    <cellStyle name="Normal 2 11 2 2 4 2 3" xfId="6802"/>
    <cellStyle name="Normal 2 11 2 2 4 2 3 2" xfId="6803"/>
    <cellStyle name="Normal 2 11 2 2 4 2 4" xfId="6804"/>
    <cellStyle name="Normal 2 11 2 2 4 2 4 2" xfId="6805"/>
    <cellStyle name="Normal 2 11 2 2 4 2 5" xfId="6806"/>
    <cellStyle name="Normal 2 11 2 2 4 2 5 2" xfId="6807"/>
    <cellStyle name="Normal 2 11 2 2 4 2 6" xfId="6808"/>
    <cellStyle name="Normal 2 11 2 2 4 2 6 2" xfId="6809"/>
    <cellStyle name="Normal 2 11 2 2 4 2 7" xfId="6810"/>
    <cellStyle name="Normal 2 11 2 2 4 2 7 2" xfId="6811"/>
    <cellStyle name="Normal 2 11 2 2 4 2 8" xfId="6812"/>
    <cellStyle name="Normal 2 11 2 2 4 2 8 2" xfId="6813"/>
    <cellStyle name="Normal 2 11 2 2 4 2 9" xfId="6814"/>
    <cellStyle name="Normal 2 11 2 2 4 2 9 2" xfId="6815"/>
    <cellStyle name="Normal 2 11 2 2 4 3" xfId="6816"/>
    <cellStyle name="Normal 2 11 2 2 4 3 10" xfId="6817"/>
    <cellStyle name="Normal 2 11 2 2 4 3 10 2" xfId="6818"/>
    <cellStyle name="Normal 2 11 2 2 4 3 11" xfId="6819"/>
    <cellStyle name="Normal 2 11 2 2 4 3 2" xfId="6820"/>
    <cellStyle name="Normal 2 11 2 2 4 3 2 2" xfId="6821"/>
    <cellStyle name="Normal 2 11 2 2 4 3 3" xfId="6822"/>
    <cellStyle name="Normal 2 11 2 2 4 3 3 2" xfId="6823"/>
    <cellStyle name="Normal 2 11 2 2 4 3 4" xfId="6824"/>
    <cellStyle name="Normal 2 11 2 2 4 3 4 2" xfId="6825"/>
    <cellStyle name="Normal 2 11 2 2 4 3 5" xfId="6826"/>
    <cellStyle name="Normal 2 11 2 2 4 3 5 2" xfId="6827"/>
    <cellStyle name="Normal 2 11 2 2 4 3 6" xfId="6828"/>
    <cellStyle name="Normal 2 11 2 2 4 3 6 2" xfId="6829"/>
    <cellStyle name="Normal 2 11 2 2 4 3 7" xfId="6830"/>
    <cellStyle name="Normal 2 11 2 2 4 3 7 2" xfId="6831"/>
    <cellStyle name="Normal 2 11 2 2 4 3 8" xfId="6832"/>
    <cellStyle name="Normal 2 11 2 2 4 3 8 2" xfId="6833"/>
    <cellStyle name="Normal 2 11 2 2 4 3 9" xfId="6834"/>
    <cellStyle name="Normal 2 11 2 2 4 3 9 2" xfId="6835"/>
    <cellStyle name="Normal 2 11 2 2 4 4" xfId="6836"/>
    <cellStyle name="Normal 2 11 2 2 4 4 2" xfId="6837"/>
    <cellStyle name="Normal 2 11 2 2 4 5" xfId="6838"/>
    <cellStyle name="Normal 2 11 2 2 4 5 2" xfId="6839"/>
    <cellStyle name="Normal 2 11 2 2 4 6" xfId="6840"/>
    <cellStyle name="Normal 2 11 2 2 4 6 2" xfId="6841"/>
    <cellStyle name="Normal 2 11 2 2 4 7" xfId="6842"/>
    <cellStyle name="Normal 2 11 2 2 4 7 2" xfId="6843"/>
    <cellStyle name="Normal 2 11 2 2 4 8" xfId="6844"/>
    <cellStyle name="Normal 2 11 2 2 4 8 2" xfId="6845"/>
    <cellStyle name="Normal 2 11 2 2 4 9" xfId="6846"/>
    <cellStyle name="Normal 2 11 2 2 4 9 2" xfId="6847"/>
    <cellStyle name="Normal 2 11 2 2 5" xfId="6848"/>
    <cellStyle name="Normal 2 11 2 2 5 10" xfId="6849"/>
    <cellStyle name="Normal 2 11 2 2 5 10 2" xfId="6850"/>
    <cellStyle name="Normal 2 11 2 2 5 11" xfId="6851"/>
    <cellStyle name="Normal 2 11 2 2 5 11 2" xfId="6852"/>
    <cellStyle name="Normal 2 11 2 2 5 12" xfId="6853"/>
    <cellStyle name="Normal 2 11 2 2 5 12 2" xfId="6854"/>
    <cellStyle name="Normal 2 11 2 2 5 13" xfId="6855"/>
    <cellStyle name="Normal 2 11 2 2 5 2" xfId="6856"/>
    <cellStyle name="Normal 2 11 2 2 5 2 10" xfId="6857"/>
    <cellStyle name="Normal 2 11 2 2 5 2 10 2" xfId="6858"/>
    <cellStyle name="Normal 2 11 2 2 5 2 11" xfId="6859"/>
    <cellStyle name="Normal 2 11 2 2 5 2 11 2" xfId="6860"/>
    <cellStyle name="Normal 2 11 2 2 5 2 12" xfId="6861"/>
    <cellStyle name="Normal 2 11 2 2 5 2 2" xfId="6862"/>
    <cellStyle name="Normal 2 11 2 2 5 2 2 10" xfId="6863"/>
    <cellStyle name="Normal 2 11 2 2 5 2 2 10 2" xfId="6864"/>
    <cellStyle name="Normal 2 11 2 2 5 2 2 11" xfId="6865"/>
    <cellStyle name="Normal 2 11 2 2 5 2 2 2" xfId="6866"/>
    <cellStyle name="Normal 2 11 2 2 5 2 2 2 2" xfId="6867"/>
    <cellStyle name="Normal 2 11 2 2 5 2 2 3" xfId="6868"/>
    <cellStyle name="Normal 2 11 2 2 5 2 2 3 2" xfId="6869"/>
    <cellStyle name="Normal 2 11 2 2 5 2 2 4" xfId="6870"/>
    <cellStyle name="Normal 2 11 2 2 5 2 2 4 2" xfId="6871"/>
    <cellStyle name="Normal 2 11 2 2 5 2 2 5" xfId="6872"/>
    <cellStyle name="Normal 2 11 2 2 5 2 2 5 2" xfId="6873"/>
    <cellStyle name="Normal 2 11 2 2 5 2 2 6" xfId="6874"/>
    <cellStyle name="Normal 2 11 2 2 5 2 2 6 2" xfId="6875"/>
    <cellStyle name="Normal 2 11 2 2 5 2 2 7" xfId="6876"/>
    <cellStyle name="Normal 2 11 2 2 5 2 2 7 2" xfId="6877"/>
    <cellStyle name="Normal 2 11 2 2 5 2 2 8" xfId="6878"/>
    <cellStyle name="Normal 2 11 2 2 5 2 2 8 2" xfId="6879"/>
    <cellStyle name="Normal 2 11 2 2 5 2 2 9" xfId="6880"/>
    <cellStyle name="Normal 2 11 2 2 5 2 2 9 2" xfId="6881"/>
    <cellStyle name="Normal 2 11 2 2 5 2 3" xfId="6882"/>
    <cellStyle name="Normal 2 11 2 2 5 2 3 2" xfId="6883"/>
    <cellStyle name="Normal 2 11 2 2 5 2 4" xfId="6884"/>
    <cellStyle name="Normal 2 11 2 2 5 2 4 2" xfId="6885"/>
    <cellStyle name="Normal 2 11 2 2 5 2 5" xfId="6886"/>
    <cellStyle name="Normal 2 11 2 2 5 2 5 2" xfId="6887"/>
    <cellStyle name="Normal 2 11 2 2 5 2 6" xfId="6888"/>
    <cellStyle name="Normal 2 11 2 2 5 2 6 2" xfId="6889"/>
    <cellStyle name="Normal 2 11 2 2 5 2 7" xfId="6890"/>
    <cellStyle name="Normal 2 11 2 2 5 2 7 2" xfId="6891"/>
    <cellStyle name="Normal 2 11 2 2 5 2 8" xfId="6892"/>
    <cellStyle name="Normal 2 11 2 2 5 2 8 2" xfId="6893"/>
    <cellStyle name="Normal 2 11 2 2 5 2 9" xfId="6894"/>
    <cellStyle name="Normal 2 11 2 2 5 2 9 2" xfId="6895"/>
    <cellStyle name="Normal 2 11 2 2 5 3" xfId="6896"/>
    <cellStyle name="Normal 2 11 2 2 5 3 10" xfId="6897"/>
    <cellStyle name="Normal 2 11 2 2 5 3 10 2" xfId="6898"/>
    <cellStyle name="Normal 2 11 2 2 5 3 11" xfId="6899"/>
    <cellStyle name="Normal 2 11 2 2 5 3 2" xfId="6900"/>
    <cellStyle name="Normal 2 11 2 2 5 3 2 2" xfId="6901"/>
    <cellStyle name="Normal 2 11 2 2 5 3 3" xfId="6902"/>
    <cellStyle name="Normal 2 11 2 2 5 3 3 2" xfId="6903"/>
    <cellStyle name="Normal 2 11 2 2 5 3 4" xfId="6904"/>
    <cellStyle name="Normal 2 11 2 2 5 3 4 2" xfId="6905"/>
    <cellStyle name="Normal 2 11 2 2 5 3 5" xfId="6906"/>
    <cellStyle name="Normal 2 11 2 2 5 3 5 2" xfId="6907"/>
    <cellStyle name="Normal 2 11 2 2 5 3 6" xfId="6908"/>
    <cellStyle name="Normal 2 11 2 2 5 3 6 2" xfId="6909"/>
    <cellStyle name="Normal 2 11 2 2 5 3 7" xfId="6910"/>
    <cellStyle name="Normal 2 11 2 2 5 3 7 2" xfId="6911"/>
    <cellStyle name="Normal 2 11 2 2 5 3 8" xfId="6912"/>
    <cellStyle name="Normal 2 11 2 2 5 3 8 2" xfId="6913"/>
    <cellStyle name="Normal 2 11 2 2 5 3 9" xfId="6914"/>
    <cellStyle name="Normal 2 11 2 2 5 3 9 2" xfId="6915"/>
    <cellStyle name="Normal 2 11 2 2 5 4" xfId="6916"/>
    <cellStyle name="Normal 2 11 2 2 5 4 2" xfId="6917"/>
    <cellStyle name="Normal 2 11 2 2 5 5" xfId="6918"/>
    <cellStyle name="Normal 2 11 2 2 5 5 2" xfId="6919"/>
    <cellStyle name="Normal 2 11 2 2 5 6" xfId="6920"/>
    <cellStyle name="Normal 2 11 2 2 5 6 2" xfId="6921"/>
    <cellStyle name="Normal 2 11 2 2 5 7" xfId="6922"/>
    <cellStyle name="Normal 2 11 2 2 5 7 2" xfId="6923"/>
    <cellStyle name="Normal 2 11 2 2 5 8" xfId="6924"/>
    <cellStyle name="Normal 2 11 2 2 5 8 2" xfId="6925"/>
    <cellStyle name="Normal 2 11 2 2 5 9" xfId="6926"/>
    <cellStyle name="Normal 2 11 2 2 5 9 2" xfId="6927"/>
    <cellStyle name="Normal 2 11 2 2 6" xfId="41767"/>
    <cellStyle name="Normal 2 11 2 3" xfId="6928"/>
    <cellStyle name="Normal 2 11 2 3 2" xfId="41768"/>
    <cellStyle name="Normal 2 11 2 4" xfId="6929"/>
    <cellStyle name="Normal 2 11 2 4 2" xfId="41769"/>
    <cellStyle name="Normal 2 11 2 5" xfId="6930"/>
    <cellStyle name="Normal 2 11 2 5 2" xfId="41770"/>
    <cellStyle name="Normal 2 11 2 6" xfId="6931"/>
    <cellStyle name="Normal 2 11 2 6 10" xfId="6932"/>
    <cellStyle name="Normal 2 11 2 6 10 2" xfId="6933"/>
    <cellStyle name="Normal 2 11 2 6 11" xfId="6934"/>
    <cellStyle name="Normal 2 11 2 6 11 2" xfId="6935"/>
    <cellStyle name="Normal 2 11 2 6 12" xfId="6936"/>
    <cellStyle name="Normal 2 11 2 6 2" xfId="6937"/>
    <cellStyle name="Normal 2 11 2 6 2 10" xfId="6938"/>
    <cellStyle name="Normal 2 11 2 6 2 10 2" xfId="6939"/>
    <cellStyle name="Normal 2 11 2 6 2 11" xfId="6940"/>
    <cellStyle name="Normal 2 11 2 6 2 2" xfId="6941"/>
    <cellStyle name="Normal 2 11 2 6 2 2 2" xfId="6942"/>
    <cellStyle name="Normal 2 11 2 6 2 3" xfId="6943"/>
    <cellStyle name="Normal 2 11 2 6 2 3 2" xfId="6944"/>
    <cellStyle name="Normal 2 11 2 6 2 4" xfId="6945"/>
    <cellStyle name="Normal 2 11 2 6 2 4 2" xfId="6946"/>
    <cellStyle name="Normal 2 11 2 6 2 5" xfId="6947"/>
    <cellStyle name="Normal 2 11 2 6 2 5 2" xfId="6948"/>
    <cellStyle name="Normal 2 11 2 6 2 6" xfId="6949"/>
    <cellStyle name="Normal 2 11 2 6 2 6 2" xfId="6950"/>
    <cellStyle name="Normal 2 11 2 6 2 7" xfId="6951"/>
    <cellStyle name="Normal 2 11 2 6 2 7 2" xfId="6952"/>
    <cellStyle name="Normal 2 11 2 6 2 8" xfId="6953"/>
    <cellStyle name="Normal 2 11 2 6 2 8 2" xfId="6954"/>
    <cellStyle name="Normal 2 11 2 6 2 9" xfId="6955"/>
    <cellStyle name="Normal 2 11 2 6 2 9 2" xfId="6956"/>
    <cellStyle name="Normal 2 11 2 6 3" xfId="6957"/>
    <cellStyle name="Normal 2 11 2 6 3 2" xfId="6958"/>
    <cellStyle name="Normal 2 11 2 6 4" xfId="6959"/>
    <cellStyle name="Normal 2 11 2 6 4 2" xfId="6960"/>
    <cellStyle name="Normal 2 11 2 6 5" xfId="6961"/>
    <cellStyle name="Normal 2 11 2 6 5 2" xfId="6962"/>
    <cellStyle name="Normal 2 11 2 6 6" xfId="6963"/>
    <cellStyle name="Normal 2 11 2 6 6 2" xfId="6964"/>
    <cellStyle name="Normal 2 11 2 6 7" xfId="6965"/>
    <cellStyle name="Normal 2 11 2 6 7 2" xfId="6966"/>
    <cellStyle name="Normal 2 11 2 6 8" xfId="6967"/>
    <cellStyle name="Normal 2 11 2 6 8 2" xfId="6968"/>
    <cellStyle name="Normal 2 11 2 6 9" xfId="6969"/>
    <cellStyle name="Normal 2 11 2 6 9 2" xfId="6970"/>
    <cellStyle name="Normal 2 11 2 7" xfId="6971"/>
    <cellStyle name="Normal 2 11 2 7 10" xfId="6972"/>
    <cellStyle name="Normal 2 11 2 7 10 2" xfId="6973"/>
    <cellStyle name="Normal 2 11 2 7 11" xfId="6974"/>
    <cellStyle name="Normal 2 11 2 7 2" xfId="6975"/>
    <cellStyle name="Normal 2 11 2 7 2 2" xfId="6976"/>
    <cellStyle name="Normal 2 11 2 7 3" xfId="6977"/>
    <cellStyle name="Normal 2 11 2 7 3 2" xfId="6978"/>
    <cellStyle name="Normal 2 11 2 7 4" xfId="6979"/>
    <cellStyle name="Normal 2 11 2 7 4 2" xfId="6980"/>
    <cellStyle name="Normal 2 11 2 7 5" xfId="6981"/>
    <cellStyle name="Normal 2 11 2 7 5 2" xfId="6982"/>
    <cellStyle name="Normal 2 11 2 7 6" xfId="6983"/>
    <cellStyle name="Normal 2 11 2 7 6 2" xfId="6984"/>
    <cellStyle name="Normal 2 11 2 7 7" xfId="6985"/>
    <cellStyle name="Normal 2 11 2 7 7 2" xfId="6986"/>
    <cellStyle name="Normal 2 11 2 7 8" xfId="6987"/>
    <cellStyle name="Normal 2 11 2 7 8 2" xfId="6988"/>
    <cellStyle name="Normal 2 11 2 7 9" xfId="6989"/>
    <cellStyle name="Normal 2 11 2 7 9 2" xfId="6990"/>
    <cellStyle name="Normal 2 11 2 8" xfId="6991"/>
    <cellStyle name="Normal 2 11 2 8 2" xfId="6992"/>
    <cellStyle name="Normal 2 11 2 9" xfId="6993"/>
    <cellStyle name="Normal 2 11 2 9 2" xfId="6994"/>
    <cellStyle name="Normal 2 11 3" xfId="6995"/>
    <cellStyle name="Normal 2 11 3 10" xfId="6996"/>
    <cellStyle name="Normal 2 11 3 10 2" xfId="6997"/>
    <cellStyle name="Normal 2 11 3 11" xfId="6998"/>
    <cellStyle name="Normal 2 11 3 11 2" xfId="6999"/>
    <cellStyle name="Normal 2 11 3 12" xfId="7000"/>
    <cellStyle name="Normal 2 11 3 12 2" xfId="7001"/>
    <cellStyle name="Normal 2 11 3 13" xfId="7002"/>
    <cellStyle name="Normal 2 11 3 2" xfId="7003"/>
    <cellStyle name="Normal 2 11 3 2 10" xfId="7004"/>
    <cellStyle name="Normal 2 11 3 2 10 2" xfId="7005"/>
    <cellStyle name="Normal 2 11 3 2 11" xfId="7006"/>
    <cellStyle name="Normal 2 11 3 2 11 2" xfId="7007"/>
    <cellStyle name="Normal 2 11 3 2 12" xfId="7008"/>
    <cellStyle name="Normal 2 11 3 2 2" xfId="7009"/>
    <cellStyle name="Normal 2 11 3 2 2 10" xfId="7010"/>
    <cellStyle name="Normal 2 11 3 2 2 10 2" xfId="7011"/>
    <cellStyle name="Normal 2 11 3 2 2 11" xfId="7012"/>
    <cellStyle name="Normal 2 11 3 2 2 2" xfId="7013"/>
    <cellStyle name="Normal 2 11 3 2 2 2 2" xfId="7014"/>
    <cellStyle name="Normal 2 11 3 2 2 3" xfId="7015"/>
    <cellStyle name="Normal 2 11 3 2 2 3 2" xfId="7016"/>
    <cellStyle name="Normal 2 11 3 2 2 4" xfId="7017"/>
    <cellStyle name="Normal 2 11 3 2 2 4 2" xfId="7018"/>
    <cellStyle name="Normal 2 11 3 2 2 5" xfId="7019"/>
    <cellStyle name="Normal 2 11 3 2 2 5 2" xfId="7020"/>
    <cellStyle name="Normal 2 11 3 2 2 6" xfId="7021"/>
    <cellStyle name="Normal 2 11 3 2 2 6 2" xfId="7022"/>
    <cellStyle name="Normal 2 11 3 2 2 7" xfId="7023"/>
    <cellStyle name="Normal 2 11 3 2 2 7 2" xfId="7024"/>
    <cellStyle name="Normal 2 11 3 2 2 8" xfId="7025"/>
    <cellStyle name="Normal 2 11 3 2 2 8 2" xfId="7026"/>
    <cellStyle name="Normal 2 11 3 2 2 9" xfId="7027"/>
    <cellStyle name="Normal 2 11 3 2 2 9 2" xfId="7028"/>
    <cellStyle name="Normal 2 11 3 2 3" xfId="7029"/>
    <cellStyle name="Normal 2 11 3 2 3 2" xfId="7030"/>
    <cellStyle name="Normal 2 11 3 2 4" xfId="7031"/>
    <cellStyle name="Normal 2 11 3 2 4 2" xfId="7032"/>
    <cellStyle name="Normal 2 11 3 2 5" xfId="7033"/>
    <cellStyle name="Normal 2 11 3 2 5 2" xfId="7034"/>
    <cellStyle name="Normal 2 11 3 2 6" xfId="7035"/>
    <cellStyle name="Normal 2 11 3 2 6 2" xfId="7036"/>
    <cellStyle name="Normal 2 11 3 2 7" xfId="7037"/>
    <cellStyle name="Normal 2 11 3 2 7 2" xfId="7038"/>
    <cellStyle name="Normal 2 11 3 2 8" xfId="7039"/>
    <cellStyle name="Normal 2 11 3 2 8 2" xfId="7040"/>
    <cellStyle name="Normal 2 11 3 2 9" xfId="7041"/>
    <cellStyle name="Normal 2 11 3 2 9 2" xfId="7042"/>
    <cellStyle name="Normal 2 11 3 3" xfId="7043"/>
    <cellStyle name="Normal 2 11 3 3 10" xfId="7044"/>
    <cellStyle name="Normal 2 11 3 3 10 2" xfId="7045"/>
    <cellStyle name="Normal 2 11 3 3 11" xfId="7046"/>
    <cellStyle name="Normal 2 11 3 3 2" xfId="7047"/>
    <cellStyle name="Normal 2 11 3 3 2 2" xfId="7048"/>
    <cellStyle name="Normal 2 11 3 3 3" xfId="7049"/>
    <cellStyle name="Normal 2 11 3 3 3 2" xfId="7050"/>
    <cellStyle name="Normal 2 11 3 3 4" xfId="7051"/>
    <cellStyle name="Normal 2 11 3 3 4 2" xfId="7052"/>
    <cellStyle name="Normal 2 11 3 3 5" xfId="7053"/>
    <cellStyle name="Normal 2 11 3 3 5 2" xfId="7054"/>
    <cellStyle name="Normal 2 11 3 3 6" xfId="7055"/>
    <cellStyle name="Normal 2 11 3 3 6 2" xfId="7056"/>
    <cellStyle name="Normal 2 11 3 3 7" xfId="7057"/>
    <cellStyle name="Normal 2 11 3 3 7 2" xfId="7058"/>
    <cellStyle name="Normal 2 11 3 3 8" xfId="7059"/>
    <cellStyle name="Normal 2 11 3 3 8 2" xfId="7060"/>
    <cellStyle name="Normal 2 11 3 3 9" xfId="7061"/>
    <cellStyle name="Normal 2 11 3 3 9 2" xfId="7062"/>
    <cellStyle name="Normal 2 11 3 4" xfId="7063"/>
    <cellStyle name="Normal 2 11 3 4 2" xfId="7064"/>
    <cellStyle name="Normal 2 11 3 5" xfId="7065"/>
    <cellStyle name="Normal 2 11 3 5 2" xfId="7066"/>
    <cellStyle name="Normal 2 11 3 6" xfId="7067"/>
    <cellStyle name="Normal 2 11 3 6 2" xfId="7068"/>
    <cellStyle name="Normal 2 11 3 7" xfId="7069"/>
    <cellStyle name="Normal 2 11 3 7 2" xfId="7070"/>
    <cellStyle name="Normal 2 11 3 8" xfId="7071"/>
    <cellStyle name="Normal 2 11 3 8 2" xfId="7072"/>
    <cellStyle name="Normal 2 11 3 9" xfId="7073"/>
    <cellStyle name="Normal 2 11 3 9 2" xfId="7074"/>
    <cellStyle name="Normal 2 11 4" xfId="7075"/>
    <cellStyle name="Normal 2 11 4 10" xfId="7076"/>
    <cellStyle name="Normal 2 11 4 10 2" xfId="7077"/>
    <cellStyle name="Normal 2 11 4 11" xfId="7078"/>
    <cellStyle name="Normal 2 11 4 11 2" xfId="7079"/>
    <cellStyle name="Normal 2 11 4 12" xfId="7080"/>
    <cellStyle name="Normal 2 11 4 12 2" xfId="7081"/>
    <cellStyle name="Normal 2 11 4 13" xfId="7082"/>
    <cellStyle name="Normal 2 11 4 2" xfId="7083"/>
    <cellStyle name="Normal 2 11 4 2 10" xfId="7084"/>
    <cellStyle name="Normal 2 11 4 2 10 2" xfId="7085"/>
    <cellStyle name="Normal 2 11 4 2 11" xfId="7086"/>
    <cellStyle name="Normal 2 11 4 2 11 2" xfId="7087"/>
    <cellStyle name="Normal 2 11 4 2 12" xfId="7088"/>
    <cellStyle name="Normal 2 11 4 2 2" xfId="7089"/>
    <cellStyle name="Normal 2 11 4 2 2 10" xfId="7090"/>
    <cellStyle name="Normal 2 11 4 2 2 10 2" xfId="7091"/>
    <cellStyle name="Normal 2 11 4 2 2 11" xfId="7092"/>
    <cellStyle name="Normal 2 11 4 2 2 2" xfId="7093"/>
    <cellStyle name="Normal 2 11 4 2 2 2 2" xfId="7094"/>
    <cellStyle name="Normal 2 11 4 2 2 3" xfId="7095"/>
    <cellStyle name="Normal 2 11 4 2 2 3 2" xfId="7096"/>
    <cellStyle name="Normal 2 11 4 2 2 4" xfId="7097"/>
    <cellStyle name="Normal 2 11 4 2 2 4 2" xfId="7098"/>
    <cellStyle name="Normal 2 11 4 2 2 5" xfId="7099"/>
    <cellStyle name="Normal 2 11 4 2 2 5 2" xfId="7100"/>
    <cellStyle name="Normal 2 11 4 2 2 6" xfId="7101"/>
    <cellStyle name="Normal 2 11 4 2 2 6 2" xfId="7102"/>
    <cellStyle name="Normal 2 11 4 2 2 7" xfId="7103"/>
    <cellStyle name="Normal 2 11 4 2 2 7 2" xfId="7104"/>
    <cellStyle name="Normal 2 11 4 2 2 8" xfId="7105"/>
    <cellStyle name="Normal 2 11 4 2 2 8 2" xfId="7106"/>
    <cellStyle name="Normal 2 11 4 2 2 9" xfId="7107"/>
    <cellStyle name="Normal 2 11 4 2 2 9 2" xfId="7108"/>
    <cellStyle name="Normal 2 11 4 2 3" xfId="7109"/>
    <cellStyle name="Normal 2 11 4 2 3 2" xfId="7110"/>
    <cellStyle name="Normal 2 11 4 2 4" xfId="7111"/>
    <cellStyle name="Normal 2 11 4 2 4 2" xfId="7112"/>
    <cellStyle name="Normal 2 11 4 2 5" xfId="7113"/>
    <cellStyle name="Normal 2 11 4 2 5 2" xfId="7114"/>
    <cellStyle name="Normal 2 11 4 2 6" xfId="7115"/>
    <cellStyle name="Normal 2 11 4 2 6 2" xfId="7116"/>
    <cellStyle name="Normal 2 11 4 2 7" xfId="7117"/>
    <cellStyle name="Normal 2 11 4 2 7 2" xfId="7118"/>
    <cellStyle name="Normal 2 11 4 2 8" xfId="7119"/>
    <cellStyle name="Normal 2 11 4 2 8 2" xfId="7120"/>
    <cellStyle name="Normal 2 11 4 2 9" xfId="7121"/>
    <cellStyle name="Normal 2 11 4 2 9 2" xfId="7122"/>
    <cellStyle name="Normal 2 11 4 3" xfId="7123"/>
    <cellStyle name="Normal 2 11 4 3 10" xfId="7124"/>
    <cellStyle name="Normal 2 11 4 3 10 2" xfId="7125"/>
    <cellStyle name="Normal 2 11 4 3 11" xfId="7126"/>
    <cellStyle name="Normal 2 11 4 3 2" xfId="7127"/>
    <cellStyle name="Normal 2 11 4 3 2 2" xfId="7128"/>
    <cellStyle name="Normal 2 11 4 3 3" xfId="7129"/>
    <cellStyle name="Normal 2 11 4 3 3 2" xfId="7130"/>
    <cellStyle name="Normal 2 11 4 3 4" xfId="7131"/>
    <cellStyle name="Normal 2 11 4 3 4 2" xfId="7132"/>
    <cellStyle name="Normal 2 11 4 3 5" xfId="7133"/>
    <cellStyle name="Normal 2 11 4 3 5 2" xfId="7134"/>
    <cellStyle name="Normal 2 11 4 3 6" xfId="7135"/>
    <cellStyle name="Normal 2 11 4 3 6 2" xfId="7136"/>
    <cellStyle name="Normal 2 11 4 3 7" xfId="7137"/>
    <cellStyle name="Normal 2 11 4 3 7 2" xfId="7138"/>
    <cellStyle name="Normal 2 11 4 3 8" xfId="7139"/>
    <cellStyle name="Normal 2 11 4 3 8 2" xfId="7140"/>
    <cellStyle name="Normal 2 11 4 3 9" xfId="7141"/>
    <cellStyle name="Normal 2 11 4 3 9 2" xfId="7142"/>
    <cellStyle name="Normal 2 11 4 4" xfId="7143"/>
    <cellStyle name="Normal 2 11 4 4 2" xfId="7144"/>
    <cellStyle name="Normal 2 11 4 5" xfId="7145"/>
    <cellStyle name="Normal 2 11 4 5 2" xfId="7146"/>
    <cellStyle name="Normal 2 11 4 6" xfId="7147"/>
    <cellStyle name="Normal 2 11 4 6 2" xfId="7148"/>
    <cellStyle name="Normal 2 11 4 7" xfId="7149"/>
    <cellStyle name="Normal 2 11 4 7 2" xfId="7150"/>
    <cellStyle name="Normal 2 11 4 8" xfId="7151"/>
    <cellStyle name="Normal 2 11 4 8 2" xfId="7152"/>
    <cellStyle name="Normal 2 11 4 9" xfId="7153"/>
    <cellStyle name="Normal 2 11 4 9 2" xfId="7154"/>
    <cellStyle name="Normal 2 11 5" xfId="7155"/>
    <cellStyle name="Normal 2 11 5 10" xfId="7156"/>
    <cellStyle name="Normal 2 11 5 10 2" xfId="7157"/>
    <cellStyle name="Normal 2 11 5 11" xfId="7158"/>
    <cellStyle name="Normal 2 11 5 11 2" xfId="7159"/>
    <cellStyle name="Normal 2 11 5 12" xfId="7160"/>
    <cellStyle name="Normal 2 11 5 12 2" xfId="7161"/>
    <cellStyle name="Normal 2 11 5 13" xfId="7162"/>
    <cellStyle name="Normal 2 11 5 2" xfId="7163"/>
    <cellStyle name="Normal 2 11 5 2 10" xfId="7164"/>
    <cellStyle name="Normal 2 11 5 2 10 2" xfId="7165"/>
    <cellStyle name="Normal 2 11 5 2 11" xfId="7166"/>
    <cellStyle name="Normal 2 11 5 2 11 2" xfId="7167"/>
    <cellStyle name="Normal 2 11 5 2 12" xfId="7168"/>
    <cellStyle name="Normal 2 11 5 2 2" xfId="7169"/>
    <cellStyle name="Normal 2 11 5 2 2 10" xfId="7170"/>
    <cellStyle name="Normal 2 11 5 2 2 10 2" xfId="7171"/>
    <cellStyle name="Normal 2 11 5 2 2 11" xfId="7172"/>
    <cellStyle name="Normal 2 11 5 2 2 2" xfId="7173"/>
    <cellStyle name="Normal 2 11 5 2 2 2 2" xfId="7174"/>
    <cellStyle name="Normal 2 11 5 2 2 3" xfId="7175"/>
    <cellStyle name="Normal 2 11 5 2 2 3 2" xfId="7176"/>
    <cellStyle name="Normal 2 11 5 2 2 4" xfId="7177"/>
    <cellStyle name="Normal 2 11 5 2 2 4 2" xfId="7178"/>
    <cellStyle name="Normal 2 11 5 2 2 5" xfId="7179"/>
    <cellStyle name="Normal 2 11 5 2 2 5 2" xfId="7180"/>
    <cellStyle name="Normal 2 11 5 2 2 6" xfId="7181"/>
    <cellStyle name="Normal 2 11 5 2 2 6 2" xfId="7182"/>
    <cellStyle name="Normal 2 11 5 2 2 7" xfId="7183"/>
    <cellStyle name="Normal 2 11 5 2 2 7 2" xfId="7184"/>
    <cellStyle name="Normal 2 11 5 2 2 8" xfId="7185"/>
    <cellStyle name="Normal 2 11 5 2 2 8 2" xfId="7186"/>
    <cellStyle name="Normal 2 11 5 2 2 9" xfId="7187"/>
    <cellStyle name="Normal 2 11 5 2 2 9 2" xfId="7188"/>
    <cellStyle name="Normal 2 11 5 2 3" xfId="7189"/>
    <cellStyle name="Normal 2 11 5 2 3 2" xfId="7190"/>
    <cellStyle name="Normal 2 11 5 2 4" xfId="7191"/>
    <cellStyle name="Normal 2 11 5 2 4 2" xfId="7192"/>
    <cellStyle name="Normal 2 11 5 2 5" xfId="7193"/>
    <cellStyle name="Normal 2 11 5 2 5 2" xfId="7194"/>
    <cellStyle name="Normal 2 11 5 2 6" xfId="7195"/>
    <cellStyle name="Normal 2 11 5 2 6 2" xfId="7196"/>
    <cellStyle name="Normal 2 11 5 2 7" xfId="7197"/>
    <cellStyle name="Normal 2 11 5 2 7 2" xfId="7198"/>
    <cellStyle name="Normal 2 11 5 2 8" xfId="7199"/>
    <cellStyle name="Normal 2 11 5 2 8 2" xfId="7200"/>
    <cellStyle name="Normal 2 11 5 2 9" xfId="7201"/>
    <cellStyle name="Normal 2 11 5 2 9 2" xfId="7202"/>
    <cellStyle name="Normal 2 11 5 3" xfId="7203"/>
    <cellStyle name="Normal 2 11 5 3 10" xfId="7204"/>
    <cellStyle name="Normal 2 11 5 3 10 2" xfId="7205"/>
    <cellStyle name="Normal 2 11 5 3 11" xfId="7206"/>
    <cellStyle name="Normal 2 11 5 3 2" xfId="7207"/>
    <cellStyle name="Normal 2 11 5 3 2 2" xfId="7208"/>
    <cellStyle name="Normal 2 11 5 3 3" xfId="7209"/>
    <cellStyle name="Normal 2 11 5 3 3 2" xfId="7210"/>
    <cellStyle name="Normal 2 11 5 3 4" xfId="7211"/>
    <cellStyle name="Normal 2 11 5 3 4 2" xfId="7212"/>
    <cellStyle name="Normal 2 11 5 3 5" xfId="7213"/>
    <cellStyle name="Normal 2 11 5 3 5 2" xfId="7214"/>
    <cellStyle name="Normal 2 11 5 3 6" xfId="7215"/>
    <cellStyle name="Normal 2 11 5 3 6 2" xfId="7216"/>
    <cellStyle name="Normal 2 11 5 3 7" xfId="7217"/>
    <cellStyle name="Normal 2 11 5 3 7 2" xfId="7218"/>
    <cellStyle name="Normal 2 11 5 3 8" xfId="7219"/>
    <cellStyle name="Normal 2 11 5 3 8 2" xfId="7220"/>
    <cellStyle name="Normal 2 11 5 3 9" xfId="7221"/>
    <cellStyle name="Normal 2 11 5 3 9 2" xfId="7222"/>
    <cellStyle name="Normal 2 11 5 4" xfId="7223"/>
    <cellStyle name="Normal 2 11 5 4 2" xfId="7224"/>
    <cellStyle name="Normal 2 11 5 5" xfId="7225"/>
    <cellStyle name="Normal 2 11 5 5 2" xfId="7226"/>
    <cellStyle name="Normal 2 11 5 6" xfId="7227"/>
    <cellStyle name="Normal 2 11 5 6 2" xfId="7228"/>
    <cellStyle name="Normal 2 11 5 7" xfId="7229"/>
    <cellStyle name="Normal 2 11 5 7 2" xfId="7230"/>
    <cellStyle name="Normal 2 11 5 8" xfId="7231"/>
    <cellStyle name="Normal 2 11 5 8 2" xfId="7232"/>
    <cellStyle name="Normal 2 11 5 9" xfId="7233"/>
    <cellStyle name="Normal 2 11 5 9 2" xfId="7234"/>
    <cellStyle name="Normal 2 11 6" xfId="7235"/>
    <cellStyle name="Normal 2 11 6 10" xfId="7236"/>
    <cellStyle name="Normal 2 11 6 10 2" xfId="7237"/>
    <cellStyle name="Normal 2 11 6 11" xfId="7238"/>
    <cellStyle name="Normal 2 11 6 11 2" xfId="7239"/>
    <cellStyle name="Normal 2 11 6 12" xfId="7240"/>
    <cellStyle name="Normal 2 11 6 12 2" xfId="7241"/>
    <cellStyle name="Normal 2 11 6 13" xfId="7242"/>
    <cellStyle name="Normal 2 11 6 2" xfId="7243"/>
    <cellStyle name="Normal 2 11 6 2 10" xfId="7244"/>
    <cellStyle name="Normal 2 11 6 2 10 2" xfId="7245"/>
    <cellStyle name="Normal 2 11 6 2 11" xfId="7246"/>
    <cellStyle name="Normal 2 11 6 2 11 2" xfId="7247"/>
    <cellStyle name="Normal 2 11 6 2 12" xfId="7248"/>
    <cellStyle name="Normal 2 11 6 2 2" xfId="7249"/>
    <cellStyle name="Normal 2 11 6 2 2 10" xfId="7250"/>
    <cellStyle name="Normal 2 11 6 2 2 10 2" xfId="7251"/>
    <cellStyle name="Normal 2 11 6 2 2 11" xfId="7252"/>
    <cellStyle name="Normal 2 11 6 2 2 2" xfId="7253"/>
    <cellStyle name="Normal 2 11 6 2 2 2 2" xfId="7254"/>
    <cellStyle name="Normal 2 11 6 2 2 3" xfId="7255"/>
    <cellStyle name="Normal 2 11 6 2 2 3 2" xfId="7256"/>
    <cellStyle name="Normal 2 11 6 2 2 4" xfId="7257"/>
    <cellStyle name="Normal 2 11 6 2 2 4 2" xfId="7258"/>
    <cellStyle name="Normal 2 11 6 2 2 5" xfId="7259"/>
    <cellStyle name="Normal 2 11 6 2 2 5 2" xfId="7260"/>
    <cellStyle name="Normal 2 11 6 2 2 6" xfId="7261"/>
    <cellStyle name="Normal 2 11 6 2 2 6 2" xfId="7262"/>
    <cellStyle name="Normal 2 11 6 2 2 7" xfId="7263"/>
    <cellStyle name="Normal 2 11 6 2 2 7 2" xfId="7264"/>
    <cellStyle name="Normal 2 11 6 2 2 8" xfId="7265"/>
    <cellStyle name="Normal 2 11 6 2 2 8 2" xfId="7266"/>
    <cellStyle name="Normal 2 11 6 2 2 9" xfId="7267"/>
    <cellStyle name="Normal 2 11 6 2 2 9 2" xfId="7268"/>
    <cellStyle name="Normal 2 11 6 2 3" xfId="7269"/>
    <cellStyle name="Normal 2 11 6 2 3 2" xfId="7270"/>
    <cellStyle name="Normal 2 11 6 2 4" xfId="7271"/>
    <cellStyle name="Normal 2 11 6 2 4 2" xfId="7272"/>
    <cellStyle name="Normal 2 11 6 2 5" xfId="7273"/>
    <cellStyle name="Normal 2 11 6 2 5 2" xfId="7274"/>
    <cellStyle name="Normal 2 11 6 2 6" xfId="7275"/>
    <cellStyle name="Normal 2 11 6 2 6 2" xfId="7276"/>
    <cellStyle name="Normal 2 11 6 2 7" xfId="7277"/>
    <cellStyle name="Normal 2 11 6 2 7 2" xfId="7278"/>
    <cellStyle name="Normal 2 11 6 2 8" xfId="7279"/>
    <cellStyle name="Normal 2 11 6 2 8 2" xfId="7280"/>
    <cellStyle name="Normal 2 11 6 2 9" xfId="7281"/>
    <cellStyle name="Normal 2 11 6 2 9 2" xfId="7282"/>
    <cellStyle name="Normal 2 11 6 3" xfId="7283"/>
    <cellStyle name="Normal 2 11 6 3 10" xfId="7284"/>
    <cellStyle name="Normal 2 11 6 3 10 2" xfId="7285"/>
    <cellStyle name="Normal 2 11 6 3 11" xfId="7286"/>
    <cellStyle name="Normal 2 11 6 3 2" xfId="7287"/>
    <cellStyle name="Normal 2 11 6 3 2 2" xfId="7288"/>
    <cellStyle name="Normal 2 11 6 3 3" xfId="7289"/>
    <cellStyle name="Normal 2 11 6 3 3 2" xfId="7290"/>
    <cellStyle name="Normal 2 11 6 3 4" xfId="7291"/>
    <cellStyle name="Normal 2 11 6 3 4 2" xfId="7292"/>
    <cellStyle name="Normal 2 11 6 3 5" xfId="7293"/>
    <cellStyle name="Normal 2 11 6 3 5 2" xfId="7294"/>
    <cellStyle name="Normal 2 11 6 3 6" xfId="7295"/>
    <cellStyle name="Normal 2 11 6 3 6 2" xfId="7296"/>
    <cellStyle name="Normal 2 11 6 3 7" xfId="7297"/>
    <cellStyle name="Normal 2 11 6 3 7 2" xfId="7298"/>
    <cellStyle name="Normal 2 11 6 3 8" xfId="7299"/>
    <cellStyle name="Normal 2 11 6 3 8 2" xfId="7300"/>
    <cellStyle name="Normal 2 11 6 3 9" xfId="7301"/>
    <cellStyle name="Normal 2 11 6 3 9 2" xfId="7302"/>
    <cellStyle name="Normal 2 11 6 4" xfId="7303"/>
    <cellStyle name="Normal 2 11 6 4 2" xfId="7304"/>
    <cellStyle name="Normal 2 11 6 5" xfId="7305"/>
    <cellStyle name="Normal 2 11 6 5 2" xfId="7306"/>
    <cellStyle name="Normal 2 11 6 6" xfId="7307"/>
    <cellStyle name="Normal 2 11 6 6 2" xfId="7308"/>
    <cellStyle name="Normal 2 11 6 7" xfId="7309"/>
    <cellStyle name="Normal 2 11 6 7 2" xfId="7310"/>
    <cellStyle name="Normal 2 11 6 8" xfId="7311"/>
    <cellStyle name="Normal 2 11 6 8 2" xfId="7312"/>
    <cellStyle name="Normal 2 11 6 9" xfId="7313"/>
    <cellStyle name="Normal 2 11 6 9 2" xfId="7314"/>
    <cellStyle name="Normal 2 11 7" xfId="41771"/>
    <cellStyle name="Normal 2 12" xfId="7315"/>
    <cellStyle name="Normal 2 12 10" xfId="7316"/>
    <cellStyle name="Normal 2 12 10 2" xfId="7317"/>
    <cellStyle name="Normal 2 12 11" xfId="7318"/>
    <cellStyle name="Normal 2 12 11 2" xfId="7319"/>
    <cellStyle name="Normal 2 12 12" xfId="7320"/>
    <cellStyle name="Normal 2 12 12 2" xfId="7321"/>
    <cellStyle name="Normal 2 12 13" xfId="7322"/>
    <cellStyle name="Normal 2 12 2" xfId="7323"/>
    <cellStyle name="Normal 2 12 2 10" xfId="7324"/>
    <cellStyle name="Normal 2 12 2 10 2" xfId="7325"/>
    <cellStyle name="Normal 2 12 2 11" xfId="7326"/>
    <cellStyle name="Normal 2 12 2 11 2" xfId="7327"/>
    <cellStyle name="Normal 2 12 2 12" xfId="7328"/>
    <cellStyle name="Normal 2 12 2 2" xfId="7329"/>
    <cellStyle name="Normal 2 12 2 2 10" xfId="7330"/>
    <cellStyle name="Normal 2 12 2 2 10 2" xfId="7331"/>
    <cellStyle name="Normal 2 12 2 2 11" xfId="7332"/>
    <cellStyle name="Normal 2 12 2 2 2" xfId="7333"/>
    <cellStyle name="Normal 2 12 2 2 2 2" xfId="7334"/>
    <cellStyle name="Normal 2 12 2 2 3" xfId="7335"/>
    <cellStyle name="Normal 2 12 2 2 3 2" xfId="7336"/>
    <cellStyle name="Normal 2 12 2 2 4" xfId="7337"/>
    <cellStyle name="Normal 2 12 2 2 4 2" xfId="7338"/>
    <cellStyle name="Normal 2 12 2 2 5" xfId="7339"/>
    <cellStyle name="Normal 2 12 2 2 5 2" xfId="7340"/>
    <cellStyle name="Normal 2 12 2 2 6" xfId="7341"/>
    <cellStyle name="Normal 2 12 2 2 6 2" xfId="7342"/>
    <cellStyle name="Normal 2 12 2 2 7" xfId="7343"/>
    <cellStyle name="Normal 2 12 2 2 7 2" xfId="7344"/>
    <cellStyle name="Normal 2 12 2 2 8" xfId="7345"/>
    <cellStyle name="Normal 2 12 2 2 8 2" xfId="7346"/>
    <cellStyle name="Normal 2 12 2 2 9" xfId="7347"/>
    <cellStyle name="Normal 2 12 2 2 9 2" xfId="7348"/>
    <cellStyle name="Normal 2 12 2 3" xfId="7349"/>
    <cellStyle name="Normal 2 12 2 3 2" xfId="7350"/>
    <cellStyle name="Normal 2 12 2 4" xfId="7351"/>
    <cellStyle name="Normal 2 12 2 4 2" xfId="7352"/>
    <cellStyle name="Normal 2 12 2 5" xfId="7353"/>
    <cellStyle name="Normal 2 12 2 5 2" xfId="7354"/>
    <cellStyle name="Normal 2 12 2 6" xfId="7355"/>
    <cellStyle name="Normal 2 12 2 6 2" xfId="7356"/>
    <cellStyle name="Normal 2 12 2 7" xfId="7357"/>
    <cellStyle name="Normal 2 12 2 7 2" xfId="7358"/>
    <cellStyle name="Normal 2 12 2 8" xfId="7359"/>
    <cellStyle name="Normal 2 12 2 8 2" xfId="7360"/>
    <cellStyle name="Normal 2 12 2 9" xfId="7361"/>
    <cellStyle name="Normal 2 12 2 9 2" xfId="7362"/>
    <cellStyle name="Normal 2 12 3" xfId="7363"/>
    <cellStyle name="Normal 2 12 3 10" xfId="7364"/>
    <cellStyle name="Normal 2 12 3 10 2" xfId="7365"/>
    <cellStyle name="Normal 2 12 3 11" xfId="7366"/>
    <cellStyle name="Normal 2 12 3 2" xfId="7367"/>
    <cellStyle name="Normal 2 12 3 2 2" xfId="7368"/>
    <cellStyle name="Normal 2 12 3 3" xfId="7369"/>
    <cellStyle name="Normal 2 12 3 3 2" xfId="7370"/>
    <cellStyle name="Normal 2 12 3 4" xfId="7371"/>
    <cellStyle name="Normal 2 12 3 4 2" xfId="7372"/>
    <cellStyle name="Normal 2 12 3 5" xfId="7373"/>
    <cellStyle name="Normal 2 12 3 5 2" xfId="7374"/>
    <cellStyle name="Normal 2 12 3 6" xfId="7375"/>
    <cellStyle name="Normal 2 12 3 6 2" xfId="7376"/>
    <cellStyle name="Normal 2 12 3 7" xfId="7377"/>
    <cellStyle name="Normal 2 12 3 7 2" xfId="7378"/>
    <cellStyle name="Normal 2 12 3 8" xfId="7379"/>
    <cellStyle name="Normal 2 12 3 8 2" xfId="7380"/>
    <cellStyle name="Normal 2 12 3 9" xfId="7381"/>
    <cellStyle name="Normal 2 12 3 9 2" xfId="7382"/>
    <cellStyle name="Normal 2 12 4" xfId="7383"/>
    <cellStyle name="Normal 2 12 4 2" xfId="7384"/>
    <cellStyle name="Normal 2 12 5" xfId="7385"/>
    <cellStyle name="Normal 2 12 5 2" xfId="7386"/>
    <cellStyle name="Normal 2 12 6" xfId="7387"/>
    <cellStyle name="Normal 2 12 6 2" xfId="7388"/>
    <cellStyle name="Normal 2 12 7" xfId="7389"/>
    <cellStyle name="Normal 2 12 7 2" xfId="7390"/>
    <cellStyle name="Normal 2 12 8" xfId="7391"/>
    <cellStyle name="Normal 2 12 8 2" xfId="7392"/>
    <cellStyle name="Normal 2 12 9" xfId="7393"/>
    <cellStyle name="Normal 2 12 9 2" xfId="7394"/>
    <cellStyle name="Normal 2 13" xfId="7395"/>
    <cellStyle name="Normal 2 13 10" xfId="7396"/>
    <cellStyle name="Normal 2 13 10 2" xfId="7397"/>
    <cellStyle name="Normal 2 13 11" xfId="7398"/>
    <cellStyle name="Normal 2 13 11 2" xfId="7399"/>
    <cellStyle name="Normal 2 13 12" xfId="7400"/>
    <cellStyle name="Normal 2 13 12 2" xfId="7401"/>
    <cellStyle name="Normal 2 13 13" xfId="7402"/>
    <cellStyle name="Normal 2 13 2" xfId="7403"/>
    <cellStyle name="Normal 2 13 2 10" xfId="7404"/>
    <cellStyle name="Normal 2 13 2 10 2" xfId="7405"/>
    <cellStyle name="Normal 2 13 2 11" xfId="7406"/>
    <cellStyle name="Normal 2 13 2 11 2" xfId="7407"/>
    <cellStyle name="Normal 2 13 2 12" xfId="7408"/>
    <cellStyle name="Normal 2 13 2 2" xfId="7409"/>
    <cellStyle name="Normal 2 13 2 2 10" xfId="7410"/>
    <cellStyle name="Normal 2 13 2 2 10 2" xfId="7411"/>
    <cellStyle name="Normal 2 13 2 2 11" xfId="7412"/>
    <cellStyle name="Normal 2 13 2 2 2" xfId="7413"/>
    <cellStyle name="Normal 2 13 2 2 2 2" xfId="7414"/>
    <cellStyle name="Normal 2 13 2 2 3" xfId="7415"/>
    <cellStyle name="Normal 2 13 2 2 3 2" xfId="7416"/>
    <cellStyle name="Normal 2 13 2 2 4" xfId="7417"/>
    <cellStyle name="Normal 2 13 2 2 4 2" xfId="7418"/>
    <cellStyle name="Normal 2 13 2 2 5" xfId="7419"/>
    <cellStyle name="Normal 2 13 2 2 5 2" xfId="7420"/>
    <cellStyle name="Normal 2 13 2 2 6" xfId="7421"/>
    <cellStyle name="Normal 2 13 2 2 6 2" xfId="7422"/>
    <cellStyle name="Normal 2 13 2 2 7" xfId="7423"/>
    <cellStyle name="Normal 2 13 2 2 7 2" xfId="7424"/>
    <cellStyle name="Normal 2 13 2 2 8" xfId="7425"/>
    <cellStyle name="Normal 2 13 2 2 8 2" xfId="7426"/>
    <cellStyle name="Normal 2 13 2 2 9" xfId="7427"/>
    <cellStyle name="Normal 2 13 2 2 9 2" xfId="7428"/>
    <cellStyle name="Normal 2 13 2 3" xfId="7429"/>
    <cellStyle name="Normal 2 13 2 3 2" xfId="7430"/>
    <cellStyle name="Normal 2 13 2 4" xfId="7431"/>
    <cellStyle name="Normal 2 13 2 4 2" xfId="7432"/>
    <cellStyle name="Normal 2 13 2 5" xfId="7433"/>
    <cellStyle name="Normal 2 13 2 5 2" xfId="7434"/>
    <cellStyle name="Normal 2 13 2 6" xfId="7435"/>
    <cellStyle name="Normal 2 13 2 6 2" xfId="7436"/>
    <cellStyle name="Normal 2 13 2 7" xfId="7437"/>
    <cellStyle name="Normal 2 13 2 7 2" xfId="7438"/>
    <cellStyle name="Normal 2 13 2 8" xfId="7439"/>
    <cellStyle name="Normal 2 13 2 8 2" xfId="7440"/>
    <cellStyle name="Normal 2 13 2 9" xfId="7441"/>
    <cellStyle name="Normal 2 13 2 9 2" xfId="7442"/>
    <cellStyle name="Normal 2 13 3" xfId="7443"/>
    <cellStyle name="Normal 2 13 3 10" xfId="7444"/>
    <cellStyle name="Normal 2 13 3 10 2" xfId="7445"/>
    <cellStyle name="Normal 2 13 3 11" xfId="7446"/>
    <cellStyle name="Normal 2 13 3 2" xfId="7447"/>
    <cellStyle name="Normal 2 13 3 2 2" xfId="7448"/>
    <cellStyle name="Normal 2 13 3 3" xfId="7449"/>
    <cellStyle name="Normal 2 13 3 3 2" xfId="7450"/>
    <cellStyle name="Normal 2 13 3 4" xfId="7451"/>
    <cellStyle name="Normal 2 13 3 4 2" xfId="7452"/>
    <cellStyle name="Normal 2 13 3 5" xfId="7453"/>
    <cellStyle name="Normal 2 13 3 5 2" xfId="7454"/>
    <cellStyle name="Normal 2 13 3 6" xfId="7455"/>
    <cellStyle name="Normal 2 13 3 6 2" xfId="7456"/>
    <cellStyle name="Normal 2 13 3 7" xfId="7457"/>
    <cellStyle name="Normal 2 13 3 7 2" xfId="7458"/>
    <cellStyle name="Normal 2 13 3 8" xfId="7459"/>
    <cellStyle name="Normal 2 13 3 8 2" xfId="7460"/>
    <cellStyle name="Normal 2 13 3 9" xfId="7461"/>
    <cellStyle name="Normal 2 13 3 9 2" xfId="7462"/>
    <cellStyle name="Normal 2 13 4" xfId="7463"/>
    <cellStyle name="Normal 2 13 4 2" xfId="7464"/>
    <cellStyle name="Normal 2 13 5" xfId="7465"/>
    <cellStyle name="Normal 2 13 5 2" xfId="7466"/>
    <cellStyle name="Normal 2 13 6" xfId="7467"/>
    <cellStyle name="Normal 2 13 6 2" xfId="7468"/>
    <cellStyle name="Normal 2 13 7" xfId="7469"/>
    <cellStyle name="Normal 2 13 7 2" xfId="7470"/>
    <cellStyle name="Normal 2 13 8" xfId="7471"/>
    <cellStyle name="Normal 2 13 8 2" xfId="7472"/>
    <cellStyle name="Normal 2 13 9" xfId="7473"/>
    <cellStyle name="Normal 2 13 9 2" xfId="7474"/>
    <cellStyle name="Normal 2 14" xfId="7475"/>
    <cellStyle name="Normal 2 14 10" xfId="7476"/>
    <cellStyle name="Normal 2 14 10 2" xfId="7477"/>
    <cellStyle name="Normal 2 14 11" xfId="7478"/>
    <cellStyle name="Normal 2 14 11 2" xfId="7479"/>
    <cellStyle name="Normal 2 14 12" xfId="7480"/>
    <cellStyle name="Normal 2 14 12 2" xfId="7481"/>
    <cellStyle name="Normal 2 14 13" xfId="7482"/>
    <cellStyle name="Normal 2 14 2" xfId="7483"/>
    <cellStyle name="Normal 2 14 2 10" xfId="7484"/>
    <cellStyle name="Normal 2 14 2 10 2" xfId="7485"/>
    <cellStyle name="Normal 2 14 2 11" xfId="7486"/>
    <cellStyle name="Normal 2 14 2 11 2" xfId="7487"/>
    <cellStyle name="Normal 2 14 2 12" xfId="7488"/>
    <cellStyle name="Normal 2 14 2 2" xfId="7489"/>
    <cellStyle name="Normal 2 14 2 2 10" xfId="7490"/>
    <cellStyle name="Normal 2 14 2 2 10 2" xfId="7491"/>
    <cellStyle name="Normal 2 14 2 2 11" xfId="7492"/>
    <cellStyle name="Normal 2 14 2 2 2" xfId="7493"/>
    <cellStyle name="Normal 2 14 2 2 2 2" xfId="7494"/>
    <cellStyle name="Normal 2 14 2 2 3" xfId="7495"/>
    <cellStyle name="Normal 2 14 2 2 3 2" xfId="7496"/>
    <cellStyle name="Normal 2 14 2 2 4" xfId="7497"/>
    <cellStyle name="Normal 2 14 2 2 4 2" xfId="7498"/>
    <cellStyle name="Normal 2 14 2 2 5" xfId="7499"/>
    <cellStyle name="Normal 2 14 2 2 5 2" xfId="7500"/>
    <cellStyle name="Normal 2 14 2 2 6" xfId="7501"/>
    <cellStyle name="Normal 2 14 2 2 6 2" xfId="7502"/>
    <cellStyle name="Normal 2 14 2 2 7" xfId="7503"/>
    <cellStyle name="Normal 2 14 2 2 7 2" xfId="7504"/>
    <cellStyle name="Normal 2 14 2 2 8" xfId="7505"/>
    <cellStyle name="Normal 2 14 2 2 8 2" xfId="7506"/>
    <cellStyle name="Normal 2 14 2 2 9" xfId="7507"/>
    <cellStyle name="Normal 2 14 2 2 9 2" xfId="7508"/>
    <cellStyle name="Normal 2 14 2 3" xfId="7509"/>
    <cellStyle name="Normal 2 14 2 3 2" xfId="7510"/>
    <cellStyle name="Normal 2 14 2 4" xfId="7511"/>
    <cellStyle name="Normal 2 14 2 4 2" xfId="7512"/>
    <cellStyle name="Normal 2 14 2 5" xfId="7513"/>
    <cellStyle name="Normal 2 14 2 5 2" xfId="7514"/>
    <cellStyle name="Normal 2 14 2 6" xfId="7515"/>
    <cellStyle name="Normal 2 14 2 6 2" xfId="7516"/>
    <cellStyle name="Normal 2 14 2 7" xfId="7517"/>
    <cellStyle name="Normal 2 14 2 7 2" xfId="7518"/>
    <cellStyle name="Normal 2 14 2 8" xfId="7519"/>
    <cellStyle name="Normal 2 14 2 8 2" xfId="7520"/>
    <cellStyle name="Normal 2 14 2 9" xfId="7521"/>
    <cellStyle name="Normal 2 14 2 9 2" xfId="7522"/>
    <cellStyle name="Normal 2 14 3" xfId="7523"/>
    <cellStyle name="Normal 2 14 3 10" xfId="7524"/>
    <cellStyle name="Normal 2 14 3 10 2" xfId="7525"/>
    <cellStyle name="Normal 2 14 3 11" xfId="7526"/>
    <cellStyle name="Normal 2 14 3 2" xfId="7527"/>
    <cellStyle name="Normal 2 14 3 2 2" xfId="7528"/>
    <cellStyle name="Normal 2 14 3 3" xfId="7529"/>
    <cellStyle name="Normal 2 14 3 3 2" xfId="7530"/>
    <cellStyle name="Normal 2 14 3 4" xfId="7531"/>
    <cellStyle name="Normal 2 14 3 4 2" xfId="7532"/>
    <cellStyle name="Normal 2 14 3 5" xfId="7533"/>
    <cellStyle name="Normal 2 14 3 5 2" xfId="7534"/>
    <cellStyle name="Normal 2 14 3 6" xfId="7535"/>
    <cellStyle name="Normal 2 14 3 6 2" xfId="7536"/>
    <cellStyle name="Normal 2 14 3 7" xfId="7537"/>
    <cellStyle name="Normal 2 14 3 7 2" xfId="7538"/>
    <cellStyle name="Normal 2 14 3 8" xfId="7539"/>
    <cellStyle name="Normal 2 14 3 8 2" xfId="7540"/>
    <cellStyle name="Normal 2 14 3 9" xfId="7541"/>
    <cellStyle name="Normal 2 14 3 9 2" xfId="7542"/>
    <cellStyle name="Normal 2 14 4" xfId="7543"/>
    <cellStyle name="Normal 2 14 4 2" xfId="7544"/>
    <cellStyle name="Normal 2 14 5" xfId="7545"/>
    <cellStyle name="Normal 2 14 5 2" xfId="7546"/>
    <cellStyle name="Normal 2 14 6" xfId="7547"/>
    <cellStyle name="Normal 2 14 6 2" xfId="7548"/>
    <cellStyle name="Normal 2 14 7" xfId="7549"/>
    <cellStyle name="Normal 2 14 7 2" xfId="7550"/>
    <cellStyle name="Normal 2 14 8" xfId="7551"/>
    <cellStyle name="Normal 2 14 8 2" xfId="7552"/>
    <cellStyle name="Normal 2 14 9" xfId="7553"/>
    <cellStyle name="Normal 2 14 9 2" xfId="7554"/>
    <cellStyle name="Normal 2 15" xfId="7555"/>
    <cellStyle name="Normal 2 15 2" xfId="7556"/>
    <cellStyle name="Normal 2 15 2 10" xfId="7557"/>
    <cellStyle name="Normal 2 15 2 10 2" xfId="7558"/>
    <cellStyle name="Normal 2 15 2 11" xfId="7559"/>
    <cellStyle name="Normal 2 15 2 11 2" xfId="7560"/>
    <cellStyle name="Normal 2 15 2 12" xfId="7561"/>
    <cellStyle name="Normal 2 15 2 12 2" xfId="7562"/>
    <cellStyle name="Normal 2 15 2 13" xfId="7563"/>
    <cellStyle name="Normal 2 15 2 2" xfId="7564"/>
    <cellStyle name="Normal 2 15 2 2 10" xfId="7565"/>
    <cellStyle name="Normal 2 15 2 2 10 2" xfId="7566"/>
    <cellStyle name="Normal 2 15 2 2 11" xfId="7567"/>
    <cellStyle name="Normal 2 15 2 2 11 2" xfId="7568"/>
    <cellStyle name="Normal 2 15 2 2 12" xfId="7569"/>
    <cellStyle name="Normal 2 15 2 2 2" xfId="7570"/>
    <cellStyle name="Normal 2 15 2 2 2 10" xfId="7571"/>
    <cellStyle name="Normal 2 15 2 2 2 10 2" xfId="7572"/>
    <cellStyle name="Normal 2 15 2 2 2 11" xfId="7573"/>
    <cellStyle name="Normal 2 15 2 2 2 2" xfId="7574"/>
    <cellStyle name="Normal 2 15 2 2 2 2 2" xfId="7575"/>
    <cellStyle name="Normal 2 15 2 2 2 3" xfId="7576"/>
    <cellStyle name="Normal 2 15 2 2 2 3 2" xfId="7577"/>
    <cellStyle name="Normal 2 15 2 2 2 4" xfId="7578"/>
    <cellStyle name="Normal 2 15 2 2 2 4 2" xfId="7579"/>
    <cellStyle name="Normal 2 15 2 2 2 5" xfId="7580"/>
    <cellStyle name="Normal 2 15 2 2 2 5 2" xfId="7581"/>
    <cellStyle name="Normal 2 15 2 2 2 6" xfId="7582"/>
    <cellStyle name="Normal 2 15 2 2 2 6 2" xfId="7583"/>
    <cellStyle name="Normal 2 15 2 2 2 7" xfId="7584"/>
    <cellStyle name="Normal 2 15 2 2 2 7 2" xfId="7585"/>
    <cellStyle name="Normal 2 15 2 2 2 8" xfId="7586"/>
    <cellStyle name="Normal 2 15 2 2 2 8 2" xfId="7587"/>
    <cellStyle name="Normal 2 15 2 2 2 9" xfId="7588"/>
    <cellStyle name="Normal 2 15 2 2 2 9 2" xfId="7589"/>
    <cellStyle name="Normal 2 15 2 2 3" xfId="7590"/>
    <cellStyle name="Normal 2 15 2 2 3 2" xfId="7591"/>
    <cellStyle name="Normal 2 15 2 2 4" xfId="7592"/>
    <cellStyle name="Normal 2 15 2 2 4 2" xfId="7593"/>
    <cellStyle name="Normal 2 15 2 2 5" xfId="7594"/>
    <cellStyle name="Normal 2 15 2 2 5 2" xfId="7595"/>
    <cellStyle name="Normal 2 15 2 2 6" xfId="7596"/>
    <cellStyle name="Normal 2 15 2 2 6 2" xfId="7597"/>
    <cellStyle name="Normal 2 15 2 2 7" xfId="7598"/>
    <cellStyle name="Normal 2 15 2 2 7 2" xfId="7599"/>
    <cellStyle name="Normal 2 15 2 2 8" xfId="7600"/>
    <cellStyle name="Normal 2 15 2 2 8 2" xfId="7601"/>
    <cellStyle name="Normal 2 15 2 2 9" xfId="7602"/>
    <cellStyle name="Normal 2 15 2 2 9 2" xfId="7603"/>
    <cellStyle name="Normal 2 15 2 3" xfId="7604"/>
    <cellStyle name="Normal 2 15 2 3 10" xfId="7605"/>
    <cellStyle name="Normal 2 15 2 3 10 2" xfId="7606"/>
    <cellStyle name="Normal 2 15 2 3 11" xfId="7607"/>
    <cellStyle name="Normal 2 15 2 3 2" xfId="7608"/>
    <cellStyle name="Normal 2 15 2 3 2 2" xfId="7609"/>
    <cellStyle name="Normal 2 15 2 3 3" xfId="7610"/>
    <cellStyle name="Normal 2 15 2 3 3 2" xfId="7611"/>
    <cellStyle name="Normal 2 15 2 3 4" xfId="7612"/>
    <cellStyle name="Normal 2 15 2 3 4 2" xfId="7613"/>
    <cellStyle name="Normal 2 15 2 3 5" xfId="7614"/>
    <cellStyle name="Normal 2 15 2 3 5 2" xfId="7615"/>
    <cellStyle name="Normal 2 15 2 3 6" xfId="7616"/>
    <cellStyle name="Normal 2 15 2 3 6 2" xfId="7617"/>
    <cellStyle name="Normal 2 15 2 3 7" xfId="7618"/>
    <cellStyle name="Normal 2 15 2 3 7 2" xfId="7619"/>
    <cellStyle name="Normal 2 15 2 3 8" xfId="7620"/>
    <cellStyle name="Normal 2 15 2 3 8 2" xfId="7621"/>
    <cellStyle name="Normal 2 15 2 3 9" xfId="7622"/>
    <cellStyle name="Normal 2 15 2 3 9 2" xfId="7623"/>
    <cellStyle name="Normal 2 15 2 4" xfId="7624"/>
    <cellStyle name="Normal 2 15 2 4 2" xfId="7625"/>
    <cellStyle name="Normal 2 15 2 5" xfId="7626"/>
    <cellStyle name="Normal 2 15 2 5 2" xfId="7627"/>
    <cellStyle name="Normal 2 15 2 6" xfId="7628"/>
    <cellStyle name="Normal 2 15 2 6 2" xfId="7629"/>
    <cellStyle name="Normal 2 15 2 7" xfId="7630"/>
    <cellStyle name="Normal 2 15 2 7 2" xfId="7631"/>
    <cellStyle name="Normal 2 15 2 8" xfId="7632"/>
    <cellStyle name="Normal 2 15 2 8 2" xfId="7633"/>
    <cellStyle name="Normal 2 15 2 9" xfId="7634"/>
    <cellStyle name="Normal 2 15 2 9 2" xfId="7635"/>
    <cellStyle name="Normal 2 15 3" xfId="7636"/>
    <cellStyle name="Normal 2 15 3 10" xfId="7637"/>
    <cellStyle name="Normal 2 15 3 10 2" xfId="7638"/>
    <cellStyle name="Normal 2 15 3 11" xfId="7639"/>
    <cellStyle name="Normal 2 15 3 11 2" xfId="7640"/>
    <cellStyle name="Normal 2 15 3 12" xfId="7641"/>
    <cellStyle name="Normal 2 15 3 12 2" xfId="7642"/>
    <cellStyle name="Normal 2 15 3 13" xfId="7643"/>
    <cellStyle name="Normal 2 15 3 2" xfId="7644"/>
    <cellStyle name="Normal 2 15 3 2 10" xfId="7645"/>
    <cellStyle name="Normal 2 15 3 2 10 2" xfId="7646"/>
    <cellStyle name="Normal 2 15 3 2 11" xfId="7647"/>
    <cellStyle name="Normal 2 15 3 2 11 2" xfId="7648"/>
    <cellStyle name="Normal 2 15 3 2 12" xfId="7649"/>
    <cellStyle name="Normal 2 15 3 2 2" xfId="7650"/>
    <cellStyle name="Normal 2 15 3 2 2 10" xfId="7651"/>
    <cellStyle name="Normal 2 15 3 2 2 10 2" xfId="7652"/>
    <cellStyle name="Normal 2 15 3 2 2 11" xfId="7653"/>
    <cellStyle name="Normal 2 15 3 2 2 2" xfId="7654"/>
    <cellStyle name="Normal 2 15 3 2 2 2 2" xfId="7655"/>
    <cellStyle name="Normal 2 15 3 2 2 3" xfId="7656"/>
    <cellStyle name="Normal 2 15 3 2 2 3 2" xfId="7657"/>
    <cellStyle name="Normal 2 15 3 2 2 4" xfId="7658"/>
    <cellStyle name="Normal 2 15 3 2 2 4 2" xfId="7659"/>
    <cellStyle name="Normal 2 15 3 2 2 5" xfId="7660"/>
    <cellStyle name="Normal 2 15 3 2 2 5 2" xfId="7661"/>
    <cellStyle name="Normal 2 15 3 2 2 6" xfId="7662"/>
    <cellStyle name="Normal 2 15 3 2 2 6 2" xfId="7663"/>
    <cellStyle name="Normal 2 15 3 2 2 7" xfId="7664"/>
    <cellStyle name="Normal 2 15 3 2 2 7 2" xfId="7665"/>
    <cellStyle name="Normal 2 15 3 2 2 8" xfId="7666"/>
    <cellStyle name="Normal 2 15 3 2 2 8 2" xfId="7667"/>
    <cellStyle name="Normal 2 15 3 2 2 9" xfId="7668"/>
    <cellStyle name="Normal 2 15 3 2 2 9 2" xfId="7669"/>
    <cellStyle name="Normal 2 15 3 2 3" xfId="7670"/>
    <cellStyle name="Normal 2 15 3 2 3 2" xfId="7671"/>
    <cellStyle name="Normal 2 15 3 2 4" xfId="7672"/>
    <cellStyle name="Normal 2 15 3 2 4 2" xfId="7673"/>
    <cellStyle name="Normal 2 15 3 2 5" xfId="7674"/>
    <cellStyle name="Normal 2 15 3 2 5 2" xfId="7675"/>
    <cellStyle name="Normal 2 15 3 2 6" xfId="7676"/>
    <cellStyle name="Normal 2 15 3 2 6 2" xfId="7677"/>
    <cellStyle name="Normal 2 15 3 2 7" xfId="7678"/>
    <cellStyle name="Normal 2 15 3 2 7 2" xfId="7679"/>
    <cellStyle name="Normal 2 15 3 2 8" xfId="7680"/>
    <cellStyle name="Normal 2 15 3 2 8 2" xfId="7681"/>
    <cellStyle name="Normal 2 15 3 2 9" xfId="7682"/>
    <cellStyle name="Normal 2 15 3 2 9 2" xfId="7683"/>
    <cellStyle name="Normal 2 15 3 3" xfId="7684"/>
    <cellStyle name="Normal 2 15 3 3 10" xfId="7685"/>
    <cellStyle name="Normal 2 15 3 3 10 2" xfId="7686"/>
    <cellStyle name="Normal 2 15 3 3 11" xfId="7687"/>
    <cellStyle name="Normal 2 15 3 3 2" xfId="7688"/>
    <cellStyle name="Normal 2 15 3 3 2 2" xfId="7689"/>
    <cellStyle name="Normal 2 15 3 3 3" xfId="7690"/>
    <cellStyle name="Normal 2 15 3 3 3 2" xfId="7691"/>
    <cellStyle name="Normal 2 15 3 3 4" xfId="7692"/>
    <cellStyle name="Normal 2 15 3 3 4 2" xfId="7693"/>
    <cellStyle name="Normal 2 15 3 3 5" xfId="7694"/>
    <cellStyle name="Normal 2 15 3 3 5 2" xfId="7695"/>
    <cellStyle name="Normal 2 15 3 3 6" xfId="7696"/>
    <cellStyle name="Normal 2 15 3 3 6 2" xfId="7697"/>
    <cellStyle name="Normal 2 15 3 3 7" xfId="7698"/>
    <cellStyle name="Normal 2 15 3 3 7 2" xfId="7699"/>
    <cellStyle name="Normal 2 15 3 3 8" xfId="7700"/>
    <cellStyle name="Normal 2 15 3 3 8 2" xfId="7701"/>
    <cellStyle name="Normal 2 15 3 3 9" xfId="7702"/>
    <cellStyle name="Normal 2 15 3 3 9 2" xfId="7703"/>
    <cellStyle name="Normal 2 15 3 4" xfId="7704"/>
    <cellStyle name="Normal 2 15 3 4 2" xfId="7705"/>
    <cellStyle name="Normal 2 15 3 5" xfId="7706"/>
    <cellStyle name="Normal 2 15 3 5 2" xfId="7707"/>
    <cellStyle name="Normal 2 15 3 6" xfId="7708"/>
    <cellStyle name="Normal 2 15 3 6 2" xfId="7709"/>
    <cellStyle name="Normal 2 15 3 7" xfId="7710"/>
    <cellStyle name="Normal 2 15 3 7 2" xfId="7711"/>
    <cellStyle name="Normal 2 15 3 8" xfId="7712"/>
    <cellStyle name="Normal 2 15 3 8 2" xfId="7713"/>
    <cellStyle name="Normal 2 15 3 9" xfId="7714"/>
    <cellStyle name="Normal 2 15 3 9 2" xfId="7715"/>
    <cellStyle name="Normal 2 15 4" xfId="7716"/>
    <cellStyle name="Normal 2 15 4 10" xfId="7717"/>
    <cellStyle name="Normal 2 15 4 10 2" xfId="7718"/>
    <cellStyle name="Normal 2 15 4 11" xfId="7719"/>
    <cellStyle name="Normal 2 15 4 11 2" xfId="7720"/>
    <cellStyle name="Normal 2 15 4 12" xfId="7721"/>
    <cellStyle name="Normal 2 15 4 12 2" xfId="7722"/>
    <cellStyle name="Normal 2 15 4 13" xfId="7723"/>
    <cellStyle name="Normal 2 15 4 2" xfId="7724"/>
    <cellStyle name="Normal 2 15 4 2 10" xfId="7725"/>
    <cellStyle name="Normal 2 15 4 2 10 2" xfId="7726"/>
    <cellStyle name="Normal 2 15 4 2 11" xfId="7727"/>
    <cellStyle name="Normal 2 15 4 2 11 2" xfId="7728"/>
    <cellStyle name="Normal 2 15 4 2 12" xfId="7729"/>
    <cellStyle name="Normal 2 15 4 2 2" xfId="7730"/>
    <cellStyle name="Normal 2 15 4 2 2 10" xfId="7731"/>
    <cellStyle name="Normal 2 15 4 2 2 10 2" xfId="7732"/>
    <cellStyle name="Normal 2 15 4 2 2 11" xfId="7733"/>
    <cellStyle name="Normal 2 15 4 2 2 2" xfId="7734"/>
    <cellStyle name="Normal 2 15 4 2 2 2 2" xfId="7735"/>
    <cellStyle name="Normal 2 15 4 2 2 3" xfId="7736"/>
    <cellStyle name="Normal 2 15 4 2 2 3 2" xfId="7737"/>
    <cellStyle name="Normal 2 15 4 2 2 4" xfId="7738"/>
    <cellStyle name="Normal 2 15 4 2 2 4 2" xfId="7739"/>
    <cellStyle name="Normal 2 15 4 2 2 5" xfId="7740"/>
    <cellStyle name="Normal 2 15 4 2 2 5 2" xfId="7741"/>
    <cellStyle name="Normal 2 15 4 2 2 6" xfId="7742"/>
    <cellStyle name="Normal 2 15 4 2 2 6 2" xfId="7743"/>
    <cellStyle name="Normal 2 15 4 2 2 7" xfId="7744"/>
    <cellStyle name="Normal 2 15 4 2 2 7 2" xfId="7745"/>
    <cellStyle name="Normal 2 15 4 2 2 8" xfId="7746"/>
    <cellStyle name="Normal 2 15 4 2 2 8 2" xfId="7747"/>
    <cellStyle name="Normal 2 15 4 2 2 9" xfId="7748"/>
    <cellStyle name="Normal 2 15 4 2 2 9 2" xfId="7749"/>
    <cellStyle name="Normal 2 15 4 2 3" xfId="7750"/>
    <cellStyle name="Normal 2 15 4 2 3 2" xfId="7751"/>
    <cellStyle name="Normal 2 15 4 2 4" xfId="7752"/>
    <cellStyle name="Normal 2 15 4 2 4 2" xfId="7753"/>
    <cellStyle name="Normal 2 15 4 2 5" xfId="7754"/>
    <cellStyle name="Normal 2 15 4 2 5 2" xfId="7755"/>
    <cellStyle name="Normal 2 15 4 2 6" xfId="7756"/>
    <cellStyle name="Normal 2 15 4 2 6 2" xfId="7757"/>
    <cellStyle name="Normal 2 15 4 2 7" xfId="7758"/>
    <cellStyle name="Normal 2 15 4 2 7 2" xfId="7759"/>
    <cellStyle name="Normal 2 15 4 2 8" xfId="7760"/>
    <cellStyle name="Normal 2 15 4 2 8 2" xfId="7761"/>
    <cellStyle name="Normal 2 15 4 2 9" xfId="7762"/>
    <cellStyle name="Normal 2 15 4 2 9 2" xfId="7763"/>
    <cellStyle name="Normal 2 15 4 3" xfId="7764"/>
    <cellStyle name="Normal 2 15 4 3 10" xfId="7765"/>
    <cellStyle name="Normal 2 15 4 3 10 2" xfId="7766"/>
    <cellStyle name="Normal 2 15 4 3 11" xfId="7767"/>
    <cellStyle name="Normal 2 15 4 3 2" xfId="7768"/>
    <cellStyle name="Normal 2 15 4 3 2 2" xfId="7769"/>
    <cellStyle name="Normal 2 15 4 3 3" xfId="7770"/>
    <cellStyle name="Normal 2 15 4 3 3 2" xfId="7771"/>
    <cellStyle name="Normal 2 15 4 3 4" xfId="7772"/>
    <cellStyle name="Normal 2 15 4 3 4 2" xfId="7773"/>
    <cellStyle name="Normal 2 15 4 3 5" xfId="7774"/>
    <cellStyle name="Normal 2 15 4 3 5 2" xfId="7775"/>
    <cellStyle name="Normal 2 15 4 3 6" xfId="7776"/>
    <cellStyle name="Normal 2 15 4 3 6 2" xfId="7777"/>
    <cellStyle name="Normal 2 15 4 3 7" xfId="7778"/>
    <cellStyle name="Normal 2 15 4 3 7 2" xfId="7779"/>
    <cellStyle name="Normal 2 15 4 3 8" xfId="7780"/>
    <cellStyle name="Normal 2 15 4 3 8 2" xfId="7781"/>
    <cellStyle name="Normal 2 15 4 3 9" xfId="7782"/>
    <cellStyle name="Normal 2 15 4 3 9 2" xfId="7783"/>
    <cellStyle name="Normal 2 15 4 4" xfId="7784"/>
    <cellStyle name="Normal 2 15 4 4 2" xfId="7785"/>
    <cellStyle name="Normal 2 15 4 5" xfId="7786"/>
    <cellStyle name="Normal 2 15 4 5 2" xfId="7787"/>
    <cellStyle name="Normal 2 15 4 6" xfId="7788"/>
    <cellStyle name="Normal 2 15 4 6 2" xfId="7789"/>
    <cellStyle name="Normal 2 15 4 7" xfId="7790"/>
    <cellStyle name="Normal 2 15 4 7 2" xfId="7791"/>
    <cellStyle name="Normal 2 15 4 8" xfId="7792"/>
    <cellStyle name="Normal 2 15 4 8 2" xfId="7793"/>
    <cellStyle name="Normal 2 15 4 9" xfId="7794"/>
    <cellStyle name="Normal 2 15 4 9 2" xfId="7795"/>
    <cellStyle name="Normal 2 15 5" xfId="7796"/>
    <cellStyle name="Normal 2 15 5 10" xfId="7797"/>
    <cellStyle name="Normal 2 15 5 10 2" xfId="7798"/>
    <cellStyle name="Normal 2 15 5 11" xfId="7799"/>
    <cellStyle name="Normal 2 15 5 11 2" xfId="7800"/>
    <cellStyle name="Normal 2 15 5 12" xfId="7801"/>
    <cellStyle name="Normal 2 15 5 12 2" xfId="7802"/>
    <cellStyle name="Normal 2 15 5 13" xfId="7803"/>
    <cellStyle name="Normal 2 15 5 2" xfId="7804"/>
    <cellStyle name="Normal 2 15 5 2 10" xfId="7805"/>
    <cellStyle name="Normal 2 15 5 2 10 2" xfId="7806"/>
    <cellStyle name="Normal 2 15 5 2 11" xfId="7807"/>
    <cellStyle name="Normal 2 15 5 2 11 2" xfId="7808"/>
    <cellStyle name="Normal 2 15 5 2 12" xfId="7809"/>
    <cellStyle name="Normal 2 15 5 2 2" xfId="7810"/>
    <cellStyle name="Normal 2 15 5 2 2 10" xfId="7811"/>
    <cellStyle name="Normal 2 15 5 2 2 10 2" xfId="7812"/>
    <cellStyle name="Normal 2 15 5 2 2 11" xfId="7813"/>
    <cellStyle name="Normal 2 15 5 2 2 2" xfId="7814"/>
    <cellStyle name="Normal 2 15 5 2 2 2 2" xfId="7815"/>
    <cellStyle name="Normal 2 15 5 2 2 3" xfId="7816"/>
    <cellStyle name="Normal 2 15 5 2 2 3 2" xfId="7817"/>
    <cellStyle name="Normal 2 15 5 2 2 4" xfId="7818"/>
    <cellStyle name="Normal 2 15 5 2 2 4 2" xfId="7819"/>
    <cellStyle name="Normal 2 15 5 2 2 5" xfId="7820"/>
    <cellStyle name="Normal 2 15 5 2 2 5 2" xfId="7821"/>
    <cellStyle name="Normal 2 15 5 2 2 6" xfId="7822"/>
    <cellStyle name="Normal 2 15 5 2 2 6 2" xfId="7823"/>
    <cellStyle name="Normal 2 15 5 2 2 7" xfId="7824"/>
    <cellStyle name="Normal 2 15 5 2 2 7 2" xfId="7825"/>
    <cellStyle name="Normal 2 15 5 2 2 8" xfId="7826"/>
    <cellStyle name="Normal 2 15 5 2 2 8 2" xfId="7827"/>
    <cellStyle name="Normal 2 15 5 2 2 9" xfId="7828"/>
    <cellStyle name="Normal 2 15 5 2 2 9 2" xfId="7829"/>
    <cellStyle name="Normal 2 15 5 2 3" xfId="7830"/>
    <cellStyle name="Normal 2 15 5 2 3 2" xfId="7831"/>
    <cellStyle name="Normal 2 15 5 2 4" xfId="7832"/>
    <cellStyle name="Normal 2 15 5 2 4 2" xfId="7833"/>
    <cellStyle name="Normal 2 15 5 2 5" xfId="7834"/>
    <cellStyle name="Normal 2 15 5 2 5 2" xfId="7835"/>
    <cellStyle name="Normal 2 15 5 2 6" xfId="7836"/>
    <cellStyle name="Normal 2 15 5 2 6 2" xfId="7837"/>
    <cellStyle name="Normal 2 15 5 2 7" xfId="7838"/>
    <cellStyle name="Normal 2 15 5 2 7 2" xfId="7839"/>
    <cellStyle name="Normal 2 15 5 2 8" xfId="7840"/>
    <cellStyle name="Normal 2 15 5 2 8 2" xfId="7841"/>
    <cellStyle name="Normal 2 15 5 2 9" xfId="7842"/>
    <cellStyle name="Normal 2 15 5 2 9 2" xfId="7843"/>
    <cellStyle name="Normal 2 15 5 3" xfId="7844"/>
    <cellStyle name="Normal 2 15 5 3 10" xfId="7845"/>
    <cellStyle name="Normal 2 15 5 3 10 2" xfId="7846"/>
    <cellStyle name="Normal 2 15 5 3 11" xfId="7847"/>
    <cellStyle name="Normal 2 15 5 3 2" xfId="7848"/>
    <cellStyle name="Normal 2 15 5 3 2 2" xfId="7849"/>
    <cellStyle name="Normal 2 15 5 3 3" xfId="7850"/>
    <cellStyle name="Normal 2 15 5 3 3 2" xfId="7851"/>
    <cellStyle name="Normal 2 15 5 3 4" xfId="7852"/>
    <cellStyle name="Normal 2 15 5 3 4 2" xfId="7853"/>
    <cellStyle name="Normal 2 15 5 3 5" xfId="7854"/>
    <cellStyle name="Normal 2 15 5 3 5 2" xfId="7855"/>
    <cellStyle name="Normal 2 15 5 3 6" xfId="7856"/>
    <cellStyle name="Normal 2 15 5 3 6 2" xfId="7857"/>
    <cellStyle name="Normal 2 15 5 3 7" xfId="7858"/>
    <cellStyle name="Normal 2 15 5 3 7 2" xfId="7859"/>
    <cellStyle name="Normal 2 15 5 3 8" xfId="7860"/>
    <cellStyle name="Normal 2 15 5 3 8 2" xfId="7861"/>
    <cellStyle name="Normal 2 15 5 3 9" xfId="7862"/>
    <cellStyle name="Normal 2 15 5 3 9 2" xfId="7863"/>
    <cellStyle name="Normal 2 15 5 4" xfId="7864"/>
    <cellStyle name="Normal 2 15 5 4 2" xfId="7865"/>
    <cellStyle name="Normal 2 15 5 5" xfId="7866"/>
    <cellStyle name="Normal 2 15 5 5 2" xfId="7867"/>
    <cellStyle name="Normal 2 15 5 6" xfId="7868"/>
    <cellStyle name="Normal 2 15 5 6 2" xfId="7869"/>
    <cellStyle name="Normal 2 15 5 7" xfId="7870"/>
    <cellStyle name="Normal 2 15 5 7 2" xfId="7871"/>
    <cellStyle name="Normal 2 15 5 8" xfId="7872"/>
    <cellStyle name="Normal 2 15 5 8 2" xfId="7873"/>
    <cellStyle name="Normal 2 15 5 9" xfId="7874"/>
    <cellStyle name="Normal 2 15 5 9 2" xfId="7875"/>
    <cellStyle name="Normal 2 15 6" xfId="41772"/>
    <cellStyle name="Normal 2 16" xfId="7876"/>
    <cellStyle name="Normal 2 16 2" xfId="41773"/>
    <cellStyle name="Normal 2 17" xfId="7877"/>
    <cellStyle name="Normal 2 17 2" xfId="41774"/>
    <cellStyle name="Normal 2 18" xfId="7878"/>
    <cellStyle name="Normal 2 18 2" xfId="41775"/>
    <cellStyle name="Normal 2 19" xfId="7879"/>
    <cellStyle name="Normal 2 2" xfId="7880"/>
    <cellStyle name="Normal 2 2 10" xfId="7881"/>
    <cellStyle name="Normal 2 2 10 2" xfId="41776"/>
    <cellStyle name="Normal 2 2 11" xfId="7882"/>
    <cellStyle name="Normal 2 2 11 10" xfId="7883"/>
    <cellStyle name="Normal 2 2 11 10 2" xfId="7884"/>
    <cellStyle name="Normal 2 2 11 11" xfId="7885"/>
    <cellStyle name="Normal 2 2 11 11 2" xfId="7886"/>
    <cellStyle name="Normal 2 2 11 12" xfId="7887"/>
    <cellStyle name="Normal 2 2 11 12 2" xfId="7888"/>
    <cellStyle name="Normal 2 2 11 13" xfId="7889"/>
    <cellStyle name="Normal 2 2 11 13 2" xfId="7890"/>
    <cellStyle name="Normal 2 2 11 14" xfId="7891"/>
    <cellStyle name="Normal 2 2 11 14 2" xfId="7892"/>
    <cellStyle name="Normal 2 2 11 15" xfId="7893"/>
    <cellStyle name="Normal 2 2 11 15 2" xfId="7894"/>
    <cellStyle name="Normal 2 2 11 16" xfId="7895"/>
    <cellStyle name="Normal 2 2 11 16 2" xfId="7896"/>
    <cellStyle name="Normal 2 2 11 17" xfId="7897"/>
    <cellStyle name="Normal 2 2 11 17 2" xfId="7898"/>
    <cellStyle name="Normal 2 2 11 18" xfId="7899"/>
    <cellStyle name="Normal 2 2 11 2" xfId="7900"/>
    <cellStyle name="Normal 2 2 11 2 2" xfId="7901"/>
    <cellStyle name="Normal 2 2 11 2 2 10" xfId="7902"/>
    <cellStyle name="Normal 2 2 11 2 2 10 2" xfId="7903"/>
    <cellStyle name="Normal 2 2 11 2 2 11" xfId="7904"/>
    <cellStyle name="Normal 2 2 11 2 2 11 2" xfId="7905"/>
    <cellStyle name="Normal 2 2 11 2 2 12" xfId="7906"/>
    <cellStyle name="Normal 2 2 11 2 2 12 2" xfId="7907"/>
    <cellStyle name="Normal 2 2 11 2 2 13" xfId="7908"/>
    <cellStyle name="Normal 2 2 11 2 2 13 2" xfId="7909"/>
    <cellStyle name="Normal 2 2 11 2 2 14" xfId="7910"/>
    <cellStyle name="Normal 2 2 11 2 2 14 2" xfId="7911"/>
    <cellStyle name="Normal 2 2 11 2 2 15" xfId="7912"/>
    <cellStyle name="Normal 2 2 11 2 2 15 2" xfId="7913"/>
    <cellStyle name="Normal 2 2 11 2 2 16" xfId="7914"/>
    <cellStyle name="Normal 2 2 11 2 2 16 2" xfId="7915"/>
    <cellStyle name="Normal 2 2 11 2 2 17" xfId="7916"/>
    <cellStyle name="Normal 2 2 11 2 2 2" xfId="7917"/>
    <cellStyle name="Normal 2 2 11 2 2 2 2" xfId="41777"/>
    <cellStyle name="Normal 2 2 11 2 2 3" xfId="7918"/>
    <cellStyle name="Normal 2 2 11 2 2 3 2" xfId="41778"/>
    <cellStyle name="Normal 2 2 11 2 2 4" xfId="7919"/>
    <cellStyle name="Normal 2 2 11 2 2 4 2" xfId="41779"/>
    <cellStyle name="Normal 2 2 11 2 2 5" xfId="7920"/>
    <cellStyle name="Normal 2 2 11 2 2 5 2" xfId="41780"/>
    <cellStyle name="Normal 2 2 11 2 2 6" xfId="7921"/>
    <cellStyle name="Normal 2 2 11 2 2 6 10" xfId="7922"/>
    <cellStyle name="Normal 2 2 11 2 2 6 10 2" xfId="7923"/>
    <cellStyle name="Normal 2 2 11 2 2 6 11" xfId="7924"/>
    <cellStyle name="Normal 2 2 11 2 2 6 11 2" xfId="7925"/>
    <cellStyle name="Normal 2 2 11 2 2 6 12" xfId="7926"/>
    <cellStyle name="Normal 2 2 11 2 2 6 2" xfId="7927"/>
    <cellStyle name="Normal 2 2 11 2 2 6 2 10" xfId="7928"/>
    <cellStyle name="Normal 2 2 11 2 2 6 2 10 2" xfId="7929"/>
    <cellStyle name="Normal 2 2 11 2 2 6 2 11" xfId="7930"/>
    <cellStyle name="Normal 2 2 11 2 2 6 2 2" xfId="7931"/>
    <cellStyle name="Normal 2 2 11 2 2 6 2 2 2" xfId="7932"/>
    <cellStyle name="Normal 2 2 11 2 2 6 2 3" xfId="7933"/>
    <cellStyle name="Normal 2 2 11 2 2 6 2 3 2" xfId="7934"/>
    <cellStyle name="Normal 2 2 11 2 2 6 2 4" xfId="7935"/>
    <cellStyle name="Normal 2 2 11 2 2 6 2 4 2" xfId="7936"/>
    <cellStyle name="Normal 2 2 11 2 2 6 2 5" xfId="7937"/>
    <cellStyle name="Normal 2 2 11 2 2 6 2 5 2" xfId="7938"/>
    <cellStyle name="Normal 2 2 11 2 2 6 2 6" xfId="7939"/>
    <cellStyle name="Normal 2 2 11 2 2 6 2 6 2" xfId="7940"/>
    <cellStyle name="Normal 2 2 11 2 2 6 2 7" xfId="7941"/>
    <cellStyle name="Normal 2 2 11 2 2 6 2 7 2" xfId="7942"/>
    <cellStyle name="Normal 2 2 11 2 2 6 2 8" xfId="7943"/>
    <cellStyle name="Normal 2 2 11 2 2 6 2 8 2" xfId="7944"/>
    <cellStyle name="Normal 2 2 11 2 2 6 2 9" xfId="7945"/>
    <cellStyle name="Normal 2 2 11 2 2 6 2 9 2" xfId="7946"/>
    <cellStyle name="Normal 2 2 11 2 2 6 3" xfId="7947"/>
    <cellStyle name="Normal 2 2 11 2 2 6 3 2" xfId="7948"/>
    <cellStyle name="Normal 2 2 11 2 2 6 4" xfId="7949"/>
    <cellStyle name="Normal 2 2 11 2 2 6 4 2" xfId="7950"/>
    <cellStyle name="Normal 2 2 11 2 2 6 5" xfId="7951"/>
    <cellStyle name="Normal 2 2 11 2 2 6 5 2" xfId="7952"/>
    <cellStyle name="Normal 2 2 11 2 2 6 6" xfId="7953"/>
    <cellStyle name="Normal 2 2 11 2 2 6 6 2" xfId="7954"/>
    <cellStyle name="Normal 2 2 11 2 2 6 7" xfId="7955"/>
    <cellStyle name="Normal 2 2 11 2 2 6 7 2" xfId="7956"/>
    <cellStyle name="Normal 2 2 11 2 2 6 8" xfId="7957"/>
    <cellStyle name="Normal 2 2 11 2 2 6 8 2" xfId="7958"/>
    <cellStyle name="Normal 2 2 11 2 2 6 9" xfId="7959"/>
    <cellStyle name="Normal 2 2 11 2 2 6 9 2" xfId="7960"/>
    <cellStyle name="Normal 2 2 11 2 2 7" xfId="7961"/>
    <cellStyle name="Normal 2 2 11 2 2 7 10" xfId="7962"/>
    <cellStyle name="Normal 2 2 11 2 2 7 10 2" xfId="7963"/>
    <cellStyle name="Normal 2 2 11 2 2 7 11" xfId="7964"/>
    <cellStyle name="Normal 2 2 11 2 2 7 2" xfId="7965"/>
    <cellStyle name="Normal 2 2 11 2 2 7 2 2" xfId="7966"/>
    <cellStyle name="Normal 2 2 11 2 2 7 3" xfId="7967"/>
    <cellStyle name="Normal 2 2 11 2 2 7 3 2" xfId="7968"/>
    <cellStyle name="Normal 2 2 11 2 2 7 4" xfId="7969"/>
    <cellStyle name="Normal 2 2 11 2 2 7 4 2" xfId="7970"/>
    <cellStyle name="Normal 2 2 11 2 2 7 5" xfId="7971"/>
    <cellStyle name="Normal 2 2 11 2 2 7 5 2" xfId="7972"/>
    <cellStyle name="Normal 2 2 11 2 2 7 6" xfId="7973"/>
    <cellStyle name="Normal 2 2 11 2 2 7 6 2" xfId="7974"/>
    <cellStyle name="Normal 2 2 11 2 2 7 7" xfId="7975"/>
    <cellStyle name="Normal 2 2 11 2 2 7 7 2" xfId="7976"/>
    <cellStyle name="Normal 2 2 11 2 2 7 8" xfId="7977"/>
    <cellStyle name="Normal 2 2 11 2 2 7 8 2" xfId="7978"/>
    <cellStyle name="Normal 2 2 11 2 2 7 9" xfId="7979"/>
    <cellStyle name="Normal 2 2 11 2 2 7 9 2" xfId="7980"/>
    <cellStyle name="Normal 2 2 11 2 2 8" xfId="7981"/>
    <cellStyle name="Normal 2 2 11 2 2 8 2" xfId="7982"/>
    <cellStyle name="Normal 2 2 11 2 2 9" xfId="7983"/>
    <cellStyle name="Normal 2 2 11 2 2 9 2" xfId="7984"/>
    <cellStyle name="Normal 2 2 11 2 3" xfId="7985"/>
    <cellStyle name="Normal 2 2 11 2 3 10" xfId="7986"/>
    <cellStyle name="Normal 2 2 11 2 3 10 2" xfId="7987"/>
    <cellStyle name="Normal 2 2 11 2 3 11" xfId="7988"/>
    <cellStyle name="Normal 2 2 11 2 3 11 2" xfId="7989"/>
    <cellStyle name="Normal 2 2 11 2 3 12" xfId="7990"/>
    <cellStyle name="Normal 2 2 11 2 3 12 2" xfId="7991"/>
    <cellStyle name="Normal 2 2 11 2 3 13" xfId="7992"/>
    <cellStyle name="Normal 2 2 11 2 3 2" xfId="7993"/>
    <cellStyle name="Normal 2 2 11 2 3 2 10" xfId="7994"/>
    <cellStyle name="Normal 2 2 11 2 3 2 10 2" xfId="7995"/>
    <cellStyle name="Normal 2 2 11 2 3 2 11" xfId="7996"/>
    <cellStyle name="Normal 2 2 11 2 3 2 11 2" xfId="7997"/>
    <cellStyle name="Normal 2 2 11 2 3 2 12" xfId="7998"/>
    <cellStyle name="Normal 2 2 11 2 3 2 2" xfId="7999"/>
    <cellStyle name="Normal 2 2 11 2 3 2 2 10" xfId="8000"/>
    <cellStyle name="Normal 2 2 11 2 3 2 2 10 2" xfId="8001"/>
    <cellStyle name="Normal 2 2 11 2 3 2 2 11" xfId="8002"/>
    <cellStyle name="Normal 2 2 11 2 3 2 2 2" xfId="8003"/>
    <cellStyle name="Normal 2 2 11 2 3 2 2 2 2" xfId="8004"/>
    <cellStyle name="Normal 2 2 11 2 3 2 2 3" xfId="8005"/>
    <cellStyle name="Normal 2 2 11 2 3 2 2 3 2" xfId="8006"/>
    <cellStyle name="Normal 2 2 11 2 3 2 2 4" xfId="8007"/>
    <cellStyle name="Normal 2 2 11 2 3 2 2 4 2" xfId="8008"/>
    <cellStyle name="Normal 2 2 11 2 3 2 2 5" xfId="8009"/>
    <cellStyle name="Normal 2 2 11 2 3 2 2 5 2" xfId="8010"/>
    <cellStyle name="Normal 2 2 11 2 3 2 2 6" xfId="8011"/>
    <cellStyle name="Normal 2 2 11 2 3 2 2 6 2" xfId="8012"/>
    <cellStyle name="Normal 2 2 11 2 3 2 2 7" xfId="8013"/>
    <cellStyle name="Normal 2 2 11 2 3 2 2 7 2" xfId="8014"/>
    <cellStyle name="Normal 2 2 11 2 3 2 2 8" xfId="8015"/>
    <cellStyle name="Normal 2 2 11 2 3 2 2 8 2" xfId="8016"/>
    <cellStyle name="Normal 2 2 11 2 3 2 2 9" xfId="8017"/>
    <cellStyle name="Normal 2 2 11 2 3 2 2 9 2" xfId="8018"/>
    <cellStyle name="Normal 2 2 11 2 3 2 3" xfId="8019"/>
    <cellStyle name="Normal 2 2 11 2 3 2 3 2" xfId="8020"/>
    <cellStyle name="Normal 2 2 11 2 3 2 4" xfId="8021"/>
    <cellStyle name="Normal 2 2 11 2 3 2 4 2" xfId="8022"/>
    <cellStyle name="Normal 2 2 11 2 3 2 5" xfId="8023"/>
    <cellStyle name="Normal 2 2 11 2 3 2 5 2" xfId="8024"/>
    <cellStyle name="Normal 2 2 11 2 3 2 6" xfId="8025"/>
    <cellStyle name="Normal 2 2 11 2 3 2 6 2" xfId="8026"/>
    <cellStyle name="Normal 2 2 11 2 3 2 7" xfId="8027"/>
    <cellStyle name="Normal 2 2 11 2 3 2 7 2" xfId="8028"/>
    <cellStyle name="Normal 2 2 11 2 3 2 8" xfId="8029"/>
    <cellStyle name="Normal 2 2 11 2 3 2 8 2" xfId="8030"/>
    <cellStyle name="Normal 2 2 11 2 3 2 9" xfId="8031"/>
    <cellStyle name="Normal 2 2 11 2 3 2 9 2" xfId="8032"/>
    <cellStyle name="Normal 2 2 11 2 3 3" xfId="8033"/>
    <cellStyle name="Normal 2 2 11 2 3 3 10" xfId="8034"/>
    <cellStyle name="Normal 2 2 11 2 3 3 10 2" xfId="8035"/>
    <cellStyle name="Normal 2 2 11 2 3 3 11" xfId="8036"/>
    <cellStyle name="Normal 2 2 11 2 3 3 2" xfId="8037"/>
    <cellStyle name="Normal 2 2 11 2 3 3 2 2" xfId="8038"/>
    <cellStyle name="Normal 2 2 11 2 3 3 3" xfId="8039"/>
    <cellStyle name="Normal 2 2 11 2 3 3 3 2" xfId="8040"/>
    <cellStyle name="Normal 2 2 11 2 3 3 4" xfId="8041"/>
    <cellStyle name="Normal 2 2 11 2 3 3 4 2" xfId="8042"/>
    <cellStyle name="Normal 2 2 11 2 3 3 5" xfId="8043"/>
    <cellStyle name="Normal 2 2 11 2 3 3 5 2" xfId="8044"/>
    <cellStyle name="Normal 2 2 11 2 3 3 6" xfId="8045"/>
    <cellStyle name="Normal 2 2 11 2 3 3 6 2" xfId="8046"/>
    <cellStyle name="Normal 2 2 11 2 3 3 7" xfId="8047"/>
    <cellStyle name="Normal 2 2 11 2 3 3 7 2" xfId="8048"/>
    <cellStyle name="Normal 2 2 11 2 3 3 8" xfId="8049"/>
    <cellStyle name="Normal 2 2 11 2 3 3 8 2" xfId="8050"/>
    <cellStyle name="Normal 2 2 11 2 3 3 9" xfId="8051"/>
    <cellStyle name="Normal 2 2 11 2 3 3 9 2" xfId="8052"/>
    <cellStyle name="Normal 2 2 11 2 3 4" xfId="8053"/>
    <cellStyle name="Normal 2 2 11 2 3 4 2" xfId="8054"/>
    <cellStyle name="Normal 2 2 11 2 3 5" xfId="8055"/>
    <cellStyle name="Normal 2 2 11 2 3 5 2" xfId="8056"/>
    <cellStyle name="Normal 2 2 11 2 3 6" xfId="8057"/>
    <cellStyle name="Normal 2 2 11 2 3 6 2" xfId="8058"/>
    <cellStyle name="Normal 2 2 11 2 3 7" xfId="8059"/>
    <cellStyle name="Normal 2 2 11 2 3 7 2" xfId="8060"/>
    <cellStyle name="Normal 2 2 11 2 3 8" xfId="8061"/>
    <cellStyle name="Normal 2 2 11 2 3 8 2" xfId="8062"/>
    <cellStyle name="Normal 2 2 11 2 3 9" xfId="8063"/>
    <cellStyle name="Normal 2 2 11 2 3 9 2" xfId="8064"/>
    <cellStyle name="Normal 2 2 11 2 4" xfId="8065"/>
    <cellStyle name="Normal 2 2 11 2 4 10" xfId="8066"/>
    <cellStyle name="Normal 2 2 11 2 4 10 2" xfId="8067"/>
    <cellStyle name="Normal 2 2 11 2 4 11" xfId="8068"/>
    <cellStyle name="Normal 2 2 11 2 4 11 2" xfId="8069"/>
    <cellStyle name="Normal 2 2 11 2 4 12" xfId="8070"/>
    <cellStyle name="Normal 2 2 11 2 4 12 2" xfId="8071"/>
    <cellStyle name="Normal 2 2 11 2 4 13" xfId="8072"/>
    <cellStyle name="Normal 2 2 11 2 4 2" xfId="8073"/>
    <cellStyle name="Normal 2 2 11 2 4 2 10" xfId="8074"/>
    <cellStyle name="Normal 2 2 11 2 4 2 10 2" xfId="8075"/>
    <cellStyle name="Normal 2 2 11 2 4 2 11" xfId="8076"/>
    <cellStyle name="Normal 2 2 11 2 4 2 11 2" xfId="8077"/>
    <cellStyle name="Normal 2 2 11 2 4 2 12" xfId="8078"/>
    <cellStyle name="Normal 2 2 11 2 4 2 2" xfId="8079"/>
    <cellStyle name="Normal 2 2 11 2 4 2 2 10" xfId="8080"/>
    <cellStyle name="Normal 2 2 11 2 4 2 2 10 2" xfId="8081"/>
    <cellStyle name="Normal 2 2 11 2 4 2 2 11" xfId="8082"/>
    <cellStyle name="Normal 2 2 11 2 4 2 2 2" xfId="8083"/>
    <cellStyle name="Normal 2 2 11 2 4 2 2 2 2" xfId="8084"/>
    <cellStyle name="Normal 2 2 11 2 4 2 2 3" xfId="8085"/>
    <cellStyle name="Normal 2 2 11 2 4 2 2 3 2" xfId="8086"/>
    <cellStyle name="Normal 2 2 11 2 4 2 2 4" xfId="8087"/>
    <cellStyle name="Normal 2 2 11 2 4 2 2 4 2" xfId="8088"/>
    <cellStyle name="Normal 2 2 11 2 4 2 2 5" xfId="8089"/>
    <cellStyle name="Normal 2 2 11 2 4 2 2 5 2" xfId="8090"/>
    <cellStyle name="Normal 2 2 11 2 4 2 2 6" xfId="8091"/>
    <cellStyle name="Normal 2 2 11 2 4 2 2 6 2" xfId="8092"/>
    <cellStyle name="Normal 2 2 11 2 4 2 2 7" xfId="8093"/>
    <cellStyle name="Normal 2 2 11 2 4 2 2 7 2" xfId="8094"/>
    <cellStyle name="Normal 2 2 11 2 4 2 2 8" xfId="8095"/>
    <cellStyle name="Normal 2 2 11 2 4 2 2 8 2" xfId="8096"/>
    <cellStyle name="Normal 2 2 11 2 4 2 2 9" xfId="8097"/>
    <cellStyle name="Normal 2 2 11 2 4 2 2 9 2" xfId="8098"/>
    <cellStyle name="Normal 2 2 11 2 4 2 3" xfId="8099"/>
    <cellStyle name="Normal 2 2 11 2 4 2 3 2" xfId="8100"/>
    <cellStyle name="Normal 2 2 11 2 4 2 4" xfId="8101"/>
    <cellStyle name="Normal 2 2 11 2 4 2 4 2" xfId="8102"/>
    <cellStyle name="Normal 2 2 11 2 4 2 5" xfId="8103"/>
    <cellStyle name="Normal 2 2 11 2 4 2 5 2" xfId="8104"/>
    <cellStyle name="Normal 2 2 11 2 4 2 6" xfId="8105"/>
    <cellStyle name="Normal 2 2 11 2 4 2 6 2" xfId="8106"/>
    <cellStyle name="Normal 2 2 11 2 4 2 7" xfId="8107"/>
    <cellStyle name="Normal 2 2 11 2 4 2 7 2" xfId="8108"/>
    <cellStyle name="Normal 2 2 11 2 4 2 8" xfId="8109"/>
    <cellStyle name="Normal 2 2 11 2 4 2 8 2" xfId="8110"/>
    <cellStyle name="Normal 2 2 11 2 4 2 9" xfId="8111"/>
    <cellStyle name="Normal 2 2 11 2 4 2 9 2" xfId="8112"/>
    <cellStyle name="Normal 2 2 11 2 4 3" xfId="8113"/>
    <cellStyle name="Normal 2 2 11 2 4 3 10" xfId="8114"/>
    <cellStyle name="Normal 2 2 11 2 4 3 10 2" xfId="8115"/>
    <cellStyle name="Normal 2 2 11 2 4 3 11" xfId="8116"/>
    <cellStyle name="Normal 2 2 11 2 4 3 2" xfId="8117"/>
    <cellStyle name="Normal 2 2 11 2 4 3 2 2" xfId="8118"/>
    <cellStyle name="Normal 2 2 11 2 4 3 3" xfId="8119"/>
    <cellStyle name="Normal 2 2 11 2 4 3 3 2" xfId="8120"/>
    <cellStyle name="Normal 2 2 11 2 4 3 4" xfId="8121"/>
    <cellStyle name="Normal 2 2 11 2 4 3 4 2" xfId="8122"/>
    <cellStyle name="Normal 2 2 11 2 4 3 5" xfId="8123"/>
    <cellStyle name="Normal 2 2 11 2 4 3 5 2" xfId="8124"/>
    <cellStyle name="Normal 2 2 11 2 4 3 6" xfId="8125"/>
    <cellStyle name="Normal 2 2 11 2 4 3 6 2" xfId="8126"/>
    <cellStyle name="Normal 2 2 11 2 4 3 7" xfId="8127"/>
    <cellStyle name="Normal 2 2 11 2 4 3 7 2" xfId="8128"/>
    <cellStyle name="Normal 2 2 11 2 4 3 8" xfId="8129"/>
    <cellStyle name="Normal 2 2 11 2 4 3 8 2" xfId="8130"/>
    <cellStyle name="Normal 2 2 11 2 4 3 9" xfId="8131"/>
    <cellStyle name="Normal 2 2 11 2 4 3 9 2" xfId="8132"/>
    <cellStyle name="Normal 2 2 11 2 4 4" xfId="8133"/>
    <cellStyle name="Normal 2 2 11 2 4 4 2" xfId="8134"/>
    <cellStyle name="Normal 2 2 11 2 4 5" xfId="8135"/>
    <cellStyle name="Normal 2 2 11 2 4 5 2" xfId="8136"/>
    <cellStyle name="Normal 2 2 11 2 4 6" xfId="8137"/>
    <cellStyle name="Normal 2 2 11 2 4 6 2" xfId="8138"/>
    <cellStyle name="Normal 2 2 11 2 4 7" xfId="8139"/>
    <cellStyle name="Normal 2 2 11 2 4 7 2" xfId="8140"/>
    <cellStyle name="Normal 2 2 11 2 4 8" xfId="8141"/>
    <cellStyle name="Normal 2 2 11 2 4 8 2" xfId="8142"/>
    <cellStyle name="Normal 2 2 11 2 4 9" xfId="8143"/>
    <cellStyle name="Normal 2 2 11 2 4 9 2" xfId="8144"/>
    <cellStyle name="Normal 2 2 11 2 5" xfId="8145"/>
    <cellStyle name="Normal 2 2 11 2 5 10" xfId="8146"/>
    <cellStyle name="Normal 2 2 11 2 5 10 2" xfId="8147"/>
    <cellStyle name="Normal 2 2 11 2 5 11" xfId="8148"/>
    <cellStyle name="Normal 2 2 11 2 5 11 2" xfId="8149"/>
    <cellStyle name="Normal 2 2 11 2 5 12" xfId="8150"/>
    <cellStyle name="Normal 2 2 11 2 5 12 2" xfId="8151"/>
    <cellStyle name="Normal 2 2 11 2 5 13" xfId="8152"/>
    <cellStyle name="Normal 2 2 11 2 5 2" xfId="8153"/>
    <cellStyle name="Normal 2 2 11 2 5 2 10" xfId="8154"/>
    <cellStyle name="Normal 2 2 11 2 5 2 10 2" xfId="8155"/>
    <cellStyle name="Normal 2 2 11 2 5 2 11" xfId="8156"/>
    <cellStyle name="Normal 2 2 11 2 5 2 11 2" xfId="8157"/>
    <cellStyle name="Normal 2 2 11 2 5 2 12" xfId="8158"/>
    <cellStyle name="Normal 2 2 11 2 5 2 2" xfId="8159"/>
    <cellStyle name="Normal 2 2 11 2 5 2 2 10" xfId="8160"/>
    <cellStyle name="Normal 2 2 11 2 5 2 2 10 2" xfId="8161"/>
    <cellStyle name="Normal 2 2 11 2 5 2 2 11" xfId="8162"/>
    <cellStyle name="Normal 2 2 11 2 5 2 2 2" xfId="8163"/>
    <cellStyle name="Normal 2 2 11 2 5 2 2 2 2" xfId="8164"/>
    <cellStyle name="Normal 2 2 11 2 5 2 2 3" xfId="8165"/>
    <cellStyle name="Normal 2 2 11 2 5 2 2 3 2" xfId="8166"/>
    <cellStyle name="Normal 2 2 11 2 5 2 2 4" xfId="8167"/>
    <cellStyle name="Normal 2 2 11 2 5 2 2 4 2" xfId="8168"/>
    <cellStyle name="Normal 2 2 11 2 5 2 2 5" xfId="8169"/>
    <cellStyle name="Normal 2 2 11 2 5 2 2 5 2" xfId="8170"/>
    <cellStyle name="Normal 2 2 11 2 5 2 2 6" xfId="8171"/>
    <cellStyle name="Normal 2 2 11 2 5 2 2 6 2" xfId="8172"/>
    <cellStyle name="Normal 2 2 11 2 5 2 2 7" xfId="8173"/>
    <cellStyle name="Normal 2 2 11 2 5 2 2 7 2" xfId="8174"/>
    <cellStyle name="Normal 2 2 11 2 5 2 2 8" xfId="8175"/>
    <cellStyle name="Normal 2 2 11 2 5 2 2 8 2" xfId="8176"/>
    <cellStyle name="Normal 2 2 11 2 5 2 2 9" xfId="8177"/>
    <cellStyle name="Normal 2 2 11 2 5 2 2 9 2" xfId="8178"/>
    <cellStyle name="Normal 2 2 11 2 5 2 3" xfId="8179"/>
    <cellStyle name="Normal 2 2 11 2 5 2 3 2" xfId="8180"/>
    <cellStyle name="Normal 2 2 11 2 5 2 4" xfId="8181"/>
    <cellStyle name="Normal 2 2 11 2 5 2 4 2" xfId="8182"/>
    <cellStyle name="Normal 2 2 11 2 5 2 5" xfId="8183"/>
    <cellStyle name="Normal 2 2 11 2 5 2 5 2" xfId="8184"/>
    <cellStyle name="Normal 2 2 11 2 5 2 6" xfId="8185"/>
    <cellStyle name="Normal 2 2 11 2 5 2 6 2" xfId="8186"/>
    <cellStyle name="Normal 2 2 11 2 5 2 7" xfId="8187"/>
    <cellStyle name="Normal 2 2 11 2 5 2 7 2" xfId="8188"/>
    <cellStyle name="Normal 2 2 11 2 5 2 8" xfId="8189"/>
    <cellStyle name="Normal 2 2 11 2 5 2 8 2" xfId="8190"/>
    <cellStyle name="Normal 2 2 11 2 5 2 9" xfId="8191"/>
    <cellStyle name="Normal 2 2 11 2 5 2 9 2" xfId="8192"/>
    <cellStyle name="Normal 2 2 11 2 5 3" xfId="8193"/>
    <cellStyle name="Normal 2 2 11 2 5 3 10" xfId="8194"/>
    <cellStyle name="Normal 2 2 11 2 5 3 10 2" xfId="8195"/>
    <cellStyle name="Normal 2 2 11 2 5 3 11" xfId="8196"/>
    <cellStyle name="Normal 2 2 11 2 5 3 2" xfId="8197"/>
    <cellStyle name="Normal 2 2 11 2 5 3 2 2" xfId="8198"/>
    <cellStyle name="Normal 2 2 11 2 5 3 3" xfId="8199"/>
    <cellStyle name="Normal 2 2 11 2 5 3 3 2" xfId="8200"/>
    <cellStyle name="Normal 2 2 11 2 5 3 4" xfId="8201"/>
    <cellStyle name="Normal 2 2 11 2 5 3 4 2" xfId="8202"/>
    <cellStyle name="Normal 2 2 11 2 5 3 5" xfId="8203"/>
    <cellStyle name="Normal 2 2 11 2 5 3 5 2" xfId="8204"/>
    <cellStyle name="Normal 2 2 11 2 5 3 6" xfId="8205"/>
    <cellStyle name="Normal 2 2 11 2 5 3 6 2" xfId="8206"/>
    <cellStyle name="Normal 2 2 11 2 5 3 7" xfId="8207"/>
    <cellStyle name="Normal 2 2 11 2 5 3 7 2" xfId="8208"/>
    <cellStyle name="Normal 2 2 11 2 5 3 8" xfId="8209"/>
    <cellStyle name="Normal 2 2 11 2 5 3 8 2" xfId="8210"/>
    <cellStyle name="Normal 2 2 11 2 5 3 9" xfId="8211"/>
    <cellStyle name="Normal 2 2 11 2 5 3 9 2" xfId="8212"/>
    <cellStyle name="Normal 2 2 11 2 5 4" xfId="8213"/>
    <cellStyle name="Normal 2 2 11 2 5 4 2" xfId="8214"/>
    <cellStyle name="Normal 2 2 11 2 5 5" xfId="8215"/>
    <cellStyle name="Normal 2 2 11 2 5 5 2" xfId="8216"/>
    <cellStyle name="Normal 2 2 11 2 5 6" xfId="8217"/>
    <cellStyle name="Normal 2 2 11 2 5 6 2" xfId="8218"/>
    <cellStyle name="Normal 2 2 11 2 5 7" xfId="8219"/>
    <cellStyle name="Normal 2 2 11 2 5 7 2" xfId="8220"/>
    <cellStyle name="Normal 2 2 11 2 5 8" xfId="8221"/>
    <cellStyle name="Normal 2 2 11 2 5 8 2" xfId="8222"/>
    <cellStyle name="Normal 2 2 11 2 5 9" xfId="8223"/>
    <cellStyle name="Normal 2 2 11 2 5 9 2" xfId="8224"/>
    <cellStyle name="Normal 2 2 11 2 6" xfId="41781"/>
    <cellStyle name="Normal 2 2 11 3" xfId="8225"/>
    <cellStyle name="Normal 2 2 11 3 2" xfId="41782"/>
    <cellStyle name="Normal 2 2 11 4" xfId="8226"/>
    <cellStyle name="Normal 2 2 11 4 2" xfId="41783"/>
    <cellStyle name="Normal 2 2 11 5" xfId="8227"/>
    <cellStyle name="Normal 2 2 11 5 2" xfId="41784"/>
    <cellStyle name="Normal 2 2 11 6" xfId="8228"/>
    <cellStyle name="Normal 2 2 11 6 2" xfId="41785"/>
    <cellStyle name="Normal 2 2 11 7" xfId="8229"/>
    <cellStyle name="Normal 2 2 11 7 10" xfId="8230"/>
    <cellStyle name="Normal 2 2 11 7 10 2" xfId="8231"/>
    <cellStyle name="Normal 2 2 11 7 11" xfId="8232"/>
    <cellStyle name="Normal 2 2 11 7 11 2" xfId="8233"/>
    <cellStyle name="Normal 2 2 11 7 12" xfId="8234"/>
    <cellStyle name="Normal 2 2 11 7 2" xfId="8235"/>
    <cellStyle name="Normal 2 2 11 7 2 10" xfId="8236"/>
    <cellStyle name="Normal 2 2 11 7 2 10 2" xfId="8237"/>
    <cellStyle name="Normal 2 2 11 7 2 11" xfId="8238"/>
    <cellStyle name="Normal 2 2 11 7 2 2" xfId="8239"/>
    <cellStyle name="Normal 2 2 11 7 2 2 2" xfId="8240"/>
    <cellStyle name="Normal 2 2 11 7 2 3" xfId="8241"/>
    <cellStyle name="Normal 2 2 11 7 2 3 2" xfId="8242"/>
    <cellStyle name="Normal 2 2 11 7 2 4" xfId="8243"/>
    <cellStyle name="Normal 2 2 11 7 2 4 2" xfId="8244"/>
    <cellStyle name="Normal 2 2 11 7 2 5" xfId="8245"/>
    <cellStyle name="Normal 2 2 11 7 2 5 2" xfId="8246"/>
    <cellStyle name="Normal 2 2 11 7 2 6" xfId="8247"/>
    <cellStyle name="Normal 2 2 11 7 2 6 2" xfId="8248"/>
    <cellStyle name="Normal 2 2 11 7 2 7" xfId="8249"/>
    <cellStyle name="Normal 2 2 11 7 2 7 2" xfId="8250"/>
    <cellStyle name="Normal 2 2 11 7 2 8" xfId="8251"/>
    <cellStyle name="Normal 2 2 11 7 2 8 2" xfId="8252"/>
    <cellStyle name="Normal 2 2 11 7 2 9" xfId="8253"/>
    <cellStyle name="Normal 2 2 11 7 2 9 2" xfId="8254"/>
    <cellStyle name="Normal 2 2 11 7 3" xfId="8255"/>
    <cellStyle name="Normal 2 2 11 7 3 2" xfId="8256"/>
    <cellStyle name="Normal 2 2 11 7 4" xfId="8257"/>
    <cellStyle name="Normal 2 2 11 7 4 2" xfId="8258"/>
    <cellStyle name="Normal 2 2 11 7 5" xfId="8259"/>
    <cellStyle name="Normal 2 2 11 7 5 2" xfId="8260"/>
    <cellStyle name="Normal 2 2 11 7 6" xfId="8261"/>
    <cellStyle name="Normal 2 2 11 7 6 2" xfId="8262"/>
    <cellStyle name="Normal 2 2 11 7 7" xfId="8263"/>
    <cellStyle name="Normal 2 2 11 7 7 2" xfId="8264"/>
    <cellStyle name="Normal 2 2 11 7 8" xfId="8265"/>
    <cellStyle name="Normal 2 2 11 7 8 2" xfId="8266"/>
    <cellStyle name="Normal 2 2 11 7 9" xfId="8267"/>
    <cellStyle name="Normal 2 2 11 7 9 2" xfId="8268"/>
    <cellStyle name="Normal 2 2 11 8" xfId="8269"/>
    <cellStyle name="Normal 2 2 11 8 10" xfId="8270"/>
    <cellStyle name="Normal 2 2 11 8 10 2" xfId="8271"/>
    <cellStyle name="Normal 2 2 11 8 11" xfId="8272"/>
    <cellStyle name="Normal 2 2 11 8 2" xfId="8273"/>
    <cellStyle name="Normal 2 2 11 8 2 2" xfId="8274"/>
    <cellStyle name="Normal 2 2 11 8 3" xfId="8275"/>
    <cellStyle name="Normal 2 2 11 8 3 2" xfId="8276"/>
    <cellStyle name="Normal 2 2 11 8 4" xfId="8277"/>
    <cellStyle name="Normal 2 2 11 8 4 2" xfId="8278"/>
    <cellStyle name="Normal 2 2 11 8 5" xfId="8279"/>
    <cellStyle name="Normal 2 2 11 8 5 2" xfId="8280"/>
    <cellStyle name="Normal 2 2 11 8 6" xfId="8281"/>
    <cellStyle name="Normal 2 2 11 8 6 2" xfId="8282"/>
    <cellStyle name="Normal 2 2 11 8 7" xfId="8283"/>
    <cellStyle name="Normal 2 2 11 8 7 2" xfId="8284"/>
    <cellStyle name="Normal 2 2 11 8 8" xfId="8285"/>
    <cellStyle name="Normal 2 2 11 8 8 2" xfId="8286"/>
    <cellStyle name="Normal 2 2 11 8 9" xfId="8287"/>
    <cellStyle name="Normal 2 2 11 8 9 2" xfId="8288"/>
    <cellStyle name="Normal 2 2 11 9" xfId="8289"/>
    <cellStyle name="Normal 2 2 11 9 2" xfId="8290"/>
    <cellStyle name="Normal 2 2 12" xfId="8291"/>
    <cellStyle name="Normal 2 2 12 2" xfId="41786"/>
    <cellStyle name="Normal 2 2 13" xfId="8292"/>
    <cellStyle name="Normal 2 2 13 2" xfId="41787"/>
    <cellStyle name="Normal 2 2 14" xfId="8293"/>
    <cellStyle name="Normal 2 2 14 2" xfId="41788"/>
    <cellStyle name="Normal 2 2 15" xfId="8294"/>
    <cellStyle name="Normal 2 2 15 10" xfId="8295"/>
    <cellStyle name="Normal 2 2 15 10 2" xfId="8296"/>
    <cellStyle name="Normal 2 2 15 11" xfId="8297"/>
    <cellStyle name="Normal 2 2 15 11 2" xfId="8298"/>
    <cellStyle name="Normal 2 2 15 12" xfId="8299"/>
    <cellStyle name="Normal 2 2 15 12 2" xfId="8300"/>
    <cellStyle name="Normal 2 2 15 13" xfId="8301"/>
    <cellStyle name="Normal 2 2 15 13 2" xfId="8302"/>
    <cellStyle name="Normal 2 2 15 14" xfId="8303"/>
    <cellStyle name="Normal 2 2 15 14 2" xfId="8304"/>
    <cellStyle name="Normal 2 2 15 15" xfId="8305"/>
    <cellStyle name="Normal 2 2 15 15 2" xfId="8306"/>
    <cellStyle name="Normal 2 2 15 16" xfId="8307"/>
    <cellStyle name="Normal 2 2 15 16 2" xfId="8308"/>
    <cellStyle name="Normal 2 2 15 17" xfId="8309"/>
    <cellStyle name="Normal 2 2 15 2" xfId="8310"/>
    <cellStyle name="Normal 2 2 15 2 2" xfId="41789"/>
    <cellStyle name="Normal 2 2 15 3" xfId="8311"/>
    <cellStyle name="Normal 2 2 15 3 2" xfId="41790"/>
    <cellStyle name="Normal 2 2 15 4" xfId="8312"/>
    <cellStyle name="Normal 2 2 15 4 2" xfId="41791"/>
    <cellStyle name="Normal 2 2 15 5" xfId="8313"/>
    <cellStyle name="Normal 2 2 15 5 2" xfId="41792"/>
    <cellStyle name="Normal 2 2 15 6" xfId="8314"/>
    <cellStyle name="Normal 2 2 15 6 10" xfId="8315"/>
    <cellStyle name="Normal 2 2 15 6 10 2" xfId="8316"/>
    <cellStyle name="Normal 2 2 15 6 11" xfId="8317"/>
    <cellStyle name="Normal 2 2 15 6 11 2" xfId="8318"/>
    <cellStyle name="Normal 2 2 15 6 12" xfId="8319"/>
    <cellStyle name="Normal 2 2 15 6 2" xfId="8320"/>
    <cellStyle name="Normal 2 2 15 6 2 10" xfId="8321"/>
    <cellStyle name="Normal 2 2 15 6 2 10 2" xfId="8322"/>
    <cellStyle name="Normal 2 2 15 6 2 11" xfId="8323"/>
    <cellStyle name="Normal 2 2 15 6 2 2" xfId="8324"/>
    <cellStyle name="Normal 2 2 15 6 2 2 2" xfId="8325"/>
    <cellStyle name="Normal 2 2 15 6 2 3" xfId="8326"/>
    <cellStyle name="Normal 2 2 15 6 2 3 2" xfId="8327"/>
    <cellStyle name="Normal 2 2 15 6 2 4" xfId="8328"/>
    <cellStyle name="Normal 2 2 15 6 2 4 2" xfId="8329"/>
    <cellStyle name="Normal 2 2 15 6 2 5" xfId="8330"/>
    <cellStyle name="Normal 2 2 15 6 2 5 2" xfId="8331"/>
    <cellStyle name="Normal 2 2 15 6 2 6" xfId="8332"/>
    <cellStyle name="Normal 2 2 15 6 2 6 2" xfId="8333"/>
    <cellStyle name="Normal 2 2 15 6 2 7" xfId="8334"/>
    <cellStyle name="Normal 2 2 15 6 2 7 2" xfId="8335"/>
    <cellStyle name="Normal 2 2 15 6 2 8" xfId="8336"/>
    <cellStyle name="Normal 2 2 15 6 2 8 2" xfId="8337"/>
    <cellStyle name="Normal 2 2 15 6 2 9" xfId="8338"/>
    <cellStyle name="Normal 2 2 15 6 2 9 2" xfId="8339"/>
    <cellStyle name="Normal 2 2 15 6 3" xfId="8340"/>
    <cellStyle name="Normal 2 2 15 6 3 2" xfId="8341"/>
    <cellStyle name="Normal 2 2 15 6 4" xfId="8342"/>
    <cellStyle name="Normal 2 2 15 6 4 2" xfId="8343"/>
    <cellStyle name="Normal 2 2 15 6 5" xfId="8344"/>
    <cellStyle name="Normal 2 2 15 6 5 2" xfId="8345"/>
    <cellStyle name="Normal 2 2 15 6 6" xfId="8346"/>
    <cellStyle name="Normal 2 2 15 6 6 2" xfId="8347"/>
    <cellStyle name="Normal 2 2 15 6 7" xfId="8348"/>
    <cellStyle name="Normal 2 2 15 6 7 2" xfId="8349"/>
    <cellStyle name="Normal 2 2 15 6 8" xfId="8350"/>
    <cellStyle name="Normal 2 2 15 6 8 2" xfId="8351"/>
    <cellStyle name="Normal 2 2 15 6 9" xfId="8352"/>
    <cellStyle name="Normal 2 2 15 6 9 2" xfId="8353"/>
    <cellStyle name="Normal 2 2 15 7" xfId="8354"/>
    <cellStyle name="Normal 2 2 15 7 10" xfId="8355"/>
    <cellStyle name="Normal 2 2 15 7 10 2" xfId="8356"/>
    <cellStyle name="Normal 2 2 15 7 11" xfId="8357"/>
    <cellStyle name="Normal 2 2 15 7 2" xfId="8358"/>
    <cellStyle name="Normal 2 2 15 7 2 2" xfId="8359"/>
    <cellStyle name="Normal 2 2 15 7 3" xfId="8360"/>
    <cellStyle name="Normal 2 2 15 7 3 2" xfId="8361"/>
    <cellStyle name="Normal 2 2 15 7 4" xfId="8362"/>
    <cellStyle name="Normal 2 2 15 7 4 2" xfId="8363"/>
    <cellStyle name="Normal 2 2 15 7 5" xfId="8364"/>
    <cellStyle name="Normal 2 2 15 7 5 2" xfId="8365"/>
    <cellStyle name="Normal 2 2 15 7 6" xfId="8366"/>
    <cellStyle name="Normal 2 2 15 7 6 2" xfId="8367"/>
    <cellStyle name="Normal 2 2 15 7 7" xfId="8368"/>
    <cellStyle name="Normal 2 2 15 7 7 2" xfId="8369"/>
    <cellStyle name="Normal 2 2 15 7 8" xfId="8370"/>
    <cellStyle name="Normal 2 2 15 7 8 2" xfId="8371"/>
    <cellStyle name="Normal 2 2 15 7 9" xfId="8372"/>
    <cellStyle name="Normal 2 2 15 7 9 2" xfId="8373"/>
    <cellStyle name="Normal 2 2 15 8" xfId="8374"/>
    <cellStyle name="Normal 2 2 15 8 2" xfId="8375"/>
    <cellStyle name="Normal 2 2 15 9" xfId="8376"/>
    <cellStyle name="Normal 2 2 15 9 2" xfId="8377"/>
    <cellStyle name="Normal 2 2 16" xfId="8378"/>
    <cellStyle name="Normal 2 2 16 10" xfId="8379"/>
    <cellStyle name="Normal 2 2 16 10 2" xfId="8380"/>
    <cellStyle name="Normal 2 2 16 11" xfId="8381"/>
    <cellStyle name="Normal 2 2 16 11 2" xfId="8382"/>
    <cellStyle name="Normal 2 2 16 12" xfId="8383"/>
    <cellStyle name="Normal 2 2 16 12 2" xfId="8384"/>
    <cellStyle name="Normal 2 2 16 13" xfId="8385"/>
    <cellStyle name="Normal 2 2 16 2" xfId="8386"/>
    <cellStyle name="Normal 2 2 16 2 10" xfId="8387"/>
    <cellStyle name="Normal 2 2 16 2 10 2" xfId="8388"/>
    <cellStyle name="Normal 2 2 16 2 11" xfId="8389"/>
    <cellStyle name="Normal 2 2 16 2 11 2" xfId="8390"/>
    <cellStyle name="Normal 2 2 16 2 12" xfId="8391"/>
    <cellStyle name="Normal 2 2 16 2 2" xfId="8392"/>
    <cellStyle name="Normal 2 2 16 2 2 10" xfId="8393"/>
    <cellStyle name="Normal 2 2 16 2 2 10 2" xfId="8394"/>
    <cellStyle name="Normal 2 2 16 2 2 11" xfId="8395"/>
    <cellStyle name="Normal 2 2 16 2 2 2" xfId="8396"/>
    <cellStyle name="Normal 2 2 16 2 2 2 2" xfId="8397"/>
    <cellStyle name="Normal 2 2 16 2 2 3" xfId="8398"/>
    <cellStyle name="Normal 2 2 16 2 2 3 2" xfId="8399"/>
    <cellStyle name="Normal 2 2 16 2 2 4" xfId="8400"/>
    <cellStyle name="Normal 2 2 16 2 2 4 2" xfId="8401"/>
    <cellStyle name="Normal 2 2 16 2 2 5" xfId="8402"/>
    <cellStyle name="Normal 2 2 16 2 2 5 2" xfId="8403"/>
    <cellStyle name="Normal 2 2 16 2 2 6" xfId="8404"/>
    <cellStyle name="Normal 2 2 16 2 2 6 2" xfId="8405"/>
    <cellStyle name="Normal 2 2 16 2 2 7" xfId="8406"/>
    <cellStyle name="Normal 2 2 16 2 2 7 2" xfId="8407"/>
    <cellStyle name="Normal 2 2 16 2 2 8" xfId="8408"/>
    <cellStyle name="Normal 2 2 16 2 2 8 2" xfId="8409"/>
    <cellStyle name="Normal 2 2 16 2 2 9" xfId="8410"/>
    <cellStyle name="Normal 2 2 16 2 2 9 2" xfId="8411"/>
    <cellStyle name="Normal 2 2 16 2 3" xfId="8412"/>
    <cellStyle name="Normal 2 2 16 2 3 2" xfId="8413"/>
    <cellStyle name="Normal 2 2 16 2 4" xfId="8414"/>
    <cellStyle name="Normal 2 2 16 2 4 2" xfId="8415"/>
    <cellStyle name="Normal 2 2 16 2 5" xfId="8416"/>
    <cellStyle name="Normal 2 2 16 2 5 2" xfId="8417"/>
    <cellStyle name="Normal 2 2 16 2 6" xfId="8418"/>
    <cellStyle name="Normal 2 2 16 2 6 2" xfId="8419"/>
    <cellStyle name="Normal 2 2 16 2 7" xfId="8420"/>
    <cellStyle name="Normal 2 2 16 2 7 2" xfId="8421"/>
    <cellStyle name="Normal 2 2 16 2 8" xfId="8422"/>
    <cellStyle name="Normal 2 2 16 2 8 2" xfId="8423"/>
    <cellStyle name="Normal 2 2 16 2 9" xfId="8424"/>
    <cellStyle name="Normal 2 2 16 2 9 2" xfId="8425"/>
    <cellStyle name="Normal 2 2 16 3" xfId="8426"/>
    <cellStyle name="Normal 2 2 16 3 10" xfId="8427"/>
    <cellStyle name="Normal 2 2 16 3 10 2" xfId="8428"/>
    <cellStyle name="Normal 2 2 16 3 11" xfId="8429"/>
    <cellStyle name="Normal 2 2 16 3 2" xfId="8430"/>
    <cellStyle name="Normal 2 2 16 3 2 2" xfId="8431"/>
    <cellStyle name="Normal 2 2 16 3 3" xfId="8432"/>
    <cellStyle name="Normal 2 2 16 3 3 2" xfId="8433"/>
    <cellStyle name="Normal 2 2 16 3 4" xfId="8434"/>
    <cellStyle name="Normal 2 2 16 3 4 2" xfId="8435"/>
    <cellStyle name="Normal 2 2 16 3 5" xfId="8436"/>
    <cellStyle name="Normal 2 2 16 3 5 2" xfId="8437"/>
    <cellStyle name="Normal 2 2 16 3 6" xfId="8438"/>
    <cellStyle name="Normal 2 2 16 3 6 2" xfId="8439"/>
    <cellStyle name="Normal 2 2 16 3 7" xfId="8440"/>
    <cellStyle name="Normal 2 2 16 3 7 2" xfId="8441"/>
    <cellStyle name="Normal 2 2 16 3 8" xfId="8442"/>
    <cellStyle name="Normal 2 2 16 3 8 2" xfId="8443"/>
    <cellStyle name="Normal 2 2 16 3 9" xfId="8444"/>
    <cellStyle name="Normal 2 2 16 3 9 2" xfId="8445"/>
    <cellStyle name="Normal 2 2 16 4" xfId="8446"/>
    <cellStyle name="Normal 2 2 16 4 2" xfId="8447"/>
    <cellStyle name="Normal 2 2 16 5" xfId="8448"/>
    <cellStyle name="Normal 2 2 16 5 2" xfId="8449"/>
    <cellStyle name="Normal 2 2 16 6" xfId="8450"/>
    <cellStyle name="Normal 2 2 16 6 2" xfId="8451"/>
    <cellStyle name="Normal 2 2 16 7" xfId="8452"/>
    <cellStyle name="Normal 2 2 16 7 2" xfId="8453"/>
    <cellStyle name="Normal 2 2 16 8" xfId="8454"/>
    <cellStyle name="Normal 2 2 16 8 2" xfId="8455"/>
    <cellStyle name="Normal 2 2 16 9" xfId="8456"/>
    <cellStyle name="Normal 2 2 16 9 2" xfId="8457"/>
    <cellStyle name="Normal 2 2 17" xfId="8458"/>
    <cellStyle name="Normal 2 2 17 10" xfId="8459"/>
    <cellStyle name="Normal 2 2 17 10 2" xfId="8460"/>
    <cellStyle name="Normal 2 2 17 11" xfId="8461"/>
    <cellStyle name="Normal 2 2 17 11 2" xfId="8462"/>
    <cellStyle name="Normal 2 2 17 12" xfId="8463"/>
    <cellStyle name="Normal 2 2 17 12 2" xfId="8464"/>
    <cellStyle name="Normal 2 2 17 13" xfId="8465"/>
    <cellStyle name="Normal 2 2 17 2" xfId="8466"/>
    <cellStyle name="Normal 2 2 17 2 10" xfId="8467"/>
    <cellStyle name="Normal 2 2 17 2 10 2" xfId="8468"/>
    <cellStyle name="Normal 2 2 17 2 11" xfId="8469"/>
    <cellStyle name="Normal 2 2 17 2 11 2" xfId="8470"/>
    <cellStyle name="Normal 2 2 17 2 12" xfId="8471"/>
    <cellStyle name="Normal 2 2 17 2 2" xfId="8472"/>
    <cellStyle name="Normal 2 2 17 2 2 10" xfId="8473"/>
    <cellStyle name="Normal 2 2 17 2 2 10 2" xfId="8474"/>
    <cellStyle name="Normal 2 2 17 2 2 11" xfId="8475"/>
    <cellStyle name="Normal 2 2 17 2 2 2" xfId="8476"/>
    <cellStyle name="Normal 2 2 17 2 2 2 2" xfId="8477"/>
    <cellStyle name="Normal 2 2 17 2 2 3" xfId="8478"/>
    <cellStyle name="Normal 2 2 17 2 2 3 2" xfId="8479"/>
    <cellStyle name="Normal 2 2 17 2 2 4" xfId="8480"/>
    <cellStyle name="Normal 2 2 17 2 2 4 2" xfId="8481"/>
    <cellStyle name="Normal 2 2 17 2 2 5" xfId="8482"/>
    <cellStyle name="Normal 2 2 17 2 2 5 2" xfId="8483"/>
    <cellStyle name="Normal 2 2 17 2 2 6" xfId="8484"/>
    <cellStyle name="Normal 2 2 17 2 2 6 2" xfId="8485"/>
    <cellStyle name="Normal 2 2 17 2 2 7" xfId="8486"/>
    <cellStyle name="Normal 2 2 17 2 2 7 2" xfId="8487"/>
    <cellStyle name="Normal 2 2 17 2 2 8" xfId="8488"/>
    <cellStyle name="Normal 2 2 17 2 2 8 2" xfId="8489"/>
    <cellStyle name="Normal 2 2 17 2 2 9" xfId="8490"/>
    <cellStyle name="Normal 2 2 17 2 2 9 2" xfId="8491"/>
    <cellStyle name="Normal 2 2 17 2 3" xfId="8492"/>
    <cellStyle name="Normal 2 2 17 2 3 2" xfId="8493"/>
    <cellStyle name="Normal 2 2 17 2 4" xfId="8494"/>
    <cellStyle name="Normal 2 2 17 2 4 2" xfId="8495"/>
    <cellStyle name="Normal 2 2 17 2 5" xfId="8496"/>
    <cellStyle name="Normal 2 2 17 2 5 2" xfId="8497"/>
    <cellStyle name="Normal 2 2 17 2 6" xfId="8498"/>
    <cellStyle name="Normal 2 2 17 2 6 2" xfId="8499"/>
    <cellStyle name="Normal 2 2 17 2 7" xfId="8500"/>
    <cellStyle name="Normal 2 2 17 2 7 2" xfId="8501"/>
    <cellStyle name="Normal 2 2 17 2 8" xfId="8502"/>
    <cellStyle name="Normal 2 2 17 2 8 2" xfId="8503"/>
    <cellStyle name="Normal 2 2 17 2 9" xfId="8504"/>
    <cellStyle name="Normal 2 2 17 2 9 2" xfId="8505"/>
    <cellStyle name="Normal 2 2 17 3" xfId="8506"/>
    <cellStyle name="Normal 2 2 17 3 10" xfId="8507"/>
    <cellStyle name="Normal 2 2 17 3 10 2" xfId="8508"/>
    <cellStyle name="Normal 2 2 17 3 11" xfId="8509"/>
    <cellStyle name="Normal 2 2 17 3 2" xfId="8510"/>
    <cellStyle name="Normal 2 2 17 3 2 2" xfId="8511"/>
    <cellStyle name="Normal 2 2 17 3 3" xfId="8512"/>
    <cellStyle name="Normal 2 2 17 3 3 2" xfId="8513"/>
    <cellStyle name="Normal 2 2 17 3 4" xfId="8514"/>
    <cellStyle name="Normal 2 2 17 3 4 2" xfId="8515"/>
    <cellStyle name="Normal 2 2 17 3 5" xfId="8516"/>
    <cellStyle name="Normal 2 2 17 3 5 2" xfId="8517"/>
    <cellStyle name="Normal 2 2 17 3 6" xfId="8518"/>
    <cellStyle name="Normal 2 2 17 3 6 2" xfId="8519"/>
    <cellStyle name="Normal 2 2 17 3 7" xfId="8520"/>
    <cellStyle name="Normal 2 2 17 3 7 2" xfId="8521"/>
    <cellStyle name="Normal 2 2 17 3 8" xfId="8522"/>
    <cellStyle name="Normal 2 2 17 3 8 2" xfId="8523"/>
    <cellStyle name="Normal 2 2 17 3 9" xfId="8524"/>
    <cellStyle name="Normal 2 2 17 3 9 2" xfId="8525"/>
    <cellStyle name="Normal 2 2 17 4" xfId="8526"/>
    <cellStyle name="Normal 2 2 17 4 2" xfId="8527"/>
    <cellStyle name="Normal 2 2 17 5" xfId="8528"/>
    <cellStyle name="Normal 2 2 17 5 2" xfId="8529"/>
    <cellStyle name="Normal 2 2 17 6" xfId="8530"/>
    <cellStyle name="Normal 2 2 17 6 2" xfId="8531"/>
    <cellStyle name="Normal 2 2 17 7" xfId="8532"/>
    <cellStyle name="Normal 2 2 17 7 2" xfId="8533"/>
    <cellStyle name="Normal 2 2 17 8" xfId="8534"/>
    <cellStyle name="Normal 2 2 17 8 2" xfId="8535"/>
    <cellStyle name="Normal 2 2 17 9" xfId="8536"/>
    <cellStyle name="Normal 2 2 17 9 2" xfId="8537"/>
    <cellStyle name="Normal 2 2 18" xfId="8538"/>
    <cellStyle name="Normal 2 2 18 10" xfId="8539"/>
    <cellStyle name="Normal 2 2 18 10 2" xfId="8540"/>
    <cellStyle name="Normal 2 2 18 11" xfId="8541"/>
    <cellStyle name="Normal 2 2 18 11 2" xfId="8542"/>
    <cellStyle name="Normal 2 2 18 12" xfId="8543"/>
    <cellStyle name="Normal 2 2 18 12 2" xfId="8544"/>
    <cellStyle name="Normal 2 2 18 13" xfId="8545"/>
    <cellStyle name="Normal 2 2 18 2" xfId="8546"/>
    <cellStyle name="Normal 2 2 18 2 10" xfId="8547"/>
    <cellStyle name="Normal 2 2 18 2 10 2" xfId="8548"/>
    <cellStyle name="Normal 2 2 18 2 11" xfId="8549"/>
    <cellStyle name="Normal 2 2 18 2 11 2" xfId="8550"/>
    <cellStyle name="Normal 2 2 18 2 12" xfId="8551"/>
    <cellStyle name="Normal 2 2 18 2 2" xfId="8552"/>
    <cellStyle name="Normal 2 2 18 2 2 10" xfId="8553"/>
    <cellStyle name="Normal 2 2 18 2 2 10 2" xfId="8554"/>
    <cellStyle name="Normal 2 2 18 2 2 11" xfId="8555"/>
    <cellStyle name="Normal 2 2 18 2 2 2" xfId="8556"/>
    <cellStyle name="Normal 2 2 18 2 2 2 2" xfId="8557"/>
    <cellStyle name="Normal 2 2 18 2 2 3" xfId="8558"/>
    <cellStyle name="Normal 2 2 18 2 2 3 2" xfId="8559"/>
    <cellStyle name="Normal 2 2 18 2 2 4" xfId="8560"/>
    <cellStyle name="Normal 2 2 18 2 2 4 2" xfId="8561"/>
    <cellStyle name="Normal 2 2 18 2 2 5" xfId="8562"/>
    <cellStyle name="Normal 2 2 18 2 2 5 2" xfId="8563"/>
    <cellStyle name="Normal 2 2 18 2 2 6" xfId="8564"/>
    <cellStyle name="Normal 2 2 18 2 2 6 2" xfId="8565"/>
    <cellStyle name="Normal 2 2 18 2 2 7" xfId="8566"/>
    <cellStyle name="Normal 2 2 18 2 2 7 2" xfId="8567"/>
    <cellStyle name="Normal 2 2 18 2 2 8" xfId="8568"/>
    <cellStyle name="Normal 2 2 18 2 2 8 2" xfId="8569"/>
    <cellStyle name="Normal 2 2 18 2 2 9" xfId="8570"/>
    <cellStyle name="Normal 2 2 18 2 2 9 2" xfId="8571"/>
    <cellStyle name="Normal 2 2 18 2 3" xfId="8572"/>
    <cellStyle name="Normal 2 2 18 2 3 2" xfId="8573"/>
    <cellStyle name="Normal 2 2 18 2 4" xfId="8574"/>
    <cellStyle name="Normal 2 2 18 2 4 2" xfId="8575"/>
    <cellStyle name="Normal 2 2 18 2 5" xfId="8576"/>
    <cellStyle name="Normal 2 2 18 2 5 2" xfId="8577"/>
    <cellStyle name="Normal 2 2 18 2 6" xfId="8578"/>
    <cellStyle name="Normal 2 2 18 2 6 2" xfId="8579"/>
    <cellStyle name="Normal 2 2 18 2 7" xfId="8580"/>
    <cellStyle name="Normal 2 2 18 2 7 2" xfId="8581"/>
    <cellStyle name="Normal 2 2 18 2 8" xfId="8582"/>
    <cellStyle name="Normal 2 2 18 2 8 2" xfId="8583"/>
    <cellStyle name="Normal 2 2 18 2 9" xfId="8584"/>
    <cellStyle name="Normal 2 2 18 2 9 2" xfId="8585"/>
    <cellStyle name="Normal 2 2 18 3" xfId="8586"/>
    <cellStyle name="Normal 2 2 18 3 10" xfId="8587"/>
    <cellStyle name="Normal 2 2 18 3 10 2" xfId="8588"/>
    <cellStyle name="Normal 2 2 18 3 11" xfId="8589"/>
    <cellStyle name="Normal 2 2 18 3 2" xfId="8590"/>
    <cellStyle name="Normal 2 2 18 3 2 2" xfId="8591"/>
    <cellStyle name="Normal 2 2 18 3 3" xfId="8592"/>
    <cellStyle name="Normal 2 2 18 3 3 2" xfId="8593"/>
    <cellStyle name="Normal 2 2 18 3 4" xfId="8594"/>
    <cellStyle name="Normal 2 2 18 3 4 2" xfId="8595"/>
    <cellStyle name="Normal 2 2 18 3 5" xfId="8596"/>
    <cellStyle name="Normal 2 2 18 3 5 2" xfId="8597"/>
    <cellStyle name="Normal 2 2 18 3 6" xfId="8598"/>
    <cellStyle name="Normal 2 2 18 3 6 2" xfId="8599"/>
    <cellStyle name="Normal 2 2 18 3 7" xfId="8600"/>
    <cellStyle name="Normal 2 2 18 3 7 2" xfId="8601"/>
    <cellStyle name="Normal 2 2 18 3 8" xfId="8602"/>
    <cellStyle name="Normal 2 2 18 3 8 2" xfId="8603"/>
    <cellStyle name="Normal 2 2 18 3 9" xfId="8604"/>
    <cellStyle name="Normal 2 2 18 3 9 2" xfId="8605"/>
    <cellStyle name="Normal 2 2 18 4" xfId="8606"/>
    <cellStyle name="Normal 2 2 18 4 2" xfId="8607"/>
    <cellStyle name="Normal 2 2 18 5" xfId="8608"/>
    <cellStyle name="Normal 2 2 18 5 2" xfId="8609"/>
    <cellStyle name="Normal 2 2 18 6" xfId="8610"/>
    <cellStyle name="Normal 2 2 18 6 2" xfId="8611"/>
    <cellStyle name="Normal 2 2 18 7" xfId="8612"/>
    <cellStyle name="Normal 2 2 18 7 2" xfId="8613"/>
    <cellStyle name="Normal 2 2 18 8" xfId="8614"/>
    <cellStyle name="Normal 2 2 18 8 2" xfId="8615"/>
    <cellStyle name="Normal 2 2 18 9" xfId="8616"/>
    <cellStyle name="Normal 2 2 18 9 2" xfId="8617"/>
    <cellStyle name="Normal 2 2 19" xfId="8618"/>
    <cellStyle name="Normal 2 2 2" xfId="8619"/>
    <cellStyle name="Normal 2 2 2 10" xfId="8620"/>
    <cellStyle name="Normal 2 2 2 10 10" xfId="8621"/>
    <cellStyle name="Normal 2 2 2 10 10 2" xfId="8622"/>
    <cellStyle name="Normal 2 2 2 10 11" xfId="8623"/>
    <cellStyle name="Normal 2 2 2 10 11 2" xfId="8624"/>
    <cellStyle name="Normal 2 2 2 10 12" xfId="8625"/>
    <cellStyle name="Normal 2 2 2 10 12 2" xfId="8626"/>
    <cellStyle name="Normal 2 2 2 10 13" xfId="8627"/>
    <cellStyle name="Normal 2 2 2 10 2" xfId="8628"/>
    <cellStyle name="Normal 2 2 2 10 2 10" xfId="8629"/>
    <cellStyle name="Normal 2 2 2 10 2 10 2" xfId="8630"/>
    <cellStyle name="Normal 2 2 2 10 2 11" xfId="8631"/>
    <cellStyle name="Normal 2 2 2 10 2 11 2" xfId="8632"/>
    <cellStyle name="Normal 2 2 2 10 2 12" xfId="8633"/>
    <cellStyle name="Normal 2 2 2 10 2 2" xfId="8634"/>
    <cellStyle name="Normal 2 2 2 10 2 2 10" xfId="8635"/>
    <cellStyle name="Normal 2 2 2 10 2 2 10 2" xfId="8636"/>
    <cellStyle name="Normal 2 2 2 10 2 2 11" xfId="8637"/>
    <cellStyle name="Normal 2 2 2 10 2 2 2" xfId="8638"/>
    <cellStyle name="Normal 2 2 2 10 2 2 2 2" xfId="8639"/>
    <cellStyle name="Normal 2 2 2 10 2 2 3" xfId="8640"/>
    <cellStyle name="Normal 2 2 2 10 2 2 3 2" xfId="8641"/>
    <cellStyle name="Normal 2 2 2 10 2 2 4" xfId="8642"/>
    <cellStyle name="Normal 2 2 2 10 2 2 4 2" xfId="8643"/>
    <cellStyle name="Normal 2 2 2 10 2 2 5" xfId="8644"/>
    <cellStyle name="Normal 2 2 2 10 2 2 5 2" xfId="8645"/>
    <cellStyle name="Normal 2 2 2 10 2 2 6" xfId="8646"/>
    <cellStyle name="Normal 2 2 2 10 2 2 6 2" xfId="8647"/>
    <cellStyle name="Normal 2 2 2 10 2 2 7" xfId="8648"/>
    <cellStyle name="Normal 2 2 2 10 2 2 7 2" xfId="8649"/>
    <cellStyle name="Normal 2 2 2 10 2 2 8" xfId="8650"/>
    <cellStyle name="Normal 2 2 2 10 2 2 8 2" xfId="8651"/>
    <cellStyle name="Normal 2 2 2 10 2 2 9" xfId="8652"/>
    <cellStyle name="Normal 2 2 2 10 2 2 9 2" xfId="8653"/>
    <cellStyle name="Normal 2 2 2 10 2 3" xfId="8654"/>
    <cellStyle name="Normal 2 2 2 10 2 3 2" xfId="8655"/>
    <cellStyle name="Normal 2 2 2 10 2 4" xfId="8656"/>
    <cellStyle name="Normal 2 2 2 10 2 4 2" xfId="8657"/>
    <cellStyle name="Normal 2 2 2 10 2 5" xfId="8658"/>
    <cellStyle name="Normal 2 2 2 10 2 5 2" xfId="8659"/>
    <cellStyle name="Normal 2 2 2 10 2 6" xfId="8660"/>
    <cellStyle name="Normal 2 2 2 10 2 6 2" xfId="8661"/>
    <cellStyle name="Normal 2 2 2 10 2 7" xfId="8662"/>
    <cellStyle name="Normal 2 2 2 10 2 7 2" xfId="8663"/>
    <cellStyle name="Normal 2 2 2 10 2 8" xfId="8664"/>
    <cellStyle name="Normal 2 2 2 10 2 8 2" xfId="8665"/>
    <cellStyle name="Normal 2 2 2 10 2 9" xfId="8666"/>
    <cellStyle name="Normal 2 2 2 10 2 9 2" xfId="8667"/>
    <cellStyle name="Normal 2 2 2 10 3" xfId="8668"/>
    <cellStyle name="Normal 2 2 2 10 3 10" xfId="8669"/>
    <cellStyle name="Normal 2 2 2 10 3 10 2" xfId="8670"/>
    <cellStyle name="Normal 2 2 2 10 3 11" xfId="8671"/>
    <cellStyle name="Normal 2 2 2 10 3 2" xfId="8672"/>
    <cellStyle name="Normal 2 2 2 10 3 2 2" xfId="8673"/>
    <cellStyle name="Normal 2 2 2 10 3 3" xfId="8674"/>
    <cellStyle name="Normal 2 2 2 10 3 3 2" xfId="8675"/>
    <cellStyle name="Normal 2 2 2 10 3 4" xfId="8676"/>
    <cellStyle name="Normal 2 2 2 10 3 4 2" xfId="8677"/>
    <cellStyle name="Normal 2 2 2 10 3 5" xfId="8678"/>
    <cellStyle name="Normal 2 2 2 10 3 5 2" xfId="8679"/>
    <cellStyle name="Normal 2 2 2 10 3 6" xfId="8680"/>
    <cellStyle name="Normal 2 2 2 10 3 6 2" xfId="8681"/>
    <cellStyle name="Normal 2 2 2 10 3 7" xfId="8682"/>
    <cellStyle name="Normal 2 2 2 10 3 7 2" xfId="8683"/>
    <cellStyle name="Normal 2 2 2 10 3 8" xfId="8684"/>
    <cellStyle name="Normal 2 2 2 10 3 8 2" xfId="8685"/>
    <cellStyle name="Normal 2 2 2 10 3 9" xfId="8686"/>
    <cellStyle name="Normal 2 2 2 10 3 9 2" xfId="8687"/>
    <cellStyle name="Normal 2 2 2 10 4" xfId="8688"/>
    <cellStyle name="Normal 2 2 2 10 4 2" xfId="8689"/>
    <cellStyle name="Normal 2 2 2 10 5" xfId="8690"/>
    <cellStyle name="Normal 2 2 2 10 5 2" xfId="8691"/>
    <cellStyle name="Normal 2 2 2 10 6" xfId="8692"/>
    <cellStyle name="Normal 2 2 2 10 6 2" xfId="8693"/>
    <cellStyle name="Normal 2 2 2 10 7" xfId="8694"/>
    <cellStyle name="Normal 2 2 2 10 7 2" xfId="8695"/>
    <cellStyle name="Normal 2 2 2 10 8" xfId="8696"/>
    <cellStyle name="Normal 2 2 2 10 8 2" xfId="8697"/>
    <cellStyle name="Normal 2 2 2 10 9" xfId="8698"/>
    <cellStyle name="Normal 2 2 2 10 9 2" xfId="8699"/>
    <cellStyle name="Normal 2 2 2 11" xfId="8700"/>
    <cellStyle name="Normal 2 2 2 11 10" xfId="8701"/>
    <cellStyle name="Normal 2 2 2 11 10 2" xfId="8702"/>
    <cellStyle name="Normal 2 2 2 11 11" xfId="8703"/>
    <cellStyle name="Normal 2 2 2 11 11 2" xfId="8704"/>
    <cellStyle name="Normal 2 2 2 11 12" xfId="8705"/>
    <cellStyle name="Normal 2 2 2 11 12 2" xfId="8706"/>
    <cellStyle name="Normal 2 2 2 11 13" xfId="8707"/>
    <cellStyle name="Normal 2 2 2 11 2" xfId="8708"/>
    <cellStyle name="Normal 2 2 2 11 2 10" xfId="8709"/>
    <cellStyle name="Normal 2 2 2 11 2 10 2" xfId="8710"/>
    <cellStyle name="Normal 2 2 2 11 2 11" xfId="8711"/>
    <cellStyle name="Normal 2 2 2 11 2 11 2" xfId="8712"/>
    <cellStyle name="Normal 2 2 2 11 2 12" xfId="8713"/>
    <cellStyle name="Normal 2 2 2 11 2 2" xfId="8714"/>
    <cellStyle name="Normal 2 2 2 11 2 2 10" xfId="8715"/>
    <cellStyle name="Normal 2 2 2 11 2 2 10 2" xfId="8716"/>
    <cellStyle name="Normal 2 2 2 11 2 2 11" xfId="8717"/>
    <cellStyle name="Normal 2 2 2 11 2 2 2" xfId="8718"/>
    <cellStyle name="Normal 2 2 2 11 2 2 2 2" xfId="8719"/>
    <cellStyle name="Normal 2 2 2 11 2 2 3" xfId="8720"/>
    <cellStyle name="Normal 2 2 2 11 2 2 3 2" xfId="8721"/>
    <cellStyle name="Normal 2 2 2 11 2 2 4" xfId="8722"/>
    <cellStyle name="Normal 2 2 2 11 2 2 4 2" xfId="8723"/>
    <cellStyle name="Normal 2 2 2 11 2 2 5" xfId="8724"/>
    <cellStyle name="Normal 2 2 2 11 2 2 5 2" xfId="8725"/>
    <cellStyle name="Normal 2 2 2 11 2 2 6" xfId="8726"/>
    <cellStyle name="Normal 2 2 2 11 2 2 6 2" xfId="8727"/>
    <cellStyle name="Normal 2 2 2 11 2 2 7" xfId="8728"/>
    <cellStyle name="Normal 2 2 2 11 2 2 7 2" xfId="8729"/>
    <cellStyle name="Normal 2 2 2 11 2 2 8" xfId="8730"/>
    <cellStyle name="Normal 2 2 2 11 2 2 8 2" xfId="8731"/>
    <cellStyle name="Normal 2 2 2 11 2 2 9" xfId="8732"/>
    <cellStyle name="Normal 2 2 2 11 2 2 9 2" xfId="8733"/>
    <cellStyle name="Normal 2 2 2 11 2 3" xfId="8734"/>
    <cellStyle name="Normal 2 2 2 11 2 3 2" xfId="8735"/>
    <cellStyle name="Normal 2 2 2 11 2 4" xfId="8736"/>
    <cellStyle name="Normal 2 2 2 11 2 4 2" xfId="8737"/>
    <cellStyle name="Normal 2 2 2 11 2 5" xfId="8738"/>
    <cellStyle name="Normal 2 2 2 11 2 5 2" xfId="8739"/>
    <cellStyle name="Normal 2 2 2 11 2 6" xfId="8740"/>
    <cellStyle name="Normal 2 2 2 11 2 6 2" xfId="8741"/>
    <cellStyle name="Normal 2 2 2 11 2 7" xfId="8742"/>
    <cellStyle name="Normal 2 2 2 11 2 7 2" xfId="8743"/>
    <cellStyle name="Normal 2 2 2 11 2 8" xfId="8744"/>
    <cellStyle name="Normal 2 2 2 11 2 8 2" xfId="8745"/>
    <cellStyle name="Normal 2 2 2 11 2 9" xfId="8746"/>
    <cellStyle name="Normal 2 2 2 11 2 9 2" xfId="8747"/>
    <cellStyle name="Normal 2 2 2 11 3" xfId="8748"/>
    <cellStyle name="Normal 2 2 2 11 3 10" xfId="8749"/>
    <cellStyle name="Normal 2 2 2 11 3 10 2" xfId="8750"/>
    <cellStyle name="Normal 2 2 2 11 3 11" xfId="8751"/>
    <cellStyle name="Normal 2 2 2 11 3 2" xfId="8752"/>
    <cellStyle name="Normal 2 2 2 11 3 2 2" xfId="8753"/>
    <cellStyle name="Normal 2 2 2 11 3 3" xfId="8754"/>
    <cellStyle name="Normal 2 2 2 11 3 3 2" xfId="8755"/>
    <cellStyle name="Normal 2 2 2 11 3 4" xfId="8756"/>
    <cellStyle name="Normal 2 2 2 11 3 4 2" xfId="8757"/>
    <cellStyle name="Normal 2 2 2 11 3 5" xfId="8758"/>
    <cellStyle name="Normal 2 2 2 11 3 5 2" xfId="8759"/>
    <cellStyle name="Normal 2 2 2 11 3 6" xfId="8760"/>
    <cellStyle name="Normal 2 2 2 11 3 6 2" xfId="8761"/>
    <cellStyle name="Normal 2 2 2 11 3 7" xfId="8762"/>
    <cellStyle name="Normal 2 2 2 11 3 7 2" xfId="8763"/>
    <cellStyle name="Normal 2 2 2 11 3 8" xfId="8764"/>
    <cellStyle name="Normal 2 2 2 11 3 8 2" xfId="8765"/>
    <cellStyle name="Normal 2 2 2 11 3 9" xfId="8766"/>
    <cellStyle name="Normal 2 2 2 11 3 9 2" xfId="8767"/>
    <cellStyle name="Normal 2 2 2 11 4" xfId="8768"/>
    <cellStyle name="Normal 2 2 2 11 4 2" xfId="8769"/>
    <cellStyle name="Normal 2 2 2 11 5" xfId="8770"/>
    <cellStyle name="Normal 2 2 2 11 5 2" xfId="8771"/>
    <cellStyle name="Normal 2 2 2 11 6" xfId="8772"/>
    <cellStyle name="Normal 2 2 2 11 6 2" xfId="8773"/>
    <cellStyle name="Normal 2 2 2 11 7" xfId="8774"/>
    <cellStyle name="Normal 2 2 2 11 7 2" xfId="8775"/>
    <cellStyle name="Normal 2 2 2 11 8" xfId="8776"/>
    <cellStyle name="Normal 2 2 2 11 8 2" xfId="8777"/>
    <cellStyle name="Normal 2 2 2 11 9" xfId="8778"/>
    <cellStyle name="Normal 2 2 2 11 9 2" xfId="8779"/>
    <cellStyle name="Normal 2 2 2 12" xfId="8780"/>
    <cellStyle name="Normal 2 2 2 12 10" xfId="8781"/>
    <cellStyle name="Normal 2 2 2 12 10 2" xfId="8782"/>
    <cellStyle name="Normal 2 2 2 12 11" xfId="8783"/>
    <cellStyle name="Normal 2 2 2 12 11 2" xfId="8784"/>
    <cellStyle name="Normal 2 2 2 12 12" xfId="8785"/>
    <cellStyle name="Normal 2 2 2 12 12 2" xfId="8786"/>
    <cellStyle name="Normal 2 2 2 12 13" xfId="8787"/>
    <cellStyle name="Normal 2 2 2 12 2" xfId="8788"/>
    <cellStyle name="Normal 2 2 2 12 2 10" xfId="8789"/>
    <cellStyle name="Normal 2 2 2 12 2 10 2" xfId="8790"/>
    <cellStyle name="Normal 2 2 2 12 2 11" xfId="8791"/>
    <cellStyle name="Normal 2 2 2 12 2 11 2" xfId="8792"/>
    <cellStyle name="Normal 2 2 2 12 2 12" xfId="8793"/>
    <cellStyle name="Normal 2 2 2 12 2 2" xfId="8794"/>
    <cellStyle name="Normal 2 2 2 12 2 2 10" xfId="8795"/>
    <cellStyle name="Normal 2 2 2 12 2 2 10 2" xfId="8796"/>
    <cellStyle name="Normal 2 2 2 12 2 2 11" xfId="8797"/>
    <cellStyle name="Normal 2 2 2 12 2 2 2" xfId="8798"/>
    <cellStyle name="Normal 2 2 2 12 2 2 2 2" xfId="8799"/>
    <cellStyle name="Normal 2 2 2 12 2 2 3" xfId="8800"/>
    <cellStyle name="Normal 2 2 2 12 2 2 3 2" xfId="8801"/>
    <cellStyle name="Normal 2 2 2 12 2 2 4" xfId="8802"/>
    <cellStyle name="Normal 2 2 2 12 2 2 4 2" xfId="8803"/>
    <cellStyle name="Normal 2 2 2 12 2 2 5" xfId="8804"/>
    <cellStyle name="Normal 2 2 2 12 2 2 5 2" xfId="8805"/>
    <cellStyle name="Normal 2 2 2 12 2 2 6" xfId="8806"/>
    <cellStyle name="Normal 2 2 2 12 2 2 6 2" xfId="8807"/>
    <cellStyle name="Normal 2 2 2 12 2 2 7" xfId="8808"/>
    <cellStyle name="Normal 2 2 2 12 2 2 7 2" xfId="8809"/>
    <cellStyle name="Normal 2 2 2 12 2 2 8" xfId="8810"/>
    <cellStyle name="Normal 2 2 2 12 2 2 8 2" xfId="8811"/>
    <cellStyle name="Normal 2 2 2 12 2 2 9" xfId="8812"/>
    <cellStyle name="Normal 2 2 2 12 2 2 9 2" xfId="8813"/>
    <cellStyle name="Normal 2 2 2 12 2 3" xfId="8814"/>
    <cellStyle name="Normal 2 2 2 12 2 3 2" xfId="8815"/>
    <cellStyle name="Normal 2 2 2 12 2 4" xfId="8816"/>
    <cellStyle name="Normal 2 2 2 12 2 4 2" xfId="8817"/>
    <cellStyle name="Normal 2 2 2 12 2 5" xfId="8818"/>
    <cellStyle name="Normal 2 2 2 12 2 5 2" xfId="8819"/>
    <cellStyle name="Normal 2 2 2 12 2 6" xfId="8820"/>
    <cellStyle name="Normal 2 2 2 12 2 6 2" xfId="8821"/>
    <cellStyle name="Normal 2 2 2 12 2 7" xfId="8822"/>
    <cellStyle name="Normal 2 2 2 12 2 7 2" xfId="8823"/>
    <cellStyle name="Normal 2 2 2 12 2 8" xfId="8824"/>
    <cellStyle name="Normal 2 2 2 12 2 8 2" xfId="8825"/>
    <cellStyle name="Normal 2 2 2 12 2 9" xfId="8826"/>
    <cellStyle name="Normal 2 2 2 12 2 9 2" xfId="8827"/>
    <cellStyle name="Normal 2 2 2 12 3" xfId="8828"/>
    <cellStyle name="Normal 2 2 2 12 3 10" xfId="8829"/>
    <cellStyle name="Normal 2 2 2 12 3 10 2" xfId="8830"/>
    <cellStyle name="Normal 2 2 2 12 3 11" xfId="8831"/>
    <cellStyle name="Normal 2 2 2 12 3 2" xfId="8832"/>
    <cellStyle name="Normal 2 2 2 12 3 2 2" xfId="8833"/>
    <cellStyle name="Normal 2 2 2 12 3 3" xfId="8834"/>
    <cellStyle name="Normal 2 2 2 12 3 3 2" xfId="8835"/>
    <cellStyle name="Normal 2 2 2 12 3 4" xfId="8836"/>
    <cellStyle name="Normal 2 2 2 12 3 4 2" xfId="8837"/>
    <cellStyle name="Normal 2 2 2 12 3 5" xfId="8838"/>
    <cellStyle name="Normal 2 2 2 12 3 5 2" xfId="8839"/>
    <cellStyle name="Normal 2 2 2 12 3 6" xfId="8840"/>
    <cellStyle name="Normal 2 2 2 12 3 6 2" xfId="8841"/>
    <cellStyle name="Normal 2 2 2 12 3 7" xfId="8842"/>
    <cellStyle name="Normal 2 2 2 12 3 7 2" xfId="8843"/>
    <cellStyle name="Normal 2 2 2 12 3 8" xfId="8844"/>
    <cellStyle name="Normal 2 2 2 12 3 8 2" xfId="8845"/>
    <cellStyle name="Normal 2 2 2 12 3 9" xfId="8846"/>
    <cellStyle name="Normal 2 2 2 12 3 9 2" xfId="8847"/>
    <cellStyle name="Normal 2 2 2 12 4" xfId="8848"/>
    <cellStyle name="Normal 2 2 2 12 4 2" xfId="8849"/>
    <cellStyle name="Normal 2 2 2 12 5" xfId="8850"/>
    <cellStyle name="Normal 2 2 2 12 5 2" xfId="8851"/>
    <cellStyle name="Normal 2 2 2 12 6" xfId="8852"/>
    <cellStyle name="Normal 2 2 2 12 6 2" xfId="8853"/>
    <cellStyle name="Normal 2 2 2 12 7" xfId="8854"/>
    <cellStyle name="Normal 2 2 2 12 7 2" xfId="8855"/>
    <cellStyle name="Normal 2 2 2 12 8" xfId="8856"/>
    <cellStyle name="Normal 2 2 2 12 8 2" xfId="8857"/>
    <cellStyle name="Normal 2 2 2 12 9" xfId="8858"/>
    <cellStyle name="Normal 2 2 2 12 9 2" xfId="8859"/>
    <cellStyle name="Normal 2 2 2 13" xfId="8860"/>
    <cellStyle name="Normal 2 2 2 13 2" xfId="8861"/>
    <cellStyle name="Normal 2 2 2 13 2 10" xfId="8862"/>
    <cellStyle name="Normal 2 2 2 13 2 10 2" xfId="8863"/>
    <cellStyle name="Normal 2 2 2 13 2 11" xfId="8864"/>
    <cellStyle name="Normal 2 2 2 13 2 11 2" xfId="8865"/>
    <cellStyle name="Normal 2 2 2 13 2 12" xfId="8866"/>
    <cellStyle name="Normal 2 2 2 13 2 12 2" xfId="8867"/>
    <cellStyle name="Normal 2 2 2 13 2 13" xfId="8868"/>
    <cellStyle name="Normal 2 2 2 13 2 2" xfId="8869"/>
    <cellStyle name="Normal 2 2 2 13 2 2 10" xfId="8870"/>
    <cellStyle name="Normal 2 2 2 13 2 2 10 2" xfId="8871"/>
    <cellStyle name="Normal 2 2 2 13 2 2 11" xfId="8872"/>
    <cellStyle name="Normal 2 2 2 13 2 2 11 2" xfId="8873"/>
    <cellStyle name="Normal 2 2 2 13 2 2 12" xfId="8874"/>
    <cellStyle name="Normal 2 2 2 13 2 2 2" xfId="8875"/>
    <cellStyle name="Normal 2 2 2 13 2 2 2 10" xfId="8876"/>
    <cellStyle name="Normal 2 2 2 13 2 2 2 10 2" xfId="8877"/>
    <cellStyle name="Normal 2 2 2 13 2 2 2 11" xfId="8878"/>
    <cellStyle name="Normal 2 2 2 13 2 2 2 2" xfId="8879"/>
    <cellStyle name="Normal 2 2 2 13 2 2 2 2 2" xfId="8880"/>
    <cellStyle name="Normal 2 2 2 13 2 2 2 3" xfId="8881"/>
    <cellStyle name="Normal 2 2 2 13 2 2 2 3 2" xfId="8882"/>
    <cellStyle name="Normal 2 2 2 13 2 2 2 4" xfId="8883"/>
    <cellStyle name="Normal 2 2 2 13 2 2 2 4 2" xfId="8884"/>
    <cellStyle name="Normal 2 2 2 13 2 2 2 5" xfId="8885"/>
    <cellStyle name="Normal 2 2 2 13 2 2 2 5 2" xfId="8886"/>
    <cellStyle name="Normal 2 2 2 13 2 2 2 6" xfId="8887"/>
    <cellStyle name="Normal 2 2 2 13 2 2 2 6 2" xfId="8888"/>
    <cellStyle name="Normal 2 2 2 13 2 2 2 7" xfId="8889"/>
    <cellStyle name="Normal 2 2 2 13 2 2 2 7 2" xfId="8890"/>
    <cellStyle name="Normal 2 2 2 13 2 2 2 8" xfId="8891"/>
    <cellStyle name="Normal 2 2 2 13 2 2 2 8 2" xfId="8892"/>
    <cellStyle name="Normal 2 2 2 13 2 2 2 9" xfId="8893"/>
    <cellStyle name="Normal 2 2 2 13 2 2 2 9 2" xfId="8894"/>
    <cellStyle name="Normal 2 2 2 13 2 2 3" xfId="8895"/>
    <cellStyle name="Normal 2 2 2 13 2 2 3 2" xfId="8896"/>
    <cellStyle name="Normal 2 2 2 13 2 2 4" xfId="8897"/>
    <cellStyle name="Normal 2 2 2 13 2 2 4 2" xfId="8898"/>
    <cellStyle name="Normal 2 2 2 13 2 2 5" xfId="8899"/>
    <cellStyle name="Normal 2 2 2 13 2 2 5 2" xfId="8900"/>
    <cellStyle name="Normal 2 2 2 13 2 2 6" xfId="8901"/>
    <cellStyle name="Normal 2 2 2 13 2 2 6 2" xfId="8902"/>
    <cellStyle name="Normal 2 2 2 13 2 2 7" xfId="8903"/>
    <cellStyle name="Normal 2 2 2 13 2 2 7 2" xfId="8904"/>
    <cellStyle name="Normal 2 2 2 13 2 2 8" xfId="8905"/>
    <cellStyle name="Normal 2 2 2 13 2 2 8 2" xfId="8906"/>
    <cellStyle name="Normal 2 2 2 13 2 2 9" xfId="8907"/>
    <cellStyle name="Normal 2 2 2 13 2 2 9 2" xfId="8908"/>
    <cellStyle name="Normal 2 2 2 13 2 3" xfId="8909"/>
    <cellStyle name="Normal 2 2 2 13 2 3 10" xfId="8910"/>
    <cellStyle name="Normal 2 2 2 13 2 3 10 2" xfId="8911"/>
    <cellStyle name="Normal 2 2 2 13 2 3 11" xfId="8912"/>
    <cellStyle name="Normal 2 2 2 13 2 3 2" xfId="8913"/>
    <cellStyle name="Normal 2 2 2 13 2 3 2 2" xfId="8914"/>
    <cellStyle name="Normal 2 2 2 13 2 3 3" xfId="8915"/>
    <cellStyle name="Normal 2 2 2 13 2 3 3 2" xfId="8916"/>
    <cellStyle name="Normal 2 2 2 13 2 3 4" xfId="8917"/>
    <cellStyle name="Normal 2 2 2 13 2 3 4 2" xfId="8918"/>
    <cellStyle name="Normal 2 2 2 13 2 3 5" xfId="8919"/>
    <cellStyle name="Normal 2 2 2 13 2 3 5 2" xfId="8920"/>
    <cellStyle name="Normal 2 2 2 13 2 3 6" xfId="8921"/>
    <cellStyle name="Normal 2 2 2 13 2 3 6 2" xfId="8922"/>
    <cellStyle name="Normal 2 2 2 13 2 3 7" xfId="8923"/>
    <cellStyle name="Normal 2 2 2 13 2 3 7 2" xfId="8924"/>
    <cellStyle name="Normal 2 2 2 13 2 3 8" xfId="8925"/>
    <cellStyle name="Normal 2 2 2 13 2 3 8 2" xfId="8926"/>
    <cellStyle name="Normal 2 2 2 13 2 3 9" xfId="8927"/>
    <cellStyle name="Normal 2 2 2 13 2 3 9 2" xfId="8928"/>
    <cellStyle name="Normal 2 2 2 13 2 4" xfId="8929"/>
    <cellStyle name="Normal 2 2 2 13 2 4 2" xfId="8930"/>
    <cellStyle name="Normal 2 2 2 13 2 5" xfId="8931"/>
    <cellStyle name="Normal 2 2 2 13 2 5 2" xfId="8932"/>
    <cellStyle name="Normal 2 2 2 13 2 6" xfId="8933"/>
    <cellStyle name="Normal 2 2 2 13 2 6 2" xfId="8934"/>
    <cellStyle name="Normal 2 2 2 13 2 7" xfId="8935"/>
    <cellStyle name="Normal 2 2 2 13 2 7 2" xfId="8936"/>
    <cellStyle name="Normal 2 2 2 13 2 8" xfId="8937"/>
    <cellStyle name="Normal 2 2 2 13 2 8 2" xfId="8938"/>
    <cellStyle name="Normal 2 2 2 13 2 9" xfId="8939"/>
    <cellStyle name="Normal 2 2 2 13 2 9 2" xfId="8940"/>
    <cellStyle name="Normal 2 2 2 13 3" xfId="8941"/>
    <cellStyle name="Normal 2 2 2 13 3 10" xfId="8942"/>
    <cellStyle name="Normal 2 2 2 13 3 10 2" xfId="8943"/>
    <cellStyle name="Normal 2 2 2 13 3 11" xfId="8944"/>
    <cellStyle name="Normal 2 2 2 13 3 11 2" xfId="8945"/>
    <cellStyle name="Normal 2 2 2 13 3 12" xfId="8946"/>
    <cellStyle name="Normal 2 2 2 13 3 12 2" xfId="8947"/>
    <cellStyle name="Normal 2 2 2 13 3 13" xfId="8948"/>
    <cellStyle name="Normal 2 2 2 13 3 2" xfId="8949"/>
    <cellStyle name="Normal 2 2 2 13 3 2 10" xfId="8950"/>
    <cellStyle name="Normal 2 2 2 13 3 2 10 2" xfId="8951"/>
    <cellStyle name="Normal 2 2 2 13 3 2 11" xfId="8952"/>
    <cellStyle name="Normal 2 2 2 13 3 2 11 2" xfId="8953"/>
    <cellStyle name="Normal 2 2 2 13 3 2 12" xfId="8954"/>
    <cellStyle name="Normal 2 2 2 13 3 2 2" xfId="8955"/>
    <cellStyle name="Normal 2 2 2 13 3 2 2 10" xfId="8956"/>
    <cellStyle name="Normal 2 2 2 13 3 2 2 10 2" xfId="8957"/>
    <cellStyle name="Normal 2 2 2 13 3 2 2 11" xfId="8958"/>
    <cellStyle name="Normal 2 2 2 13 3 2 2 2" xfId="8959"/>
    <cellStyle name="Normal 2 2 2 13 3 2 2 2 2" xfId="8960"/>
    <cellStyle name="Normal 2 2 2 13 3 2 2 3" xfId="8961"/>
    <cellStyle name="Normal 2 2 2 13 3 2 2 3 2" xfId="8962"/>
    <cellStyle name="Normal 2 2 2 13 3 2 2 4" xfId="8963"/>
    <cellStyle name="Normal 2 2 2 13 3 2 2 4 2" xfId="8964"/>
    <cellStyle name="Normal 2 2 2 13 3 2 2 5" xfId="8965"/>
    <cellStyle name="Normal 2 2 2 13 3 2 2 5 2" xfId="8966"/>
    <cellStyle name="Normal 2 2 2 13 3 2 2 6" xfId="8967"/>
    <cellStyle name="Normal 2 2 2 13 3 2 2 6 2" xfId="8968"/>
    <cellStyle name="Normal 2 2 2 13 3 2 2 7" xfId="8969"/>
    <cellStyle name="Normal 2 2 2 13 3 2 2 7 2" xfId="8970"/>
    <cellStyle name="Normal 2 2 2 13 3 2 2 8" xfId="8971"/>
    <cellStyle name="Normal 2 2 2 13 3 2 2 8 2" xfId="8972"/>
    <cellStyle name="Normal 2 2 2 13 3 2 2 9" xfId="8973"/>
    <cellStyle name="Normal 2 2 2 13 3 2 2 9 2" xfId="8974"/>
    <cellStyle name="Normal 2 2 2 13 3 2 3" xfId="8975"/>
    <cellStyle name="Normal 2 2 2 13 3 2 3 2" xfId="8976"/>
    <cellStyle name="Normal 2 2 2 13 3 2 4" xfId="8977"/>
    <cellStyle name="Normal 2 2 2 13 3 2 4 2" xfId="8978"/>
    <cellStyle name="Normal 2 2 2 13 3 2 5" xfId="8979"/>
    <cellStyle name="Normal 2 2 2 13 3 2 5 2" xfId="8980"/>
    <cellStyle name="Normal 2 2 2 13 3 2 6" xfId="8981"/>
    <cellStyle name="Normal 2 2 2 13 3 2 6 2" xfId="8982"/>
    <cellStyle name="Normal 2 2 2 13 3 2 7" xfId="8983"/>
    <cellStyle name="Normal 2 2 2 13 3 2 7 2" xfId="8984"/>
    <cellStyle name="Normal 2 2 2 13 3 2 8" xfId="8985"/>
    <cellStyle name="Normal 2 2 2 13 3 2 8 2" xfId="8986"/>
    <cellStyle name="Normal 2 2 2 13 3 2 9" xfId="8987"/>
    <cellStyle name="Normal 2 2 2 13 3 2 9 2" xfId="8988"/>
    <cellStyle name="Normal 2 2 2 13 3 3" xfId="8989"/>
    <cellStyle name="Normal 2 2 2 13 3 3 10" xfId="8990"/>
    <cellStyle name="Normal 2 2 2 13 3 3 10 2" xfId="8991"/>
    <cellStyle name="Normal 2 2 2 13 3 3 11" xfId="8992"/>
    <cellStyle name="Normal 2 2 2 13 3 3 2" xfId="8993"/>
    <cellStyle name="Normal 2 2 2 13 3 3 2 2" xfId="8994"/>
    <cellStyle name="Normal 2 2 2 13 3 3 3" xfId="8995"/>
    <cellStyle name="Normal 2 2 2 13 3 3 3 2" xfId="8996"/>
    <cellStyle name="Normal 2 2 2 13 3 3 4" xfId="8997"/>
    <cellStyle name="Normal 2 2 2 13 3 3 4 2" xfId="8998"/>
    <cellStyle name="Normal 2 2 2 13 3 3 5" xfId="8999"/>
    <cellStyle name="Normal 2 2 2 13 3 3 5 2" xfId="9000"/>
    <cellStyle name="Normal 2 2 2 13 3 3 6" xfId="9001"/>
    <cellStyle name="Normal 2 2 2 13 3 3 6 2" xfId="9002"/>
    <cellStyle name="Normal 2 2 2 13 3 3 7" xfId="9003"/>
    <cellStyle name="Normal 2 2 2 13 3 3 7 2" xfId="9004"/>
    <cellStyle name="Normal 2 2 2 13 3 3 8" xfId="9005"/>
    <cellStyle name="Normal 2 2 2 13 3 3 8 2" xfId="9006"/>
    <cellStyle name="Normal 2 2 2 13 3 3 9" xfId="9007"/>
    <cellStyle name="Normal 2 2 2 13 3 3 9 2" xfId="9008"/>
    <cellStyle name="Normal 2 2 2 13 3 4" xfId="9009"/>
    <cellStyle name="Normal 2 2 2 13 3 4 2" xfId="9010"/>
    <cellStyle name="Normal 2 2 2 13 3 5" xfId="9011"/>
    <cellStyle name="Normal 2 2 2 13 3 5 2" xfId="9012"/>
    <cellStyle name="Normal 2 2 2 13 3 6" xfId="9013"/>
    <cellStyle name="Normal 2 2 2 13 3 6 2" xfId="9014"/>
    <cellStyle name="Normal 2 2 2 13 3 7" xfId="9015"/>
    <cellStyle name="Normal 2 2 2 13 3 7 2" xfId="9016"/>
    <cellStyle name="Normal 2 2 2 13 3 8" xfId="9017"/>
    <cellStyle name="Normal 2 2 2 13 3 8 2" xfId="9018"/>
    <cellStyle name="Normal 2 2 2 13 3 9" xfId="9019"/>
    <cellStyle name="Normal 2 2 2 13 3 9 2" xfId="9020"/>
    <cellStyle name="Normal 2 2 2 13 4" xfId="9021"/>
    <cellStyle name="Normal 2 2 2 13 4 10" xfId="9022"/>
    <cellStyle name="Normal 2 2 2 13 4 10 2" xfId="9023"/>
    <cellStyle name="Normal 2 2 2 13 4 11" xfId="9024"/>
    <cellStyle name="Normal 2 2 2 13 4 11 2" xfId="9025"/>
    <cellStyle name="Normal 2 2 2 13 4 12" xfId="9026"/>
    <cellStyle name="Normal 2 2 2 13 4 12 2" xfId="9027"/>
    <cellStyle name="Normal 2 2 2 13 4 13" xfId="9028"/>
    <cellStyle name="Normal 2 2 2 13 4 2" xfId="9029"/>
    <cellStyle name="Normal 2 2 2 13 4 2 10" xfId="9030"/>
    <cellStyle name="Normal 2 2 2 13 4 2 10 2" xfId="9031"/>
    <cellStyle name="Normal 2 2 2 13 4 2 11" xfId="9032"/>
    <cellStyle name="Normal 2 2 2 13 4 2 11 2" xfId="9033"/>
    <cellStyle name="Normal 2 2 2 13 4 2 12" xfId="9034"/>
    <cellStyle name="Normal 2 2 2 13 4 2 2" xfId="9035"/>
    <cellStyle name="Normal 2 2 2 13 4 2 2 10" xfId="9036"/>
    <cellStyle name="Normal 2 2 2 13 4 2 2 10 2" xfId="9037"/>
    <cellStyle name="Normal 2 2 2 13 4 2 2 11" xfId="9038"/>
    <cellStyle name="Normal 2 2 2 13 4 2 2 2" xfId="9039"/>
    <cellStyle name="Normal 2 2 2 13 4 2 2 2 2" xfId="9040"/>
    <cellStyle name="Normal 2 2 2 13 4 2 2 3" xfId="9041"/>
    <cellStyle name="Normal 2 2 2 13 4 2 2 3 2" xfId="9042"/>
    <cellStyle name="Normal 2 2 2 13 4 2 2 4" xfId="9043"/>
    <cellStyle name="Normal 2 2 2 13 4 2 2 4 2" xfId="9044"/>
    <cellStyle name="Normal 2 2 2 13 4 2 2 5" xfId="9045"/>
    <cellStyle name="Normal 2 2 2 13 4 2 2 5 2" xfId="9046"/>
    <cellStyle name="Normal 2 2 2 13 4 2 2 6" xfId="9047"/>
    <cellStyle name="Normal 2 2 2 13 4 2 2 6 2" xfId="9048"/>
    <cellStyle name="Normal 2 2 2 13 4 2 2 7" xfId="9049"/>
    <cellStyle name="Normal 2 2 2 13 4 2 2 7 2" xfId="9050"/>
    <cellStyle name="Normal 2 2 2 13 4 2 2 8" xfId="9051"/>
    <cellStyle name="Normal 2 2 2 13 4 2 2 8 2" xfId="9052"/>
    <cellStyle name="Normal 2 2 2 13 4 2 2 9" xfId="9053"/>
    <cellStyle name="Normal 2 2 2 13 4 2 2 9 2" xfId="9054"/>
    <cellStyle name="Normal 2 2 2 13 4 2 3" xfId="9055"/>
    <cellStyle name="Normal 2 2 2 13 4 2 3 2" xfId="9056"/>
    <cellStyle name="Normal 2 2 2 13 4 2 4" xfId="9057"/>
    <cellStyle name="Normal 2 2 2 13 4 2 4 2" xfId="9058"/>
    <cellStyle name="Normal 2 2 2 13 4 2 5" xfId="9059"/>
    <cellStyle name="Normal 2 2 2 13 4 2 5 2" xfId="9060"/>
    <cellStyle name="Normal 2 2 2 13 4 2 6" xfId="9061"/>
    <cellStyle name="Normal 2 2 2 13 4 2 6 2" xfId="9062"/>
    <cellStyle name="Normal 2 2 2 13 4 2 7" xfId="9063"/>
    <cellStyle name="Normal 2 2 2 13 4 2 7 2" xfId="9064"/>
    <cellStyle name="Normal 2 2 2 13 4 2 8" xfId="9065"/>
    <cellStyle name="Normal 2 2 2 13 4 2 8 2" xfId="9066"/>
    <cellStyle name="Normal 2 2 2 13 4 2 9" xfId="9067"/>
    <cellStyle name="Normal 2 2 2 13 4 2 9 2" xfId="9068"/>
    <cellStyle name="Normal 2 2 2 13 4 3" xfId="9069"/>
    <cellStyle name="Normal 2 2 2 13 4 3 10" xfId="9070"/>
    <cellStyle name="Normal 2 2 2 13 4 3 10 2" xfId="9071"/>
    <cellStyle name="Normal 2 2 2 13 4 3 11" xfId="9072"/>
    <cellStyle name="Normal 2 2 2 13 4 3 2" xfId="9073"/>
    <cellStyle name="Normal 2 2 2 13 4 3 2 2" xfId="9074"/>
    <cellStyle name="Normal 2 2 2 13 4 3 3" xfId="9075"/>
    <cellStyle name="Normal 2 2 2 13 4 3 3 2" xfId="9076"/>
    <cellStyle name="Normal 2 2 2 13 4 3 4" xfId="9077"/>
    <cellStyle name="Normal 2 2 2 13 4 3 4 2" xfId="9078"/>
    <cellStyle name="Normal 2 2 2 13 4 3 5" xfId="9079"/>
    <cellStyle name="Normal 2 2 2 13 4 3 5 2" xfId="9080"/>
    <cellStyle name="Normal 2 2 2 13 4 3 6" xfId="9081"/>
    <cellStyle name="Normal 2 2 2 13 4 3 6 2" xfId="9082"/>
    <cellStyle name="Normal 2 2 2 13 4 3 7" xfId="9083"/>
    <cellStyle name="Normal 2 2 2 13 4 3 7 2" xfId="9084"/>
    <cellStyle name="Normal 2 2 2 13 4 3 8" xfId="9085"/>
    <cellStyle name="Normal 2 2 2 13 4 3 8 2" xfId="9086"/>
    <cellStyle name="Normal 2 2 2 13 4 3 9" xfId="9087"/>
    <cellStyle name="Normal 2 2 2 13 4 3 9 2" xfId="9088"/>
    <cellStyle name="Normal 2 2 2 13 4 4" xfId="9089"/>
    <cellStyle name="Normal 2 2 2 13 4 4 2" xfId="9090"/>
    <cellStyle name="Normal 2 2 2 13 4 5" xfId="9091"/>
    <cellStyle name="Normal 2 2 2 13 4 5 2" xfId="9092"/>
    <cellStyle name="Normal 2 2 2 13 4 6" xfId="9093"/>
    <cellStyle name="Normal 2 2 2 13 4 6 2" xfId="9094"/>
    <cellStyle name="Normal 2 2 2 13 4 7" xfId="9095"/>
    <cellStyle name="Normal 2 2 2 13 4 7 2" xfId="9096"/>
    <cellStyle name="Normal 2 2 2 13 4 8" xfId="9097"/>
    <cellStyle name="Normal 2 2 2 13 4 8 2" xfId="9098"/>
    <cellStyle name="Normal 2 2 2 13 4 9" xfId="9099"/>
    <cellStyle name="Normal 2 2 2 13 4 9 2" xfId="9100"/>
    <cellStyle name="Normal 2 2 2 13 5" xfId="9101"/>
    <cellStyle name="Normal 2 2 2 13 5 10" xfId="9102"/>
    <cellStyle name="Normal 2 2 2 13 5 10 2" xfId="9103"/>
    <cellStyle name="Normal 2 2 2 13 5 11" xfId="9104"/>
    <cellStyle name="Normal 2 2 2 13 5 11 2" xfId="9105"/>
    <cellStyle name="Normal 2 2 2 13 5 12" xfId="9106"/>
    <cellStyle name="Normal 2 2 2 13 5 12 2" xfId="9107"/>
    <cellStyle name="Normal 2 2 2 13 5 13" xfId="9108"/>
    <cellStyle name="Normal 2 2 2 13 5 2" xfId="9109"/>
    <cellStyle name="Normal 2 2 2 13 5 2 10" xfId="9110"/>
    <cellStyle name="Normal 2 2 2 13 5 2 10 2" xfId="9111"/>
    <cellStyle name="Normal 2 2 2 13 5 2 11" xfId="9112"/>
    <cellStyle name="Normal 2 2 2 13 5 2 11 2" xfId="9113"/>
    <cellStyle name="Normal 2 2 2 13 5 2 12" xfId="9114"/>
    <cellStyle name="Normal 2 2 2 13 5 2 2" xfId="9115"/>
    <cellStyle name="Normal 2 2 2 13 5 2 2 10" xfId="9116"/>
    <cellStyle name="Normal 2 2 2 13 5 2 2 10 2" xfId="9117"/>
    <cellStyle name="Normal 2 2 2 13 5 2 2 11" xfId="9118"/>
    <cellStyle name="Normal 2 2 2 13 5 2 2 2" xfId="9119"/>
    <cellStyle name="Normal 2 2 2 13 5 2 2 2 2" xfId="9120"/>
    <cellStyle name="Normal 2 2 2 13 5 2 2 3" xfId="9121"/>
    <cellStyle name="Normal 2 2 2 13 5 2 2 3 2" xfId="9122"/>
    <cellStyle name="Normal 2 2 2 13 5 2 2 4" xfId="9123"/>
    <cellStyle name="Normal 2 2 2 13 5 2 2 4 2" xfId="9124"/>
    <cellStyle name="Normal 2 2 2 13 5 2 2 5" xfId="9125"/>
    <cellStyle name="Normal 2 2 2 13 5 2 2 5 2" xfId="9126"/>
    <cellStyle name="Normal 2 2 2 13 5 2 2 6" xfId="9127"/>
    <cellStyle name="Normal 2 2 2 13 5 2 2 6 2" xfId="9128"/>
    <cellStyle name="Normal 2 2 2 13 5 2 2 7" xfId="9129"/>
    <cellStyle name="Normal 2 2 2 13 5 2 2 7 2" xfId="9130"/>
    <cellStyle name="Normal 2 2 2 13 5 2 2 8" xfId="9131"/>
    <cellStyle name="Normal 2 2 2 13 5 2 2 8 2" xfId="9132"/>
    <cellStyle name="Normal 2 2 2 13 5 2 2 9" xfId="9133"/>
    <cellStyle name="Normal 2 2 2 13 5 2 2 9 2" xfId="9134"/>
    <cellStyle name="Normal 2 2 2 13 5 2 3" xfId="9135"/>
    <cellStyle name="Normal 2 2 2 13 5 2 3 2" xfId="9136"/>
    <cellStyle name="Normal 2 2 2 13 5 2 4" xfId="9137"/>
    <cellStyle name="Normal 2 2 2 13 5 2 4 2" xfId="9138"/>
    <cellStyle name="Normal 2 2 2 13 5 2 5" xfId="9139"/>
    <cellStyle name="Normal 2 2 2 13 5 2 5 2" xfId="9140"/>
    <cellStyle name="Normal 2 2 2 13 5 2 6" xfId="9141"/>
    <cellStyle name="Normal 2 2 2 13 5 2 6 2" xfId="9142"/>
    <cellStyle name="Normal 2 2 2 13 5 2 7" xfId="9143"/>
    <cellStyle name="Normal 2 2 2 13 5 2 7 2" xfId="9144"/>
    <cellStyle name="Normal 2 2 2 13 5 2 8" xfId="9145"/>
    <cellStyle name="Normal 2 2 2 13 5 2 8 2" xfId="9146"/>
    <cellStyle name="Normal 2 2 2 13 5 2 9" xfId="9147"/>
    <cellStyle name="Normal 2 2 2 13 5 2 9 2" xfId="9148"/>
    <cellStyle name="Normal 2 2 2 13 5 3" xfId="9149"/>
    <cellStyle name="Normal 2 2 2 13 5 3 10" xfId="9150"/>
    <cellStyle name="Normal 2 2 2 13 5 3 10 2" xfId="9151"/>
    <cellStyle name="Normal 2 2 2 13 5 3 11" xfId="9152"/>
    <cellStyle name="Normal 2 2 2 13 5 3 2" xfId="9153"/>
    <cellStyle name="Normal 2 2 2 13 5 3 2 2" xfId="9154"/>
    <cellStyle name="Normal 2 2 2 13 5 3 3" xfId="9155"/>
    <cellStyle name="Normal 2 2 2 13 5 3 3 2" xfId="9156"/>
    <cellStyle name="Normal 2 2 2 13 5 3 4" xfId="9157"/>
    <cellStyle name="Normal 2 2 2 13 5 3 4 2" xfId="9158"/>
    <cellStyle name="Normal 2 2 2 13 5 3 5" xfId="9159"/>
    <cellStyle name="Normal 2 2 2 13 5 3 5 2" xfId="9160"/>
    <cellStyle name="Normal 2 2 2 13 5 3 6" xfId="9161"/>
    <cellStyle name="Normal 2 2 2 13 5 3 6 2" xfId="9162"/>
    <cellStyle name="Normal 2 2 2 13 5 3 7" xfId="9163"/>
    <cellStyle name="Normal 2 2 2 13 5 3 7 2" xfId="9164"/>
    <cellStyle name="Normal 2 2 2 13 5 3 8" xfId="9165"/>
    <cellStyle name="Normal 2 2 2 13 5 3 8 2" xfId="9166"/>
    <cellStyle name="Normal 2 2 2 13 5 3 9" xfId="9167"/>
    <cellStyle name="Normal 2 2 2 13 5 3 9 2" xfId="9168"/>
    <cellStyle name="Normal 2 2 2 13 5 4" xfId="9169"/>
    <cellStyle name="Normal 2 2 2 13 5 4 2" xfId="9170"/>
    <cellStyle name="Normal 2 2 2 13 5 5" xfId="9171"/>
    <cellStyle name="Normal 2 2 2 13 5 5 2" xfId="9172"/>
    <cellStyle name="Normal 2 2 2 13 5 6" xfId="9173"/>
    <cellStyle name="Normal 2 2 2 13 5 6 2" xfId="9174"/>
    <cellStyle name="Normal 2 2 2 13 5 7" xfId="9175"/>
    <cellStyle name="Normal 2 2 2 13 5 7 2" xfId="9176"/>
    <cellStyle name="Normal 2 2 2 13 5 8" xfId="9177"/>
    <cellStyle name="Normal 2 2 2 13 5 8 2" xfId="9178"/>
    <cellStyle name="Normal 2 2 2 13 5 9" xfId="9179"/>
    <cellStyle name="Normal 2 2 2 13 5 9 2" xfId="9180"/>
    <cellStyle name="Normal 2 2 2 13 6" xfId="41793"/>
    <cellStyle name="Normal 2 2 2 14" xfId="9181"/>
    <cellStyle name="Normal 2 2 2 14 2" xfId="41794"/>
    <cellStyle name="Normal 2 2 2 15" xfId="9182"/>
    <cellStyle name="Normal 2 2 2 15 2" xfId="41795"/>
    <cellStyle name="Normal 2 2 2 16" xfId="9183"/>
    <cellStyle name="Normal 2 2 2 16 2" xfId="41796"/>
    <cellStyle name="Normal 2 2 2 17" xfId="9184"/>
    <cellStyle name="Normal 2 2 2 17 10" xfId="9185"/>
    <cellStyle name="Normal 2 2 2 17 10 2" xfId="9186"/>
    <cellStyle name="Normal 2 2 2 17 11" xfId="9187"/>
    <cellStyle name="Normal 2 2 2 17 11 2" xfId="9188"/>
    <cellStyle name="Normal 2 2 2 17 12" xfId="9189"/>
    <cellStyle name="Normal 2 2 2 17 12 2" xfId="9190"/>
    <cellStyle name="Normal 2 2 2 17 13" xfId="9191"/>
    <cellStyle name="Normal 2 2 2 17 2" xfId="9192"/>
    <cellStyle name="Normal 2 2 2 17 2 10" xfId="9193"/>
    <cellStyle name="Normal 2 2 2 17 2 10 2" xfId="9194"/>
    <cellStyle name="Normal 2 2 2 17 2 11" xfId="9195"/>
    <cellStyle name="Normal 2 2 2 17 2 11 2" xfId="9196"/>
    <cellStyle name="Normal 2 2 2 17 2 12" xfId="9197"/>
    <cellStyle name="Normal 2 2 2 17 2 2" xfId="9198"/>
    <cellStyle name="Normal 2 2 2 17 2 2 10" xfId="9199"/>
    <cellStyle name="Normal 2 2 2 17 2 2 10 2" xfId="9200"/>
    <cellStyle name="Normal 2 2 2 17 2 2 11" xfId="9201"/>
    <cellStyle name="Normal 2 2 2 17 2 2 2" xfId="9202"/>
    <cellStyle name="Normal 2 2 2 17 2 2 2 2" xfId="9203"/>
    <cellStyle name="Normal 2 2 2 17 2 2 3" xfId="9204"/>
    <cellStyle name="Normal 2 2 2 17 2 2 3 2" xfId="9205"/>
    <cellStyle name="Normal 2 2 2 17 2 2 4" xfId="9206"/>
    <cellStyle name="Normal 2 2 2 17 2 2 4 2" xfId="9207"/>
    <cellStyle name="Normal 2 2 2 17 2 2 5" xfId="9208"/>
    <cellStyle name="Normal 2 2 2 17 2 2 5 2" xfId="9209"/>
    <cellStyle name="Normal 2 2 2 17 2 2 6" xfId="9210"/>
    <cellStyle name="Normal 2 2 2 17 2 2 6 2" xfId="9211"/>
    <cellStyle name="Normal 2 2 2 17 2 2 7" xfId="9212"/>
    <cellStyle name="Normal 2 2 2 17 2 2 7 2" xfId="9213"/>
    <cellStyle name="Normal 2 2 2 17 2 2 8" xfId="9214"/>
    <cellStyle name="Normal 2 2 2 17 2 2 8 2" xfId="9215"/>
    <cellStyle name="Normal 2 2 2 17 2 2 9" xfId="9216"/>
    <cellStyle name="Normal 2 2 2 17 2 2 9 2" xfId="9217"/>
    <cellStyle name="Normal 2 2 2 17 2 3" xfId="9218"/>
    <cellStyle name="Normal 2 2 2 17 2 3 2" xfId="9219"/>
    <cellStyle name="Normal 2 2 2 17 2 4" xfId="9220"/>
    <cellStyle name="Normal 2 2 2 17 2 4 2" xfId="9221"/>
    <cellStyle name="Normal 2 2 2 17 2 5" xfId="9222"/>
    <cellStyle name="Normal 2 2 2 17 2 5 2" xfId="9223"/>
    <cellStyle name="Normal 2 2 2 17 2 6" xfId="9224"/>
    <cellStyle name="Normal 2 2 2 17 2 6 2" xfId="9225"/>
    <cellStyle name="Normal 2 2 2 17 2 7" xfId="9226"/>
    <cellStyle name="Normal 2 2 2 17 2 7 2" xfId="9227"/>
    <cellStyle name="Normal 2 2 2 17 2 8" xfId="9228"/>
    <cellStyle name="Normal 2 2 2 17 2 8 2" xfId="9229"/>
    <cellStyle name="Normal 2 2 2 17 2 9" xfId="9230"/>
    <cellStyle name="Normal 2 2 2 17 2 9 2" xfId="9231"/>
    <cellStyle name="Normal 2 2 2 17 3" xfId="9232"/>
    <cellStyle name="Normal 2 2 2 17 3 10" xfId="9233"/>
    <cellStyle name="Normal 2 2 2 17 3 10 2" xfId="9234"/>
    <cellStyle name="Normal 2 2 2 17 3 11" xfId="9235"/>
    <cellStyle name="Normal 2 2 2 17 3 2" xfId="9236"/>
    <cellStyle name="Normal 2 2 2 17 3 2 2" xfId="9237"/>
    <cellStyle name="Normal 2 2 2 17 3 3" xfId="9238"/>
    <cellStyle name="Normal 2 2 2 17 3 3 2" xfId="9239"/>
    <cellStyle name="Normal 2 2 2 17 3 4" xfId="9240"/>
    <cellStyle name="Normal 2 2 2 17 3 4 2" xfId="9241"/>
    <cellStyle name="Normal 2 2 2 17 3 5" xfId="9242"/>
    <cellStyle name="Normal 2 2 2 17 3 5 2" xfId="9243"/>
    <cellStyle name="Normal 2 2 2 17 3 6" xfId="9244"/>
    <cellStyle name="Normal 2 2 2 17 3 6 2" xfId="9245"/>
    <cellStyle name="Normal 2 2 2 17 3 7" xfId="9246"/>
    <cellStyle name="Normal 2 2 2 17 3 7 2" xfId="9247"/>
    <cellStyle name="Normal 2 2 2 17 3 8" xfId="9248"/>
    <cellStyle name="Normal 2 2 2 17 3 8 2" xfId="9249"/>
    <cellStyle name="Normal 2 2 2 17 3 9" xfId="9250"/>
    <cellStyle name="Normal 2 2 2 17 3 9 2" xfId="9251"/>
    <cellStyle name="Normal 2 2 2 17 4" xfId="9252"/>
    <cellStyle name="Normal 2 2 2 17 4 2" xfId="9253"/>
    <cellStyle name="Normal 2 2 2 17 5" xfId="9254"/>
    <cellStyle name="Normal 2 2 2 17 5 2" xfId="9255"/>
    <cellStyle name="Normal 2 2 2 17 6" xfId="9256"/>
    <cellStyle name="Normal 2 2 2 17 6 2" xfId="9257"/>
    <cellStyle name="Normal 2 2 2 17 7" xfId="9258"/>
    <cellStyle name="Normal 2 2 2 17 7 2" xfId="9259"/>
    <cellStyle name="Normal 2 2 2 17 8" xfId="9260"/>
    <cellStyle name="Normal 2 2 2 17 8 2" xfId="9261"/>
    <cellStyle name="Normal 2 2 2 17 9" xfId="9262"/>
    <cellStyle name="Normal 2 2 2 17 9 2" xfId="9263"/>
    <cellStyle name="Normal 2 2 2 2" xfId="9264"/>
    <cellStyle name="Normal 2 2 2 2 10" xfId="9265"/>
    <cellStyle name="Normal 2 2 2 2 10 2" xfId="41797"/>
    <cellStyle name="Normal 2 2 2 2 11" xfId="9266"/>
    <cellStyle name="Normal 2 2 2 2 11 2" xfId="41798"/>
    <cellStyle name="Normal 2 2 2 2 12" xfId="9267"/>
    <cellStyle name="Normal 2 2 2 2 12 2" xfId="41799"/>
    <cellStyle name="Normal 2 2 2 2 13" xfId="9268"/>
    <cellStyle name="Normal 2 2 2 2 13 10" xfId="9269"/>
    <cellStyle name="Normal 2 2 2 2 13 10 2" xfId="9270"/>
    <cellStyle name="Normal 2 2 2 2 13 11" xfId="9271"/>
    <cellStyle name="Normal 2 2 2 2 13 11 2" xfId="9272"/>
    <cellStyle name="Normal 2 2 2 2 13 12" xfId="9273"/>
    <cellStyle name="Normal 2 2 2 2 13 12 2" xfId="9274"/>
    <cellStyle name="Normal 2 2 2 2 13 13" xfId="9275"/>
    <cellStyle name="Normal 2 2 2 2 13 13 2" xfId="9276"/>
    <cellStyle name="Normal 2 2 2 2 13 14" xfId="9277"/>
    <cellStyle name="Normal 2 2 2 2 13 14 2" xfId="9278"/>
    <cellStyle name="Normal 2 2 2 2 13 15" xfId="9279"/>
    <cellStyle name="Normal 2 2 2 2 13 15 2" xfId="9280"/>
    <cellStyle name="Normal 2 2 2 2 13 16" xfId="9281"/>
    <cellStyle name="Normal 2 2 2 2 13 16 2" xfId="9282"/>
    <cellStyle name="Normal 2 2 2 2 13 17" xfId="9283"/>
    <cellStyle name="Normal 2 2 2 2 13 2" xfId="9284"/>
    <cellStyle name="Normal 2 2 2 2 13 2 2" xfId="41800"/>
    <cellStyle name="Normal 2 2 2 2 13 3" xfId="9285"/>
    <cellStyle name="Normal 2 2 2 2 13 3 2" xfId="41801"/>
    <cellStyle name="Normal 2 2 2 2 13 4" xfId="9286"/>
    <cellStyle name="Normal 2 2 2 2 13 4 2" xfId="41802"/>
    <cellStyle name="Normal 2 2 2 2 13 5" xfId="9287"/>
    <cellStyle name="Normal 2 2 2 2 13 5 2" xfId="41803"/>
    <cellStyle name="Normal 2 2 2 2 13 6" xfId="9288"/>
    <cellStyle name="Normal 2 2 2 2 13 6 10" xfId="9289"/>
    <cellStyle name="Normal 2 2 2 2 13 6 10 2" xfId="9290"/>
    <cellStyle name="Normal 2 2 2 2 13 6 11" xfId="9291"/>
    <cellStyle name="Normal 2 2 2 2 13 6 11 2" xfId="9292"/>
    <cellStyle name="Normal 2 2 2 2 13 6 12" xfId="9293"/>
    <cellStyle name="Normal 2 2 2 2 13 6 2" xfId="9294"/>
    <cellStyle name="Normal 2 2 2 2 13 6 2 10" xfId="9295"/>
    <cellStyle name="Normal 2 2 2 2 13 6 2 10 2" xfId="9296"/>
    <cellStyle name="Normal 2 2 2 2 13 6 2 11" xfId="9297"/>
    <cellStyle name="Normal 2 2 2 2 13 6 2 2" xfId="9298"/>
    <cellStyle name="Normal 2 2 2 2 13 6 2 2 2" xfId="9299"/>
    <cellStyle name="Normal 2 2 2 2 13 6 2 3" xfId="9300"/>
    <cellStyle name="Normal 2 2 2 2 13 6 2 3 2" xfId="9301"/>
    <cellStyle name="Normal 2 2 2 2 13 6 2 4" xfId="9302"/>
    <cellStyle name="Normal 2 2 2 2 13 6 2 4 2" xfId="9303"/>
    <cellStyle name="Normal 2 2 2 2 13 6 2 5" xfId="9304"/>
    <cellStyle name="Normal 2 2 2 2 13 6 2 5 2" xfId="9305"/>
    <cellStyle name="Normal 2 2 2 2 13 6 2 6" xfId="9306"/>
    <cellStyle name="Normal 2 2 2 2 13 6 2 6 2" xfId="9307"/>
    <cellStyle name="Normal 2 2 2 2 13 6 2 7" xfId="9308"/>
    <cellStyle name="Normal 2 2 2 2 13 6 2 7 2" xfId="9309"/>
    <cellStyle name="Normal 2 2 2 2 13 6 2 8" xfId="9310"/>
    <cellStyle name="Normal 2 2 2 2 13 6 2 8 2" xfId="9311"/>
    <cellStyle name="Normal 2 2 2 2 13 6 2 9" xfId="9312"/>
    <cellStyle name="Normal 2 2 2 2 13 6 2 9 2" xfId="9313"/>
    <cellStyle name="Normal 2 2 2 2 13 6 3" xfId="9314"/>
    <cellStyle name="Normal 2 2 2 2 13 6 3 2" xfId="9315"/>
    <cellStyle name="Normal 2 2 2 2 13 6 4" xfId="9316"/>
    <cellStyle name="Normal 2 2 2 2 13 6 4 2" xfId="9317"/>
    <cellStyle name="Normal 2 2 2 2 13 6 5" xfId="9318"/>
    <cellStyle name="Normal 2 2 2 2 13 6 5 2" xfId="9319"/>
    <cellStyle name="Normal 2 2 2 2 13 6 6" xfId="9320"/>
    <cellStyle name="Normal 2 2 2 2 13 6 6 2" xfId="9321"/>
    <cellStyle name="Normal 2 2 2 2 13 6 7" xfId="9322"/>
    <cellStyle name="Normal 2 2 2 2 13 6 7 2" xfId="9323"/>
    <cellStyle name="Normal 2 2 2 2 13 6 8" xfId="9324"/>
    <cellStyle name="Normal 2 2 2 2 13 6 8 2" xfId="9325"/>
    <cellStyle name="Normal 2 2 2 2 13 6 9" xfId="9326"/>
    <cellStyle name="Normal 2 2 2 2 13 6 9 2" xfId="9327"/>
    <cellStyle name="Normal 2 2 2 2 13 7" xfId="9328"/>
    <cellStyle name="Normal 2 2 2 2 13 7 10" xfId="9329"/>
    <cellStyle name="Normal 2 2 2 2 13 7 10 2" xfId="9330"/>
    <cellStyle name="Normal 2 2 2 2 13 7 11" xfId="9331"/>
    <cellStyle name="Normal 2 2 2 2 13 7 2" xfId="9332"/>
    <cellStyle name="Normal 2 2 2 2 13 7 2 2" xfId="9333"/>
    <cellStyle name="Normal 2 2 2 2 13 7 3" xfId="9334"/>
    <cellStyle name="Normal 2 2 2 2 13 7 3 2" xfId="9335"/>
    <cellStyle name="Normal 2 2 2 2 13 7 4" xfId="9336"/>
    <cellStyle name="Normal 2 2 2 2 13 7 4 2" xfId="9337"/>
    <cellStyle name="Normal 2 2 2 2 13 7 5" xfId="9338"/>
    <cellStyle name="Normal 2 2 2 2 13 7 5 2" xfId="9339"/>
    <cellStyle name="Normal 2 2 2 2 13 7 6" xfId="9340"/>
    <cellStyle name="Normal 2 2 2 2 13 7 6 2" xfId="9341"/>
    <cellStyle name="Normal 2 2 2 2 13 7 7" xfId="9342"/>
    <cellStyle name="Normal 2 2 2 2 13 7 7 2" xfId="9343"/>
    <cellStyle name="Normal 2 2 2 2 13 7 8" xfId="9344"/>
    <cellStyle name="Normal 2 2 2 2 13 7 8 2" xfId="9345"/>
    <cellStyle name="Normal 2 2 2 2 13 7 9" xfId="9346"/>
    <cellStyle name="Normal 2 2 2 2 13 7 9 2" xfId="9347"/>
    <cellStyle name="Normal 2 2 2 2 13 8" xfId="9348"/>
    <cellStyle name="Normal 2 2 2 2 13 8 2" xfId="9349"/>
    <cellStyle name="Normal 2 2 2 2 13 9" xfId="9350"/>
    <cellStyle name="Normal 2 2 2 2 13 9 2" xfId="9351"/>
    <cellStyle name="Normal 2 2 2 2 14" xfId="9352"/>
    <cellStyle name="Normal 2 2 2 2 14 10" xfId="9353"/>
    <cellStyle name="Normal 2 2 2 2 14 10 2" xfId="9354"/>
    <cellStyle name="Normal 2 2 2 2 14 11" xfId="9355"/>
    <cellStyle name="Normal 2 2 2 2 14 11 2" xfId="9356"/>
    <cellStyle name="Normal 2 2 2 2 14 12" xfId="9357"/>
    <cellStyle name="Normal 2 2 2 2 14 12 2" xfId="9358"/>
    <cellStyle name="Normal 2 2 2 2 14 13" xfId="9359"/>
    <cellStyle name="Normal 2 2 2 2 14 2" xfId="9360"/>
    <cellStyle name="Normal 2 2 2 2 14 2 10" xfId="9361"/>
    <cellStyle name="Normal 2 2 2 2 14 2 10 2" xfId="9362"/>
    <cellStyle name="Normal 2 2 2 2 14 2 11" xfId="9363"/>
    <cellStyle name="Normal 2 2 2 2 14 2 11 2" xfId="9364"/>
    <cellStyle name="Normal 2 2 2 2 14 2 12" xfId="9365"/>
    <cellStyle name="Normal 2 2 2 2 14 2 2" xfId="9366"/>
    <cellStyle name="Normal 2 2 2 2 14 2 2 10" xfId="9367"/>
    <cellStyle name="Normal 2 2 2 2 14 2 2 10 2" xfId="9368"/>
    <cellStyle name="Normal 2 2 2 2 14 2 2 11" xfId="9369"/>
    <cellStyle name="Normal 2 2 2 2 14 2 2 2" xfId="9370"/>
    <cellStyle name="Normal 2 2 2 2 14 2 2 2 2" xfId="9371"/>
    <cellStyle name="Normal 2 2 2 2 14 2 2 3" xfId="9372"/>
    <cellStyle name="Normal 2 2 2 2 14 2 2 3 2" xfId="9373"/>
    <cellStyle name="Normal 2 2 2 2 14 2 2 4" xfId="9374"/>
    <cellStyle name="Normal 2 2 2 2 14 2 2 4 2" xfId="9375"/>
    <cellStyle name="Normal 2 2 2 2 14 2 2 5" xfId="9376"/>
    <cellStyle name="Normal 2 2 2 2 14 2 2 5 2" xfId="9377"/>
    <cellStyle name="Normal 2 2 2 2 14 2 2 6" xfId="9378"/>
    <cellStyle name="Normal 2 2 2 2 14 2 2 6 2" xfId="9379"/>
    <cellStyle name="Normal 2 2 2 2 14 2 2 7" xfId="9380"/>
    <cellStyle name="Normal 2 2 2 2 14 2 2 7 2" xfId="9381"/>
    <cellStyle name="Normal 2 2 2 2 14 2 2 8" xfId="9382"/>
    <cellStyle name="Normal 2 2 2 2 14 2 2 8 2" xfId="9383"/>
    <cellStyle name="Normal 2 2 2 2 14 2 2 9" xfId="9384"/>
    <cellStyle name="Normal 2 2 2 2 14 2 2 9 2" xfId="9385"/>
    <cellStyle name="Normal 2 2 2 2 14 2 3" xfId="9386"/>
    <cellStyle name="Normal 2 2 2 2 14 2 3 2" xfId="9387"/>
    <cellStyle name="Normal 2 2 2 2 14 2 4" xfId="9388"/>
    <cellStyle name="Normal 2 2 2 2 14 2 4 2" xfId="9389"/>
    <cellStyle name="Normal 2 2 2 2 14 2 5" xfId="9390"/>
    <cellStyle name="Normal 2 2 2 2 14 2 5 2" xfId="9391"/>
    <cellStyle name="Normal 2 2 2 2 14 2 6" xfId="9392"/>
    <cellStyle name="Normal 2 2 2 2 14 2 6 2" xfId="9393"/>
    <cellStyle name="Normal 2 2 2 2 14 2 7" xfId="9394"/>
    <cellStyle name="Normal 2 2 2 2 14 2 7 2" xfId="9395"/>
    <cellStyle name="Normal 2 2 2 2 14 2 8" xfId="9396"/>
    <cellStyle name="Normal 2 2 2 2 14 2 8 2" xfId="9397"/>
    <cellStyle name="Normal 2 2 2 2 14 2 9" xfId="9398"/>
    <cellStyle name="Normal 2 2 2 2 14 2 9 2" xfId="9399"/>
    <cellStyle name="Normal 2 2 2 2 14 3" xfId="9400"/>
    <cellStyle name="Normal 2 2 2 2 14 3 10" xfId="9401"/>
    <cellStyle name="Normal 2 2 2 2 14 3 10 2" xfId="9402"/>
    <cellStyle name="Normal 2 2 2 2 14 3 11" xfId="9403"/>
    <cellStyle name="Normal 2 2 2 2 14 3 2" xfId="9404"/>
    <cellStyle name="Normal 2 2 2 2 14 3 2 2" xfId="9405"/>
    <cellStyle name="Normal 2 2 2 2 14 3 3" xfId="9406"/>
    <cellStyle name="Normal 2 2 2 2 14 3 3 2" xfId="9407"/>
    <cellStyle name="Normal 2 2 2 2 14 3 4" xfId="9408"/>
    <cellStyle name="Normal 2 2 2 2 14 3 4 2" xfId="9409"/>
    <cellStyle name="Normal 2 2 2 2 14 3 5" xfId="9410"/>
    <cellStyle name="Normal 2 2 2 2 14 3 5 2" xfId="9411"/>
    <cellStyle name="Normal 2 2 2 2 14 3 6" xfId="9412"/>
    <cellStyle name="Normal 2 2 2 2 14 3 6 2" xfId="9413"/>
    <cellStyle name="Normal 2 2 2 2 14 3 7" xfId="9414"/>
    <cellStyle name="Normal 2 2 2 2 14 3 7 2" xfId="9415"/>
    <cellStyle name="Normal 2 2 2 2 14 3 8" xfId="9416"/>
    <cellStyle name="Normal 2 2 2 2 14 3 8 2" xfId="9417"/>
    <cellStyle name="Normal 2 2 2 2 14 3 9" xfId="9418"/>
    <cellStyle name="Normal 2 2 2 2 14 3 9 2" xfId="9419"/>
    <cellStyle name="Normal 2 2 2 2 14 4" xfId="9420"/>
    <cellStyle name="Normal 2 2 2 2 14 4 2" xfId="9421"/>
    <cellStyle name="Normal 2 2 2 2 14 5" xfId="9422"/>
    <cellStyle name="Normal 2 2 2 2 14 5 2" xfId="9423"/>
    <cellStyle name="Normal 2 2 2 2 14 6" xfId="9424"/>
    <cellStyle name="Normal 2 2 2 2 14 6 2" xfId="9425"/>
    <cellStyle name="Normal 2 2 2 2 14 7" xfId="9426"/>
    <cellStyle name="Normal 2 2 2 2 14 7 2" xfId="9427"/>
    <cellStyle name="Normal 2 2 2 2 14 8" xfId="9428"/>
    <cellStyle name="Normal 2 2 2 2 14 8 2" xfId="9429"/>
    <cellStyle name="Normal 2 2 2 2 14 9" xfId="9430"/>
    <cellStyle name="Normal 2 2 2 2 14 9 2" xfId="9431"/>
    <cellStyle name="Normal 2 2 2 2 15" xfId="9432"/>
    <cellStyle name="Normal 2 2 2 2 15 10" xfId="9433"/>
    <cellStyle name="Normal 2 2 2 2 15 10 2" xfId="9434"/>
    <cellStyle name="Normal 2 2 2 2 15 11" xfId="9435"/>
    <cellStyle name="Normal 2 2 2 2 15 11 2" xfId="9436"/>
    <cellStyle name="Normal 2 2 2 2 15 12" xfId="9437"/>
    <cellStyle name="Normal 2 2 2 2 15 12 2" xfId="9438"/>
    <cellStyle name="Normal 2 2 2 2 15 13" xfId="9439"/>
    <cellStyle name="Normal 2 2 2 2 15 2" xfId="9440"/>
    <cellStyle name="Normal 2 2 2 2 15 2 10" xfId="9441"/>
    <cellStyle name="Normal 2 2 2 2 15 2 10 2" xfId="9442"/>
    <cellStyle name="Normal 2 2 2 2 15 2 11" xfId="9443"/>
    <cellStyle name="Normal 2 2 2 2 15 2 11 2" xfId="9444"/>
    <cellStyle name="Normal 2 2 2 2 15 2 12" xfId="9445"/>
    <cellStyle name="Normal 2 2 2 2 15 2 2" xfId="9446"/>
    <cellStyle name="Normal 2 2 2 2 15 2 2 10" xfId="9447"/>
    <cellStyle name="Normal 2 2 2 2 15 2 2 10 2" xfId="9448"/>
    <cellStyle name="Normal 2 2 2 2 15 2 2 11" xfId="9449"/>
    <cellStyle name="Normal 2 2 2 2 15 2 2 2" xfId="9450"/>
    <cellStyle name="Normal 2 2 2 2 15 2 2 2 2" xfId="9451"/>
    <cellStyle name="Normal 2 2 2 2 15 2 2 3" xfId="9452"/>
    <cellStyle name="Normal 2 2 2 2 15 2 2 3 2" xfId="9453"/>
    <cellStyle name="Normal 2 2 2 2 15 2 2 4" xfId="9454"/>
    <cellStyle name="Normal 2 2 2 2 15 2 2 4 2" xfId="9455"/>
    <cellStyle name="Normal 2 2 2 2 15 2 2 5" xfId="9456"/>
    <cellStyle name="Normal 2 2 2 2 15 2 2 5 2" xfId="9457"/>
    <cellStyle name="Normal 2 2 2 2 15 2 2 6" xfId="9458"/>
    <cellStyle name="Normal 2 2 2 2 15 2 2 6 2" xfId="9459"/>
    <cellStyle name="Normal 2 2 2 2 15 2 2 7" xfId="9460"/>
    <cellStyle name="Normal 2 2 2 2 15 2 2 7 2" xfId="9461"/>
    <cellStyle name="Normal 2 2 2 2 15 2 2 8" xfId="9462"/>
    <cellStyle name="Normal 2 2 2 2 15 2 2 8 2" xfId="9463"/>
    <cellStyle name="Normal 2 2 2 2 15 2 2 9" xfId="9464"/>
    <cellStyle name="Normal 2 2 2 2 15 2 2 9 2" xfId="9465"/>
    <cellStyle name="Normal 2 2 2 2 15 2 3" xfId="9466"/>
    <cellStyle name="Normal 2 2 2 2 15 2 3 2" xfId="9467"/>
    <cellStyle name="Normal 2 2 2 2 15 2 4" xfId="9468"/>
    <cellStyle name="Normal 2 2 2 2 15 2 4 2" xfId="9469"/>
    <cellStyle name="Normal 2 2 2 2 15 2 5" xfId="9470"/>
    <cellStyle name="Normal 2 2 2 2 15 2 5 2" xfId="9471"/>
    <cellStyle name="Normal 2 2 2 2 15 2 6" xfId="9472"/>
    <cellStyle name="Normal 2 2 2 2 15 2 6 2" xfId="9473"/>
    <cellStyle name="Normal 2 2 2 2 15 2 7" xfId="9474"/>
    <cellStyle name="Normal 2 2 2 2 15 2 7 2" xfId="9475"/>
    <cellStyle name="Normal 2 2 2 2 15 2 8" xfId="9476"/>
    <cellStyle name="Normal 2 2 2 2 15 2 8 2" xfId="9477"/>
    <cellStyle name="Normal 2 2 2 2 15 2 9" xfId="9478"/>
    <cellStyle name="Normal 2 2 2 2 15 2 9 2" xfId="9479"/>
    <cellStyle name="Normal 2 2 2 2 15 3" xfId="9480"/>
    <cellStyle name="Normal 2 2 2 2 15 3 10" xfId="9481"/>
    <cellStyle name="Normal 2 2 2 2 15 3 10 2" xfId="9482"/>
    <cellStyle name="Normal 2 2 2 2 15 3 11" xfId="9483"/>
    <cellStyle name="Normal 2 2 2 2 15 3 2" xfId="9484"/>
    <cellStyle name="Normal 2 2 2 2 15 3 2 2" xfId="9485"/>
    <cellStyle name="Normal 2 2 2 2 15 3 3" xfId="9486"/>
    <cellStyle name="Normal 2 2 2 2 15 3 3 2" xfId="9487"/>
    <cellStyle name="Normal 2 2 2 2 15 3 4" xfId="9488"/>
    <cellStyle name="Normal 2 2 2 2 15 3 4 2" xfId="9489"/>
    <cellStyle name="Normal 2 2 2 2 15 3 5" xfId="9490"/>
    <cellStyle name="Normal 2 2 2 2 15 3 5 2" xfId="9491"/>
    <cellStyle name="Normal 2 2 2 2 15 3 6" xfId="9492"/>
    <cellStyle name="Normal 2 2 2 2 15 3 6 2" xfId="9493"/>
    <cellStyle name="Normal 2 2 2 2 15 3 7" xfId="9494"/>
    <cellStyle name="Normal 2 2 2 2 15 3 7 2" xfId="9495"/>
    <cellStyle name="Normal 2 2 2 2 15 3 8" xfId="9496"/>
    <cellStyle name="Normal 2 2 2 2 15 3 8 2" xfId="9497"/>
    <cellStyle name="Normal 2 2 2 2 15 3 9" xfId="9498"/>
    <cellStyle name="Normal 2 2 2 2 15 3 9 2" xfId="9499"/>
    <cellStyle name="Normal 2 2 2 2 15 4" xfId="9500"/>
    <cellStyle name="Normal 2 2 2 2 15 4 2" xfId="9501"/>
    <cellStyle name="Normal 2 2 2 2 15 5" xfId="9502"/>
    <cellStyle name="Normal 2 2 2 2 15 5 2" xfId="9503"/>
    <cellStyle name="Normal 2 2 2 2 15 6" xfId="9504"/>
    <cellStyle name="Normal 2 2 2 2 15 6 2" xfId="9505"/>
    <cellStyle name="Normal 2 2 2 2 15 7" xfId="9506"/>
    <cellStyle name="Normal 2 2 2 2 15 7 2" xfId="9507"/>
    <cellStyle name="Normal 2 2 2 2 15 8" xfId="9508"/>
    <cellStyle name="Normal 2 2 2 2 15 8 2" xfId="9509"/>
    <cellStyle name="Normal 2 2 2 2 15 9" xfId="9510"/>
    <cellStyle name="Normal 2 2 2 2 15 9 2" xfId="9511"/>
    <cellStyle name="Normal 2 2 2 2 16" xfId="9512"/>
    <cellStyle name="Normal 2 2 2 2 16 10" xfId="9513"/>
    <cellStyle name="Normal 2 2 2 2 16 10 2" xfId="9514"/>
    <cellStyle name="Normal 2 2 2 2 16 11" xfId="9515"/>
    <cellStyle name="Normal 2 2 2 2 16 11 2" xfId="9516"/>
    <cellStyle name="Normal 2 2 2 2 16 12" xfId="9517"/>
    <cellStyle name="Normal 2 2 2 2 16 12 2" xfId="9518"/>
    <cellStyle name="Normal 2 2 2 2 16 13" xfId="9519"/>
    <cellStyle name="Normal 2 2 2 2 16 2" xfId="9520"/>
    <cellStyle name="Normal 2 2 2 2 16 2 10" xfId="9521"/>
    <cellStyle name="Normal 2 2 2 2 16 2 10 2" xfId="9522"/>
    <cellStyle name="Normal 2 2 2 2 16 2 11" xfId="9523"/>
    <cellStyle name="Normal 2 2 2 2 16 2 11 2" xfId="9524"/>
    <cellStyle name="Normal 2 2 2 2 16 2 12" xfId="9525"/>
    <cellStyle name="Normal 2 2 2 2 16 2 2" xfId="9526"/>
    <cellStyle name="Normal 2 2 2 2 16 2 2 10" xfId="9527"/>
    <cellStyle name="Normal 2 2 2 2 16 2 2 10 2" xfId="9528"/>
    <cellStyle name="Normal 2 2 2 2 16 2 2 11" xfId="9529"/>
    <cellStyle name="Normal 2 2 2 2 16 2 2 2" xfId="9530"/>
    <cellStyle name="Normal 2 2 2 2 16 2 2 2 2" xfId="9531"/>
    <cellStyle name="Normal 2 2 2 2 16 2 2 3" xfId="9532"/>
    <cellStyle name="Normal 2 2 2 2 16 2 2 3 2" xfId="9533"/>
    <cellStyle name="Normal 2 2 2 2 16 2 2 4" xfId="9534"/>
    <cellStyle name="Normal 2 2 2 2 16 2 2 4 2" xfId="9535"/>
    <cellStyle name="Normal 2 2 2 2 16 2 2 5" xfId="9536"/>
    <cellStyle name="Normal 2 2 2 2 16 2 2 5 2" xfId="9537"/>
    <cellStyle name="Normal 2 2 2 2 16 2 2 6" xfId="9538"/>
    <cellStyle name="Normal 2 2 2 2 16 2 2 6 2" xfId="9539"/>
    <cellStyle name="Normal 2 2 2 2 16 2 2 7" xfId="9540"/>
    <cellStyle name="Normal 2 2 2 2 16 2 2 7 2" xfId="9541"/>
    <cellStyle name="Normal 2 2 2 2 16 2 2 8" xfId="9542"/>
    <cellStyle name="Normal 2 2 2 2 16 2 2 8 2" xfId="9543"/>
    <cellStyle name="Normal 2 2 2 2 16 2 2 9" xfId="9544"/>
    <cellStyle name="Normal 2 2 2 2 16 2 2 9 2" xfId="9545"/>
    <cellStyle name="Normal 2 2 2 2 16 2 3" xfId="9546"/>
    <cellStyle name="Normal 2 2 2 2 16 2 3 2" xfId="9547"/>
    <cellStyle name="Normal 2 2 2 2 16 2 4" xfId="9548"/>
    <cellStyle name="Normal 2 2 2 2 16 2 4 2" xfId="9549"/>
    <cellStyle name="Normal 2 2 2 2 16 2 5" xfId="9550"/>
    <cellStyle name="Normal 2 2 2 2 16 2 5 2" xfId="9551"/>
    <cellStyle name="Normal 2 2 2 2 16 2 6" xfId="9552"/>
    <cellStyle name="Normal 2 2 2 2 16 2 6 2" xfId="9553"/>
    <cellStyle name="Normal 2 2 2 2 16 2 7" xfId="9554"/>
    <cellStyle name="Normal 2 2 2 2 16 2 7 2" xfId="9555"/>
    <cellStyle name="Normal 2 2 2 2 16 2 8" xfId="9556"/>
    <cellStyle name="Normal 2 2 2 2 16 2 8 2" xfId="9557"/>
    <cellStyle name="Normal 2 2 2 2 16 2 9" xfId="9558"/>
    <cellStyle name="Normal 2 2 2 2 16 2 9 2" xfId="9559"/>
    <cellStyle name="Normal 2 2 2 2 16 3" xfId="9560"/>
    <cellStyle name="Normal 2 2 2 2 16 3 10" xfId="9561"/>
    <cellStyle name="Normal 2 2 2 2 16 3 10 2" xfId="9562"/>
    <cellStyle name="Normal 2 2 2 2 16 3 11" xfId="9563"/>
    <cellStyle name="Normal 2 2 2 2 16 3 2" xfId="9564"/>
    <cellStyle name="Normal 2 2 2 2 16 3 2 2" xfId="9565"/>
    <cellStyle name="Normal 2 2 2 2 16 3 3" xfId="9566"/>
    <cellStyle name="Normal 2 2 2 2 16 3 3 2" xfId="9567"/>
    <cellStyle name="Normal 2 2 2 2 16 3 4" xfId="9568"/>
    <cellStyle name="Normal 2 2 2 2 16 3 4 2" xfId="9569"/>
    <cellStyle name="Normal 2 2 2 2 16 3 5" xfId="9570"/>
    <cellStyle name="Normal 2 2 2 2 16 3 5 2" xfId="9571"/>
    <cellStyle name="Normal 2 2 2 2 16 3 6" xfId="9572"/>
    <cellStyle name="Normal 2 2 2 2 16 3 6 2" xfId="9573"/>
    <cellStyle name="Normal 2 2 2 2 16 3 7" xfId="9574"/>
    <cellStyle name="Normal 2 2 2 2 16 3 7 2" xfId="9575"/>
    <cellStyle name="Normal 2 2 2 2 16 3 8" xfId="9576"/>
    <cellStyle name="Normal 2 2 2 2 16 3 8 2" xfId="9577"/>
    <cellStyle name="Normal 2 2 2 2 16 3 9" xfId="9578"/>
    <cellStyle name="Normal 2 2 2 2 16 3 9 2" xfId="9579"/>
    <cellStyle name="Normal 2 2 2 2 16 4" xfId="9580"/>
    <cellStyle name="Normal 2 2 2 2 16 4 2" xfId="9581"/>
    <cellStyle name="Normal 2 2 2 2 16 5" xfId="9582"/>
    <cellStyle name="Normal 2 2 2 2 16 5 2" xfId="9583"/>
    <cellStyle name="Normal 2 2 2 2 16 6" xfId="9584"/>
    <cellStyle name="Normal 2 2 2 2 16 6 2" xfId="9585"/>
    <cellStyle name="Normal 2 2 2 2 16 7" xfId="9586"/>
    <cellStyle name="Normal 2 2 2 2 16 7 2" xfId="9587"/>
    <cellStyle name="Normal 2 2 2 2 16 8" xfId="9588"/>
    <cellStyle name="Normal 2 2 2 2 16 8 2" xfId="9589"/>
    <cellStyle name="Normal 2 2 2 2 16 9" xfId="9590"/>
    <cellStyle name="Normal 2 2 2 2 16 9 2" xfId="9591"/>
    <cellStyle name="Normal 2 2 2 2 17" xfId="41804"/>
    <cellStyle name="Normal 2 2 2 2 2" xfId="9592"/>
    <cellStyle name="Normal 2 2 2 2 2 10" xfId="9593"/>
    <cellStyle name="Normal 2 2 2 2 2 10 10" xfId="9594"/>
    <cellStyle name="Normal 2 2 2 2 2 10 10 2" xfId="9595"/>
    <cellStyle name="Normal 2 2 2 2 2 10 11" xfId="9596"/>
    <cellStyle name="Normal 2 2 2 2 2 10 11 2" xfId="9597"/>
    <cellStyle name="Normal 2 2 2 2 2 10 12" xfId="9598"/>
    <cellStyle name="Normal 2 2 2 2 2 10 2" xfId="9599"/>
    <cellStyle name="Normal 2 2 2 2 2 10 2 10" xfId="9600"/>
    <cellStyle name="Normal 2 2 2 2 2 10 2 10 2" xfId="9601"/>
    <cellStyle name="Normal 2 2 2 2 2 10 2 11" xfId="9602"/>
    <cellStyle name="Normal 2 2 2 2 2 10 2 2" xfId="9603"/>
    <cellStyle name="Normal 2 2 2 2 2 10 2 2 2" xfId="9604"/>
    <cellStyle name="Normal 2 2 2 2 2 10 2 3" xfId="9605"/>
    <cellStyle name="Normal 2 2 2 2 2 10 2 3 2" xfId="9606"/>
    <cellStyle name="Normal 2 2 2 2 2 10 2 4" xfId="9607"/>
    <cellStyle name="Normal 2 2 2 2 2 10 2 4 2" xfId="9608"/>
    <cellStyle name="Normal 2 2 2 2 2 10 2 5" xfId="9609"/>
    <cellStyle name="Normal 2 2 2 2 2 10 2 5 2" xfId="9610"/>
    <cellStyle name="Normal 2 2 2 2 2 10 2 6" xfId="9611"/>
    <cellStyle name="Normal 2 2 2 2 2 10 2 6 2" xfId="9612"/>
    <cellStyle name="Normal 2 2 2 2 2 10 2 7" xfId="9613"/>
    <cellStyle name="Normal 2 2 2 2 2 10 2 7 2" xfId="9614"/>
    <cellStyle name="Normal 2 2 2 2 2 10 2 8" xfId="9615"/>
    <cellStyle name="Normal 2 2 2 2 2 10 2 8 2" xfId="9616"/>
    <cellStyle name="Normal 2 2 2 2 2 10 2 9" xfId="9617"/>
    <cellStyle name="Normal 2 2 2 2 2 10 2 9 2" xfId="9618"/>
    <cellStyle name="Normal 2 2 2 2 2 10 3" xfId="9619"/>
    <cellStyle name="Normal 2 2 2 2 2 10 3 2" xfId="9620"/>
    <cellStyle name="Normal 2 2 2 2 2 10 4" xfId="9621"/>
    <cellStyle name="Normal 2 2 2 2 2 10 4 2" xfId="9622"/>
    <cellStyle name="Normal 2 2 2 2 2 10 5" xfId="9623"/>
    <cellStyle name="Normal 2 2 2 2 2 10 5 2" xfId="9624"/>
    <cellStyle name="Normal 2 2 2 2 2 10 6" xfId="9625"/>
    <cellStyle name="Normal 2 2 2 2 2 10 6 2" xfId="9626"/>
    <cellStyle name="Normal 2 2 2 2 2 10 7" xfId="9627"/>
    <cellStyle name="Normal 2 2 2 2 2 10 7 2" xfId="9628"/>
    <cellStyle name="Normal 2 2 2 2 2 10 8" xfId="9629"/>
    <cellStyle name="Normal 2 2 2 2 2 10 8 2" xfId="9630"/>
    <cellStyle name="Normal 2 2 2 2 2 10 9" xfId="9631"/>
    <cellStyle name="Normal 2 2 2 2 2 10 9 2" xfId="9632"/>
    <cellStyle name="Normal 2 2 2 2 2 11" xfId="9633"/>
    <cellStyle name="Normal 2 2 2 2 2 11 10" xfId="9634"/>
    <cellStyle name="Normal 2 2 2 2 2 11 10 2" xfId="9635"/>
    <cellStyle name="Normal 2 2 2 2 2 11 11" xfId="9636"/>
    <cellStyle name="Normal 2 2 2 2 2 11 2" xfId="9637"/>
    <cellStyle name="Normal 2 2 2 2 2 11 2 2" xfId="9638"/>
    <cellStyle name="Normal 2 2 2 2 2 11 3" xfId="9639"/>
    <cellStyle name="Normal 2 2 2 2 2 11 3 2" xfId="9640"/>
    <cellStyle name="Normal 2 2 2 2 2 11 4" xfId="9641"/>
    <cellStyle name="Normal 2 2 2 2 2 11 4 2" xfId="9642"/>
    <cellStyle name="Normal 2 2 2 2 2 11 5" xfId="9643"/>
    <cellStyle name="Normal 2 2 2 2 2 11 5 2" xfId="9644"/>
    <cellStyle name="Normal 2 2 2 2 2 11 6" xfId="9645"/>
    <cellStyle name="Normal 2 2 2 2 2 11 6 2" xfId="9646"/>
    <cellStyle name="Normal 2 2 2 2 2 11 7" xfId="9647"/>
    <cellStyle name="Normal 2 2 2 2 2 11 7 2" xfId="9648"/>
    <cellStyle name="Normal 2 2 2 2 2 11 8" xfId="9649"/>
    <cellStyle name="Normal 2 2 2 2 2 11 8 2" xfId="9650"/>
    <cellStyle name="Normal 2 2 2 2 2 11 9" xfId="9651"/>
    <cellStyle name="Normal 2 2 2 2 2 11 9 2" xfId="9652"/>
    <cellStyle name="Normal 2 2 2 2 2 12" xfId="9653"/>
    <cellStyle name="Normal 2 2 2 2 2 12 2" xfId="9654"/>
    <cellStyle name="Normal 2 2 2 2 2 13" xfId="9655"/>
    <cellStyle name="Normal 2 2 2 2 2 13 2" xfId="9656"/>
    <cellStyle name="Normal 2 2 2 2 2 14" xfId="9657"/>
    <cellStyle name="Normal 2 2 2 2 2 14 2" xfId="9658"/>
    <cellStyle name="Normal 2 2 2 2 2 15" xfId="9659"/>
    <cellStyle name="Normal 2 2 2 2 2 15 2" xfId="9660"/>
    <cellStyle name="Normal 2 2 2 2 2 16" xfId="9661"/>
    <cellStyle name="Normal 2 2 2 2 2 16 2" xfId="9662"/>
    <cellStyle name="Normal 2 2 2 2 2 17" xfId="9663"/>
    <cellStyle name="Normal 2 2 2 2 2 17 2" xfId="9664"/>
    <cellStyle name="Normal 2 2 2 2 2 18" xfId="9665"/>
    <cellStyle name="Normal 2 2 2 2 2 18 2" xfId="9666"/>
    <cellStyle name="Normal 2 2 2 2 2 19" xfId="9667"/>
    <cellStyle name="Normal 2 2 2 2 2 19 2" xfId="9668"/>
    <cellStyle name="Normal 2 2 2 2 2 2" xfId="9669"/>
    <cellStyle name="Normal 2 2 2 2 2 2 10" xfId="41805"/>
    <cellStyle name="Normal 2 2 2 2 2 2 2" xfId="9670"/>
    <cellStyle name="Normal 2 2 2 2 2 2 2 10" xfId="9671"/>
    <cellStyle name="Normal 2 2 2 2 2 2 2 10 2" xfId="9672"/>
    <cellStyle name="Normal 2 2 2 2 2 2 2 11" xfId="9673"/>
    <cellStyle name="Normal 2 2 2 2 2 2 2 11 2" xfId="9674"/>
    <cellStyle name="Normal 2 2 2 2 2 2 2 12" xfId="9675"/>
    <cellStyle name="Normal 2 2 2 2 2 2 2 12 2" xfId="9676"/>
    <cellStyle name="Normal 2 2 2 2 2 2 2 13" xfId="9677"/>
    <cellStyle name="Normal 2 2 2 2 2 2 2 13 2" xfId="9678"/>
    <cellStyle name="Normal 2 2 2 2 2 2 2 14" xfId="9679"/>
    <cellStyle name="Normal 2 2 2 2 2 2 2 14 2" xfId="9680"/>
    <cellStyle name="Normal 2 2 2 2 2 2 2 15" xfId="9681"/>
    <cellStyle name="Normal 2 2 2 2 2 2 2 15 2" xfId="9682"/>
    <cellStyle name="Normal 2 2 2 2 2 2 2 16" xfId="9683"/>
    <cellStyle name="Normal 2 2 2 2 2 2 2 16 2" xfId="9684"/>
    <cellStyle name="Normal 2 2 2 2 2 2 2 17" xfId="9685"/>
    <cellStyle name="Normal 2 2 2 2 2 2 2 17 2" xfId="9686"/>
    <cellStyle name="Normal 2 2 2 2 2 2 2 18" xfId="9687"/>
    <cellStyle name="Normal 2 2 2 2 2 2 2 2" xfId="9688"/>
    <cellStyle name="Normal 2 2 2 2 2 2 2 2 2" xfId="9689"/>
    <cellStyle name="Normal 2 2 2 2 2 2 2 2 2 10" xfId="9690"/>
    <cellStyle name="Normal 2 2 2 2 2 2 2 2 2 10 2" xfId="9691"/>
    <cellStyle name="Normal 2 2 2 2 2 2 2 2 2 11" xfId="9692"/>
    <cellStyle name="Normal 2 2 2 2 2 2 2 2 2 11 2" xfId="9693"/>
    <cellStyle name="Normal 2 2 2 2 2 2 2 2 2 12" xfId="9694"/>
    <cellStyle name="Normal 2 2 2 2 2 2 2 2 2 12 2" xfId="9695"/>
    <cellStyle name="Normal 2 2 2 2 2 2 2 2 2 13" xfId="9696"/>
    <cellStyle name="Normal 2 2 2 2 2 2 2 2 2 13 2" xfId="9697"/>
    <cellStyle name="Normal 2 2 2 2 2 2 2 2 2 14" xfId="9698"/>
    <cellStyle name="Normal 2 2 2 2 2 2 2 2 2 14 2" xfId="9699"/>
    <cellStyle name="Normal 2 2 2 2 2 2 2 2 2 15" xfId="9700"/>
    <cellStyle name="Normal 2 2 2 2 2 2 2 2 2 15 2" xfId="9701"/>
    <cellStyle name="Normal 2 2 2 2 2 2 2 2 2 16" xfId="9702"/>
    <cellStyle name="Normal 2 2 2 2 2 2 2 2 2 16 2" xfId="9703"/>
    <cellStyle name="Normal 2 2 2 2 2 2 2 2 2 17" xfId="9704"/>
    <cellStyle name="Normal 2 2 2 2 2 2 2 2 2 2" xfId="9705"/>
    <cellStyle name="Normal 2 2 2 2 2 2 2 2 2 2 2" xfId="41806"/>
    <cellStyle name="Normal 2 2 2 2 2 2 2 2 2 3" xfId="9706"/>
    <cellStyle name="Normal 2 2 2 2 2 2 2 2 2 3 2" xfId="41807"/>
    <cellStyle name="Normal 2 2 2 2 2 2 2 2 2 4" xfId="9707"/>
    <cellStyle name="Normal 2 2 2 2 2 2 2 2 2 4 2" xfId="41808"/>
    <cellStyle name="Normal 2 2 2 2 2 2 2 2 2 5" xfId="9708"/>
    <cellStyle name="Normal 2 2 2 2 2 2 2 2 2 5 2" xfId="41809"/>
    <cellStyle name="Normal 2 2 2 2 2 2 2 2 2 6" xfId="9709"/>
    <cellStyle name="Normal 2 2 2 2 2 2 2 2 2 6 10" xfId="9710"/>
    <cellStyle name="Normal 2 2 2 2 2 2 2 2 2 6 10 2" xfId="9711"/>
    <cellStyle name="Normal 2 2 2 2 2 2 2 2 2 6 11" xfId="9712"/>
    <cellStyle name="Normal 2 2 2 2 2 2 2 2 2 6 11 2" xfId="9713"/>
    <cellStyle name="Normal 2 2 2 2 2 2 2 2 2 6 12" xfId="9714"/>
    <cellStyle name="Normal 2 2 2 2 2 2 2 2 2 6 2" xfId="9715"/>
    <cellStyle name="Normal 2 2 2 2 2 2 2 2 2 6 2 10" xfId="9716"/>
    <cellStyle name="Normal 2 2 2 2 2 2 2 2 2 6 2 10 2" xfId="9717"/>
    <cellStyle name="Normal 2 2 2 2 2 2 2 2 2 6 2 11" xfId="9718"/>
    <cellStyle name="Normal 2 2 2 2 2 2 2 2 2 6 2 2" xfId="9719"/>
    <cellStyle name="Normal 2 2 2 2 2 2 2 2 2 6 2 2 2" xfId="9720"/>
    <cellStyle name="Normal 2 2 2 2 2 2 2 2 2 6 2 3" xfId="9721"/>
    <cellStyle name="Normal 2 2 2 2 2 2 2 2 2 6 2 3 2" xfId="9722"/>
    <cellStyle name="Normal 2 2 2 2 2 2 2 2 2 6 2 4" xfId="9723"/>
    <cellStyle name="Normal 2 2 2 2 2 2 2 2 2 6 2 4 2" xfId="9724"/>
    <cellStyle name="Normal 2 2 2 2 2 2 2 2 2 6 2 5" xfId="9725"/>
    <cellStyle name="Normal 2 2 2 2 2 2 2 2 2 6 2 5 2" xfId="9726"/>
    <cellStyle name="Normal 2 2 2 2 2 2 2 2 2 6 2 6" xfId="9727"/>
    <cellStyle name="Normal 2 2 2 2 2 2 2 2 2 6 2 6 2" xfId="9728"/>
    <cellStyle name="Normal 2 2 2 2 2 2 2 2 2 6 2 7" xfId="9729"/>
    <cellStyle name="Normal 2 2 2 2 2 2 2 2 2 6 2 7 2" xfId="9730"/>
    <cellStyle name="Normal 2 2 2 2 2 2 2 2 2 6 2 8" xfId="9731"/>
    <cellStyle name="Normal 2 2 2 2 2 2 2 2 2 6 2 8 2" xfId="9732"/>
    <cellStyle name="Normal 2 2 2 2 2 2 2 2 2 6 2 9" xfId="9733"/>
    <cellStyle name="Normal 2 2 2 2 2 2 2 2 2 6 2 9 2" xfId="9734"/>
    <cellStyle name="Normal 2 2 2 2 2 2 2 2 2 6 3" xfId="9735"/>
    <cellStyle name="Normal 2 2 2 2 2 2 2 2 2 6 3 2" xfId="9736"/>
    <cellStyle name="Normal 2 2 2 2 2 2 2 2 2 6 4" xfId="9737"/>
    <cellStyle name="Normal 2 2 2 2 2 2 2 2 2 6 4 2" xfId="9738"/>
    <cellStyle name="Normal 2 2 2 2 2 2 2 2 2 6 5" xfId="9739"/>
    <cellStyle name="Normal 2 2 2 2 2 2 2 2 2 6 5 2" xfId="9740"/>
    <cellStyle name="Normal 2 2 2 2 2 2 2 2 2 6 6" xfId="9741"/>
    <cellStyle name="Normal 2 2 2 2 2 2 2 2 2 6 6 2" xfId="9742"/>
    <cellStyle name="Normal 2 2 2 2 2 2 2 2 2 6 7" xfId="9743"/>
    <cellStyle name="Normal 2 2 2 2 2 2 2 2 2 6 7 2" xfId="9744"/>
    <cellStyle name="Normal 2 2 2 2 2 2 2 2 2 6 8" xfId="9745"/>
    <cellStyle name="Normal 2 2 2 2 2 2 2 2 2 6 8 2" xfId="9746"/>
    <cellStyle name="Normal 2 2 2 2 2 2 2 2 2 6 9" xfId="9747"/>
    <cellStyle name="Normal 2 2 2 2 2 2 2 2 2 6 9 2" xfId="9748"/>
    <cellStyle name="Normal 2 2 2 2 2 2 2 2 2 7" xfId="9749"/>
    <cellStyle name="Normal 2 2 2 2 2 2 2 2 2 7 10" xfId="9750"/>
    <cellStyle name="Normal 2 2 2 2 2 2 2 2 2 7 10 2" xfId="9751"/>
    <cellStyle name="Normal 2 2 2 2 2 2 2 2 2 7 11" xfId="9752"/>
    <cellStyle name="Normal 2 2 2 2 2 2 2 2 2 7 2" xfId="9753"/>
    <cellStyle name="Normal 2 2 2 2 2 2 2 2 2 7 2 2" xfId="9754"/>
    <cellStyle name="Normal 2 2 2 2 2 2 2 2 2 7 3" xfId="9755"/>
    <cellStyle name="Normal 2 2 2 2 2 2 2 2 2 7 3 2" xfId="9756"/>
    <cellStyle name="Normal 2 2 2 2 2 2 2 2 2 7 4" xfId="9757"/>
    <cellStyle name="Normal 2 2 2 2 2 2 2 2 2 7 4 2" xfId="9758"/>
    <cellStyle name="Normal 2 2 2 2 2 2 2 2 2 7 5" xfId="9759"/>
    <cellStyle name="Normal 2 2 2 2 2 2 2 2 2 7 5 2" xfId="9760"/>
    <cellStyle name="Normal 2 2 2 2 2 2 2 2 2 7 6" xfId="9761"/>
    <cellStyle name="Normal 2 2 2 2 2 2 2 2 2 7 6 2" xfId="9762"/>
    <cellStyle name="Normal 2 2 2 2 2 2 2 2 2 7 7" xfId="9763"/>
    <cellStyle name="Normal 2 2 2 2 2 2 2 2 2 7 7 2" xfId="9764"/>
    <cellStyle name="Normal 2 2 2 2 2 2 2 2 2 7 8" xfId="9765"/>
    <cellStyle name="Normal 2 2 2 2 2 2 2 2 2 7 8 2" xfId="9766"/>
    <cellStyle name="Normal 2 2 2 2 2 2 2 2 2 7 9" xfId="9767"/>
    <cellStyle name="Normal 2 2 2 2 2 2 2 2 2 7 9 2" xfId="9768"/>
    <cellStyle name="Normal 2 2 2 2 2 2 2 2 2 8" xfId="9769"/>
    <cellStyle name="Normal 2 2 2 2 2 2 2 2 2 8 2" xfId="9770"/>
    <cellStyle name="Normal 2 2 2 2 2 2 2 2 2 9" xfId="9771"/>
    <cellStyle name="Normal 2 2 2 2 2 2 2 2 2 9 2" xfId="9772"/>
    <cellStyle name="Normal 2 2 2 2 2 2 2 2 3" xfId="9773"/>
    <cellStyle name="Normal 2 2 2 2 2 2 2 2 3 10" xfId="9774"/>
    <cellStyle name="Normal 2 2 2 2 2 2 2 2 3 10 2" xfId="9775"/>
    <cellStyle name="Normal 2 2 2 2 2 2 2 2 3 11" xfId="9776"/>
    <cellStyle name="Normal 2 2 2 2 2 2 2 2 3 11 2" xfId="9777"/>
    <cellStyle name="Normal 2 2 2 2 2 2 2 2 3 12" xfId="9778"/>
    <cellStyle name="Normal 2 2 2 2 2 2 2 2 3 12 2" xfId="9779"/>
    <cellStyle name="Normal 2 2 2 2 2 2 2 2 3 13" xfId="9780"/>
    <cellStyle name="Normal 2 2 2 2 2 2 2 2 3 2" xfId="9781"/>
    <cellStyle name="Normal 2 2 2 2 2 2 2 2 3 2 10" xfId="9782"/>
    <cellStyle name="Normal 2 2 2 2 2 2 2 2 3 2 10 2" xfId="9783"/>
    <cellStyle name="Normal 2 2 2 2 2 2 2 2 3 2 11" xfId="9784"/>
    <cellStyle name="Normal 2 2 2 2 2 2 2 2 3 2 11 2" xfId="9785"/>
    <cellStyle name="Normal 2 2 2 2 2 2 2 2 3 2 12" xfId="9786"/>
    <cellStyle name="Normal 2 2 2 2 2 2 2 2 3 2 2" xfId="9787"/>
    <cellStyle name="Normal 2 2 2 2 2 2 2 2 3 2 2 10" xfId="9788"/>
    <cellStyle name="Normal 2 2 2 2 2 2 2 2 3 2 2 10 2" xfId="9789"/>
    <cellStyle name="Normal 2 2 2 2 2 2 2 2 3 2 2 11" xfId="9790"/>
    <cellStyle name="Normal 2 2 2 2 2 2 2 2 3 2 2 2" xfId="9791"/>
    <cellStyle name="Normal 2 2 2 2 2 2 2 2 3 2 2 2 2" xfId="9792"/>
    <cellStyle name="Normal 2 2 2 2 2 2 2 2 3 2 2 3" xfId="9793"/>
    <cellStyle name="Normal 2 2 2 2 2 2 2 2 3 2 2 3 2" xfId="9794"/>
    <cellStyle name="Normal 2 2 2 2 2 2 2 2 3 2 2 4" xfId="9795"/>
    <cellStyle name="Normal 2 2 2 2 2 2 2 2 3 2 2 4 2" xfId="9796"/>
    <cellStyle name="Normal 2 2 2 2 2 2 2 2 3 2 2 5" xfId="9797"/>
    <cellStyle name="Normal 2 2 2 2 2 2 2 2 3 2 2 5 2" xfId="9798"/>
    <cellStyle name="Normal 2 2 2 2 2 2 2 2 3 2 2 6" xfId="9799"/>
    <cellStyle name="Normal 2 2 2 2 2 2 2 2 3 2 2 6 2" xfId="9800"/>
    <cellStyle name="Normal 2 2 2 2 2 2 2 2 3 2 2 7" xfId="9801"/>
    <cellStyle name="Normal 2 2 2 2 2 2 2 2 3 2 2 7 2" xfId="9802"/>
    <cellStyle name="Normal 2 2 2 2 2 2 2 2 3 2 2 8" xfId="9803"/>
    <cellStyle name="Normal 2 2 2 2 2 2 2 2 3 2 2 8 2" xfId="9804"/>
    <cellStyle name="Normal 2 2 2 2 2 2 2 2 3 2 2 9" xfId="9805"/>
    <cellStyle name="Normal 2 2 2 2 2 2 2 2 3 2 2 9 2" xfId="9806"/>
    <cellStyle name="Normal 2 2 2 2 2 2 2 2 3 2 3" xfId="9807"/>
    <cellStyle name="Normal 2 2 2 2 2 2 2 2 3 2 3 2" xfId="9808"/>
    <cellStyle name="Normal 2 2 2 2 2 2 2 2 3 2 4" xfId="9809"/>
    <cellStyle name="Normal 2 2 2 2 2 2 2 2 3 2 4 2" xfId="9810"/>
    <cellStyle name="Normal 2 2 2 2 2 2 2 2 3 2 5" xfId="9811"/>
    <cellStyle name="Normal 2 2 2 2 2 2 2 2 3 2 5 2" xfId="9812"/>
    <cellStyle name="Normal 2 2 2 2 2 2 2 2 3 2 6" xfId="9813"/>
    <cellStyle name="Normal 2 2 2 2 2 2 2 2 3 2 6 2" xfId="9814"/>
    <cellStyle name="Normal 2 2 2 2 2 2 2 2 3 2 7" xfId="9815"/>
    <cellStyle name="Normal 2 2 2 2 2 2 2 2 3 2 7 2" xfId="9816"/>
    <cellStyle name="Normal 2 2 2 2 2 2 2 2 3 2 8" xfId="9817"/>
    <cellStyle name="Normal 2 2 2 2 2 2 2 2 3 2 8 2" xfId="9818"/>
    <cellStyle name="Normal 2 2 2 2 2 2 2 2 3 2 9" xfId="9819"/>
    <cellStyle name="Normal 2 2 2 2 2 2 2 2 3 2 9 2" xfId="9820"/>
    <cellStyle name="Normal 2 2 2 2 2 2 2 2 3 3" xfId="9821"/>
    <cellStyle name="Normal 2 2 2 2 2 2 2 2 3 3 10" xfId="9822"/>
    <cellStyle name="Normal 2 2 2 2 2 2 2 2 3 3 10 2" xfId="9823"/>
    <cellStyle name="Normal 2 2 2 2 2 2 2 2 3 3 11" xfId="9824"/>
    <cellStyle name="Normal 2 2 2 2 2 2 2 2 3 3 2" xfId="9825"/>
    <cellStyle name="Normal 2 2 2 2 2 2 2 2 3 3 2 2" xfId="9826"/>
    <cellStyle name="Normal 2 2 2 2 2 2 2 2 3 3 3" xfId="9827"/>
    <cellStyle name="Normal 2 2 2 2 2 2 2 2 3 3 3 2" xfId="9828"/>
    <cellStyle name="Normal 2 2 2 2 2 2 2 2 3 3 4" xfId="9829"/>
    <cellStyle name="Normal 2 2 2 2 2 2 2 2 3 3 4 2" xfId="9830"/>
    <cellStyle name="Normal 2 2 2 2 2 2 2 2 3 3 5" xfId="9831"/>
    <cellStyle name="Normal 2 2 2 2 2 2 2 2 3 3 5 2" xfId="9832"/>
    <cellStyle name="Normal 2 2 2 2 2 2 2 2 3 3 6" xfId="9833"/>
    <cellStyle name="Normal 2 2 2 2 2 2 2 2 3 3 6 2" xfId="9834"/>
    <cellStyle name="Normal 2 2 2 2 2 2 2 2 3 3 7" xfId="9835"/>
    <cellStyle name="Normal 2 2 2 2 2 2 2 2 3 3 7 2" xfId="9836"/>
    <cellStyle name="Normal 2 2 2 2 2 2 2 2 3 3 8" xfId="9837"/>
    <cellStyle name="Normal 2 2 2 2 2 2 2 2 3 3 8 2" xfId="9838"/>
    <cellStyle name="Normal 2 2 2 2 2 2 2 2 3 3 9" xfId="9839"/>
    <cellStyle name="Normal 2 2 2 2 2 2 2 2 3 3 9 2" xfId="9840"/>
    <cellStyle name="Normal 2 2 2 2 2 2 2 2 3 4" xfId="9841"/>
    <cellStyle name="Normal 2 2 2 2 2 2 2 2 3 4 2" xfId="9842"/>
    <cellStyle name="Normal 2 2 2 2 2 2 2 2 3 5" xfId="9843"/>
    <cellStyle name="Normal 2 2 2 2 2 2 2 2 3 5 2" xfId="9844"/>
    <cellStyle name="Normal 2 2 2 2 2 2 2 2 3 6" xfId="9845"/>
    <cellStyle name="Normal 2 2 2 2 2 2 2 2 3 6 2" xfId="9846"/>
    <cellStyle name="Normal 2 2 2 2 2 2 2 2 3 7" xfId="9847"/>
    <cellStyle name="Normal 2 2 2 2 2 2 2 2 3 7 2" xfId="9848"/>
    <cellStyle name="Normal 2 2 2 2 2 2 2 2 3 8" xfId="9849"/>
    <cellStyle name="Normal 2 2 2 2 2 2 2 2 3 8 2" xfId="9850"/>
    <cellStyle name="Normal 2 2 2 2 2 2 2 2 3 9" xfId="9851"/>
    <cellStyle name="Normal 2 2 2 2 2 2 2 2 3 9 2" xfId="9852"/>
    <cellStyle name="Normal 2 2 2 2 2 2 2 2 4" xfId="9853"/>
    <cellStyle name="Normal 2 2 2 2 2 2 2 2 4 10" xfId="9854"/>
    <cellStyle name="Normal 2 2 2 2 2 2 2 2 4 10 2" xfId="9855"/>
    <cellStyle name="Normal 2 2 2 2 2 2 2 2 4 11" xfId="9856"/>
    <cellStyle name="Normal 2 2 2 2 2 2 2 2 4 11 2" xfId="9857"/>
    <cellStyle name="Normal 2 2 2 2 2 2 2 2 4 12" xfId="9858"/>
    <cellStyle name="Normal 2 2 2 2 2 2 2 2 4 12 2" xfId="9859"/>
    <cellStyle name="Normal 2 2 2 2 2 2 2 2 4 13" xfId="9860"/>
    <cellStyle name="Normal 2 2 2 2 2 2 2 2 4 2" xfId="9861"/>
    <cellStyle name="Normal 2 2 2 2 2 2 2 2 4 2 10" xfId="9862"/>
    <cellStyle name="Normal 2 2 2 2 2 2 2 2 4 2 10 2" xfId="9863"/>
    <cellStyle name="Normal 2 2 2 2 2 2 2 2 4 2 11" xfId="9864"/>
    <cellStyle name="Normal 2 2 2 2 2 2 2 2 4 2 11 2" xfId="9865"/>
    <cellStyle name="Normal 2 2 2 2 2 2 2 2 4 2 12" xfId="9866"/>
    <cellStyle name="Normal 2 2 2 2 2 2 2 2 4 2 2" xfId="9867"/>
    <cellStyle name="Normal 2 2 2 2 2 2 2 2 4 2 2 10" xfId="9868"/>
    <cellStyle name="Normal 2 2 2 2 2 2 2 2 4 2 2 10 2" xfId="9869"/>
    <cellStyle name="Normal 2 2 2 2 2 2 2 2 4 2 2 11" xfId="9870"/>
    <cellStyle name="Normal 2 2 2 2 2 2 2 2 4 2 2 2" xfId="9871"/>
    <cellStyle name="Normal 2 2 2 2 2 2 2 2 4 2 2 2 2" xfId="9872"/>
    <cellStyle name="Normal 2 2 2 2 2 2 2 2 4 2 2 3" xfId="9873"/>
    <cellStyle name="Normal 2 2 2 2 2 2 2 2 4 2 2 3 2" xfId="9874"/>
    <cellStyle name="Normal 2 2 2 2 2 2 2 2 4 2 2 4" xfId="9875"/>
    <cellStyle name="Normal 2 2 2 2 2 2 2 2 4 2 2 4 2" xfId="9876"/>
    <cellStyle name="Normal 2 2 2 2 2 2 2 2 4 2 2 5" xfId="9877"/>
    <cellStyle name="Normal 2 2 2 2 2 2 2 2 4 2 2 5 2" xfId="9878"/>
    <cellStyle name="Normal 2 2 2 2 2 2 2 2 4 2 2 6" xfId="9879"/>
    <cellStyle name="Normal 2 2 2 2 2 2 2 2 4 2 2 6 2" xfId="9880"/>
    <cellStyle name="Normal 2 2 2 2 2 2 2 2 4 2 2 7" xfId="9881"/>
    <cellStyle name="Normal 2 2 2 2 2 2 2 2 4 2 2 7 2" xfId="9882"/>
    <cellStyle name="Normal 2 2 2 2 2 2 2 2 4 2 2 8" xfId="9883"/>
    <cellStyle name="Normal 2 2 2 2 2 2 2 2 4 2 2 8 2" xfId="9884"/>
    <cellStyle name="Normal 2 2 2 2 2 2 2 2 4 2 2 9" xfId="9885"/>
    <cellStyle name="Normal 2 2 2 2 2 2 2 2 4 2 2 9 2" xfId="9886"/>
    <cellStyle name="Normal 2 2 2 2 2 2 2 2 4 2 3" xfId="9887"/>
    <cellStyle name="Normal 2 2 2 2 2 2 2 2 4 2 3 2" xfId="9888"/>
    <cellStyle name="Normal 2 2 2 2 2 2 2 2 4 2 4" xfId="9889"/>
    <cellStyle name="Normal 2 2 2 2 2 2 2 2 4 2 4 2" xfId="9890"/>
    <cellStyle name="Normal 2 2 2 2 2 2 2 2 4 2 5" xfId="9891"/>
    <cellStyle name="Normal 2 2 2 2 2 2 2 2 4 2 5 2" xfId="9892"/>
    <cellStyle name="Normal 2 2 2 2 2 2 2 2 4 2 6" xfId="9893"/>
    <cellStyle name="Normal 2 2 2 2 2 2 2 2 4 2 6 2" xfId="9894"/>
    <cellStyle name="Normal 2 2 2 2 2 2 2 2 4 2 7" xfId="9895"/>
    <cellStyle name="Normal 2 2 2 2 2 2 2 2 4 2 7 2" xfId="9896"/>
    <cellStyle name="Normal 2 2 2 2 2 2 2 2 4 2 8" xfId="9897"/>
    <cellStyle name="Normal 2 2 2 2 2 2 2 2 4 2 8 2" xfId="9898"/>
    <cellStyle name="Normal 2 2 2 2 2 2 2 2 4 2 9" xfId="9899"/>
    <cellStyle name="Normal 2 2 2 2 2 2 2 2 4 2 9 2" xfId="9900"/>
    <cellStyle name="Normal 2 2 2 2 2 2 2 2 4 3" xfId="9901"/>
    <cellStyle name="Normal 2 2 2 2 2 2 2 2 4 3 10" xfId="9902"/>
    <cellStyle name="Normal 2 2 2 2 2 2 2 2 4 3 10 2" xfId="9903"/>
    <cellStyle name="Normal 2 2 2 2 2 2 2 2 4 3 11" xfId="9904"/>
    <cellStyle name="Normal 2 2 2 2 2 2 2 2 4 3 2" xfId="9905"/>
    <cellStyle name="Normal 2 2 2 2 2 2 2 2 4 3 2 2" xfId="9906"/>
    <cellStyle name="Normal 2 2 2 2 2 2 2 2 4 3 3" xfId="9907"/>
    <cellStyle name="Normal 2 2 2 2 2 2 2 2 4 3 3 2" xfId="9908"/>
    <cellStyle name="Normal 2 2 2 2 2 2 2 2 4 3 4" xfId="9909"/>
    <cellStyle name="Normal 2 2 2 2 2 2 2 2 4 3 4 2" xfId="9910"/>
    <cellStyle name="Normal 2 2 2 2 2 2 2 2 4 3 5" xfId="9911"/>
    <cellStyle name="Normal 2 2 2 2 2 2 2 2 4 3 5 2" xfId="9912"/>
    <cellStyle name="Normal 2 2 2 2 2 2 2 2 4 3 6" xfId="9913"/>
    <cellStyle name="Normal 2 2 2 2 2 2 2 2 4 3 6 2" xfId="9914"/>
    <cellStyle name="Normal 2 2 2 2 2 2 2 2 4 3 7" xfId="9915"/>
    <cellStyle name="Normal 2 2 2 2 2 2 2 2 4 3 7 2" xfId="9916"/>
    <cellStyle name="Normal 2 2 2 2 2 2 2 2 4 3 8" xfId="9917"/>
    <cellStyle name="Normal 2 2 2 2 2 2 2 2 4 3 8 2" xfId="9918"/>
    <cellStyle name="Normal 2 2 2 2 2 2 2 2 4 3 9" xfId="9919"/>
    <cellStyle name="Normal 2 2 2 2 2 2 2 2 4 3 9 2" xfId="9920"/>
    <cellStyle name="Normal 2 2 2 2 2 2 2 2 4 4" xfId="9921"/>
    <cellStyle name="Normal 2 2 2 2 2 2 2 2 4 4 2" xfId="9922"/>
    <cellStyle name="Normal 2 2 2 2 2 2 2 2 4 5" xfId="9923"/>
    <cellStyle name="Normal 2 2 2 2 2 2 2 2 4 5 2" xfId="9924"/>
    <cellStyle name="Normal 2 2 2 2 2 2 2 2 4 6" xfId="9925"/>
    <cellStyle name="Normal 2 2 2 2 2 2 2 2 4 6 2" xfId="9926"/>
    <cellStyle name="Normal 2 2 2 2 2 2 2 2 4 7" xfId="9927"/>
    <cellStyle name="Normal 2 2 2 2 2 2 2 2 4 7 2" xfId="9928"/>
    <cellStyle name="Normal 2 2 2 2 2 2 2 2 4 8" xfId="9929"/>
    <cellStyle name="Normal 2 2 2 2 2 2 2 2 4 8 2" xfId="9930"/>
    <cellStyle name="Normal 2 2 2 2 2 2 2 2 4 9" xfId="9931"/>
    <cellStyle name="Normal 2 2 2 2 2 2 2 2 4 9 2" xfId="9932"/>
    <cellStyle name="Normal 2 2 2 2 2 2 2 2 5" xfId="9933"/>
    <cellStyle name="Normal 2 2 2 2 2 2 2 2 5 10" xfId="9934"/>
    <cellStyle name="Normal 2 2 2 2 2 2 2 2 5 10 2" xfId="9935"/>
    <cellStyle name="Normal 2 2 2 2 2 2 2 2 5 11" xfId="9936"/>
    <cellStyle name="Normal 2 2 2 2 2 2 2 2 5 11 2" xfId="9937"/>
    <cellStyle name="Normal 2 2 2 2 2 2 2 2 5 12" xfId="9938"/>
    <cellStyle name="Normal 2 2 2 2 2 2 2 2 5 12 2" xfId="9939"/>
    <cellStyle name="Normal 2 2 2 2 2 2 2 2 5 13" xfId="9940"/>
    <cellStyle name="Normal 2 2 2 2 2 2 2 2 5 2" xfId="9941"/>
    <cellStyle name="Normal 2 2 2 2 2 2 2 2 5 2 10" xfId="9942"/>
    <cellStyle name="Normal 2 2 2 2 2 2 2 2 5 2 10 2" xfId="9943"/>
    <cellStyle name="Normal 2 2 2 2 2 2 2 2 5 2 11" xfId="9944"/>
    <cellStyle name="Normal 2 2 2 2 2 2 2 2 5 2 11 2" xfId="9945"/>
    <cellStyle name="Normal 2 2 2 2 2 2 2 2 5 2 12" xfId="9946"/>
    <cellStyle name="Normal 2 2 2 2 2 2 2 2 5 2 2" xfId="9947"/>
    <cellStyle name="Normal 2 2 2 2 2 2 2 2 5 2 2 10" xfId="9948"/>
    <cellStyle name="Normal 2 2 2 2 2 2 2 2 5 2 2 10 2" xfId="9949"/>
    <cellStyle name="Normal 2 2 2 2 2 2 2 2 5 2 2 11" xfId="9950"/>
    <cellStyle name="Normal 2 2 2 2 2 2 2 2 5 2 2 2" xfId="9951"/>
    <cellStyle name="Normal 2 2 2 2 2 2 2 2 5 2 2 2 2" xfId="9952"/>
    <cellStyle name="Normal 2 2 2 2 2 2 2 2 5 2 2 3" xfId="9953"/>
    <cellStyle name="Normal 2 2 2 2 2 2 2 2 5 2 2 3 2" xfId="9954"/>
    <cellStyle name="Normal 2 2 2 2 2 2 2 2 5 2 2 4" xfId="9955"/>
    <cellStyle name="Normal 2 2 2 2 2 2 2 2 5 2 2 4 2" xfId="9956"/>
    <cellStyle name="Normal 2 2 2 2 2 2 2 2 5 2 2 5" xfId="9957"/>
    <cellStyle name="Normal 2 2 2 2 2 2 2 2 5 2 2 5 2" xfId="9958"/>
    <cellStyle name="Normal 2 2 2 2 2 2 2 2 5 2 2 6" xfId="9959"/>
    <cellStyle name="Normal 2 2 2 2 2 2 2 2 5 2 2 6 2" xfId="9960"/>
    <cellStyle name="Normal 2 2 2 2 2 2 2 2 5 2 2 7" xfId="9961"/>
    <cellStyle name="Normal 2 2 2 2 2 2 2 2 5 2 2 7 2" xfId="9962"/>
    <cellStyle name="Normal 2 2 2 2 2 2 2 2 5 2 2 8" xfId="9963"/>
    <cellStyle name="Normal 2 2 2 2 2 2 2 2 5 2 2 8 2" xfId="9964"/>
    <cellStyle name="Normal 2 2 2 2 2 2 2 2 5 2 2 9" xfId="9965"/>
    <cellStyle name="Normal 2 2 2 2 2 2 2 2 5 2 2 9 2" xfId="9966"/>
    <cellStyle name="Normal 2 2 2 2 2 2 2 2 5 2 3" xfId="9967"/>
    <cellStyle name="Normal 2 2 2 2 2 2 2 2 5 2 3 2" xfId="9968"/>
    <cellStyle name="Normal 2 2 2 2 2 2 2 2 5 2 4" xfId="9969"/>
    <cellStyle name="Normal 2 2 2 2 2 2 2 2 5 2 4 2" xfId="9970"/>
    <cellStyle name="Normal 2 2 2 2 2 2 2 2 5 2 5" xfId="9971"/>
    <cellStyle name="Normal 2 2 2 2 2 2 2 2 5 2 5 2" xfId="9972"/>
    <cellStyle name="Normal 2 2 2 2 2 2 2 2 5 2 6" xfId="9973"/>
    <cellStyle name="Normal 2 2 2 2 2 2 2 2 5 2 6 2" xfId="9974"/>
    <cellStyle name="Normal 2 2 2 2 2 2 2 2 5 2 7" xfId="9975"/>
    <cellStyle name="Normal 2 2 2 2 2 2 2 2 5 2 7 2" xfId="9976"/>
    <cellStyle name="Normal 2 2 2 2 2 2 2 2 5 2 8" xfId="9977"/>
    <cellStyle name="Normal 2 2 2 2 2 2 2 2 5 2 8 2" xfId="9978"/>
    <cellStyle name="Normal 2 2 2 2 2 2 2 2 5 2 9" xfId="9979"/>
    <cellStyle name="Normal 2 2 2 2 2 2 2 2 5 2 9 2" xfId="9980"/>
    <cellStyle name="Normal 2 2 2 2 2 2 2 2 5 3" xfId="9981"/>
    <cellStyle name="Normal 2 2 2 2 2 2 2 2 5 3 10" xfId="9982"/>
    <cellStyle name="Normal 2 2 2 2 2 2 2 2 5 3 10 2" xfId="9983"/>
    <cellStyle name="Normal 2 2 2 2 2 2 2 2 5 3 11" xfId="9984"/>
    <cellStyle name="Normal 2 2 2 2 2 2 2 2 5 3 2" xfId="9985"/>
    <cellStyle name="Normal 2 2 2 2 2 2 2 2 5 3 2 2" xfId="9986"/>
    <cellStyle name="Normal 2 2 2 2 2 2 2 2 5 3 3" xfId="9987"/>
    <cellStyle name="Normal 2 2 2 2 2 2 2 2 5 3 3 2" xfId="9988"/>
    <cellStyle name="Normal 2 2 2 2 2 2 2 2 5 3 4" xfId="9989"/>
    <cellStyle name="Normal 2 2 2 2 2 2 2 2 5 3 4 2" xfId="9990"/>
    <cellStyle name="Normal 2 2 2 2 2 2 2 2 5 3 5" xfId="9991"/>
    <cellStyle name="Normal 2 2 2 2 2 2 2 2 5 3 5 2" xfId="9992"/>
    <cellStyle name="Normal 2 2 2 2 2 2 2 2 5 3 6" xfId="9993"/>
    <cellStyle name="Normal 2 2 2 2 2 2 2 2 5 3 6 2" xfId="9994"/>
    <cellStyle name="Normal 2 2 2 2 2 2 2 2 5 3 7" xfId="9995"/>
    <cellStyle name="Normal 2 2 2 2 2 2 2 2 5 3 7 2" xfId="9996"/>
    <cellStyle name="Normal 2 2 2 2 2 2 2 2 5 3 8" xfId="9997"/>
    <cellStyle name="Normal 2 2 2 2 2 2 2 2 5 3 8 2" xfId="9998"/>
    <cellStyle name="Normal 2 2 2 2 2 2 2 2 5 3 9" xfId="9999"/>
    <cellStyle name="Normal 2 2 2 2 2 2 2 2 5 3 9 2" xfId="10000"/>
    <cellStyle name="Normal 2 2 2 2 2 2 2 2 5 4" xfId="10001"/>
    <cellStyle name="Normal 2 2 2 2 2 2 2 2 5 4 2" xfId="10002"/>
    <cellStyle name="Normal 2 2 2 2 2 2 2 2 5 5" xfId="10003"/>
    <cellStyle name="Normal 2 2 2 2 2 2 2 2 5 5 2" xfId="10004"/>
    <cellStyle name="Normal 2 2 2 2 2 2 2 2 5 6" xfId="10005"/>
    <cellStyle name="Normal 2 2 2 2 2 2 2 2 5 6 2" xfId="10006"/>
    <cellStyle name="Normal 2 2 2 2 2 2 2 2 5 7" xfId="10007"/>
    <cellStyle name="Normal 2 2 2 2 2 2 2 2 5 7 2" xfId="10008"/>
    <cellStyle name="Normal 2 2 2 2 2 2 2 2 5 8" xfId="10009"/>
    <cellStyle name="Normal 2 2 2 2 2 2 2 2 5 8 2" xfId="10010"/>
    <cellStyle name="Normal 2 2 2 2 2 2 2 2 5 9" xfId="10011"/>
    <cellStyle name="Normal 2 2 2 2 2 2 2 2 5 9 2" xfId="10012"/>
    <cellStyle name="Normal 2 2 2 2 2 2 2 2 6" xfId="41810"/>
    <cellStyle name="Normal 2 2 2 2 2 2 2 3" xfId="10013"/>
    <cellStyle name="Normal 2 2 2 2 2 2 2 3 2" xfId="41811"/>
    <cellStyle name="Normal 2 2 2 2 2 2 2 4" xfId="10014"/>
    <cellStyle name="Normal 2 2 2 2 2 2 2 4 2" xfId="41812"/>
    <cellStyle name="Normal 2 2 2 2 2 2 2 5" xfId="10015"/>
    <cellStyle name="Normal 2 2 2 2 2 2 2 5 2" xfId="41813"/>
    <cellStyle name="Normal 2 2 2 2 2 2 2 6" xfId="10016"/>
    <cellStyle name="Normal 2 2 2 2 2 2 2 6 2" xfId="41814"/>
    <cellStyle name="Normal 2 2 2 2 2 2 2 7" xfId="10017"/>
    <cellStyle name="Normal 2 2 2 2 2 2 2 7 10" xfId="10018"/>
    <cellStyle name="Normal 2 2 2 2 2 2 2 7 10 2" xfId="10019"/>
    <cellStyle name="Normal 2 2 2 2 2 2 2 7 11" xfId="10020"/>
    <cellStyle name="Normal 2 2 2 2 2 2 2 7 11 2" xfId="10021"/>
    <cellStyle name="Normal 2 2 2 2 2 2 2 7 12" xfId="10022"/>
    <cellStyle name="Normal 2 2 2 2 2 2 2 7 2" xfId="10023"/>
    <cellStyle name="Normal 2 2 2 2 2 2 2 7 2 10" xfId="10024"/>
    <cellStyle name="Normal 2 2 2 2 2 2 2 7 2 10 2" xfId="10025"/>
    <cellStyle name="Normal 2 2 2 2 2 2 2 7 2 11" xfId="10026"/>
    <cellStyle name="Normal 2 2 2 2 2 2 2 7 2 2" xfId="10027"/>
    <cellStyle name="Normal 2 2 2 2 2 2 2 7 2 2 2" xfId="10028"/>
    <cellStyle name="Normal 2 2 2 2 2 2 2 7 2 3" xfId="10029"/>
    <cellStyle name="Normal 2 2 2 2 2 2 2 7 2 3 2" xfId="10030"/>
    <cellStyle name="Normal 2 2 2 2 2 2 2 7 2 4" xfId="10031"/>
    <cellStyle name="Normal 2 2 2 2 2 2 2 7 2 4 2" xfId="10032"/>
    <cellStyle name="Normal 2 2 2 2 2 2 2 7 2 5" xfId="10033"/>
    <cellStyle name="Normal 2 2 2 2 2 2 2 7 2 5 2" xfId="10034"/>
    <cellStyle name="Normal 2 2 2 2 2 2 2 7 2 6" xfId="10035"/>
    <cellStyle name="Normal 2 2 2 2 2 2 2 7 2 6 2" xfId="10036"/>
    <cellStyle name="Normal 2 2 2 2 2 2 2 7 2 7" xfId="10037"/>
    <cellStyle name="Normal 2 2 2 2 2 2 2 7 2 7 2" xfId="10038"/>
    <cellStyle name="Normal 2 2 2 2 2 2 2 7 2 8" xfId="10039"/>
    <cellStyle name="Normal 2 2 2 2 2 2 2 7 2 8 2" xfId="10040"/>
    <cellStyle name="Normal 2 2 2 2 2 2 2 7 2 9" xfId="10041"/>
    <cellStyle name="Normal 2 2 2 2 2 2 2 7 2 9 2" xfId="10042"/>
    <cellStyle name="Normal 2 2 2 2 2 2 2 7 3" xfId="10043"/>
    <cellStyle name="Normal 2 2 2 2 2 2 2 7 3 2" xfId="10044"/>
    <cellStyle name="Normal 2 2 2 2 2 2 2 7 4" xfId="10045"/>
    <cellStyle name="Normal 2 2 2 2 2 2 2 7 4 2" xfId="10046"/>
    <cellStyle name="Normal 2 2 2 2 2 2 2 7 5" xfId="10047"/>
    <cellStyle name="Normal 2 2 2 2 2 2 2 7 5 2" xfId="10048"/>
    <cellStyle name="Normal 2 2 2 2 2 2 2 7 6" xfId="10049"/>
    <cellStyle name="Normal 2 2 2 2 2 2 2 7 6 2" xfId="10050"/>
    <cellStyle name="Normal 2 2 2 2 2 2 2 7 7" xfId="10051"/>
    <cellStyle name="Normal 2 2 2 2 2 2 2 7 7 2" xfId="10052"/>
    <cellStyle name="Normal 2 2 2 2 2 2 2 7 8" xfId="10053"/>
    <cellStyle name="Normal 2 2 2 2 2 2 2 7 8 2" xfId="10054"/>
    <cellStyle name="Normal 2 2 2 2 2 2 2 7 9" xfId="10055"/>
    <cellStyle name="Normal 2 2 2 2 2 2 2 7 9 2" xfId="10056"/>
    <cellStyle name="Normal 2 2 2 2 2 2 2 8" xfId="10057"/>
    <cellStyle name="Normal 2 2 2 2 2 2 2 8 10" xfId="10058"/>
    <cellStyle name="Normal 2 2 2 2 2 2 2 8 10 2" xfId="10059"/>
    <cellStyle name="Normal 2 2 2 2 2 2 2 8 11" xfId="10060"/>
    <cellStyle name="Normal 2 2 2 2 2 2 2 8 2" xfId="10061"/>
    <cellStyle name="Normal 2 2 2 2 2 2 2 8 2 2" xfId="10062"/>
    <cellStyle name="Normal 2 2 2 2 2 2 2 8 3" xfId="10063"/>
    <cellStyle name="Normal 2 2 2 2 2 2 2 8 3 2" xfId="10064"/>
    <cellStyle name="Normal 2 2 2 2 2 2 2 8 4" xfId="10065"/>
    <cellStyle name="Normal 2 2 2 2 2 2 2 8 4 2" xfId="10066"/>
    <cellStyle name="Normal 2 2 2 2 2 2 2 8 5" xfId="10067"/>
    <cellStyle name="Normal 2 2 2 2 2 2 2 8 5 2" xfId="10068"/>
    <cellStyle name="Normal 2 2 2 2 2 2 2 8 6" xfId="10069"/>
    <cellStyle name="Normal 2 2 2 2 2 2 2 8 6 2" xfId="10070"/>
    <cellStyle name="Normal 2 2 2 2 2 2 2 8 7" xfId="10071"/>
    <cellStyle name="Normal 2 2 2 2 2 2 2 8 7 2" xfId="10072"/>
    <cellStyle name="Normal 2 2 2 2 2 2 2 8 8" xfId="10073"/>
    <cellStyle name="Normal 2 2 2 2 2 2 2 8 8 2" xfId="10074"/>
    <cellStyle name="Normal 2 2 2 2 2 2 2 8 9" xfId="10075"/>
    <cellStyle name="Normal 2 2 2 2 2 2 2 8 9 2" xfId="10076"/>
    <cellStyle name="Normal 2 2 2 2 2 2 2 9" xfId="10077"/>
    <cellStyle name="Normal 2 2 2 2 2 2 2 9 2" xfId="10078"/>
    <cellStyle name="Normal 2 2 2 2 2 2 3" xfId="10079"/>
    <cellStyle name="Normal 2 2 2 2 2 2 3 2" xfId="41815"/>
    <cellStyle name="Normal 2 2 2 2 2 2 4" xfId="10080"/>
    <cellStyle name="Normal 2 2 2 2 2 2 4 2" xfId="41816"/>
    <cellStyle name="Normal 2 2 2 2 2 2 5" xfId="10081"/>
    <cellStyle name="Normal 2 2 2 2 2 2 5 2" xfId="41817"/>
    <cellStyle name="Normal 2 2 2 2 2 2 6" xfId="10082"/>
    <cellStyle name="Normal 2 2 2 2 2 2 6 10" xfId="10083"/>
    <cellStyle name="Normal 2 2 2 2 2 2 6 10 2" xfId="10084"/>
    <cellStyle name="Normal 2 2 2 2 2 2 6 11" xfId="10085"/>
    <cellStyle name="Normal 2 2 2 2 2 2 6 11 2" xfId="10086"/>
    <cellStyle name="Normal 2 2 2 2 2 2 6 12" xfId="10087"/>
    <cellStyle name="Normal 2 2 2 2 2 2 6 12 2" xfId="10088"/>
    <cellStyle name="Normal 2 2 2 2 2 2 6 13" xfId="10089"/>
    <cellStyle name="Normal 2 2 2 2 2 2 6 13 2" xfId="10090"/>
    <cellStyle name="Normal 2 2 2 2 2 2 6 14" xfId="10091"/>
    <cellStyle name="Normal 2 2 2 2 2 2 6 14 2" xfId="10092"/>
    <cellStyle name="Normal 2 2 2 2 2 2 6 15" xfId="10093"/>
    <cellStyle name="Normal 2 2 2 2 2 2 6 15 2" xfId="10094"/>
    <cellStyle name="Normal 2 2 2 2 2 2 6 16" xfId="10095"/>
    <cellStyle name="Normal 2 2 2 2 2 2 6 16 2" xfId="10096"/>
    <cellStyle name="Normal 2 2 2 2 2 2 6 17" xfId="10097"/>
    <cellStyle name="Normal 2 2 2 2 2 2 6 2" xfId="10098"/>
    <cellStyle name="Normal 2 2 2 2 2 2 6 2 2" xfId="41818"/>
    <cellStyle name="Normal 2 2 2 2 2 2 6 3" xfId="10099"/>
    <cellStyle name="Normal 2 2 2 2 2 2 6 3 2" xfId="41819"/>
    <cellStyle name="Normal 2 2 2 2 2 2 6 4" xfId="10100"/>
    <cellStyle name="Normal 2 2 2 2 2 2 6 4 2" xfId="41820"/>
    <cellStyle name="Normal 2 2 2 2 2 2 6 5" xfId="10101"/>
    <cellStyle name="Normal 2 2 2 2 2 2 6 5 2" xfId="41821"/>
    <cellStyle name="Normal 2 2 2 2 2 2 6 6" xfId="10102"/>
    <cellStyle name="Normal 2 2 2 2 2 2 6 6 10" xfId="10103"/>
    <cellStyle name="Normal 2 2 2 2 2 2 6 6 10 2" xfId="10104"/>
    <cellStyle name="Normal 2 2 2 2 2 2 6 6 11" xfId="10105"/>
    <cellStyle name="Normal 2 2 2 2 2 2 6 6 11 2" xfId="10106"/>
    <cellStyle name="Normal 2 2 2 2 2 2 6 6 12" xfId="10107"/>
    <cellStyle name="Normal 2 2 2 2 2 2 6 6 2" xfId="10108"/>
    <cellStyle name="Normal 2 2 2 2 2 2 6 6 2 10" xfId="10109"/>
    <cellStyle name="Normal 2 2 2 2 2 2 6 6 2 10 2" xfId="10110"/>
    <cellStyle name="Normal 2 2 2 2 2 2 6 6 2 11" xfId="10111"/>
    <cellStyle name="Normal 2 2 2 2 2 2 6 6 2 2" xfId="10112"/>
    <cellStyle name="Normal 2 2 2 2 2 2 6 6 2 2 2" xfId="10113"/>
    <cellStyle name="Normal 2 2 2 2 2 2 6 6 2 3" xfId="10114"/>
    <cellStyle name="Normal 2 2 2 2 2 2 6 6 2 3 2" xfId="10115"/>
    <cellStyle name="Normal 2 2 2 2 2 2 6 6 2 4" xfId="10116"/>
    <cellStyle name="Normal 2 2 2 2 2 2 6 6 2 4 2" xfId="10117"/>
    <cellStyle name="Normal 2 2 2 2 2 2 6 6 2 5" xfId="10118"/>
    <cellStyle name="Normal 2 2 2 2 2 2 6 6 2 5 2" xfId="10119"/>
    <cellStyle name="Normal 2 2 2 2 2 2 6 6 2 6" xfId="10120"/>
    <cellStyle name="Normal 2 2 2 2 2 2 6 6 2 6 2" xfId="10121"/>
    <cellStyle name="Normal 2 2 2 2 2 2 6 6 2 7" xfId="10122"/>
    <cellStyle name="Normal 2 2 2 2 2 2 6 6 2 7 2" xfId="10123"/>
    <cellStyle name="Normal 2 2 2 2 2 2 6 6 2 8" xfId="10124"/>
    <cellStyle name="Normal 2 2 2 2 2 2 6 6 2 8 2" xfId="10125"/>
    <cellStyle name="Normal 2 2 2 2 2 2 6 6 2 9" xfId="10126"/>
    <cellStyle name="Normal 2 2 2 2 2 2 6 6 2 9 2" xfId="10127"/>
    <cellStyle name="Normal 2 2 2 2 2 2 6 6 3" xfId="10128"/>
    <cellStyle name="Normal 2 2 2 2 2 2 6 6 3 2" xfId="10129"/>
    <cellStyle name="Normal 2 2 2 2 2 2 6 6 4" xfId="10130"/>
    <cellStyle name="Normal 2 2 2 2 2 2 6 6 4 2" xfId="10131"/>
    <cellStyle name="Normal 2 2 2 2 2 2 6 6 5" xfId="10132"/>
    <cellStyle name="Normal 2 2 2 2 2 2 6 6 5 2" xfId="10133"/>
    <cellStyle name="Normal 2 2 2 2 2 2 6 6 6" xfId="10134"/>
    <cellStyle name="Normal 2 2 2 2 2 2 6 6 6 2" xfId="10135"/>
    <cellStyle name="Normal 2 2 2 2 2 2 6 6 7" xfId="10136"/>
    <cellStyle name="Normal 2 2 2 2 2 2 6 6 7 2" xfId="10137"/>
    <cellStyle name="Normal 2 2 2 2 2 2 6 6 8" xfId="10138"/>
    <cellStyle name="Normal 2 2 2 2 2 2 6 6 8 2" xfId="10139"/>
    <cellStyle name="Normal 2 2 2 2 2 2 6 6 9" xfId="10140"/>
    <cellStyle name="Normal 2 2 2 2 2 2 6 6 9 2" xfId="10141"/>
    <cellStyle name="Normal 2 2 2 2 2 2 6 7" xfId="10142"/>
    <cellStyle name="Normal 2 2 2 2 2 2 6 7 10" xfId="10143"/>
    <cellStyle name="Normal 2 2 2 2 2 2 6 7 10 2" xfId="10144"/>
    <cellStyle name="Normal 2 2 2 2 2 2 6 7 11" xfId="10145"/>
    <cellStyle name="Normal 2 2 2 2 2 2 6 7 2" xfId="10146"/>
    <cellStyle name="Normal 2 2 2 2 2 2 6 7 2 2" xfId="10147"/>
    <cellStyle name="Normal 2 2 2 2 2 2 6 7 3" xfId="10148"/>
    <cellStyle name="Normal 2 2 2 2 2 2 6 7 3 2" xfId="10149"/>
    <cellStyle name="Normal 2 2 2 2 2 2 6 7 4" xfId="10150"/>
    <cellStyle name="Normal 2 2 2 2 2 2 6 7 4 2" xfId="10151"/>
    <cellStyle name="Normal 2 2 2 2 2 2 6 7 5" xfId="10152"/>
    <cellStyle name="Normal 2 2 2 2 2 2 6 7 5 2" xfId="10153"/>
    <cellStyle name="Normal 2 2 2 2 2 2 6 7 6" xfId="10154"/>
    <cellStyle name="Normal 2 2 2 2 2 2 6 7 6 2" xfId="10155"/>
    <cellStyle name="Normal 2 2 2 2 2 2 6 7 7" xfId="10156"/>
    <cellStyle name="Normal 2 2 2 2 2 2 6 7 7 2" xfId="10157"/>
    <cellStyle name="Normal 2 2 2 2 2 2 6 7 8" xfId="10158"/>
    <cellStyle name="Normal 2 2 2 2 2 2 6 7 8 2" xfId="10159"/>
    <cellStyle name="Normal 2 2 2 2 2 2 6 7 9" xfId="10160"/>
    <cellStyle name="Normal 2 2 2 2 2 2 6 7 9 2" xfId="10161"/>
    <cellStyle name="Normal 2 2 2 2 2 2 6 8" xfId="10162"/>
    <cellStyle name="Normal 2 2 2 2 2 2 6 8 2" xfId="10163"/>
    <cellStyle name="Normal 2 2 2 2 2 2 6 9" xfId="10164"/>
    <cellStyle name="Normal 2 2 2 2 2 2 6 9 2" xfId="10165"/>
    <cellStyle name="Normal 2 2 2 2 2 2 7" xfId="10166"/>
    <cellStyle name="Normal 2 2 2 2 2 2 7 10" xfId="10167"/>
    <cellStyle name="Normal 2 2 2 2 2 2 7 10 2" xfId="10168"/>
    <cellStyle name="Normal 2 2 2 2 2 2 7 11" xfId="10169"/>
    <cellStyle name="Normal 2 2 2 2 2 2 7 11 2" xfId="10170"/>
    <cellStyle name="Normal 2 2 2 2 2 2 7 12" xfId="10171"/>
    <cellStyle name="Normal 2 2 2 2 2 2 7 12 2" xfId="10172"/>
    <cellStyle name="Normal 2 2 2 2 2 2 7 13" xfId="10173"/>
    <cellStyle name="Normal 2 2 2 2 2 2 7 2" xfId="10174"/>
    <cellStyle name="Normal 2 2 2 2 2 2 7 2 10" xfId="10175"/>
    <cellStyle name="Normal 2 2 2 2 2 2 7 2 10 2" xfId="10176"/>
    <cellStyle name="Normal 2 2 2 2 2 2 7 2 11" xfId="10177"/>
    <cellStyle name="Normal 2 2 2 2 2 2 7 2 11 2" xfId="10178"/>
    <cellStyle name="Normal 2 2 2 2 2 2 7 2 12" xfId="10179"/>
    <cellStyle name="Normal 2 2 2 2 2 2 7 2 2" xfId="10180"/>
    <cellStyle name="Normal 2 2 2 2 2 2 7 2 2 10" xfId="10181"/>
    <cellStyle name="Normal 2 2 2 2 2 2 7 2 2 10 2" xfId="10182"/>
    <cellStyle name="Normal 2 2 2 2 2 2 7 2 2 11" xfId="10183"/>
    <cellStyle name="Normal 2 2 2 2 2 2 7 2 2 2" xfId="10184"/>
    <cellStyle name="Normal 2 2 2 2 2 2 7 2 2 2 2" xfId="10185"/>
    <cellStyle name="Normal 2 2 2 2 2 2 7 2 2 3" xfId="10186"/>
    <cellStyle name="Normal 2 2 2 2 2 2 7 2 2 3 2" xfId="10187"/>
    <cellStyle name="Normal 2 2 2 2 2 2 7 2 2 4" xfId="10188"/>
    <cellStyle name="Normal 2 2 2 2 2 2 7 2 2 4 2" xfId="10189"/>
    <cellStyle name="Normal 2 2 2 2 2 2 7 2 2 5" xfId="10190"/>
    <cellStyle name="Normal 2 2 2 2 2 2 7 2 2 5 2" xfId="10191"/>
    <cellStyle name="Normal 2 2 2 2 2 2 7 2 2 6" xfId="10192"/>
    <cellStyle name="Normal 2 2 2 2 2 2 7 2 2 6 2" xfId="10193"/>
    <cellStyle name="Normal 2 2 2 2 2 2 7 2 2 7" xfId="10194"/>
    <cellStyle name="Normal 2 2 2 2 2 2 7 2 2 7 2" xfId="10195"/>
    <cellStyle name="Normal 2 2 2 2 2 2 7 2 2 8" xfId="10196"/>
    <cellStyle name="Normal 2 2 2 2 2 2 7 2 2 8 2" xfId="10197"/>
    <cellStyle name="Normal 2 2 2 2 2 2 7 2 2 9" xfId="10198"/>
    <cellStyle name="Normal 2 2 2 2 2 2 7 2 2 9 2" xfId="10199"/>
    <cellStyle name="Normal 2 2 2 2 2 2 7 2 3" xfId="10200"/>
    <cellStyle name="Normal 2 2 2 2 2 2 7 2 3 2" xfId="10201"/>
    <cellStyle name="Normal 2 2 2 2 2 2 7 2 4" xfId="10202"/>
    <cellStyle name="Normal 2 2 2 2 2 2 7 2 4 2" xfId="10203"/>
    <cellStyle name="Normal 2 2 2 2 2 2 7 2 5" xfId="10204"/>
    <cellStyle name="Normal 2 2 2 2 2 2 7 2 5 2" xfId="10205"/>
    <cellStyle name="Normal 2 2 2 2 2 2 7 2 6" xfId="10206"/>
    <cellStyle name="Normal 2 2 2 2 2 2 7 2 6 2" xfId="10207"/>
    <cellStyle name="Normal 2 2 2 2 2 2 7 2 7" xfId="10208"/>
    <cellStyle name="Normal 2 2 2 2 2 2 7 2 7 2" xfId="10209"/>
    <cellStyle name="Normal 2 2 2 2 2 2 7 2 8" xfId="10210"/>
    <cellStyle name="Normal 2 2 2 2 2 2 7 2 8 2" xfId="10211"/>
    <cellStyle name="Normal 2 2 2 2 2 2 7 2 9" xfId="10212"/>
    <cellStyle name="Normal 2 2 2 2 2 2 7 2 9 2" xfId="10213"/>
    <cellStyle name="Normal 2 2 2 2 2 2 7 3" xfId="10214"/>
    <cellStyle name="Normal 2 2 2 2 2 2 7 3 10" xfId="10215"/>
    <cellStyle name="Normal 2 2 2 2 2 2 7 3 10 2" xfId="10216"/>
    <cellStyle name="Normal 2 2 2 2 2 2 7 3 11" xfId="10217"/>
    <cellStyle name="Normal 2 2 2 2 2 2 7 3 2" xfId="10218"/>
    <cellStyle name="Normal 2 2 2 2 2 2 7 3 2 2" xfId="10219"/>
    <cellStyle name="Normal 2 2 2 2 2 2 7 3 3" xfId="10220"/>
    <cellStyle name="Normal 2 2 2 2 2 2 7 3 3 2" xfId="10221"/>
    <cellStyle name="Normal 2 2 2 2 2 2 7 3 4" xfId="10222"/>
    <cellStyle name="Normal 2 2 2 2 2 2 7 3 4 2" xfId="10223"/>
    <cellStyle name="Normal 2 2 2 2 2 2 7 3 5" xfId="10224"/>
    <cellStyle name="Normal 2 2 2 2 2 2 7 3 5 2" xfId="10225"/>
    <cellStyle name="Normal 2 2 2 2 2 2 7 3 6" xfId="10226"/>
    <cellStyle name="Normal 2 2 2 2 2 2 7 3 6 2" xfId="10227"/>
    <cellStyle name="Normal 2 2 2 2 2 2 7 3 7" xfId="10228"/>
    <cellStyle name="Normal 2 2 2 2 2 2 7 3 7 2" xfId="10229"/>
    <cellStyle name="Normal 2 2 2 2 2 2 7 3 8" xfId="10230"/>
    <cellStyle name="Normal 2 2 2 2 2 2 7 3 8 2" xfId="10231"/>
    <cellStyle name="Normal 2 2 2 2 2 2 7 3 9" xfId="10232"/>
    <cellStyle name="Normal 2 2 2 2 2 2 7 3 9 2" xfId="10233"/>
    <cellStyle name="Normal 2 2 2 2 2 2 7 4" xfId="10234"/>
    <cellStyle name="Normal 2 2 2 2 2 2 7 4 2" xfId="10235"/>
    <cellStyle name="Normal 2 2 2 2 2 2 7 5" xfId="10236"/>
    <cellStyle name="Normal 2 2 2 2 2 2 7 5 2" xfId="10237"/>
    <cellStyle name="Normal 2 2 2 2 2 2 7 6" xfId="10238"/>
    <cellStyle name="Normal 2 2 2 2 2 2 7 6 2" xfId="10239"/>
    <cellStyle name="Normal 2 2 2 2 2 2 7 7" xfId="10240"/>
    <cellStyle name="Normal 2 2 2 2 2 2 7 7 2" xfId="10241"/>
    <cellStyle name="Normal 2 2 2 2 2 2 7 8" xfId="10242"/>
    <cellStyle name="Normal 2 2 2 2 2 2 7 8 2" xfId="10243"/>
    <cellStyle name="Normal 2 2 2 2 2 2 7 9" xfId="10244"/>
    <cellStyle name="Normal 2 2 2 2 2 2 7 9 2" xfId="10245"/>
    <cellStyle name="Normal 2 2 2 2 2 2 8" xfId="10246"/>
    <cellStyle name="Normal 2 2 2 2 2 2 8 10" xfId="10247"/>
    <cellStyle name="Normal 2 2 2 2 2 2 8 10 2" xfId="10248"/>
    <cellStyle name="Normal 2 2 2 2 2 2 8 11" xfId="10249"/>
    <cellStyle name="Normal 2 2 2 2 2 2 8 11 2" xfId="10250"/>
    <cellStyle name="Normal 2 2 2 2 2 2 8 12" xfId="10251"/>
    <cellStyle name="Normal 2 2 2 2 2 2 8 12 2" xfId="10252"/>
    <cellStyle name="Normal 2 2 2 2 2 2 8 13" xfId="10253"/>
    <cellStyle name="Normal 2 2 2 2 2 2 8 2" xfId="10254"/>
    <cellStyle name="Normal 2 2 2 2 2 2 8 2 10" xfId="10255"/>
    <cellStyle name="Normal 2 2 2 2 2 2 8 2 10 2" xfId="10256"/>
    <cellStyle name="Normal 2 2 2 2 2 2 8 2 11" xfId="10257"/>
    <cellStyle name="Normal 2 2 2 2 2 2 8 2 11 2" xfId="10258"/>
    <cellStyle name="Normal 2 2 2 2 2 2 8 2 12" xfId="10259"/>
    <cellStyle name="Normal 2 2 2 2 2 2 8 2 2" xfId="10260"/>
    <cellStyle name="Normal 2 2 2 2 2 2 8 2 2 10" xfId="10261"/>
    <cellStyle name="Normal 2 2 2 2 2 2 8 2 2 10 2" xfId="10262"/>
    <cellStyle name="Normal 2 2 2 2 2 2 8 2 2 11" xfId="10263"/>
    <cellStyle name="Normal 2 2 2 2 2 2 8 2 2 2" xfId="10264"/>
    <cellStyle name="Normal 2 2 2 2 2 2 8 2 2 2 2" xfId="10265"/>
    <cellStyle name="Normal 2 2 2 2 2 2 8 2 2 3" xfId="10266"/>
    <cellStyle name="Normal 2 2 2 2 2 2 8 2 2 3 2" xfId="10267"/>
    <cellStyle name="Normal 2 2 2 2 2 2 8 2 2 4" xfId="10268"/>
    <cellStyle name="Normal 2 2 2 2 2 2 8 2 2 4 2" xfId="10269"/>
    <cellStyle name="Normal 2 2 2 2 2 2 8 2 2 5" xfId="10270"/>
    <cellStyle name="Normal 2 2 2 2 2 2 8 2 2 5 2" xfId="10271"/>
    <cellStyle name="Normal 2 2 2 2 2 2 8 2 2 6" xfId="10272"/>
    <cellStyle name="Normal 2 2 2 2 2 2 8 2 2 6 2" xfId="10273"/>
    <cellStyle name="Normal 2 2 2 2 2 2 8 2 2 7" xfId="10274"/>
    <cellStyle name="Normal 2 2 2 2 2 2 8 2 2 7 2" xfId="10275"/>
    <cellStyle name="Normal 2 2 2 2 2 2 8 2 2 8" xfId="10276"/>
    <cellStyle name="Normal 2 2 2 2 2 2 8 2 2 8 2" xfId="10277"/>
    <cellStyle name="Normal 2 2 2 2 2 2 8 2 2 9" xfId="10278"/>
    <cellStyle name="Normal 2 2 2 2 2 2 8 2 2 9 2" xfId="10279"/>
    <cellStyle name="Normal 2 2 2 2 2 2 8 2 3" xfId="10280"/>
    <cellStyle name="Normal 2 2 2 2 2 2 8 2 3 2" xfId="10281"/>
    <cellStyle name="Normal 2 2 2 2 2 2 8 2 4" xfId="10282"/>
    <cellStyle name="Normal 2 2 2 2 2 2 8 2 4 2" xfId="10283"/>
    <cellStyle name="Normal 2 2 2 2 2 2 8 2 5" xfId="10284"/>
    <cellStyle name="Normal 2 2 2 2 2 2 8 2 5 2" xfId="10285"/>
    <cellStyle name="Normal 2 2 2 2 2 2 8 2 6" xfId="10286"/>
    <cellStyle name="Normal 2 2 2 2 2 2 8 2 6 2" xfId="10287"/>
    <cellStyle name="Normal 2 2 2 2 2 2 8 2 7" xfId="10288"/>
    <cellStyle name="Normal 2 2 2 2 2 2 8 2 7 2" xfId="10289"/>
    <cellStyle name="Normal 2 2 2 2 2 2 8 2 8" xfId="10290"/>
    <cellStyle name="Normal 2 2 2 2 2 2 8 2 8 2" xfId="10291"/>
    <cellStyle name="Normal 2 2 2 2 2 2 8 2 9" xfId="10292"/>
    <cellStyle name="Normal 2 2 2 2 2 2 8 2 9 2" xfId="10293"/>
    <cellStyle name="Normal 2 2 2 2 2 2 8 3" xfId="10294"/>
    <cellStyle name="Normal 2 2 2 2 2 2 8 3 10" xfId="10295"/>
    <cellStyle name="Normal 2 2 2 2 2 2 8 3 10 2" xfId="10296"/>
    <cellStyle name="Normal 2 2 2 2 2 2 8 3 11" xfId="10297"/>
    <cellStyle name="Normal 2 2 2 2 2 2 8 3 2" xfId="10298"/>
    <cellStyle name="Normal 2 2 2 2 2 2 8 3 2 2" xfId="10299"/>
    <cellStyle name="Normal 2 2 2 2 2 2 8 3 3" xfId="10300"/>
    <cellStyle name="Normal 2 2 2 2 2 2 8 3 3 2" xfId="10301"/>
    <cellStyle name="Normal 2 2 2 2 2 2 8 3 4" xfId="10302"/>
    <cellStyle name="Normal 2 2 2 2 2 2 8 3 4 2" xfId="10303"/>
    <cellStyle name="Normal 2 2 2 2 2 2 8 3 5" xfId="10304"/>
    <cellStyle name="Normal 2 2 2 2 2 2 8 3 5 2" xfId="10305"/>
    <cellStyle name="Normal 2 2 2 2 2 2 8 3 6" xfId="10306"/>
    <cellStyle name="Normal 2 2 2 2 2 2 8 3 6 2" xfId="10307"/>
    <cellStyle name="Normal 2 2 2 2 2 2 8 3 7" xfId="10308"/>
    <cellStyle name="Normal 2 2 2 2 2 2 8 3 7 2" xfId="10309"/>
    <cellStyle name="Normal 2 2 2 2 2 2 8 3 8" xfId="10310"/>
    <cellStyle name="Normal 2 2 2 2 2 2 8 3 8 2" xfId="10311"/>
    <cellStyle name="Normal 2 2 2 2 2 2 8 3 9" xfId="10312"/>
    <cellStyle name="Normal 2 2 2 2 2 2 8 3 9 2" xfId="10313"/>
    <cellStyle name="Normal 2 2 2 2 2 2 8 4" xfId="10314"/>
    <cellStyle name="Normal 2 2 2 2 2 2 8 4 2" xfId="10315"/>
    <cellStyle name="Normal 2 2 2 2 2 2 8 5" xfId="10316"/>
    <cellStyle name="Normal 2 2 2 2 2 2 8 5 2" xfId="10317"/>
    <cellStyle name="Normal 2 2 2 2 2 2 8 6" xfId="10318"/>
    <cellStyle name="Normal 2 2 2 2 2 2 8 6 2" xfId="10319"/>
    <cellStyle name="Normal 2 2 2 2 2 2 8 7" xfId="10320"/>
    <cellStyle name="Normal 2 2 2 2 2 2 8 7 2" xfId="10321"/>
    <cellStyle name="Normal 2 2 2 2 2 2 8 8" xfId="10322"/>
    <cellStyle name="Normal 2 2 2 2 2 2 8 8 2" xfId="10323"/>
    <cellStyle name="Normal 2 2 2 2 2 2 8 9" xfId="10324"/>
    <cellStyle name="Normal 2 2 2 2 2 2 8 9 2" xfId="10325"/>
    <cellStyle name="Normal 2 2 2 2 2 2 9" xfId="10326"/>
    <cellStyle name="Normal 2 2 2 2 2 2 9 10" xfId="10327"/>
    <cellStyle name="Normal 2 2 2 2 2 2 9 10 2" xfId="10328"/>
    <cellStyle name="Normal 2 2 2 2 2 2 9 11" xfId="10329"/>
    <cellStyle name="Normal 2 2 2 2 2 2 9 11 2" xfId="10330"/>
    <cellStyle name="Normal 2 2 2 2 2 2 9 12" xfId="10331"/>
    <cellStyle name="Normal 2 2 2 2 2 2 9 12 2" xfId="10332"/>
    <cellStyle name="Normal 2 2 2 2 2 2 9 13" xfId="10333"/>
    <cellStyle name="Normal 2 2 2 2 2 2 9 2" xfId="10334"/>
    <cellStyle name="Normal 2 2 2 2 2 2 9 2 10" xfId="10335"/>
    <cellStyle name="Normal 2 2 2 2 2 2 9 2 10 2" xfId="10336"/>
    <cellStyle name="Normal 2 2 2 2 2 2 9 2 11" xfId="10337"/>
    <cellStyle name="Normal 2 2 2 2 2 2 9 2 11 2" xfId="10338"/>
    <cellStyle name="Normal 2 2 2 2 2 2 9 2 12" xfId="10339"/>
    <cellStyle name="Normal 2 2 2 2 2 2 9 2 2" xfId="10340"/>
    <cellStyle name="Normal 2 2 2 2 2 2 9 2 2 10" xfId="10341"/>
    <cellStyle name="Normal 2 2 2 2 2 2 9 2 2 10 2" xfId="10342"/>
    <cellStyle name="Normal 2 2 2 2 2 2 9 2 2 11" xfId="10343"/>
    <cellStyle name="Normal 2 2 2 2 2 2 9 2 2 2" xfId="10344"/>
    <cellStyle name="Normal 2 2 2 2 2 2 9 2 2 2 2" xfId="10345"/>
    <cellStyle name="Normal 2 2 2 2 2 2 9 2 2 3" xfId="10346"/>
    <cellStyle name="Normal 2 2 2 2 2 2 9 2 2 3 2" xfId="10347"/>
    <cellStyle name="Normal 2 2 2 2 2 2 9 2 2 4" xfId="10348"/>
    <cellStyle name="Normal 2 2 2 2 2 2 9 2 2 4 2" xfId="10349"/>
    <cellStyle name="Normal 2 2 2 2 2 2 9 2 2 5" xfId="10350"/>
    <cellStyle name="Normal 2 2 2 2 2 2 9 2 2 5 2" xfId="10351"/>
    <cellStyle name="Normal 2 2 2 2 2 2 9 2 2 6" xfId="10352"/>
    <cellStyle name="Normal 2 2 2 2 2 2 9 2 2 6 2" xfId="10353"/>
    <cellStyle name="Normal 2 2 2 2 2 2 9 2 2 7" xfId="10354"/>
    <cellStyle name="Normal 2 2 2 2 2 2 9 2 2 7 2" xfId="10355"/>
    <cellStyle name="Normal 2 2 2 2 2 2 9 2 2 8" xfId="10356"/>
    <cellStyle name="Normal 2 2 2 2 2 2 9 2 2 8 2" xfId="10357"/>
    <cellStyle name="Normal 2 2 2 2 2 2 9 2 2 9" xfId="10358"/>
    <cellStyle name="Normal 2 2 2 2 2 2 9 2 2 9 2" xfId="10359"/>
    <cellStyle name="Normal 2 2 2 2 2 2 9 2 3" xfId="10360"/>
    <cellStyle name="Normal 2 2 2 2 2 2 9 2 3 2" xfId="10361"/>
    <cellStyle name="Normal 2 2 2 2 2 2 9 2 4" xfId="10362"/>
    <cellStyle name="Normal 2 2 2 2 2 2 9 2 4 2" xfId="10363"/>
    <cellStyle name="Normal 2 2 2 2 2 2 9 2 5" xfId="10364"/>
    <cellStyle name="Normal 2 2 2 2 2 2 9 2 5 2" xfId="10365"/>
    <cellStyle name="Normal 2 2 2 2 2 2 9 2 6" xfId="10366"/>
    <cellStyle name="Normal 2 2 2 2 2 2 9 2 6 2" xfId="10367"/>
    <cellStyle name="Normal 2 2 2 2 2 2 9 2 7" xfId="10368"/>
    <cellStyle name="Normal 2 2 2 2 2 2 9 2 7 2" xfId="10369"/>
    <cellStyle name="Normal 2 2 2 2 2 2 9 2 8" xfId="10370"/>
    <cellStyle name="Normal 2 2 2 2 2 2 9 2 8 2" xfId="10371"/>
    <cellStyle name="Normal 2 2 2 2 2 2 9 2 9" xfId="10372"/>
    <cellStyle name="Normal 2 2 2 2 2 2 9 2 9 2" xfId="10373"/>
    <cellStyle name="Normal 2 2 2 2 2 2 9 3" xfId="10374"/>
    <cellStyle name="Normal 2 2 2 2 2 2 9 3 10" xfId="10375"/>
    <cellStyle name="Normal 2 2 2 2 2 2 9 3 10 2" xfId="10376"/>
    <cellStyle name="Normal 2 2 2 2 2 2 9 3 11" xfId="10377"/>
    <cellStyle name="Normal 2 2 2 2 2 2 9 3 2" xfId="10378"/>
    <cellStyle name="Normal 2 2 2 2 2 2 9 3 2 2" xfId="10379"/>
    <cellStyle name="Normal 2 2 2 2 2 2 9 3 3" xfId="10380"/>
    <cellStyle name="Normal 2 2 2 2 2 2 9 3 3 2" xfId="10381"/>
    <cellStyle name="Normal 2 2 2 2 2 2 9 3 4" xfId="10382"/>
    <cellStyle name="Normal 2 2 2 2 2 2 9 3 4 2" xfId="10383"/>
    <cellStyle name="Normal 2 2 2 2 2 2 9 3 5" xfId="10384"/>
    <cellStyle name="Normal 2 2 2 2 2 2 9 3 5 2" xfId="10385"/>
    <cellStyle name="Normal 2 2 2 2 2 2 9 3 6" xfId="10386"/>
    <cellStyle name="Normal 2 2 2 2 2 2 9 3 6 2" xfId="10387"/>
    <cellStyle name="Normal 2 2 2 2 2 2 9 3 7" xfId="10388"/>
    <cellStyle name="Normal 2 2 2 2 2 2 9 3 7 2" xfId="10389"/>
    <cellStyle name="Normal 2 2 2 2 2 2 9 3 8" xfId="10390"/>
    <cellStyle name="Normal 2 2 2 2 2 2 9 3 8 2" xfId="10391"/>
    <cellStyle name="Normal 2 2 2 2 2 2 9 3 9" xfId="10392"/>
    <cellStyle name="Normal 2 2 2 2 2 2 9 3 9 2" xfId="10393"/>
    <cellStyle name="Normal 2 2 2 2 2 2 9 4" xfId="10394"/>
    <cellStyle name="Normal 2 2 2 2 2 2 9 4 2" xfId="10395"/>
    <cellStyle name="Normal 2 2 2 2 2 2 9 5" xfId="10396"/>
    <cellStyle name="Normal 2 2 2 2 2 2 9 5 2" xfId="10397"/>
    <cellStyle name="Normal 2 2 2 2 2 2 9 6" xfId="10398"/>
    <cellStyle name="Normal 2 2 2 2 2 2 9 6 2" xfId="10399"/>
    <cellStyle name="Normal 2 2 2 2 2 2 9 7" xfId="10400"/>
    <cellStyle name="Normal 2 2 2 2 2 2 9 7 2" xfId="10401"/>
    <cellStyle name="Normal 2 2 2 2 2 2 9 8" xfId="10402"/>
    <cellStyle name="Normal 2 2 2 2 2 2 9 8 2" xfId="10403"/>
    <cellStyle name="Normal 2 2 2 2 2 2 9 9" xfId="10404"/>
    <cellStyle name="Normal 2 2 2 2 2 2 9 9 2" xfId="10405"/>
    <cellStyle name="Normal 2 2 2 2 2 20" xfId="10406"/>
    <cellStyle name="Normal 2 2 2 2 2 20 2" xfId="10407"/>
    <cellStyle name="Normal 2 2 2 2 2 21" xfId="10408"/>
    <cellStyle name="Normal 2 2 2 2 2 3" xfId="10409"/>
    <cellStyle name="Normal 2 2 2 2 2 3 2" xfId="10410"/>
    <cellStyle name="Normal 2 2 2 2 2 3 2 10" xfId="10411"/>
    <cellStyle name="Normal 2 2 2 2 2 3 2 10 2" xfId="10412"/>
    <cellStyle name="Normal 2 2 2 2 2 3 2 11" xfId="10413"/>
    <cellStyle name="Normal 2 2 2 2 2 3 2 11 2" xfId="10414"/>
    <cellStyle name="Normal 2 2 2 2 2 3 2 12" xfId="10415"/>
    <cellStyle name="Normal 2 2 2 2 2 3 2 12 2" xfId="10416"/>
    <cellStyle name="Normal 2 2 2 2 2 3 2 13" xfId="10417"/>
    <cellStyle name="Normal 2 2 2 2 2 3 2 13 2" xfId="10418"/>
    <cellStyle name="Normal 2 2 2 2 2 3 2 14" xfId="10419"/>
    <cellStyle name="Normal 2 2 2 2 2 3 2 14 2" xfId="10420"/>
    <cellStyle name="Normal 2 2 2 2 2 3 2 15" xfId="10421"/>
    <cellStyle name="Normal 2 2 2 2 2 3 2 15 2" xfId="10422"/>
    <cellStyle name="Normal 2 2 2 2 2 3 2 16" xfId="10423"/>
    <cellStyle name="Normal 2 2 2 2 2 3 2 16 2" xfId="10424"/>
    <cellStyle name="Normal 2 2 2 2 2 3 2 17" xfId="10425"/>
    <cellStyle name="Normal 2 2 2 2 2 3 2 2" xfId="10426"/>
    <cellStyle name="Normal 2 2 2 2 2 3 2 2 2" xfId="10427"/>
    <cellStyle name="Normal 2 2 2 2 2 3 2 2 2 10" xfId="10428"/>
    <cellStyle name="Normal 2 2 2 2 2 3 2 2 2 10 2" xfId="10429"/>
    <cellStyle name="Normal 2 2 2 2 2 3 2 2 2 11" xfId="10430"/>
    <cellStyle name="Normal 2 2 2 2 2 3 2 2 2 11 2" xfId="10431"/>
    <cellStyle name="Normal 2 2 2 2 2 3 2 2 2 12" xfId="10432"/>
    <cellStyle name="Normal 2 2 2 2 2 3 2 2 2 12 2" xfId="10433"/>
    <cellStyle name="Normal 2 2 2 2 2 3 2 2 2 13" xfId="10434"/>
    <cellStyle name="Normal 2 2 2 2 2 3 2 2 2 2" xfId="10435"/>
    <cellStyle name="Normal 2 2 2 2 2 3 2 2 2 2 10" xfId="10436"/>
    <cellStyle name="Normal 2 2 2 2 2 3 2 2 2 2 10 2" xfId="10437"/>
    <cellStyle name="Normal 2 2 2 2 2 3 2 2 2 2 11" xfId="10438"/>
    <cellStyle name="Normal 2 2 2 2 2 3 2 2 2 2 11 2" xfId="10439"/>
    <cellStyle name="Normal 2 2 2 2 2 3 2 2 2 2 12" xfId="10440"/>
    <cellStyle name="Normal 2 2 2 2 2 3 2 2 2 2 2" xfId="10441"/>
    <cellStyle name="Normal 2 2 2 2 2 3 2 2 2 2 2 10" xfId="10442"/>
    <cellStyle name="Normal 2 2 2 2 2 3 2 2 2 2 2 10 2" xfId="10443"/>
    <cellStyle name="Normal 2 2 2 2 2 3 2 2 2 2 2 11" xfId="10444"/>
    <cellStyle name="Normal 2 2 2 2 2 3 2 2 2 2 2 2" xfId="10445"/>
    <cellStyle name="Normal 2 2 2 2 2 3 2 2 2 2 2 2 2" xfId="10446"/>
    <cellStyle name="Normal 2 2 2 2 2 3 2 2 2 2 2 3" xfId="10447"/>
    <cellStyle name="Normal 2 2 2 2 2 3 2 2 2 2 2 3 2" xfId="10448"/>
    <cellStyle name="Normal 2 2 2 2 2 3 2 2 2 2 2 4" xfId="10449"/>
    <cellStyle name="Normal 2 2 2 2 2 3 2 2 2 2 2 4 2" xfId="10450"/>
    <cellStyle name="Normal 2 2 2 2 2 3 2 2 2 2 2 5" xfId="10451"/>
    <cellStyle name="Normal 2 2 2 2 2 3 2 2 2 2 2 5 2" xfId="10452"/>
    <cellStyle name="Normal 2 2 2 2 2 3 2 2 2 2 2 6" xfId="10453"/>
    <cellStyle name="Normal 2 2 2 2 2 3 2 2 2 2 2 6 2" xfId="10454"/>
    <cellStyle name="Normal 2 2 2 2 2 3 2 2 2 2 2 7" xfId="10455"/>
    <cellStyle name="Normal 2 2 2 2 2 3 2 2 2 2 2 7 2" xfId="10456"/>
    <cellStyle name="Normal 2 2 2 2 2 3 2 2 2 2 2 8" xfId="10457"/>
    <cellStyle name="Normal 2 2 2 2 2 3 2 2 2 2 2 8 2" xfId="10458"/>
    <cellStyle name="Normal 2 2 2 2 2 3 2 2 2 2 2 9" xfId="10459"/>
    <cellStyle name="Normal 2 2 2 2 2 3 2 2 2 2 2 9 2" xfId="10460"/>
    <cellStyle name="Normal 2 2 2 2 2 3 2 2 2 2 3" xfId="10461"/>
    <cellStyle name="Normal 2 2 2 2 2 3 2 2 2 2 3 2" xfId="10462"/>
    <cellStyle name="Normal 2 2 2 2 2 3 2 2 2 2 4" xfId="10463"/>
    <cellStyle name="Normal 2 2 2 2 2 3 2 2 2 2 4 2" xfId="10464"/>
    <cellStyle name="Normal 2 2 2 2 2 3 2 2 2 2 5" xfId="10465"/>
    <cellStyle name="Normal 2 2 2 2 2 3 2 2 2 2 5 2" xfId="10466"/>
    <cellStyle name="Normal 2 2 2 2 2 3 2 2 2 2 6" xfId="10467"/>
    <cellStyle name="Normal 2 2 2 2 2 3 2 2 2 2 6 2" xfId="10468"/>
    <cellStyle name="Normal 2 2 2 2 2 3 2 2 2 2 7" xfId="10469"/>
    <cellStyle name="Normal 2 2 2 2 2 3 2 2 2 2 7 2" xfId="10470"/>
    <cellStyle name="Normal 2 2 2 2 2 3 2 2 2 2 8" xfId="10471"/>
    <cellStyle name="Normal 2 2 2 2 2 3 2 2 2 2 8 2" xfId="10472"/>
    <cellStyle name="Normal 2 2 2 2 2 3 2 2 2 2 9" xfId="10473"/>
    <cellStyle name="Normal 2 2 2 2 2 3 2 2 2 2 9 2" xfId="10474"/>
    <cellStyle name="Normal 2 2 2 2 2 3 2 2 2 3" xfId="10475"/>
    <cellStyle name="Normal 2 2 2 2 2 3 2 2 2 3 10" xfId="10476"/>
    <cellStyle name="Normal 2 2 2 2 2 3 2 2 2 3 10 2" xfId="10477"/>
    <cellStyle name="Normal 2 2 2 2 2 3 2 2 2 3 11" xfId="10478"/>
    <cellStyle name="Normal 2 2 2 2 2 3 2 2 2 3 2" xfId="10479"/>
    <cellStyle name="Normal 2 2 2 2 2 3 2 2 2 3 2 2" xfId="10480"/>
    <cellStyle name="Normal 2 2 2 2 2 3 2 2 2 3 3" xfId="10481"/>
    <cellStyle name="Normal 2 2 2 2 2 3 2 2 2 3 3 2" xfId="10482"/>
    <cellStyle name="Normal 2 2 2 2 2 3 2 2 2 3 4" xfId="10483"/>
    <cellStyle name="Normal 2 2 2 2 2 3 2 2 2 3 4 2" xfId="10484"/>
    <cellStyle name="Normal 2 2 2 2 2 3 2 2 2 3 5" xfId="10485"/>
    <cellStyle name="Normal 2 2 2 2 2 3 2 2 2 3 5 2" xfId="10486"/>
    <cellStyle name="Normal 2 2 2 2 2 3 2 2 2 3 6" xfId="10487"/>
    <cellStyle name="Normal 2 2 2 2 2 3 2 2 2 3 6 2" xfId="10488"/>
    <cellStyle name="Normal 2 2 2 2 2 3 2 2 2 3 7" xfId="10489"/>
    <cellStyle name="Normal 2 2 2 2 2 3 2 2 2 3 7 2" xfId="10490"/>
    <cellStyle name="Normal 2 2 2 2 2 3 2 2 2 3 8" xfId="10491"/>
    <cellStyle name="Normal 2 2 2 2 2 3 2 2 2 3 8 2" xfId="10492"/>
    <cellStyle name="Normal 2 2 2 2 2 3 2 2 2 3 9" xfId="10493"/>
    <cellStyle name="Normal 2 2 2 2 2 3 2 2 2 3 9 2" xfId="10494"/>
    <cellStyle name="Normal 2 2 2 2 2 3 2 2 2 4" xfId="10495"/>
    <cellStyle name="Normal 2 2 2 2 2 3 2 2 2 4 2" xfId="10496"/>
    <cellStyle name="Normal 2 2 2 2 2 3 2 2 2 5" xfId="10497"/>
    <cellStyle name="Normal 2 2 2 2 2 3 2 2 2 5 2" xfId="10498"/>
    <cellStyle name="Normal 2 2 2 2 2 3 2 2 2 6" xfId="10499"/>
    <cellStyle name="Normal 2 2 2 2 2 3 2 2 2 6 2" xfId="10500"/>
    <cellStyle name="Normal 2 2 2 2 2 3 2 2 2 7" xfId="10501"/>
    <cellStyle name="Normal 2 2 2 2 2 3 2 2 2 7 2" xfId="10502"/>
    <cellStyle name="Normal 2 2 2 2 2 3 2 2 2 8" xfId="10503"/>
    <cellStyle name="Normal 2 2 2 2 2 3 2 2 2 8 2" xfId="10504"/>
    <cellStyle name="Normal 2 2 2 2 2 3 2 2 2 9" xfId="10505"/>
    <cellStyle name="Normal 2 2 2 2 2 3 2 2 2 9 2" xfId="10506"/>
    <cellStyle name="Normal 2 2 2 2 2 3 2 2 3" xfId="10507"/>
    <cellStyle name="Normal 2 2 2 2 2 3 2 2 3 10" xfId="10508"/>
    <cellStyle name="Normal 2 2 2 2 2 3 2 2 3 10 2" xfId="10509"/>
    <cellStyle name="Normal 2 2 2 2 2 3 2 2 3 11" xfId="10510"/>
    <cellStyle name="Normal 2 2 2 2 2 3 2 2 3 11 2" xfId="10511"/>
    <cellStyle name="Normal 2 2 2 2 2 3 2 2 3 12" xfId="10512"/>
    <cellStyle name="Normal 2 2 2 2 2 3 2 2 3 12 2" xfId="10513"/>
    <cellStyle name="Normal 2 2 2 2 2 3 2 2 3 13" xfId="10514"/>
    <cellStyle name="Normal 2 2 2 2 2 3 2 2 3 2" xfId="10515"/>
    <cellStyle name="Normal 2 2 2 2 2 3 2 2 3 2 10" xfId="10516"/>
    <cellStyle name="Normal 2 2 2 2 2 3 2 2 3 2 10 2" xfId="10517"/>
    <cellStyle name="Normal 2 2 2 2 2 3 2 2 3 2 11" xfId="10518"/>
    <cellStyle name="Normal 2 2 2 2 2 3 2 2 3 2 11 2" xfId="10519"/>
    <cellStyle name="Normal 2 2 2 2 2 3 2 2 3 2 12" xfId="10520"/>
    <cellStyle name="Normal 2 2 2 2 2 3 2 2 3 2 2" xfId="10521"/>
    <cellStyle name="Normal 2 2 2 2 2 3 2 2 3 2 2 10" xfId="10522"/>
    <cellStyle name="Normal 2 2 2 2 2 3 2 2 3 2 2 10 2" xfId="10523"/>
    <cellStyle name="Normal 2 2 2 2 2 3 2 2 3 2 2 11" xfId="10524"/>
    <cellStyle name="Normal 2 2 2 2 2 3 2 2 3 2 2 2" xfId="10525"/>
    <cellStyle name="Normal 2 2 2 2 2 3 2 2 3 2 2 2 2" xfId="10526"/>
    <cellStyle name="Normal 2 2 2 2 2 3 2 2 3 2 2 3" xfId="10527"/>
    <cellStyle name="Normal 2 2 2 2 2 3 2 2 3 2 2 3 2" xfId="10528"/>
    <cellStyle name="Normal 2 2 2 2 2 3 2 2 3 2 2 4" xfId="10529"/>
    <cellStyle name="Normal 2 2 2 2 2 3 2 2 3 2 2 4 2" xfId="10530"/>
    <cellStyle name="Normal 2 2 2 2 2 3 2 2 3 2 2 5" xfId="10531"/>
    <cellStyle name="Normal 2 2 2 2 2 3 2 2 3 2 2 5 2" xfId="10532"/>
    <cellStyle name="Normal 2 2 2 2 2 3 2 2 3 2 2 6" xfId="10533"/>
    <cellStyle name="Normal 2 2 2 2 2 3 2 2 3 2 2 6 2" xfId="10534"/>
    <cellStyle name="Normal 2 2 2 2 2 3 2 2 3 2 2 7" xfId="10535"/>
    <cellStyle name="Normal 2 2 2 2 2 3 2 2 3 2 2 7 2" xfId="10536"/>
    <cellStyle name="Normal 2 2 2 2 2 3 2 2 3 2 2 8" xfId="10537"/>
    <cellStyle name="Normal 2 2 2 2 2 3 2 2 3 2 2 8 2" xfId="10538"/>
    <cellStyle name="Normal 2 2 2 2 2 3 2 2 3 2 2 9" xfId="10539"/>
    <cellStyle name="Normal 2 2 2 2 2 3 2 2 3 2 2 9 2" xfId="10540"/>
    <cellStyle name="Normal 2 2 2 2 2 3 2 2 3 2 3" xfId="10541"/>
    <cellStyle name="Normal 2 2 2 2 2 3 2 2 3 2 3 2" xfId="10542"/>
    <cellStyle name="Normal 2 2 2 2 2 3 2 2 3 2 4" xfId="10543"/>
    <cellStyle name="Normal 2 2 2 2 2 3 2 2 3 2 4 2" xfId="10544"/>
    <cellStyle name="Normal 2 2 2 2 2 3 2 2 3 2 5" xfId="10545"/>
    <cellStyle name="Normal 2 2 2 2 2 3 2 2 3 2 5 2" xfId="10546"/>
    <cellStyle name="Normal 2 2 2 2 2 3 2 2 3 2 6" xfId="10547"/>
    <cellStyle name="Normal 2 2 2 2 2 3 2 2 3 2 6 2" xfId="10548"/>
    <cellStyle name="Normal 2 2 2 2 2 3 2 2 3 2 7" xfId="10549"/>
    <cellStyle name="Normal 2 2 2 2 2 3 2 2 3 2 7 2" xfId="10550"/>
    <cellStyle name="Normal 2 2 2 2 2 3 2 2 3 2 8" xfId="10551"/>
    <cellStyle name="Normal 2 2 2 2 2 3 2 2 3 2 8 2" xfId="10552"/>
    <cellStyle name="Normal 2 2 2 2 2 3 2 2 3 2 9" xfId="10553"/>
    <cellStyle name="Normal 2 2 2 2 2 3 2 2 3 2 9 2" xfId="10554"/>
    <cellStyle name="Normal 2 2 2 2 2 3 2 2 3 3" xfId="10555"/>
    <cellStyle name="Normal 2 2 2 2 2 3 2 2 3 3 10" xfId="10556"/>
    <cellStyle name="Normal 2 2 2 2 2 3 2 2 3 3 10 2" xfId="10557"/>
    <cellStyle name="Normal 2 2 2 2 2 3 2 2 3 3 11" xfId="10558"/>
    <cellStyle name="Normal 2 2 2 2 2 3 2 2 3 3 2" xfId="10559"/>
    <cellStyle name="Normal 2 2 2 2 2 3 2 2 3 3 2 2" xfId="10560"/>
    <cellStyle name="Normal 2 2 2 2 2 3 2 2 3 3 3" xfId="10561"/>
    <cellStyle name="Normal 2 2 2 2 2 3 2 2 3 3 3 2" xfId="10562"/>
    <cellStyle name="Normal 2 2 2 2 2 3 2 2 3 3 4" xfId="10563"/>
    <cellStyle name="Normal 2 2 2 2 2 3 2 2 3 3 4 2" xfId="10564"/>
    <cellStyle name="Normal 2 2 2 2 2 3 2 2 3 3 5" xfId="10565"/>
    <cellStyle name="Normal 2 2 2 2 2 3 2 2 3 3 5 2" xfId="10566"/>
    <cellStyle name="Normal 2 2 2 2 2 3 2 2 3 3 6" xfId="10567"/>
    <cellStyle name="Normal 2 2 2 2 2 3 2 2 3 3 6 2" xfId="10568"/>
    <cellStyle name="Normal 2 2 2 2 2 3 2 2 3 3 7" xfId="10569"/>
    <cellStyle name="Normal 2 2 2 2 2 3 2 2 3 3 7 2" xfId="10570"/>
    <cellStyle name="Normal 2 2 2 2 2 3 2 2 3 3 8" xfId="10571"/>
    <cellStyle name="Normal 2 2 2 2 2 3 2 2 3 3 8 2" xfId="10572"/>
    <cellStyle name="Normal 2 2 2 2 2 3 2 2 3 3 9" xfId="10573"/>
    <cellStyle name="Normal 2 2 2 2 2 3 2 2 3 3 9 2" xfId="10574"/>
    <cellStyle name="Normal 2 2 2 2 2 3 2 2 3 4" xfId="10575"/>
    <cellStyle name="Normal 2 2 2 2 2 3 2 2 3 4 2" xfId="10576"/>
    <cellStyle name="Normal 2 2 2 2 2 3 2 2 3 5" xfId="10577"/>
    <cellStyle name="Normal 2 2 2 2 2 3 2 2 3 5 2" xfId="10578"/>
    <cellStyle name="Normal 2 2 2 2 2 3 2 2 3 6" xfId="10579"/>
    <cellStyle name="Normal 2 2 2 2 2 3 2 2 3 6 2" xfId="10580"/>
    <cellStyle name="Normal 2 2 2 2 2 3 2 2 3 7" xfId="10581"/>
    <cellStyle name="Normal 2 2 2 2 2 3 2 2 3 7 2" xfId="10582"/>
    <cellStyle name="Normal 2 2 2 2 2 3 2 2 3 8" xfId="10583"/>
    <cellStyle name="Normal 2 2 2 2 2 3 2 2 3 8 2" xfId="10584"/>
    <cellStyle name="Normal 2 2 2 2 2 3 2 2 3 9" xfId="10585"/>
    <cellStyle name="Normal 2 2 2 2 2 3 2 2 3 9 2" xfId="10586"/>
    <cellStyle name="Normal 2 2 2 2 2 3 2 2 4" xfId="10587"/>
    <cellStyle name="Normal 2 2 2 2 2 3 2 2 4 10" xfId="10588"/>
    <cellStyle name="Normal 2 2 2 2 2 3 2 2 4 10 2" xfId="10589"/>
    <cellStyle name="Normal 2 2 2 2 2 3 2 2 4 11" xfId="10590"/>
    <cellStyle name="Normal 2 2 2 2 2 3 2 2 4 11 2" xfId="10591"/>
    <cellStyle name="Normal 2 2 2 2 2 3 2 2 4 12" xfId="10592"/>
    <cellStyle name="Normal 2 2 2 2 2 3 2 2 4 12 2" xfId="10593"/>
    <cellStyle name="Normal 2 2 2 2 2 3 2 2 4 13" xfId="10594"/>
    <cellStyle name="Normal 2 2 2 2 2 3 2 2 4 2" xfId="10595"/>
    <cellStyle name="Normal 2 2 2 2 2 3 2 2 4 2 10" xfId="10596"/>
    <cellStyle name="Normal 2 2 2 2 2 3 2 2 4 2 10 2" xfId="10597"/>
    <cellStyle name="Normal 2 2 2 2 2 3 2 2 4 2 11" xfId="10598"/>
    <cellStyle name="Normal 2 2 2 2 2 3 2 2 4 2 11 2" xfId="10599"/>
    <cellStyle name="Normal 2 2 2 2 2 3 2 2 4 2 12" xfId="10600"/>
    <cellStyle name="Normal 2 2 2 2 2 3 2 2 4 2 2" xfId="10601"/>
    <cellStyle name="Normal 2 2 2 2 2 3 2 2 4 2 2 10" xfId="10602"/>
    <cellStyle name="Normal 2 2 2 2 2 3 2 2 4 2 2 10 2" xfId="10603"/>
    <cellStyle name="Normal 2 2 2 2 2 3 2 2 4 2 2 11" xfId="10604"/>
    <cellStyle name="Normal 2 2 2 2 2 3 2 2 4 2 2 2" xfId="10605"/>
    <cellStyle name="Normal 2 2 2 2 2 3 2 2 4 2 2 2 2" xfId="10606"/>
    <cellStyle name="Normal 2 2 2 2 2 3 2 2 4 2 2 3" xfId="10607"/>
    <cellStyle name="Normal 2 2 2 2 2 3 2 2 4 2 2 3 2" xfId="10608"/>
    <cellStyle name="Normal 2 2 2 2 2 3 2 2 4 2 2 4" xfId="10609"/>
    <cellStyle name="Normal 2 2 2 2 2 3 2 2 4 2 2 4 2" xfId="10610"/>
    <cellStyle name="Normal 2 2 2 2 2 3 2 2 4 2 2 5" xfId="10611"/>
    <cellStyle name="Normal 2 2 2 2 2 3 2 2 4 2 2 5 2" xfId="10612"/>
    <cellStyle name="Normal 2 2 2 2 2 3 2 2 4 2 2 6" xfId="10613"/>
    <cellStyle name="Normal 2 2 2 2 2 3 2 2 4 2 2 6 2" xfId="10614"/>
    <cellStyle name="Normal 2 2 2 2 2 3 2 2 4 2 2 7" xfId="10615"/>
    <cellStyle name="Normal 2 2 2 2 2 3 2 2 4 2 2 7 2" xfId="10616"/>
    <cellStyle name="Normal 2 2 2 2 2 3 2 2 4 2 2 8" xfId="10617"/>
    <cellStyle name="Normal 2 2 2 2 2 3 2 2 4 2 2 8 2" xfId="10618"/>
    <cellStyle name="Normal 2 2 2 2 2 3 2 2 4 2 2 9" xfId="10619"/>
    <cellStyle name="Normal 2 2 2 2 2 3 2 2 4 2 2 9 2" xfId="10620"/>
    <cellStyle name="Normal 2 2 2 2 2 3 2 2 4 2 3" xfId="10621"/>
    <cellStyle name="Normal 2 2 2 2 2 3 2 2 4 2 3 2" xfId="10622"/>
    <cellStyle name="Normal 2 2 2 2 2 3 2 2 4 2 4" xfId="10623"/>
    <cellStyle name="Normal 2 2 2 2 2 3 2 2 4 2 4 2" xfId="10624"/>
    <cellStyle name="Normal 2 2 2 2 2 3 2 2 4 2 5" xfId="10625"/>
    <cellStyle name="Normal 2 2 2 2 2 3 2 2 4 2 5 2" xfId="10626"/>
    <cellStyle name="Normal 2 2 2 2 2 3 2 2 4 2 6" xfId="10627"/>
    <cellStyle name="Normal 2 2 2 2 2 3 2 2 4 2 6 2" xfId="10628"/>
    <cellStyle name="Normal 2 2 2 2 2 3 2 2 4 2 7" xfId="10629"/>
    <cellStyle name="Normal 2 2 2 2 2 3 2 2 4 2 7 2" xfId="10630"/>
    <cellStyle name="Normal 2 2 2 2 2 3 2 2 4 2 8" xfId="10631"/>
    <cellStyle name="Normal 2 2 2 2 2 3 2 2 4 2 8 2" xfId="10632"/>
    <cellStyle name="Normal 2 2 2 2 2 3 2 2 4 2 9" xfId="10633"/>
    <cellStyle name="Normal 2 2 2 2 2 3 2 2 4 2 9 2" xfId="10634"/>
    <cellStyle name="Normal 2 2 2 2 2 3 2 2 4 3" xfId="10635"/>
    <cellStyle name="Normal 2 2 2 2 2 3 2 2 4 3 10" xfId="10636"/>
    <cellStyle name="Normal 2 2 2 2 2 3 2 2 4 3 10 2" xfId="10637"/>
    <cellStyle name="Normal 2 2 2 2 2 3 2 2 4 3 11" xfId="10638"/>
    <cellStyle name="Normal 2 2 2 2 2 3 2 2 4 3 2" xfId="10639"/>
    <cellStyle name="Normal 2 2 2 2 2 3 2 2 4 3 2 2" xfId="10640"/>
    <cellStyle name="Normal 2 2 2 2 2 3 2 2 4 3 3" xfId="10641"/>
    <cellStyle name="Normal 2 2 2 2 2 3 2 2 4 3 3 2" xfId="10642"/>
    <cellStyle name="Normal 2 2 2 2 2 3 2 2 4 3 4" xfId="10643"/>
    <cellStyle name="Normal 2 2 2 2 2 3 2 2 4 3 4 2" xfId="10644"/>
    <cellStyle name="Normal 2 2 2 2 2 3 2 2 4 3 5" xfId="10645"/>
    <cellStyle name="Normal 2 2 2 2 2 3 2 2 4 3 5 2" xfId="10646"/>
    <cellStyle name="Normal 2 2 2 2 2 3 2 2 4 3 6" xfId="10647"/>
    <cellStyle name="Normal 2 2 2 2 2 3 2 2 4 3 6 2" xfId="10648"/>
    <cellStyle name="Normal 2 2 2 2 2 3 2 2 4 3 7" xfId="10649"/>
    <cellStyle name="Normal 2 2 2 2 2 3 2 2 4 3 7 2" xfId="10650"/>
    <cellStyle name="Normal 2 2 2 2 2 3 2 2 4 3 8" xfId="10651"/>
    <cellStyle name="Normal 2 2 2 2 2 3 2 2 4 3 8 2" xfId="10652"/>
    <cellStyle name="Normal 2 2 2 2 2 3 2 2 4 3 9" xfId="10653"/>
    <cellStyle name="Normal 2 2 2 2 2 3 2 2 4 3 9 2" xfId="10654"/>
    <cellStyle name="Normal 2 2 2 2 2 3 2 2 4 4" xfId="10655"/>
    <cellStyle name="Normal 2 2 2 2 2 3 2 2 4 4 2" xfId="10656"/>
    <cellStyle name="Normal 2 2 2 2 2 3 2 2 4 5" xfId="10657"/>
    <cellStyle name="Normal 2 2 2 2 2 3 2 2 4 5 2" xfId="10658"/>
    <cellStyle name="Normal 2 2 2 2 2 3 2 2 4 6" xfId="10659"/>
    <cellStyle name="Normal 2 2 2 2 2 3 2 2 4 6 2" xfId="10660"/>
    <cellStyle name="Normal 2 2 2 2 2 3 2 2 4 7" xfId="10661"/>
    <cellStyle name="Normal 2 2 2 2 2 3 2 2 4 7 2" xfId="10662"/>
    <cellStyle name="Normal 2 2 2 2 2 3 2 2 4 8" xfId="10663"/>
    <cellStyle name="Normal 2 2 2 2 2 3 2 2 4 8 2" xfId="10664"/>
    <cellStyle name="Normal 2 2 2 2 2 3 2 2 4 9" xfId="10665"/>
    <cellStyle name="Normal 2 2 2 2 2 3 2 2 4 9 2" xfId="10666"/>
    <cellStyle name="Normal 2 2 2 2 2 3 2 2 5" xfId="10667"/>
    <cellStyle name="Normal 2 2 2 2 2 3 2 2 5 10" xfId="10668"/>
    <cellStyle name="Normal 2 2 2 2 2 3 2 2 5 10 2" xfId="10669"/>
    <cellStyle name="Normal 2 2 2 2 2 3 2 2 5 11" xfId="10670"/>
    <cellStyle name="Normal 2 2 2 2 2 3 2 2 5 11 2" xfId="10671"/>
    <cellStyle name="Normal 2 2 2 2 2 3 2 2 5 12" xfId="10672"/>
    <cellStyle name="Normal 2 2 2 2 2 3 2 2 5 12 2" xfId="10673"/>
    <cellStyle name="Normal 2 2 2 2 2 3 2 2 5 13" xfId="10674"/>
    <cellStyle name="Normal 2 2 2 2 2 3 2 2 5 2" xfId="10675"/>
    <cellStyle name="Normal 2 2 2 2 2 3 2 2 5 2 10" xfId="10676"/>
    <cellStyle name="Normal 2 2 2 2 2 3 2 2 5 2 10 2" xfId="10677"/>
    <cellStyle name="Normal 2 2 2 2 2 3 2 2 5 2 11" xfId="10678"/>
    <cellStyle name="Normal 2 2 2 2 2 3 2 2 5 2 11 2" xfId="10679"/>
    <cellStyle name="Normal 2 2 2 2 2 3 2 2 5 2 12" xfId="10680"/>
    <cellStyle name="Normal 2 2 2 2 2 3 2 2 5 2 2" xfId="10681"/>
    <cellStyle name="Normal 2 2 2 2 2 3 2 2 5 2 2 10" xfId="10682"/>
    <cellStyle name="Normal 2 2 2 2 2 3 2 2 5 2 2 10 2" xfId="10683"/>
    <cellStyle name="Normal 2 2 2 2 2 3 2 2 5 2 2 11" xfId="10684"/>
    <cellStyle name="Normal 2 2 2 2 2 3 2 2 5 2 2 2" xfId="10685"/>
    <cellStyle name="Normal 2 2 2 2 2 3 2 2 5 2 2 2 2" xfId="10686"/>
    <cellStyle name="Normal 2 2 2 2 2 3 2 2 5 2 2 3" xfId="10687"/>
    <cellStyle name="Normal 2 2 2 2 2 3 2 2 5 2 2 3 2" xfId="10688"/>
    <cellStyle name="Normal 2 2 2 2 2 3 2 2 5 2 2 4" xfId="10689"/>
    <cellStyle name="Normal 2 2 2 2 2 3 2 2 5 2 2 4 2" xfId="10690"/>
    <cellStyle name="Normal 2 2 2 2 2 3 2 2 5 2 2 5" xfId="10691"/>
    <cellStyle name="Normal 2 2 2 2 2 3 2 2 5 2 2 5 2" xfId="10692"/>
    <cellStyle name="Normal 2 2 2 2 2 3 2 2 5 2 2 6" xfId="10693"/>
    <cellStyle name="Normal 2 2 2 2 2 3 2 2 5 2 2 6 2" xfId="10694"/>
    <cellStyle name="Normal 2 2 2 2 2 3 2 2 5 2 2 7" xfId="10695"/>
    <cellStyle name="Normal 2 2 2 2 2 3 2 2 5 2 2 7 2" xfId="10696"/>
    <cellStyle name="Normal 2 2 2 2 2 3 2 2 5 2 2 8" xfId="10697"/>
    <cellStyle name="Normal 2 2 2 2 2 3 2 2 5 2 2 8 2" xfId="10698"/>
    <cellStyle name="Normal 2 2 2 2 2 3 2 2 5 2 2 9" xfId="10699"/>
    <cellStyle name="Normal 2 2 2 2 2 3 2 2 5 2 2 9 2" xfId="10700"/>
    <cellStyle name="Normal 2 2 2 2 2 3 2 2 5 2 3" xfId="10701"/>
    <cellStyle name="Normal 2 2 2 2 2 3 2 2 5 2 3 2" xfId="10702"/>
    <cellStyle name="Normal 2 2 2 2 2 3 2 2 5 2 4" xfId="10703"/>
    <cellStyle name="Normal 2 2 2 2 2 3 2 2 5 2 4 2" xfId="10704"/>
    <cellStyle name="Normal 2 2 2 2 2 3 2 2 5 2 5" xfId="10705"/>
    <cellStyle name="Normal 2 2 2 2 2 3 2 2 5 2 5 2" xfId="10706"/>
    <cellStyle name="Normal 2 2 2 2 2 3 2 2 5 2 6" xfId="10707"/>
    <cellStyle name="Normal 2 2 2 2 2 3 2 2 5 2 6 2" xfId="10708"/>
    <cellStyle name="Normal 2 2 2 2 2 3 2 2 5 2 7" xfId="10709"/>
    <cellStyle name="Normal 2 2 2 2 2 3 2 2 5 2 7 2" xfId="10710"/>
    <cellStyle name="Normal 2 2 2 2 2 3 2 2 5 2 8" xfId="10711"/>
    <cellStyle name="Normal 2 2 2 2 2 3 2 2 5 2 8 2" xfId="10712"/>
    <cellStyle name="Normal 2 2 2 2 2 3 2 2 5 2 9" xfId="10713"/>
    <cellStyle name="Normal 2 2 2 2 2 3 2 2 5 2 9 2" xfId="10714"/>
    <cellStyle name="Normal 2 2 2 2 2 3 2 2 5 3" xfId="10715"/>
    <cellStyle name="Normal 2 2 2 2 2 3 2 2 5 3 10" xfId="10716"/>
    <cellStyle name="Normal 2 2 2 2 2 3 2 2 5 3 10 2" xfId="10717"/>
    <cellStyle name="Normal 2 2 2 2 2 3 2 2 5 3 11" xfId="10718"/>
    <cellStyle name="Normal 2 2 2 2 2 3 2 2 5 3 2" xfId="10719"/>
    <cellStyle name="Normal 2 2 2 2 2 3 2 2 5 3 2 2" xfId="10720"/>
    <cellStyle name="Normal 2 2 2 2 2 3 2 2 5 3 3" xfId="10721"/>
    <cellStyle name="Normal 2 2 2 2 2 3 2 2 5 3 3 2" xfId="10722"/>
    <cellStyle name="Normal 2 2 2 2 2 3 2 2 5 3 4" xfId="10723"/>
    <cellStyle name="Normal 2 2 2 2 2 3 2 2 5 3 4 2" xfId="10724"/>
    <cellStyle name="Normal 2 2 2 2 2 3 2 2 5 3 5" xfId="10725"/>
    <cellStyle name="Normal 2 2 2 2 2 3 2 2 5 3 5 2" xfId="10726"/>
    <cellStyle name="Normal 2 2 2 2 2 3 2 2 5 3 6" xfId="10727"/>
    <cellStyle name="Normal 2 2 2 2 2 3 2 2 5 3 6 2" xfId="10728"/>
    <cellStyle name="Normal 2 2 2 2 2 3 2 2 5 3 7" xfId="10729"/>
    <cellStyle name="Normal 2 2 2 2 2 3 2 2 5 3 7 2" xfId="10730"/>
    <cellStyle name="Normal 2 2 2 2 2 3 2 2 5 3 8" xfId="10731"/>
    <cellStyle name="Normal 2 2 2 2 2 3 2 2 5 3 8 2" xfId="10732"/>
    <cellStyle name="Normal 2 2 2 2 2 3 2 2 5 3 9" xfId="10733"/>
    <cellStyle name="Normal 2 2 2 2 2 3 2 2 5 3 9 2" xfId="10734"/>
    <cellStyle name="Normal 2 2 2 2 2 3 2 2 5 4" xfId="10735"/>
    <cellStyle name="Normal 2 2 2 2 2 3 2 2 5 4 2" xfId="10736"/>
    <cellStyle name="Normal 2 2 2 2 2 3 2 2 5 5" xfId="10737"/>
    <cellStyle name="Normal 2 2 2 2 2 3 2 2 5 5 2" xfId="10738"/>
    <cellStyle name="Normal 2 2 2 2 2 3 2 2 5 6" xfId="10739"/>
    <cellStyle name="Normal 2 2 2 2 2 3 2 2 5 6 2" xfId="10740"/>
    <cellStyle name="Normal 2 2 2 2 2 3 2 2 5 7" xfId="10741"/>
    <cellStyle name="Normal 2 2 2 2 2 3 2 2 5 7 2" xfId="10742"/>
    <cellStyle name="Normal 2 2 2 2 2 3 2 2 5 8" xfId="10743"/>
    <cellStyle name="Normal 2 2 2 2 2 3 2 2 5 8 2" xfId="10744"/>
    <cellStyle name="Normal 2 2 2 2 2 3 2 2 5 9" xfId="10745"/>
    <cellStyle name="Normal 2 2 2 2 2 3 2 2 5 9 2" xfId="10746"/>
    <cellStyle name="Normal 2 2 2 2 2 3 2 2 6" xfId="41822"/>
    <cellStyle name="Normal 2 2 2 2 2 3 2 3" xfId="10747"/>
    <cellStyle name="Normal 2 2 2 2 2 3 2 3 2" xfId="41823"/>
    <cellStyle name="Normal 2 2 2 2 2 3 2 4" xfId="10748"/>
    <cellStyle name="Normal 2 2 2 2 2 3 2 4 2" xfId="41824"/>
    <cellStyle name="Normal 2 2 2 2 2 3 2 5" xfId="10749"/>
    <cellStyle name="Normal 2 2 2 2 2 3 2 5 2" xfId="41825"/>
    <cellStyle name="Normal 2 2 2 2 2 3 2 6" xfId="10750"/>
    <cellStyle name="Normal 2 2 2 2 2 3 2 6 10" xfId="10751"/>
    <cellStyle name="Normal 2 2 2 2 2 3 2 6 10 2" xfId="10752"/>
    <cellStyle name="Normal 2 2 2 2 2 3 2 6 11" xfId="10753"/>
    <cellStyle name="Normal 2 2 2 2 2 3 2 6 11 2" xfId="10754"/>
    <cellStyle name="Normal 2 2 2 2 2 3 2 6 12" xfId="10755"/>
    <cellStyle name="Normal 2 2 2 2 2 3 2 6 2" xfId="10756"/>
    <cellStyle name="Normal 2 2 2 2 2 3 2 6 2 10" xfId="10757"/>
    <cellStyle name="Normal 2 2 2 2 2 3 2 6 2 10 2" xfId="10758"/>
    <cellStyle name="Normal 2 2 2 2 2 3 2 6 2 11" xfId="10759"/>
    <cellStyle name="Normal 2 2 2 2 2 3 2 6 2 2" xfId="10760"/>
    <cellStyle name="Normal 2 2 2 2 2 3 2 6 2 2 2" xfId="10761"/>
    <cellStyle name="Normal 2 2 2 2 2 3 2 6 2 3" xfId="10762"/>
    <cellStyle name="Normal 2 2 2 2 2 3 2 6 2 3 2" xfId="10763"/>
    <cellStyle name="Normal 2 2 2 2 2 3 2 6 2 4" xfId="10764"/>
    <cellStyle name="Normal 2 2 2 2 2 3 2 6 2 4 2" xfId="10765"/>
    <cellStyle name="Normal 2 2 2 2 2 3 2 6 2 5" xfId="10766"/>
    <cellStyle name="Normal 2 2 2 2 2 3 2 6 2 5 2" xfId="10767"/>
    <cellStyle name="Normal 2 2 2 2 2 3 2 6 2 6" xfId="10768"/>
    <cellStyle name="Normal 2 2 2 2 2 3 2 6 2 6 2" xfId="10769"/>
    <cellStyle name="Normal 2 2 2 2 2 3 2 6 2 7" xfId="10770"/>
    <cellStyle name="Normal 2 2 2 2 2 3 2 6 2 7 2" xfId="10771"/>
    <cellStyle name="Normal 2 2 2 2 2 3 2 6 2 8" xfId="10772"/>
    <cellStyle name="Normal 2 2 2 2 2 3 2 6 2 8 2" xfId="10773"/>
    <cellStyle name="Normal 2 2 2 2 2 3 2 6 2 9" xfId="10774"/>
    <cellStyle name="Normal 2 2 2 2 2 3 2 6 2 9 2" xfId="10775"/>
    <cellStyle name="Normal 2 2 2 2 2 3 2 6 3" xfId="10776"/>
    <cellStyle name="Normal 2 2 2 2 2 3 2 6 3 2" xfId="10777"/>
    <cellStyle name="Normal 2 2 2 2 2 3 2 6 4" xfId="10778"/>
    <cellStyle name="Normal 2 2 2 2 2 3 2 6 4 2" xfId="10779"/>
    <cellStyle name="Normal 2 2 2 2 2 3 2 6 5" xfId="10780"/>
    <cellStyle name="Normal 2 2 2 2 2 3 2 6 5 2" xfId="10781"/>
    <cellStyle name="Normal 2 2 2 2 2 3 2 6 6" xfId="10782"/>
    <cellStyle name="Normal 2 2 2 2 2 3 2 6 6 2" xfId="10783"/>
    <cellStyle name="Normal 2 2 2 2 2 3 2 6 7" xfId="10784"/>
    <cellStyle name="Normal 2 2 2 2 2 3 2 6 7 2" xfId="10785"/>
    <cellStyle name="Normal 2 2 2 2 2 3 2 6 8" xfId="10786"/>
    <cellStyle name="Normal 2 2 2 2 2 3 2 6 8 2" xfId="10787"/>
    <cellStyle name="Normal 2 2 2 2 2 3 2 6 9" xfId="10788"/>
    <cellStyle name="Normal 2 2 2 2 2 3 2 6 9 2" xfId="10789"/>
    <cellStyle name="Normal 2 2 2 2 2 3 2 7" xfId="10790"/>
    <cellStyle name="Normal 2 2 2 2 2 3 2 7 10" xfId="10791"/>
    <cellStyle name="Normal 2 2 2 2 2 3 2 7 10 2" xfId="10792"/>
    <cellStyle name="Normal 2 2 2 2 2 3 2 7 11" xfId="10793"/>
    <cellStyle name="Normal 2 2 2 2 2 3 2 7 2" xfId="10794"/>
    <cellStyle name="Normal 2 2 2 2 2 3 2 7 2 2" xfId="10795"/>
    <cellStyle name="Normal 2 2 2 2 2 3 2 7 3" xfId="10796"/>
    <cellStyle name="Normal 2 2 2 2 2 3 2 7 3 2" xfId="10797"/>
    <cellStyle name="Normal 2 2 2 2 2 3 2 7 4" xfId="10798"/>
    <cellStyle name="Normal 2 2 2 2 2 3 2 7 4 2" xfId="10799"/>
    <cellStyle name="Normal 2 2 2 2 2 3 2 7 5" xfId="10800"/>
    <cellStyle name="Normal 2 2 2 2 2 3 2 7 5 2" xfId="10801"/>
    <cellStyle name="Normal 2 2 2 2 2 3 2 7 6" xfId="10802"/>
    <cellStyle name="Normal 2 2 2 2 2 3 2 7 6 2" xfId="10803"/>
    <cellStyle name="Normal 2 2 2 2 2 3 2 7 7" xfId="10804"/>
    <cellStyle name="Normal 2 2 2 2 2 3 2 7 7 2" xfId="10805"/>
    <cellStyle name="Normal 2 2 2 2 2 3 2 7 8" xfId="10806"/>
    <cellStyle name="Normal 2 2 2 2 2 3 2 7 8 2" xfId="10807"/>
    <cellStyle name="Normal 2 2 2 2 2 3 2 7 9" xfId="10808"/>
    <cellStyle name="Normal 2 2 2 2 2 3 2 7 9 2" xfId="10809"/>
    <cellStyle name="Normal 2 2 2 2 2 3 2 8" xfId="10810"/>
    <cellStyle name="Normal 2 2 2 2 2 3 2 8 2" xfId="10811"/>
    <cellStyle name="Normal 2 2 2 2 2 3 2 9" xfId="10812"/>
    <cellStyle name="Normal 2 2 2 2 2 3 2 9 2" xfId="10813"/>
    <cellStyle name="Normal 2 2 2 2 2 3 3" xfId="10814"/>
    <cellStyle name="Normal 2 2 2 2 2 3 3 10" xfId="10815"/>
    <cellStyle name="Normal 2 2 2 2 2 3 3 10 2" xfId="10816"/>
    <cellStyle name="Normal 2 2 2 2 2 3 3 11" xfId="10817"/>
    <cellStyle name="Normal 2 2 2 2 2 3 3 11 2" xfId="10818"/>
    <cellStyle name="Normal 2 2 2 2 2 3 3 12" xfId="10819"/>
    <cellStyle name="Normal 2 2 2 2 2 3 3 12 2" xfId="10820"/>
    <cellStyle name="Normal 2 2 2 2 2 3 3 13" xfId="10821"/>
    <cellStyle name="Normal 2 2 2 2 2 3 3 2" xfId="10822"/>
    <cellStyle name="Normal 2 2 2 2 2 3 3 2 10" xfId="10823"/>
    <cellStyle name="Normal 2 2 2 2 2 3 3 2 10 2" xfId="10824"/>
    <cellStyle name="Normal 2 2 2 2 2 3 3 2 11" xfId="10825"/>
    <cellStyle name="Normal 2 2 2 2 2 3 3 2 11 2" xfId="10826"/>
    <cellStyle name="Normal 2 2 2 2 2 3 3 2 12" xfId="10827"/>
    <cellStyle name="Normal 2 2 2 2 2 3 3 2 2" xfId="10828"/>
    <cellStyle name="Normal 2 2 2 2 2 3 3 2 2 10" xfId="10829"/>
    <cellStyle name="Normal 2 2 2 2 2 3 3 2 2 10 2" xfId="10830"/>
    <cellStyle name="Normal 2 2 2 2 2 3 3 2 2 11" xfId="10831"/>
    <cellStyle name="Normal 2 2 2 2 2 3 3 2 2 2" xfId="10832"/>
    <cellStyle name="Normal 2 2 2 2 2 3 3 2 2 2 2" xfId="10833"/>
    <cellStyle name="Normal 2 2 2 2 2 3 3 2 2 3" xfId="10834"/>
    <cellStyle name="Normal 2 2 2 2 2 3 3 2 2 3 2" xfId="10835"/>
    <cellStyle name="Normal 2 2 2 2 2 3 3 2 2 4" xfId="10836"/>
    <cellStyle name="Normal 2 2 2 2 2 3 3 2 2 4 2" xfId="10837"/>
    <cellStyle name="Normal 2 2 2 2 2 3 3 2 2 5" xfId="10838"/>
    <cellStyle name="Normal 2 2 2 2 2 3 3 2 2 5 2" xfId="10839"/>
    <cellStyle name="Normal 2 2 2 2 2 3 3 2 2 6" xfId="10840"/>
    <cellStyle name="Normal 2 2 2 2 2 3 3 2 2 6 2" xfId="10841"/>
    <cellStyle name="Normal 2 2 2 2 2 3 3 2 2 7" xfId="10842"/>
    <cellStyle name="Normal 2 2 2 2 2 3 3 2 2 7 2" xfId="10843"/>
    <cellStyle name="Normal 2 2 2 2 2 3 3 2 2 8" xfId="10844"/>
    <cellStyle name="Normal 2 2 2 2 2 3 3 2 2 8 2" xfId="10845"/>
    <cellStyle name="Normal 2 2 2 2 2 3 3 2 2 9" xfId="10846"/>
    <cellStyle name="Normal 2 2 2 2 2 3 3 2 2 9 2" xfId="10847"/>
    <cellStyle name="Normal 2 2 2 2 2 3 3 2 3" xfId="10848"/>
    <cellStyle name="Normal 2 2 2 2 2 3 3 2 3 2" xfId="10849"/>
    <cellStyle name="Normal 2 2 2 2 2 3 3 2 4" xfId="10850"/>
    <cellStyle name="Normal 2 2 2 2 2 3 3 2 4 2" xfId="10851"/>
    <cellStyle name="Normal 2 2 2 2 2 3 3 2 5" xfId="10852"/>
    <cellStyle name="Normal 2 2 2 2 2 3 3 2 5 2" xfId="10853"/>
    <cellStyle name="Normal 2 2 2 2 2 3 3 2 6" xfId="10854"/>
    <cellStyle name="Normal 2 2 2 2 2 3 3 2 6 2" xfId="10855"/>
    <cellStyle name="Normal 2 2 2 2 2 3 3 2 7" xfId="10856"/>
    <cellStyle name="Normal 2 2 2 2 2 3 3 2 7 2" xfId="10857"/>
    <cellStyle name="Normal 2 2 2 2 2 3 3 2 8" xfId="10858"/>
    <cellStyle name="Normal 2 2 2 2 2 3 3 2 8 2" xfId="10859"/>
    <cellStyle name="Normal 2 2 2 2 2 3 3 2 9" xfId="10860"/>
    <cellStyle name="Normal 2 2 2 2 2 3 3 2 9 2" xfId="10861"/>
    <cellStyle name="Normal 2 2 2 2 2 3 3 3" xfId="10862"/>
    <cellStyle name="Normal 2 2 2 2 2 3 3 3 10" xfId="10863"/>
    <cellStyle name="Normal 2 2 2 2 2 3 3 3 10 2" xfId="10864"/>
    <cellStyle name="Normal 2 2 2 2 2 3 3 3 11" xfId="10865"/>
    <cellStyle name="Normal 2 2 2 2 2 3 3 3 2" xfId="10866"/>
    <cellStyle name="Normal 2 2 2 2 2 3 3 3 2 2" xfId="10867"/>
    <cellStyle name="Normal 2 2 2 2 2 3 3 3 3" xfId="10868"/>
    <cellStyle name="Normal 2 2 2 2 2 3 3 3 3 2" xfId="10869"/>
    <cellStyle name="Normal 2 2 2 2 2 3 3 3 4" xfId="10870"/>
    <cellStyle name="Normal 2 2 2 2 2 3 3 3 4 2" xfId="10871"/>
    <cellStyle name="Normal 2 2 2 2 2 3 3 3 5" xfId="10872"/>
    <cellStyle name="Normal 2 2 2 2 2 3 3 3 5 2" xfId="10873"/>
    <cellStyle name="Normal 2 2 2 2 2 3 3 3 6" xfId="10874"/>
    <cellStyle name="Normal 2 2 2 2 2 3 3 3 6 2" xfId="10875"/>
    <cellStyle name="Normal 2 2 2 2 2 3 3 3 7" xfId="10876"/>
    <cellStyle name="Normal 2 2 2 2 2 3 3 3 7 2" xfId="10877"/>
    <cellStyle name="Normal 2 2 2 2 2 3 3 3 8" xfId="10878"/>
    <cellStyle name="Normal 2 2 2 2 2 3 3 3 8 2" xfId="10879"/>
    <cellStyle name="Normal 2 2 2 2 2 3 3 3 9" xfId="10880"/>
    <cellStyle name="Normal 2 2 2 2 2 3 3 3 9 2" xfId="10881"/>
    <cellStyle name="Normal 2 2 2 2 2 3 3 4" xfId="10882"/>
    <cellStyle name="Normal 2 2 2 2 2 3 3 4 2" xfId="10883"/>
    <cellStyle name="Normal 2 2 2 2 2 3 3 5" xfId="10884"/>
    <cellStyle name="Normal 2 2 2 2 2 3 3 5 2" xfId="10885"/>
    <cellStyle name="Normal 2 2 2 2 2 3 3 6" xfId="10886"/>
    <cellStyle name="Normal 2 2 2 2 2 3 3 6 2" xfId="10887"/>
    <cellStyle name="Normal 2 2 2 2 2 3 3 7" xfId="10888"/>
    <cellStyle name="Normal 2 2 2 2 2 3 3 7 2" xfId="10889"/>
    <cellStyle name="Normal 2 2 2 2 2 3 3 8" xfId="10890"/>
    <cellStyle name="Normal 2 2 2 2 2 3 3 8 2" xfId="10891"/>
    <cellStyle name="Normal 2 2 2 2 2 3 3 9" xfId="10892"/>
    <cellStyle name="Normal 2 2 2 2 2 3 3 9 2" xfId="10893"/>
    <cellStyle name="Normal 2 2 2 2 2 3 4" xfId="10894"/>
    <cellStyle name="Normal 2 2 2 2 2 3 4 10" xfId="10895"/>
    <cellStyle name="Normal 2 2 2 2 2 3 4 10 2" xfId="10896"/>
    <cellStyle name="Normal 2 2 2 2 2 3 4 11" xfId="10897"/>
    <cellStyle name="Normal 2 2 2 2 2 3 4 11 2" xfId="10898"/>
    <cellStyle name="Normal 2 2 2 2 2 3 4 12" xfId="10899"/>
    <cellStyle name="Normal 2 2 2 2 2 3 4 12 2" xfId="10900"/>
    <cellStyle name="Normal 2 2 2 2 2 3 4 13" xfId="10901"/>
    <cellStyle name="Normal 2 2 2 2 2 3 4 2" xfId="10902"/>
    <cellStyle name="Normal 2 2 2 2 2 3 4 2 10" xfId="10903"/>
    <cellStyle name="Normal 2 2 2 2 2 3 4 2 10 2" xfId="10904"/>
    <cellStyle name="Normal 2 2 2 2 2 3 4 2 11" xfId="10905"/>
    <cellStyle name="Normal 2 2 2 2 2 3 4 2 11 2" xfId="10906"/>
    <cellStyle name="Normal 2 2 2 2 2 3 4 2 12" xfId="10907"/>
    <cellStyle name="Normal 2 2 2 2 2 3 4 2 2" xfId="10908"/>
    <cellStyle name="Normal 2 2 2 2 2 3 4 2 2 10" xfId="10909"/>
    <cellStyle name="Normal 2 2 2 2 2 3 4 2 2 10 2" xfId="10910"/>
    <cellStyle name="Normal 2 2 2 2 2 3 4 2 2 11" xfId="10911"/>
    <cellStyle name="Normal 2 2 2 2 2 3 4 2 2 2" xfId="10912"/>
    <cellStyle name="Normal 2 2 2 2 2 3 4 2 2 2 2" xfId="10913"/>
    <cellStyle name="Normal 2 2 2 2 2 3 4 2 2 3" xfId="10914"/>
    <cellStyle name="Normal 2 2 2 2 2 3 4 2 2 3 2" xfId="10915"/>
    <cellStyle name="Normal 2 2 2 2 2 3 4 2 2 4" xfId="10916"/>
    <cellStyle name="Normal 2 2 2 2 2 3 4 2 2 4 2" xfId="10917"/>
    <cellStyle name="Normal 2 2 2 2 2 3 4 2 2 5" xfId="10918"/>
    <cellStyle name="Normal 2 2 2 2 2 3 4 2 2 5 2" xfId="10919"/>
    <cellStyle name="Normal 2 2 2 2 2 3 4 2 2 6" xfId="10920"/>
    <cellStyle name="Normal 2 2 2 2 2 3 4 2 2 6 2" xfId="10921"/>
    <cellStyle name="Normal 2 2 2 2 2 3 4 2 2 7" xfId="10922"/>
    <cellStyle name="Normal 2 2 2 2 2 3 4 2 2 7 2" xfId="10923"/>
    <cellStyle name="Normal 2 2 2 2 2 3 4 2 2 8" xfId="10924"/>
    <cellStyle name="Normal 2 2 2 2 2 3 4 2 2 8 2" xfId="10925"/>
    <cellStyle name="Normal 2 2 2 2 2 3 4 2 2 9" xfId="10926"/>
    <cellStyle name="Normal 2 2 2 2 2 3 4 2 2 9 2" xfId="10927"/>
    <cellStyle name="Normal 2 2 2 2 2 3 4 2 3" xfId="10928"/>
    <cellStyle name="Normal 2 2 2 2 2 3 4 2 3 2" xfId="10929"/>
    <cellStyle name="Normal 2 2 2 2 2 3 4 2 4" xfId="10930"/>
    <cellStyle name="Normal 2 2 2 2 2 3 4 2 4 2" xfId="10931"/>
    <cellStyle name="Normal 2 2 2 2 2 3 4 2 5" xfId="10932"/>
    <cellStyle name="Normal 2 2 2 2 2 3 4 2 5 2" xfId="10933"/>
    <cellStyle name="Normal 2 2 2 2 2 3 4 2 6" xfId="10934"/>
    <cellStyle name="Normal 2 2 2 2 2 3 4 2 6 2" xfId="10935"/>
    <cellStyle name="Normal 2 2 2 2 2 3 4 2 7" xfId="10936"/>
    <cellStyle name="Normal 2 2 2 2 2 3 4 2 7 2" xfId="10937"/>
    <cellStyle name="Normal 2 2 2 2 2 3 4 2 8" xfId="10938"/>
    <cellStyle name="Normal 2 2 2 2 2 3 4 2 8 2" xfId="10939"/>
    <cellStyle name="Normal 2 2 2 2 2 3 4 2 9" xfId="10940"/>
    <cellStyle name="Normal 2 2 2 2 2 3 4 2 9 2" xfId="10941"/>
    <cellStyle name="Normal 2 2 2 2 2 3 4 3" xfId="10942"/>
    <cellStyle name="Normal 2 2 2 2 2 3 4 3 10" xfId="10943"/>
    <cellStyle name="Normal 2 2 2 2 2 3 4 3 10 2" xfId="10944"/>
    <cellStyle name="Normal 2 2 2 2 2 3 4 3 11" xfId="10945"/>
    <cellStyle name="Normal 2 2 2 2 2 3 4 3 2" xfId="10946"/>
    <cellStyle name="Normal 2 2 2 2 2 3 4 3 2 2" xfId="10947"/>
    <cellStyle name="Normal 2 2 2 2 2 3 4 3 3" xfId="10948"/>
    <cellStyle name="Normal 2 2 2 2 2 3 4 3 3 2" xfId="10949"/>
    <cellStyle name="Normal 2 2 2 2 2 3 4 3 4" xfId="10950"/>
    <cellStyle name="Normal 2 2 2 2 2 3 4 3 4 2" xfId="10951"/>
    <cellStyle name="Normal 2 2 2 2 2 3 4 3 5" xfId="10952"/>
    <cellStyle name="Normal 2 2 2 2 2 3 4 3 5 2" xfId="10953"/>
    <cellStyle name="Normal 2 2 2 2 2 3 4 3 6" xfId="10954"/>
    <cellStyle name="Normal 2 2 2 2 2 3 4 3 6 2" xfId="10955"/>
    <cellStyle name="Normal 2 2 2 2 2 3 4 3 7" xfId="10956"/>
    <cellStyle name="Normal 2 2 2 2 2 3 4 3 7 2" xfId="10957"/>
    <cellStyle name="Normal 2 2 2 2 2 3 4 3 8" xfId="10958"/>
    <cellStyle name="Normal 2 2 2 2 2 3 4 3 8 2" xfId="10959"/>
    <cellStyle name="Normal 2 2 2 2 2 3 4 3 9" xfId="10960"/>
    <cellStyle name="Normal 2 2 2 2 2 3 4 3 9 2" xfId="10961"/>
    <cellStyle name="Normal 2 2 2 2 2 3 4 4" xfId="10962"/>
    <cellStyle name="Normal 2 2 2 2 2 3 4 4 2" xfId="10963"/>
    <cellStyle name="Normal 2 2 2 2 2 3 4 5" xfId="10964"/>
    <cellStyle name="Normal 2 2 2 2 2 3 4 5 2" xfId="10965"/>
    <cellStyle name="Normal 2 2 2 2 2 3 4 6" xfId="10966"/>
    <cellStyle name="Normal 2 2 2 2 2 3 4 6 2" xfId="10967"/>
    <cellStyle name="Normal 2 2 2 2 2 3 4 7" xfId="10968"/>
    <cellStyle name="Normal 2 2 2 2 2 3 4 7 2" xfId="10969"/>
    <cellStyle name="Normal 2 2 2 2 2 3 4 8" xfId="10970"/>
    <cellStyle name="Normal 2 2 2 2 2 3 4 8 2" xfId="10971"/>
    <cellStyle name="Normal 2 2 2 2 2 3 4 9" xfId="10972"/>
    <cellStyle name="Normal 2 2 2 2 2 3 4 9 2" xfId="10973"/>
    <cellStyle name="Normal 2 2 2 2 2 3 5" xfId="10974"/>
    <cellStyle name="Normal 2 2 2 2 2 3 5 10" xfId="10975"/>
    <cellStyle name="Normal 2 2 2 2 2 3 5 10 2" xfId="10976"/>
    <cellStyle name="Normal 2 2 2 2 2 3 5 11" xfId="10977"/>
    <cellStyle name="Normal 2 2 2 2 2 3 5 11 2" xfId="10978"/>
    <cellStyle name="Normal 2 2 2 2 2 3 5 12" xfId="10979"/>
    <cellStyle name="Normal 2 2 2 2 2 3 5 12 2" xfId="10980"/>
    <cellStyle name="Normal 2 2 2 2 2 3 5 13" xfId="10981"/>
    <cellStyle name="Normal 2 2 2 2 2 3 5 2" xfId="10982"/>
    <cellStyle name="Normal 2 2 2 2 2 3 5 2 10" xfId="10983"/>
    <cellStyle name="Normal 2 2 2 2 2 3 5 2 10 2" xfId="10984"/>
    <cellStyle name="Normal 2 2 2 2 2 3 5 2 11" xfId="10985"/>
    <cellStyle name="Normal 2 2 2 2 2 3 5 2 11 2" xfId="10986"/>
    <cellStyle name="Normal 2 2 2 2 2 3 5 2 12" xfId="10987"/>
    <cellStyle name="Normal 2 2 2 2 2 3 5 2 2" xfId="10988"/>
    <cellStyle name="Normal 2 2 2 2 2 3 5 2 2 10" xfId="10989"/>
    <cellStyle name="Normal 2 2 2 2 2 3 5 2 2 10 2" xfId="10990"/>
    <cellStyle name="Normal 2 2 2 2 2 3 5 2 2 11" xfId="10991"/>
    <cellStyle name="Normal 2 2 2 2 2 3 5 2 2 2" xfId="10992"/>
    <cellStyle name="Normal 2 2 2 2 2 3 5 2 2 2 2" xfId="10993"/>
    <cellStyle name="Normal 2 2 2 2 2 3 5 2 2 3" xfId="10994"/>
    <cellStyle name="Normal 2 2 2 2 2 3 5 2 2 3 2" xfId="10995"/>
    <cellStyle name="Normal 2 2 2 2 2 3 5 2 2 4" xfId="10996"/>
    <cellStyle name="Normal 2 2 2 2 2 3 5 2 2 4 2" xfId="10997"/>
    <cellStyle name="Normal 2 2 2 2 2 3 5 2 2 5" xfId="10998"/>
    <cellStyle name="Normal 2 2 2 2 2 3 5 2 2 5 2" xfId="10999"/>
    <cellStyle name="Normal 2 2 2 2 2 3 5 2 2 6" xfId="11000"/>
    <cellStyle name="Normal 2 2 2 2 2 3 5 2 2 6 2" xfId="11001"/>
    <cellStyle name="Normal 2 2 2 2 2 3 5 2 2 7" xfId="11002"/>
    <cellStyle name="Normal 2 2 2 2 2 3 5 2 2 7 2" xfId="11003"/>
    <cellStyle name="Normal 2 2 2 2 2 3 5 2 2 8" xfId="11004"/>
    <cellStyle name="Normal 2 2 2 2 2 3 5 2 2 8 2" xfId="11005"/>
    <cellStyle name="Normal 2 2 2 2 2 3 5 2 2 9" xfId="11006"/>
    <cellStyle name="Normal 2 2 2 2 2 3 5 2 2 9 2" xfId="11007"/>
    <cellStyle name="Normal 2 2 2 2 2 3 5 2 3" xfId="11008"/>
    <cellStyle name="Normal 2 2 2 2 2 3 5 2 3 2" xfId="11009"/>
    <cellStyle name="Normal 2 2 2 2 2 3 5 2 4" xfId="11010"/>
    <cellStyle name="Normal 2 2 2 2 2 3 5 2 4 2" xfId="11011"/>
    <cellStyle name="Normal 2 2 2 2 2 3 5 2 5" xfId="11012"/>
    <cellStyle name="Normal 2 2 2 2 2 3 5 2 5 2" xfId="11013"/>
    <cellStyle name="Normal 2 2 2 2 2 3 5 2 6" xfId="11014"/>
    <cellStyle name="Normal 2 2 2 2 2 3 5 2 6 2" xfId="11015"/>
    <cellStyle name="Normal 2 2 2 2 2 3 5 2 7" xfId="11016"/>
    <cellStyle name="Normal 2 2 2 2 2 3 5 2 7 2" xfId="11017"/>
    <cellStyle name="Normal 2 2 2 2 2 3 5 2 8" xfId="11018"/>
    <cellStyle name="Normal 2 2 2 2 2 3 5 2 8 2" xfId="11019"/>
    <cellStyle name="Normal 2 2 2 2 2 3 5 2 9" xfId="11020"/>
    <cellStyle name="Normal 2 2 2 2 2 3 5 2 9 2" xfId="11021"/>
    <cellStyle name="Normal 2 2 2 2 2 3 5 3" xfId="11022"/>
    <cellStyle name="Normal 2 2 2 2 2 3 5 3 10" xfId="11023"/>
    <cellStyle name="Normal 2 2 2 2 2 3 5 3 10 2" xfId="11024"/>
    <cellStyle name="Normal 2 2 2 2 2 3 5 3 11" xfId="11025"/>
    <cellStyle name="Normal 2 2 2 2 2 3 5 3 2" xfId="11026"/>
    <cellStyle name="Normal 2 2 2 2 2 3 5 3 2 2" xfId="11027"/>
    <cellStyle name="Normal 2 2 2 2 2 3 5 3 3" xfId="11028"/>
    <cellStyle name="Normal 2 2 2 2 2 3 5 3 3 2" xfId="11029"/>
    <cellStyle name="Normal 2 2 2 2 2 3 5 3 4" xfId="11030"/>
    <cellStyle name="Normal 2 2 2 2 2 3 5 3 4 2" xfId="11031"/>
    <cellStyle name="Normal 2 2 2 2 2 3 5 3 5" xfId="11032"/>
    <cellStyle name="Normal 2 2 2 2 2 3 5 3 5 2" xfId="11033"/>
    <cellStyle name="Normal 2 2 2 2 2 3 5 3 6" xfId="11034"/>
    <cellStyle name="Normal 2 2 2 2 2 3 5 3 6 2" xfId="11035"/>
    <cellStyle name="Normal 2 2 2 2 2 3 5 3 7" xfId="11036"/>
    <cellStyle name="Normal 2 2 2 2 2 3 5 3 7 2" xfId="11037"/>
    <cellStyle name="Normal 2 2 2 2 2 3 5 3 8" xfId="11038"/>
    <cellStyle name="Normal 2 2 2 2 2 3 5 3 8 2" xfId="11039"/>
    <cellStyle name="Normal 2 2 2 2 2 3 5 3 9" xfId="11040"/>
    <cellStyle name="Normal 2 2 2 2 2 3 5 3 9 2" xfId="11041"/>
    <cellStyle name="Normal 2 2 2 2 2 3 5 4" xfId="11042"/>
    <cellStyle name="Normal 2 2 2 2 2 3 5 4 2" xfId="11043"/>
    <cellStyle name="Normal 2 2 2 2 2 3 5 5" xfId="11044"/>
    <cellStyle name="Normal 2 2 2 2 2 3 5 5 2" xfId="11045"/>
    <cellStyle name="Normal 2 2 2 2 2 3 5 6" xfId="11046"/>
    <cellStyle name="Normal 2 2 2 2 2 3 5 6 2" xfId="11047"/>
    <cellStyle name="Normal 2 2 2 2 2 3 5 7" xfId="11048"/>
    <cellStyle name="Normal 2 2 2 2 2 3 5 7 2" xfId="11049"/>
    <cellStyle name="Normal 2 2 2 2 2 3 5 8" xfId="11050"/>
    <cellStyle name="Normal 2 2 2 2 2 3 5 8 2" xfId="11051"/>
    <cellStyle name="Normal 2 2 2 2 2 3 5 9" xfId="11052"/>
    <cellStyle name="Normal 2 2 2 2 2 3 5 9 2" xfId="11053"/>
    <cellStyle name="Normal 2 2 2 2 2 3 6" xfId="11054"/>
    <cellStyle name="Normal 2 2 2 2 2 3 6 10" xfId="11055"/>
    <cellStyle name="Normal 2 2 2 2 2 3 6 10 2" xfId="11056"/>
    <cellStyle name="Normal 2 2 2 2 2 3 6 11" xfId="11057"/>
    <cellStyle name="Normal 2 2 2 2 2 3 6 11 2" xfId="11058"/>
    <cellStyle name="Normal 2 2 2 2 2 3 6 12" xfId="11059"/>
    <cellStyle name="Normal 2 2 2 2 2 3 6 12 2" xfId="11060"/>
    <cellStyle name="Normal 2 2 2 2 2 3 6 13" xfId="11061"/>
    <cellStyle name="Normal 2 2 2 2 2 3 6 2" xfId="11062"/>
    <cellStyle name="Normal 2 2 2 2 2 3 6 2 10" xfId="11063"/>
    <cellStyle name="Normal 2 2 2 2 2 3 6 2 10 2" xfId="11064"/>
    <cellStyle name="Normal 2 2 2 2 2 3 6 2 11" xfId="11065"/>
    <cellStyle name="Normal 2 2 2 2 2 3 6 2 11 2" xfId="11066"/>
    <cellStyle name="Normal 2 2 2 2 2 3 6 2 12" xfId="11067"/>
    <cellStyle name="Normal 2 2 2 2 2 3 6 2 2" xfId="11068"/>
    <cellStyle name="Normal 2 2 2 2 2 3 6 2 2 10" xfId="11069"/>
    <cellStyle name="Normal 2 2 2 2 2 3 6 2 2 10 2" xfId="11070"/>
    <cellStyle name="Normal 2 2 2 2 2 3 6 2 2 11" xfId="11071"/>
    <cellStyle name="Normal 2 2 2 2 2 3 6 2 2 2" xfId="11072"/>
    <cellStyle name="Normal 2 2 2 2 2 3 6 2 2 2 2" xfId="11073"/>
    <cellStyle name="Normal 2 2 2 2 2 3 6 2 2 3" xfId="11074"/>
    <cellStyle name="Normal 2 2 2 2 2 3 6 2 2 3 2" xfId="11075"/>
    <cellStyle name="Normal 2 2 2 2 2 3 6 2 2 4" xfId="11076"/>
    <cellStyle name="Normal 2 2 2 2 2 3 6 2 2 4 2" xfId="11077"/>
    <cellStyle name="Normal 2 2 2 2 2 3 6 2 2 5" xfId="11078"/>
    <cellStyle name="Normal 2 2 2 2 2 3 6 2 2 5 2" xfId="11079"/>
    <cellStyle name="Normal 2 2 2 2 2 3 6 2 2 6" xfId="11080"/>
    <cellStyle name="Normal 2 2 2 2 2 3 6 2 2 6 2" xfId="11081"/>
    <cellStyle name="Normal 2 2 2 2 2 3 6 2 2 7" xfId="11082"/>
    <cellStyle name="Normal 2 2 2 2 2 3 6 2 2 7 2" xfId="11083"/>
    <cellStyle name="Normal 2 2 2 2 2 3 6 2 2 8" xfId="11084"/>
    <cellStyle name="Normal 2 2 2 2 2 3 6 2 2 8 2" xfId="11085"/>
    <cellStyle name="Normal 2 2 2 2 2 3 6 2 2 9" xfId="11086"/>
    <cellStyle name="Normal 2 2 2 2 2 3 6 2 2 9 2" xfId="11087"/>
    <cellStyle name="Normal 2 2 2 2 2 3 6 2 3" xfId="11088"/>
    <cellStyle name="Normal 2 2 2 2 2 3 6 2 3 2" xfId="11089"/>
    <cellStyle name="Normal 2 2 2 2 2 3 6 2 4" xfId="11090"/>
    <cellStyle name="Normal 2 2 2 2 2 3 6 2 4 2" xfId="11091"/>
    <cellStyle name="Normal 2 2 2 2 2 3 6 2 5" xfId="11092"/>
    <cellStyle name="Normal 2 2 2 2 2 3 6 2 5 2" xfId="11093"/>
    <cellStyle name="Normal 2 2 2 2 2 3 6 2 6" xfId="11094"/>
    <cellStyle name="Normal 2 2 2 2 2 3 6 2 6 2" xfId="11095"/>
    <cellStyle name="Normal 2 2 2 2 2 3 6 2 7" xfId="11096"/>
    <cellStyle name="Normal 2 2 2 2 2 3 6 2 7 2" xfId="11097"/>
    <cellStyle name="Normal 2 2 2 2 2 3 6 2 8" xfId="11098"/>
    <cellStyle name="Normal 2 2 2 2 2 3 6 2 8 2" xfId="11099"/>
    <cellStyle name="Normal 2 2 2 2 2 3 6 2 9" xfId="11100"/>
    <cellStyle name="Normal 2 2 2 2 2 3 6 2 9 2" xfId="11101"/>
    <cellStyle name="Normal 2 2 2 2 2 3 6 3" xfId="11102"/>
    <cellStyle name="Normal 2 2 2 2 2 3 6 3 10" xfId="11103"/>
    <cellStyle name="Normal 2 2 2 2 2 3 6 3 10 2" xfId="11104"/>
    <cellStyle name="Normal 2 2 2 2 2 3 6 3 11" xfId="11105"/>
    <cellStyle name="Normal 2 2 2 2 2 3 6 3 2" xfId="11106"/>
    <cellStyle name="Normal 2 2 2 2 2 3 6 3 2 2" xfId="11107"/>
    <cellStyle name="Normal 2 2 2 2 2 3 6 3 3" xfId="11108"/>
    <cellStyle name="Normal 2 2 2 2 2 3 6 3 3 2" xfId="11109"/>
    <cellStyle name="Normal 2 2 2 2 2 3 6 3 4" xfId="11110"/>
    <cellStyle name="Normal 2 2 2 2 2 3 6 3 4 2" xfId="11111"/>
    <cellStyle name="Normal 2 2 2 2 2 3 6 3 5" xfId="11112"/>
    <cellStyle name="Normal 2 2 2 2 2 3 6 3 5 2" xfId="11113"/>
    <cellStyle name="Normal 2 2 2 2 2 3 6 3 6" xfId="11114"/>
    <cellStyle name="Normal 2 2 2 2 2 3 6 3 6 2" xfId="11115"/>
    <cellStyle name="Normal 2 2 2 2 2 3 6 3 7" xfId="11116"/>
    <cellStyle name="Normal 2 2 2 2 2 3 6 3 7 2" xfId="11117"/>
    <cellStyle name="Normal 2 2 2 2 2 3 6 3 8" xfId="11118"/>
    <cellStyle name="Normal 2 2 2 2 2 3 6 3 8 2" xfId="11119"/>
    <cellStyle name="Normal 2 2 2 2 2 3 6 3 9" xfId="11120"/>
    <cellStyle name="Normal 2 2 2 2 2 3 6 3 9 2" xfId="11121"/>
    <cellStyle name="Normal 2 2 2 2 2 3 6 4" xfId="11122"/>
    <cellStyle name="Normal 2 2 2 2 2 3 6 4 2" xfId="11123"/>
    <cellStyle name="Normal 2 2 2 2 2 3 6 5" xfId="11124"/>
    <cellStyle name="Normal 2 2 2 2 2 3 6 5 2" xfId="11125"/>
    <cellStyle name="Normal 2 2 2 2 2 3 6 6" xfId="11126"/>
    <cellStyle name="Normal 2 2 2 2 2 3 6 6 2" xfId="11127"/>
    <cellStyle name="Normal 2 2 2 2 2 3 6 7" xfId="11128"/>
    <cellStyle name="Normal 2 2 2 2 2 3 6 7 2" xfId="11129"/>
    <cellStyle name="Normal 2 2 2 2 2 3 6 8" xfId="11130"/>
    <cellStyle name="Normal 2 2 2 2 2 3 6 8 2" xfId="11131"/>
    <cellStyle name="Normal 2 2 2 2 2 3 6 9" xfId="11132"/>
    <cellStyle name="Normal 2 2 2 2 2 3 6 9 2" xfId="11133"/>
    <cellStyle name="Normal 2 2 2 2 2 3 7" xfId="41826"/>
    <cellStyle name="Normal 2 2 2 2 2 4" xfId="11134"/>
    <cellStyle name="Normal 2 2 2 2 2 4 10" xfId="11135"/>
    <cellStyle name="Normal 2 2 2 2 2 4 10 2" xfId="11136"/>
    <cellStyle name="Normal 2 2 2 2 2 4 11" xfId="11137"/>
    <cellStyle name="Normal 2 2 2 2 2 4 11 2" xfId="11138"/>
    <cellStyle name="Normal 2 2 2 2 2 4 12" xfId="11139"/>
    <cellStyle name="Normal 2 2 2 2 2 4 12 2" xfId="11140"/>
    <cellStyle name="Normal 2 2 2 2 2 4 13" xfId="11141"/>
    <cellStyle name="Normal 2 2 2 2 2 4 2" xfId="11142"/>
    <cellStyle name="Normal 2 2 2 2 2 4 2 10" xfId="11143"/>
    <cellStyle name="Normal 2 2 2 2 2 4 2 10 2" xfId="11144"/>
    <cellStyle name="Normal 2 2 2 2 2 4 2 11" xfId="11145"/>
    <cellStyle name="Normal 2 2 2 2 2 4 2 11 2" xfId="11146"/>
    <cellStyle name="Normal 2 2 2 2 2 4 2 12" xfId="11147"/>
    <cellStyle name="Normal 2 2 2 2 2 4 2 2" xfId="11148"/>
    <cellStyle name="Normal 2 2 2 2 2 4 2 2 10" xfId="11149"/>
    <cellStyle name="Normal 2 2 2 2 2 4 2 2 10 2" xfId="11150"/>
    <cellStyle name="Normal 2 2 2 2 2 4 2 2 11" xfId="11151"/>
    <cellStyle name="Normal 2 2 2 2 2 4 2 2 2" xfId="11152"/>
    <cellStyle name="Normal 2 2 2 2 2 4 2 2 2 2" xfId="11153"/>
    <cellStyle name="Normal 2 2 2 2 2 4 2 2 3" xfId="11154"/>
    <cellStyle name="Normal 2 2 2 2 2 4 2 2 3 2" xfId="11155"/>
    <cellStyle name="Normal 2 2 2 2 2 4 2 2 4" xfId="11156"/>
    <cellStyle name="Normal 2 2 2 2 2 4 2 2 4 2" xfId="11157"/>
    <cellStyle name="Normal 2 2 2 2 2 4 2 2 5" xfId="11158"/>
    <cellStyle name="Normal 2 2 2 2 2 4 2 2 5 2" xfId="11159"/>
    <cellStyle name="Normal 2 2 2 2 2 4 2 2 6" xfId="11160"/>
    <cellStyle name="Normal 2 2 2 2 2 4 2 2 6 2" xfId="11161"/>
    <cellStyle name="Normal 2 2 2 2 2 4 2 2 7" xfId="11162"/>
    <cellStyle name="Normal 2 2 2 2 2 4 2 2 7 2" xfId="11163"/>
    <cellStyle name="Normal 2 2 2 2 2 4 2 2 8" xfId="11164"/>
    <cellStyle name="Normal 2 2 2 2 2 4 2 2 8 2" xfId="11165"/>
    <cellStyle name="Normal 2 2 2 2 2 4 2 2 9" xfId="11166"/>
    <cellStyle name="Normal 2 2 2 2 2 4 2 2 9 2" xfId="11167"/>
    <cellStyle name="Normal 2 2 2 2 2 4 2 3" xfId="11168"/>
    <cellStyle name="Normal 2 2 2 2 2 4 2 3 2" xfId="11169"/>
    <cellStyle name="Normal 2 2 2 2 2 4 2 4" xfId="11170"/>
    <cellStyle name="Normal 2 2 2 2 2 4 2 4 2" xfId="11171"/>
    <cellStyle name="Normal 2 2 2 2 2 4 2 5" xfId="11172"/>
    <cellStyle name="Normal 2 2 2 2 2 4 2 5 2" xfId="11173"/>
    <cellStyle name="Normal 2 2 2 2 2 4 2 6" xfId="11174"/>
    <cellStyle name="Normal 2 2 2 2 2 4 2 6 2" xfId="11175"/>
    <cellStyle name="Normal 2 2 2 2 2 4 2 7" xfId="11176"/>
    <cellStyle name="Normal 2 2 2 2 2 4 2 7 2" xfId="11177"/>
    <cellStyle name="Normal 2 2 2 2 2 4 2 8" xfId="11178"/>
    <cellStyle name="Normal 2 2 2 2 2 4 2 8 2" xfId="11179"/>
    <cellStyle name="Normal 2 2 2 2 2 4 2 9" xfId="11180"/>
    <cellStyle name="Normal 2 2 2 2 2 4 2 9 2" xfId="11181"/>
    <cellStyle name="Normal 2 2 2 2 2 4 3" xfId="11182"/>
    <cellStyle name="Normal 2 2 2 2 2 4 3 10" xfId="11183"/>
    <cellStyle name="Normal 2 2 2 2 2 4 3 10 2" xfId="11184"/>
    <cellStyle name="Normal 2 2 2 2 2 4 3 11" xfId="11185"/>
    <cellStyle name="Normal 2 2 2 2 2 4 3 2" xfId="11186"/>
    <cellStyle name="Normal 2 2 2 2 2 4 3 2 2" xfId="11187"/>
    <cellStyle name="Normal 2 2 2 2 2 4 3 3" xfId="11188"/>
    <cellStyle name="Normal 2 2 2 2 2 4 3 3 2" xfId="11189"/>
    <cellStyle name="Normal 2 2 2 2 2 4 3 4" xfId="11190"/>
    <cellStyle name="Normal 2 2 2 2 2 4 3 4 2" xfId="11191"/>
    <cellStyle name="Normal 2 2 2 2 2 4 3 5" xfId="11192"/>
    <cellStyle name="Normal 2 2 2 2 2 4 3 5 2" xfId="11193"/>
    <cellStyle name="Normal 2 2 2 2 2 4 3 6" xfId="11194"/>
    <cellStyle name="Normal 2 2 2 2 2 4 3 6 2" xfId="11195"/>
    <cellStyle name="Normal 2 2 2 2 2 4 3 7" xfId="11196"/>
    <cellStyle name="Normal 2 2 2 2 2 4 3 7 2" xfId="11197"/>
    <cellStyle name="Normal 2 2 2 2 2 4 3 8" xfId="11198"/>
    <cellStyle name="Normal 2 2 2 2 2 4 3 8 2" xfId="11199"/>
    <cellStyle name="Normal 2 2 2 2 2 4 3 9" xfId="11200"/>
    <cellStyle name="Normal 2 2 2 2 2 4 3 9 2" xfId="11201"/>
    <cellStyle name="Normal 2 2 2 2 2 4 4" xfId="11202"/>
    <cellStyle name="Normal 2 2 2 2 2 4 4 2" xfId="11203"/>
    <cellStyle name="Normal 2 2 2 2 2 4 5" xfId="11204"/>
    <cellStyle name="Normal 2 2 2 2 2 4 5 2" xfId="11205"/>
    <cellStyle name="Normal 2 2 2 2 2 4 6" xfId="11206"/>
    <cellStyle name="Normal 2 2 2 2 2 4 6 2" xfId="11207"/>
    <cellStyle name="Normal 2 2 2 2 2 4 7" xfId="11208"/>
    <cellStyle name="Normal 2 2 2 2 2 4 7 2" xfId="11209"/>
    <cellStyle name="Normal 2 2 2 2 2 4 8" xfId="11210"/>
    <cellStyle name="Normal 2 2 2 2 2 4 8 2" xfId="11211"/>
    <cellStyle name="Normal 2 2 2 2 2 4 9" xfId="11212"/>
    <cellStyle name="Normal 2 2 2 2 2 4 9 2" xfId="11213"/>
    <cellStyle name="Normal 2 2 2 2 2 5" xfId="11214"/>
    <cellStyle name="Normal 2 2 2 2 2 5 10" xfId="11215"/>
    <cellStyle name="Normal 2 2 2 2 2 5 10 2" xfId="11216"/>
    <cellStyle name="Normal 2 2 2 2 2 5 11" xfId="11217"/>
    <cellStyle name="Normal 2 2 2 2 2 5 11 2" xfId="11218"/>
    <cellStyle name="Normal 2 2 2 2 2 5 12" xfId="11219"/>
    <cellStyle name="Normal 2 2 2 2 2 5 12 2" xfId="11220"/>
    <cellStyle name="Normal 2 2 2 2 2 5 13" xfId="11221"/>
    <cellStyle name="Normal 2 2 2 2 2 5 2" xfId="11222"/>
    <cellStyle name="Normal 2 2 2 2 2 5 2 10" xfId="11223"/>
    <cellStyle name="Normal 2 2 2 2 2 5 2 10 2" xfId="11224"/>
    <cellStyle name="Normal 2 2 2 2 2 5 2 11" xfId="11225"/>
    <cellStyle name="Normal 2 2 2 2 2 5 2 11 2" xfId="11226"/>
    <cellStyle name="Normal 2 2 2 2 2 5 2 12" xfId="11227"/>
    <cellStyle name="Normal 2 2 2 2 2 5 2 2" xfId="11228"/>
    <cellStyle name="Normal 2 2 2 2 2 5 2 2 10" xfId="11229"/>
    <cellStyle name="Normal 2 2 2 2 2 5 2 2 10 2" xfId="11230"/>
    <cellStyle name="Normal 2 2 2 2 2 5 2 2 11" xfId="11231"/>
    <cellStyle name="Normal 2 2 2 2 2 5 2 2 2" xfId="11232"/>
    <cellStyle name="Normal 2 2 2 2 2 5 2 2 2 2" xfId="11233"/>
    <cellStyle name="Normal 2 2 2 2 2 5 2 2 3" xfId="11234"/>
    <cellStyle name="Normal 2 2 2 2 2 5 2 2 3 2" xfId="11235"/>
    <cellStyle name="Normal 2 2 2 2 2 5 2 2 4" xfId="11236"/>
    <cellStyle name="Normal 2 2 2 2 2 5 2 2 4 2" xfId="11237"/>
    <cellStyle name="Normal 2 2 2 2 2 5 2 2 5" xfId="11238"/>
    <cellStyle name="Normal 2 2 2 2 2 5 2 2 5 2" xfId="11239"/>
    <cellStyle name="Normal 2 2 2 2 2 5 2 2 6" xfId="11240"/>
    <cellStyle name="Normal 2 2 2 2 2 5 2 2 6 2" xfId="11241"/>
    <cellStyle name="Normal 2 2 2 2 2 5 2 2 7" xfId="11242"/>
    <cellStyle name="Normal 2 2 2 2 2 5 2 2 7 2" xfId="11243"/>
    <cellStyle name="Normal 2 2 2 2 2 5 2 2 8" xfId="11244"/>
    <cellStyle name="Normal 2 2 2 2 2 5 2 2 8 2" xfId="11245"/>
    <cellStyle name="Normal 2 2 2 2 2 5 2 2 9" xfId="11246"/>
    <cellStyle name="Normal 2 2 2 2 2 5 2 2 9 2" xfId="11247"/>
    <cellStyle name="Normal 2 2 2 2 2 5 2 3" xfId="11248"/>
    <cellStyle name="Normal 2 2 2 2 2 5 2 3 2" xfId="11249"/>
    <cellStyle name="Normal 2 2 2 2 2 5 2 4" xfId="11250"/>
    <cellStyle name="Normal 2 2 2 2 2 5 2 4 2" xfId="11251"/>
    <cellStyle name="Normal 2 2 2 2 2 5 2 5" xfId="11252"/>
    <cellStyle name="Normal 2 2 2 2 2 5 2 5 2" xfId="11253"/>
    <cellStyle name="Normal 2 2 2 2 2 5 2 6" xfId="11254"/>
    <cellStyle name="Normal 2 2 2 2 2 5 2 6 2" xfId="11255"/>
    <cellStyle name="Normal 2 2 2 2 2 5 2 7" xfId="11256"/>
    <cellStyle name="Normal 2 2 2 2 2 5 2 7 2" xfId="11257"/>
    <cellStyle name="Normal 2 2 2 2 2 5 2 8" xfId="11258"/>
    <cellStyle name="Normal 2 2 2 2 2 5 2 8 2" xfId="11259"/>
    <cellStyle name="Normal 2 2 2 2 2 5 2 9" xfId="11260"/>
    <cellStyle name="Normal 2 2 2 2 2 5 2 9 2" xfId="11261"/>
    <cellStyle name="Normal 2 2 2 2 2 5 3" xfId="11262"/>
    <cellStyle name="Normal 2 2 2 2 2 5 3 10" xfId="11263"/>
    <cellStyle name="Normal 2 2 2 2 2 5 3 10 2" xfId="11264"/>
    <cellStyle name="Normal 2 2 2 2 2 5 3 11" xfId="11265"/>
    <cellStyle name="Normal 2 2 2 2 2 5 3 2" xfId="11266"/>
    <cellStyle name="Normal 2 2 2 2 2 5 3 2 2" xfId="11267"/>
    <cellStyle name="Normal 2 2 2 2 2 5 3 3" xfId="11268"/>
    <cellStyle name="Normal 2 2 2 2 2 5 3 3 2" xfId="11269"/>
    <cellStyle name="Normal 2 2 2 2 2 5 3 4" xfId="11270"/>
    <cellStyle name="Normal 2 2 2 2 2 5 3 4 2" xfId="11271"/>
    <cellStyle name="Normal 2 2 2 2 2 5 3 5" xfId="11272"/>
    <cellStyle name="Normal 2 2 2 2 2 5 3 5 2" xfId="11273"/>
    <cellStyle name="Normal 2 2 2 2 2 5 3 6" xfId="11274"/>
    <cellStyle name="Normal 2 2 2 2 2 5 3 6 2" xfId="11275"/>
    <cellStyle name="Normal 2 2 2 2 2 5 3 7" xfId="11276"/>
    <cellStyle name="Normal 2 2 2 2 2 5 3 7 2" xfId="11277"/>
    <cellStyle name="Normal 2 2 2 2 2 5 3 8" xfId="11278"/>
    <cellStyle name="Normal 2 2 2 2 2 5 3 8 2" xfId="11279"/>
    <cellStyle name="Normal 2 2 2 2 2 5 3 9" xfId="11280"/>
    <cellStyle name="Normal 2 2 2 2 2 5 3 9 2" xfId="11281"/>
    <cellStyle name="Normal 2 2 2 2 2 5 4" xfId="11282"/>
    <cellStyle name="Normal 2 2 2 2 2 5 4 2" xfId="11283"/>
    <cellStyle name="Normal 2 2 2 2 2 5 5" xfId="11284"/>
    <cellStyle name="Normal 2 2 2 2 2 5 5 2" xfId="11285"/>
    <cellStyle name="Normal 2 2 2 2 2 5 6" xfId="11286"/>
    <cellStyle name="Normal 2 2 2 2 2 5 6 2" xfId="11287"/>
    <cellStyle name="Normal 2 2 2 2 2 5 7" xfId="11288"/>
    <cellStyle name="Normal 2 2 2 2 2 5 7 2" xfId="11289"/>
    <cellStyle name="Normal 2 2 2 2 2 5 8" xfId="11290"/>
    <cellStyle name="Normal 2 2 2 2 2 5 8 2" xfId="11291"/>
    <cellStyle name="Normal 2 2 2 2 2 5 9" xfId="11292"/>
    <cellStyle name="Normal 2 2 2 2 2 5 9 2" xfId="11293"/>
    <cellStyle name="Normal 2 2 2 2 2 6" xfId="11294"/>
    <cellStyle name="Normal 2 2 2 2 2 6 2" xfId="11295"/>
    <cellStyle name="Normal 2 2 2 2 2 6 2 10" xfId="11296"/>
    <cellStyle name="Normal 2 2 2 2 2 6 2 10 2" xfId="11297"/>
    <cellStyle name="Normal 2 2 2 2 2 6 2 11" xfId="11298"/>
    <cellStyle name="Normal 2 2 2 2 2 6 2 11 2" xfId="11299"/>
    <cellStyle name="Normal 2 2 2 2 2 6 2 12" xfId="11300"/>
    <cellStyle name="Normal 2 2 2 2 2 6 2 12 2" xfId="11301"/>
    <cellStyle name="Normal 2 2 2 2 2 6 2 13" xfId="11302"/>
    <cellStyle name="Normal 2 2 2 2 2 6 2 2" xfId="11303"/>
    <cellStyle name="Normal 2 2 2 2 2 6 2 2 10" xfId="11304"/>
    <cellStyle name="Normal 2 2 2 2 2 6 2 2 10 2" xfId="11305"/>
    <cellStyle name="Normal 2 2 2 2 2 6 2 2 11" xfId="11306"/>
    <cellStyle name="Normal 2 2 2 2 2 6 2 2 11 2" xfId="11307"/>
    <cellStyle name="Normal 2 2 2 2 2 6 2 2 12" xfId="11308"/>
    <cellStyle name="Normal 2 2 2 2 2 6 2 2 2" xfId="11309"/>
    <cellStyle name="Normal 2 2 2 2 2 6 2 2 2 10" xfId="11310"/>
    <cellStyle name="Normal 2 2 2 2 2 6 2 2 2 10 2" xfId="11311"/>
    <cellStyle name="Normal 2 2 2 2 2 6 2 2 2 11" xfId="11312"/>
    <cellStyle name="Normal 2 2 2 2 2 6 2 2 2 2" xfId="11313"/>
    <cellStyle name="Normal 2 2 2 2 2 6 2 2 2 2 2" xfId="11314"/>
    <cellStyle name="Normal 2 2 2 2 2 6 2 2 2 3" xfId="11315"/>
    <cellStyle name="Normal 2 2 2 2 2 6 2 2 2 3 2" xfId="11316"/>
    <cellStyle name="Normal 2 2 2 2 2 6 2 2 2 4" xfId="11317"/>
    <cellStyle name="Normal 2 2 2 2 2 6 2 2 2 4 2" xfId="11318"/>
    <cellStyle name="Normal 2 2 2 2 2 6 2 2 2 5" xfId="11319"/>
    <cellStyle name="Normal 2 2 2 2 2 6 2 2 2 5 2" xfId="11320"/>
    <cellStyle name="Normal 2 2 2 2 2 6 2 2 2 6" xfId="11321"/>
    <cellStyle name="Normal 2 2 2 2 2 6 2 2 2 6 2" xfId="11322"/>
    <cellStyle name="Normal 2 2 2 2 2 6 2 2 2 7" xfId="11323"/>
    <cellStyle name="Normal 2 2 2 2 2 6 2 2 2 7 2" xfId="11324"/>
    <cellStyle name="Normal 2 2 2 2 2 6 2 2 2 8" xfId="11325"/>
    <cellStyle name="Normal 2 2 2 2 2 6 2 2 2 8 2" xfId="11326"/>
    <cellStyle name="Normal 2 2 2 2 2 6 2 2 2 9" xfId="11327"/>
    <cellStyle name="Normal 2 2 2 2 2 6 2 2 2 9 2" xfId="11328"/>
    <cellStyle name="Normal 2 2 2 2 2 6 2 2 3" xfId="11329"/>
    <cellStyle name="Normal 2 2 2 2 2 6 2 2 3 2" xfId="11330"/>
    <cellStyle name="Normal 2 2 2 2 2 6 2 2 4" xfId="11331"/>
    <cellStyle name="Normal 2 2 2 2 2 6 2 2 4 2" xfId="11332"/>
    <cellStyle name="Normal 2 2 2 2 2 6 2 2 5" xfId="11333"/>
    <cellStyle name="Normal 2 2 2 2 2 6 2 2 5 2" xfId="11334"/>
    <cellStyle name="Normal 2 2 2 2 2 6 2 2 6" xfId="11335"/>
    <cellStyle name="Normal 2 2 2 2 2 6 2 2 6 2" xfId="11336"/>
    <cellStyle name="Normal 2 2 2 2 2 6 2 2 7" xfId="11337"/>
    <cellStyle name="Normal 2 2 2 2 2 6 2 2 7 2" xfId="11338"/>
    <cellStyle name="Normal 2 2 2 2 2 6 2 2 8" xfId="11339"/>
    <cellStyle name="Normal 2 2 2 2 2 6 2 2 8 2" xfId="11340"/>
    <cellStyle name="Normal 2 2 2 2 2 6 2 2 9" xfId="11341"/>
    <cellStyle name="Normal 2 2 2 2 2 6 2 2 9 2" xfId="11342"/>
    <cellStyle name="Normal 2 2 2 2 2 6 2 3" xfId="11343"/>
    <cellStyle name="Normal 2 2 2 2 2 6 2 3 10" xfId="11344"/>
    <cellStyle name="Normal 2 2 2 2 2 6 2 3 10 2" xfId="11345"/>
    <cellStyle name="Normal 2 2 2 2 2 6 2 3 11" xfId="11346"/>
    <cellStyle name="Normal 2 2 2 2 2 6 2 3 2" xfId="11347"/>
    <cellStyle name="Normal 2 2 2 2 2 6 2 3 2 2" xfId="11348"/>
    <cellStyle name="Normal 2 2 2 2 2 6 2 3 3" xfId="11349"/>
    <cellStyle name="Normal 2 2 2 2 2 6 2 3 3 2" xfId="11350"/>
    <cellStyle name="Normal 2 2 2 2 2 6 2 3 4" xfId="11351"/>
    <cellStyle name="Normal 2 2 2 2 2 6 2 3 4 2" xfId="11352"/>
    <cellStyle name="Normal 2 2 2 2 2 6 2 3 5" xfId="11353"/>
    <cellStyle name="Normal 2 2 2 2 2 6 2 3 5 2" xfId="11354"/>
    <cellStyle name="Normal 2 2 2 2 2 6 2 3 6" xfId="11355"/>
    <cellStyle name="Normal 2 2 2 2 2 6 2 3 6 2" xfId="11356"/>
    <cellStyle name="Normal 2 2 2 2 2 6 2 3 7" xfId="11357"/>
    <cellStyle name="Normal 2 2 2 2 2 6 2 3 7 2" xfId="11358"/>
    <cellStyle name="Normal 2 2 2 2 2 6 2 3 8" xfId="11359"/>
    <cellStyle name="Normal 2 2 2 2 2 6 2 3 8 2" xfId="11360"/>
    <cellStyle name="Normal 2 2 2 2 2 6 2 3 9" xfId="11361"/>
    <cellStyle name="Normal 2 2 2 2 2 6 2 3 9 2" xfId="11362"/>
    <cellStyle name="Normal 2 2 2 2 2 6 2 4" xfId="11363"/>
    <cellStyle name="Normal 2 2 2 2 2 6 2 4 2" xfId="11364"/>
    <cellStyle name="Normal 2 2 2 2 2 6 2 5" xfId="11365"/>
    <cellStyle name="Normal 2 2 2 2 2 6 2 5 2" xfId="11366"/>
    <cellStyle name="Normal 2 2 2 2 2 6 2 6" xfId="11367"/>
    <cellStyle name="Normal 2 2 2 2 2 6 2 6 2" xfId="11368"/>
    <cellStyle name="Normal 2 2 2 2 2 6 2 7" xfId="11369"/>
    <cellStyle name="Normal 2 2 2 2 2 6 2 7 2" xfId="11370"/>
    <cellStyle name="Normal 2 2 2 2 2 6 2 8" xfId="11371"/>
    <cellStyle name="Normal 2 2 2 2 2 6 2 8 2" xfId="11372"/>
    <cellStyle name="Normal 2 2 2 2 2 6 2 9" xfId="11373"/>
    <cellStyle name="Normal 2 2 2 2 2 6 2 9 2" xfId="11374"/>
    <cellStyle name="Normal 2 2 2 2 2 6 3" xfId="11375"/>
    <cellStyle name="Normal 2 2 2 2 2 6 3 10" xfId="11376"/>
    <cellStyle name="Normal 2 2 2 2 2 6 3 10 2" xfId="11377"/>
    <cellStyle name="Normal 2 2 2 2 2 6 3 11" xfId="11378"/>
    <cellStyle name="Normal 2 2 2 2 2 6 3 11 2" xfId="11379"/>
    <cellStyle name="Normal 2 2 2 2 2 6 3 12" xfId="11380"/>
    <cellStyle name="Normal 2 2 2 2 2 6 3 12 2" xfId="11381"/>
    <cellStyle name="Normal 2 2 2 2 2 6 3 13" xfId="11382"/>
    <cellStyle name="Normal 2 2 2 2 2 6 3 2" xfId="11383"/>
    <cellStyle name="Normal 2 2 2 2 2 6 3 2 10" xfId="11384"/>
    <cellStyle name="Normal 2 2 2 2 2 6 3 2 10 2" xfId="11385"/>
    <cellStyle name="Normal 2 2 2 2 2 6 3 2 11" xfId="11386"/>
    <cellStyle name="Normal 2 2 2 2 2 6 3 2 11 2" xfId="11387"/>
    <cellStyle name="Normal 2 2 2 2 2 6 3 2 12" xfId="11388"/>
    <cellStyle name="Normal 2 2 2 2 2 6 3 2 2" xfId="11389"/>
    <cellStyle name="Normal 2 2 2 2 2 6 3 2 2 10" xfId="11390"/>
    <cellStyle name="Normal 2 2 2 2 2 6 3 2 2 10 2" xfId="11391"/>
    <cellStyle name="Normal 2 2 2 2 2 6 3 2 2 11" xfId="11392"/>
    <cellStyle name="Normal 2 2 2 2 2 6 3 2 2 2" xfId="11393"/>
    <cellStyle name="Normal 2 2 2 2 2 6 3 2 2 2 2" xfId="11394"/>
    <cellStyle name="Normal 2 2 2 2 2 6 3 2 2 3" xfId="11395"/>
    <cellStyle name="Normal 2 2 2 2 2 6 3 2 2 3 2" xfId="11396"/>
    <cellStyle name="Normal 2 2 2 2 2 6 3 2 2 4" xfId="11397"/>
    <cellStyle name="Normal 2 2 2 2 2 6 3 2 2 4 2" xfId="11398"/>
    <cellStyle name="Normal 2 2 2 2 2 6 3 2 2 5" xfId="11399"/>
    <cellStyle name="Normal 2 2 2 2 2 6 3 2 2 5 2" xfId="11400"/>
    <cellStyle name="Normal 2 2 2 2 2 6 3 2 2 6" xfId="11401"/>
    <cellStyle name="Normal 2 2 2 2 2 6 3 2 2 6 2" xfId="11402"/>
    <cellStyle name="Normal 2 2 2 2 2 6 3 2 2 7" xfId="11403"/>
    <cellStyle name="Normal 2 2 2 2 2 6 3 2 2 7 2" xfId="11404"/>
    <cellStyle name="Normal 2 2 2 2 2 6 3 2 2 8" xfId="11405"/>
    <cellStyle name="Normal 2 2 2 2 2 6 3 2 2 8 2" xfId="11406"/>
    <cellStyle name="Normal 2 2 2 2 2 6 3 2 2 9" xfId="11407"/>
    <cellStyle name="Normal 2 2 2 2 2 6 3 2 2 9 2" xfId="11408"/>
    <cellStyle name="Normal 2 2 2 2 2 6 3 2 3" xfId="11409"/>
    <cellStyle name="Normal 2 2 2 2 2 6 3 2 3 2" xfId="11410"/>
    <cellStyle name="Normal 2 2 2 2 2 6 3 2 4" xfId="11411"/>
    <cellStyle name="Normal 2 2 2 2 2 6 3 2 4 2" xfId="11412"/>
    <cellStyle name="Normal 2 2 2 2 2 6 3 2 5" xfId="11413"/>
    <cellStyle name="Normal 2 2 2 2 2 6 3 2 5 2" xfId="11414"/>
    <cellStyle name="Normal 2 2 2 2 2 6 3 2 6" xfId="11415"/>
    <cellStyle name="Normal 2 2 2 2 2 6 3 2 6 2" xfId="11416"/>
    <cellStyle name="Normal 2 2 2 2 2 6 3 2 7" xfId="11417"/>
    <cellStyle name="Normal 2 2 2 2 2 6 3 2 7 2" xfId="11418"/>
    <cellStyle name="Normal 2 2 2 2 2 6 3 2 8" xfId="11419"/>
    <cellStyle name="Normal 2 2 2 2 2 6 3 2 8 2" xfId="11420"/>
    <cellStyle name="Normal 2 2 2 2 2 6 3 2 9" xfId="11421"/>
    <cellStyle name="Normal 2 2 2 2 2 6 3 2 9 2" xfId="11422"/>
    <cellStyle name="Normal 2 2 2 2 2 6 3 3" xfId="11423"/>
    <cellStyle name="Normal 2 2 2 2 2 6 3 3 10" xfId="11424"/>
    <cellStyle name="Normal 2 2 2 2 2 6 3 3 10 2" xfId="11425"/>
    <cellStyle name="Normal 2 2 2 2 2 6 3 3 11" xfId="11426"/>
    <cellStyle name="Normal 2 2 2 2 2 6 3 3 2" xfId="11427"/>
    <cellStyle name="Normal 2 2 2 2 2 6 3 3 2 2" xfId="11428"/>
    <cellStyle name="Normal 2 2 2 2 2 6 3 3 3" xfId="11429"/>
    <cellStyle name="Normal 2 2 2 2 2 6 3 3 3 2" xfId="11430"/>
    <cellStyle name="Normal 2 2 2 2 2 6 3 3 4" xfId="11431"/>
    <cellStyle name="Normal 2 2 2 2 2 6 3 3 4 2" xfId="11432"/>
    <cellStyle name="Normal 2 2 2 2 2 6 3 3 5" xfId="11433"/>
    <cellStyle name="Normal 2 2 2 2 2 6 3 3 5 2" xfId="11434"/>
    <cellStyle name="Normal 2 2 2 2 2 6 3 3 6" xfId="11435"/>
    <cellStyle name="Normal 2 2 2 2 2 6 3 3 6 2" xfId="11436"/>
    <cellStyle name="Normal 2 2 2 2 2 6 3 3 7" xfId="11437"/>
    <cellStyle name="Normal 2 2 2 2 2 6 3 3 7 2" xfId="11438"/>
    <cellStyle name="Normal 2 2 2 2 2 6 3 3 8" xfId="11439"/>
    <cellStyle name="Normal 2 2 2 2 2 6 3 3 8 2" xfId="11440"/>
    <cellStyle name="Normal 2 2 2 2 2 6 3 3 9" xfId="11441"/>
    <cellStyle name="Normal 2 2 2 2 2 6 3 3 9 2" xfId="11442"/>
    <cellStyle name="Normal 2 2 2 2 2 6 3 4" xfId="11443"/>
    <cellStyle name="Normal 2 2 2 2 2 6 3 4 2" xfId="11444"/>
    <cellStyle name="Normal 2 2 2 2 2 6 3 5" xfId="11445"/>
    <cellStyle name="Normal 2 2 2 2 2 6 3 5 2" xfId="11446"/>
    <cellStyle name="Normal 2 2 2 2 2 6 3 6" xfId="11447"/>
    <cellStyle name="Normal 2 2 2 2 2 6 3 6 2" xfId="11448"/>
    <cellStyle name="Normal 2 2 2 2 2 6 3 7" xfId="11449"/>
    <cellStyle name="Normal 2 2 2 2 2 6 3 7 2" xfId="11450"/>
    <cellStyle name="Normal 2 2 2 2 2 6 3 8" xfId="11451"/>
    <cellStyle name="Normal 2 2 2 2 2 6 3 8 2" xfId="11452"/>
    <cellStyle name="Normal 2 2 2 2 2 6 3 9" xfId="11453"/>
    <cellStyle name="Normal 2 2 2 2 2 6 3 9 2" xfId="11454"/>
    <cellStyle name="Normal 2 2 2 2 2 6 4" xfId="11455"/>
    <cellStyle name="Normal 2 2 2 2 2 6 4 10" xfId="11456"/>
    <cellStyle name="Normal 2 2 2 2 2 6 4 10 2" xfId="11457"/>
    <cellStyle name="Normal 2 2 2 2 2 6 4 11" xfId="11458"/>
    <cellStyle name="Normal 2 2 2 2 2 6 4 11 2" xfId="11459"/>
    <cellStyle name="Normal 2 2 2 2 2 6 4 12" xfId="11460"/>
    <cellStyle name="Normal 2 2 2 2 2 6 4 12 2" xfId="11461"/>
    <cellStyle name="Normal 2 2 2 2 2 6 4 13" xfId="11462"/>
    <cellStyle name="Normal 2 2 2 2 2 6 4 2" xfId="11463"/>
    <cellStyle name="Normal 2 2 2 2 2 6 4 2 10" xfId="11464"/>
    <cellStyle name="Normal 2 2 2 2 2 6 4 2 10 2" xfId="11465"/>
    <cellStyle name="Normal 2 2 2 2 2 6 4 2 11" xfId="11466"/>
    <cellStyle name="Normal 2 2 2 2 2 6 4 2 11 2" xfId="11467"/>
    <cellStyle name="Normal 2 2 2 2 2 6 4 2 12" xfId="11468"/>
    <cellStyle name="Normal 2 2 2 2 2 6 4 2 2" xfId="11469"/>
    <cellStyle name="Normal 2 2 2 2 2 6 4 2 2 10" xfId="11470"/>
    <cellStyle name="Normal 2 2 2 2 2 6 4 2 2 10 2" xfId="11471"/>
    <cellStyle name="Normal 2 2 2 2 2 6 4 2 2 11" xfId="11472"/>
    <cellStyle name="Normal 2 2 2 2 2 6 4 2 2 2" xfId="11473"/>
    <cellStyle name="Normal 2 2 2 2 2 6 4 2 2 2 2" xfId="11474"/>
    <cellStyle name="Normal 2 2 2 2 2 6 4 2 2 3" xfId="11475"/>
    <cellStyle name="Normal 2 2 2 2 2 6 4 2 2 3 2" xfId="11476"/>
    <cellStyle name="Normal 2 2 2 2 2 6 4 2 2 4" xfId="11477"/>
    <cellStyle name="Normal 2 2 2 2 2 6 4 2 2 4 2" xfId="11478"/>
    <cellStyle name="Normal 2 2 2 2 2 6 4 2 2 5" xfId="11479"/>
    <cellStyle name="Normal 2 2 2 2 2 6 4 2 2 5 2" xfId="11480"/>
    <cellStyle name="Normal 2 2 2 2 2 6 4 2 2 6" xfId="11481"/>
    <cellStyle name="Normal 2 2 2 2 2 6 4 2 2 6 2" xfId="11482"/>
    <cellStyle name="Normal 2 2 2 2 2 6 4 2 2 7" xfId="11483"/>
    <cellStyle name="Normal 2 2 2 2 2 6 4 2 2 7 2" xfId="11484"/>
    <cellStyle name="Normal 2 2 2 2 2 6 4 2 2 8" xfId="11485"/>
    <cellStyle name="Normal 2 2 2 2 2 6 4 2 2 8 2" xfId="11486"/>
    <cellStyle name="Normal 2 2 2 2 2 6 4 2 2 9" xfId="11487"/>
    <cellStyle name="Normal 2 2 2 2 2 6 4 2 2 9 2" xfId="11488"/>
    <cellStyle name="Normal 2 2 2 2 2 6 4 2 3" xfId="11489"/>
    <cellStyle name="Normal 2 2 2 2 2 6 4 2 3 2" xfId="11490"/>
    <cellStyle name="Normal 2 2 2 2 2 6 4 2 4" xfId="11491"/>
    <cellStyle name="Normal 2 2 2 2 2 6 4 2 4 2" xfId="11492"/>
    <cellStyle name="Normal 2 2 2 2 2 6 4 2 5" xfId="11493"/>
    <cellStyle name="Normal 2 2 2 2 2 6 4 2 5 2" xfId="11494"/>
    <cellStyle name="Normal 2 2 2 2 2 6 4 2 6" xfId="11495"/>
    <cellStyle name="Normal 2 2 2 2 2 6 4 2 6 2" xfId="11496"/>
    <cellStyle name="Normal 2 2 2 2 2 6 4 2 7" xfId="11497"/>
    <cellStyle name="Normal 2 2 2 2 2 6 4 2 7 2" xfId="11498"/>
    <cellStyle name="Normal 2 2 2 2 2 6 4 2 8" xfId="11499"/>
    <cellStyle name="Normal 2 2 2 2 2 6 4 2 8 2" xfId="11500"/>
    <cellStyle name="Normal 2 2 2 2 2 6 4 2 9" xfId="11501"/>
    <cellStyle name="Normal 2 2 2 2 2 6 4 2 9 2" xfId="11502"/>
    <cellStyle name="Normal 2 2 2 2 2 6 4 3" xfId="11503"/>
    <cellStyle name="Normal 2 2 2 2 2 6 4 3 10" xfId="11504"/>
    <cellStyle name="Normal 2 2 2 2 2 6 4 3 10 2" xfId="11505"/>
    <cellStyle name="Normal 2 2 2 2 2 6 4 3 11" xfId="11506"/>
    <cellStyle name="Normal 2 2 2 2 2 6 4 3 2" xfId="11507"/>
    <cellStyle name="Normal 2 2 2 2 2 6 4 3 2 2" xfId="11508"/>
    <cellStyle name="Normal 2 2 2 2 2 6 4 3 3" xfId="11509"/>
    <cellStyle name="Normal 2 2 2 2 2 6 4 3 3 2" xfId="11510"/>
    <cellStyle name="Normal 2 2 2 2 2 6 4 3 4" xfId="11511"/>
    <cellStyle name="Normal 2 2 2 2 2 6 4 3 4 2" xfId="11512"/>
    <cellStyle name="Normal 2 2 2 2 2 6 4 3 5" xfId="11513"/>
    <cellStyle name="Normal 2 2 2 2 2 6 4 3 5 2" xfId="11514"/>
    <cellStyle name="Normal 2 2 2 2 2 6 4 3 6" xfId="11515"/>
    <cellStyle name="Normal 2 2 2 2 2 6 4 3 6 2" xfId="11516"/>
    <cellStyle name="Normal 2 2 2 2 2 6 4 3 7" xfId="11517"/>
    <cellStyle name="Normal 2 2 2 2 2 6 4 3 7 2" xfId="11518"/>
    <cellStyle name="Normal 2 2 2 2 2 6 4 3 8" xfId="11519"/>
    <cellStyle name="Normal 2 2 2 2 2 6 4 3 8 2" xfId="11520"/>
    <cellStyle name="Normal 2 2 2 2 2 6 4 3 9" xfId="11521"/>
    <cellStyle name="Normal 2 2 2 2 2 6 4 3 9 2" xfId="11522"/>
    <cellStyle name="Normal 2 2 2 2 2 6 4 4" xfId="11523"/>
    <cellStyle name="Normal 2 2 2 2 2 6 4 4 2" xfId="11524"/>
    <cellStyle name="Normal 2 2 2 2 2 6 4 5" xfId="11525"/>
    <cellStyle name="Normal 2 2 2 2 2 6 4 5 2" xfId="11526"/>
    <cellStyle name="Normal 2 2 2 2 2 6 4 6" xfId="11527"/>
    <cellStyle name="Normal 2 2 2 2 2 6 4 6 2" xfId="11528"/>
    <cellStyle name="Normal 2 2 2 2 2 6 4 7" xfId="11529"/>
    <cellStyle name="Normal 2 2 2 2 2 6 4 7 2" xfId="11530"/>
    <cellStyle name="Normal 2 2 2 2 2 6 4 8" xfId="11531"/>
    <cellStyle name="Normal 2 2 2 2 2 6 4 8 2" xfId="11532"/>
    <cellStyle name="Normal 2 2 2 2 2 6 4 9" xfId="11533"/>
    <cellStyle name="Normal 2 2 2 2 2 6 4 9 2" xfId="11534"/>
    <cellStyle name="Normal 2 2 2 2 2 6 5" xfId="11535"/>
    <cellStyle name="Normal 2 2 2 2 2 6 5 10" xfId="11536"/>
    <cellStyle name="Normal 2 2 2 2 2 6 5 10 2" xfId="11537"/>
    <cellStyle name="Normal 2 2 2 2 2 6 5 11" xfId="11538"/>
    <cellStyle name="Normal 2 2 2 2 2 6 5 11 2" xfId="11539"/>
    <cellStyle name="Normal 2 2 2 2 2 6 5 12" xfId="11540"/>
    <cellStyle name="Normal 2 2 2 2 2 6 5 12 2" xfId="11541"/>
    <cellStyle name="Normal 2 2 2 2 2 6 5 13" xfId="11542"/>
    <cellStyle name="Normal 2 2 2 2 2 6 5 2" xfId="11543"/>
    <cellStyle name="Normal 2 2 2 2 2 6 5 2 10" xfId="11544"/>
    <cellStyle name="Normal 2 2 2 2 2 6 5 2 10 2" xfId="11545"/>
    <cellStyle name="Normal 2 2 2 2 2 6 5 2 11" xfId="11546"/>
    <cellStyle name="Normal 2 2 2 2 2 6 5 2 11 2" xfId="11547"/>
    <cellStyle name="Normal 2 2 2 2 2 6 5 2 12" xfId="11548"/>
    <cellStyle name="Normal 2 2 2 2 2 6 5 2 2" xfId="11549"/>
    <cellStyle name="Normal 2 2 2 2 2 6 5 2 2 10" xfId="11550"/>
    <cellStyle name="Normal 2 2 2 2 2 6 5 2 2 10 2" xfId="11551"/>
    <cellStyle name="Normal 2 2 2 2 2 6 5 2 2 11" xfId="11552"/>
    <cellStyle name="Normal 2 2 2 2 2 6 5 2 2 2" xfId="11553"/>
    <cellStyle name="Normal 2 2 2 2 2 6 5 2 2 2 2" xfId="11554"/>
    <cellStyle name="Normal 2 2 2 2 2 6 5 2 2 3" xfId="11555"/>
    <cellStyle name="Normal 2 2 2 2 2 6 5 2 2 3 2" xfId="11556"/>
    <cellStyle name="Normal 2 2 2 2 2 6 5 2 2 4" xfId="11557"/>
    <cellStyle name="Normal 2 2 2 2 2 6 5 2 2 4 2" xfId="11558"/>
    <cellStyle name="Normal 2 2 2 2 2 6 5 2 2 5" xfId="11559"/>
    <cellStyle name="Normal 2 2 2 2 2 6 5 2 2 5 2" xfId="11560"/>
    <cellStyle name="Normal 2 2 2 2 2 6 5 2 2 6" xfId="11561"/>
    <cellStyle name="Normal 2 2 2 2 2 6 5 2 2 6 2" xfId="11562"/>
    <cellStyle name="Normal 2 2 2 2 2 6 5 2 2 7" xfId="11563"/>
    <cellStyle name="Normal 2 2 2 2 2 6 5 2 2 7 2" xfId="11564"/>
    <cellStyle name="Normal 2 2 2 2 2 6 5 2 2 8" xfId="11565"/>
    <cellStyle name="Normal 2 2 2 2 2 6 5 2 2 8 2" xfId="11566"/>
    <cellStyle name="Normal 2 2 2 2 2 6 5 2 2 9" xfId="11567"/>
    <cellStyle name="Normal 2 2 2 2 2 6 5 2 2 9 2" xfId="11568"/>
    <cellStyle name="Normal 2 2 2 2 2 6 5 2 3" xfId="11569"/>
    <cellStyle name="Normal 2 2 2 2 2 6 5 2 3 2" xfId="11570"/>
    <cellStyle name="Normal 2 2 2 2 2 6 5 2 4" xfId="11571"/>
    <cellStyle name="Normal 2 2 2 2 2 6 5 2 4 2" xfId="11572"/>
    <cellStyle name="Normal 2 2 2 2 2 6 5 2 5" xfId="11573"/>
    <cellStyle name="Normal 2 2 2 2 2 6 5 2 5 2" xfId="11574"/>
    <cellStyle name="Normal 2 2 2 2 2 6 5 2 6" xfId="11575"/>
    <cellStyle name="Normal 2 2 2 2 2 6 5 2 6 2" xfId="11576"/>
    <cellStyle name="Normal 2 2 2 2 2 6 5 2 7" xfId="11577"/>
    <cellStyle name="Normal 2 2 2 2 2 6 5 2 7 2" xfId="11578"/>
    <cellStyle name="Normal 2 2 2 2 2 6 5 2 8" xfId="11579"/>
    <cellStyle name="Normal 2 2 2 2 2 6 5 2 8 2" xfId="11580"/>
    <cellStyle name="Normal 2 2 2 2 2 6 5 2 9" xfId="11581"/>
    <cellStyle name="Normal 2 2 2 2 2 6 5 2 9 2" xfId="11582"/>
    <cellStyle name="Normal 2 2 2 2 2 6 5 3" xfId="11583"/>
    <cellStyle name="Normal 2 2 2 2 2 6 5 3 10" xfId="11584"/>
    <cellStyle name="Normal 2 2 2 2 2 6 5 3 10 2" xfId="11585"/>
    <cellStyle name="Normal 2 2 2 2 2 6 5 3 11" xfId="11586"/>
    <cellStyle name="Normal 2 2 2 2 2 6 5 3 2" xfId="11587"/>
    <cellStyle name="Normal 2 2 2 2 2 6 5 3 2 2" xfId="11588"/>
    <cellStyle name="Normal 2 2 2 2 2 6 5 3 3" xfId="11589"/>
    <cellStyle name="Normal 2 2 2 2 2 6 5 3 3 2" xfId="11590"/>
    <cellStyle name="Normal 2 2 2 2 2 6 5 3 4" xfId="11591"/>
    <cellStyle name="Normal 2 2 2 2 2 6 5 3 4 2" xfId="11592"/>
    <cellStyle name="Normal 2 2 2 2 2 6 5 3 5" xfId="11593"/>
    <cellStyle name="Normal 2 2 2 2 2 6 5 3 5 2" xfId="11594"/>
    <cellStyle name="Normal 2 2 2 2 2 6 5 3 6" xfId="11595"/>
    <cellStyle name="Normal 2 2 2 2 2 6 5 3 6 2" xfId="11596"/>
    <cellStyle name="Normal 2 2 2 2 2 6 5 3 7" xfId="11597"/>
    <cellStyle name="Normal 2 2 2 2 2 6 5 3 7 2" xfId="11598"/>
    <cellStyle name="Normal 2 2 2 2 2 6 5 3 8" xfId="11599"/>
    <cellStyle name="Normal 2 2 2 2 2 6 5 3 8 2" xfId="11600"/>
    <cellStyle name="Normal 2 2 2 2 2 6 5 3 9" xfId="11601"/>
    <cellStyle name="Normal 2 2 2 2 2 6 5 3 9 2" xfId="11602"/>
    <cellStyle name="Normal 2 2 2 2 2 6 5 4" xfId="11603"/>
    <cellStyle name="Normal 2 2 2 2 2 6 5 4 2" xfId="11604"/>
    <cellStyle name="Normal 2 2 2 2 2 6 5 5" xfId="11605"/>
    <cellStyle name="Normal 2 2 2 2 2 6 5 5 2" xfId="11606"/>
    <cellStyle name="Normal 2 2 2 2 2 6 5 6" xfId="11607"/>
    <cellStyle name="Normal 2 2 2 2 2 6 5 6 2" xfId="11608"/>
    <cellStyle name="Normal 2 2 2 2 2 6 5 7" xfId="11609"/>
    <cellStyle name="Normal 2 2 2 2 2 6 5 7 2" xfId="11610"/>
    <cellStyle name="Normal 2 2 2 2 2 6 5 8" xfId="11611"/>
    <cellStyle name="Normal 2 2 2 2 2 6 5 8 2" xfId="11612"/>
    <cellStyle name="Normal 2 2 2 2 2 6 5 9" xfId="11613"/>
    <cellStyle name="Normal 2 2 2 2 2 6 5 9 2" xfId="11614"/>
    <cellStyle name="Normal 2 2 2 2 2 6 6" xfId="41827"/>
    <cellStyle name="Normal 2 2 2 2 2 7" xfId="11615"/>
    <cellStyle name="Normal 2 2 2 2 2 7 2" xfId="41828"/>
    <cellStyle name="Normal 2 2 2 2 2 8" xfId="11616"/>
    <cellStyle name="Normal 2 2 2 2 2 8 2" xfId="41829"/>
    <cellStyle name="Normal 2 2 2 2 2 9" xfId="11617"/>
    <cellStyle name="Normal 2 2 2 2 2 9 2" xfId="41830"/>
    <cellStyle name="Normal 2 2 2 2 3" xfId="11618"/>
    <cellStyle name="Normal 2 2 2 2 3 2" xfId="41831"/>
    <cellStyle name="Normal 2 2 2 2 4" xfId="11619"/>
    <cellStyle name="Normal 2 2 2 2 4 2" xfId="41832"/>
    <cellStyle name="Normal 2 2 2 2 5" xfId="11620"/>
    <cellStyle name="Normal 2 2 2 2 5 2" xfId="41833"/>
    <cellStyle name="Normal 2 2 2 2 6" xfId="11621"/>
    <cellStyle name="Normal 2 2 2 2 6 2" xfId="41834"/>
    <cellStyle name="Normal 2 2 2 2 7" xfId="11622"/>
    <cellStyle name="Normal 2 2 2 2 7 2" xfId="41835"/>
    <cellStyle name="Normal 2 2 2 2 8" xfId="11623"/>
    <cellStyle name="Normal 2 2 2 2 8 2" xfId="41836"/>
    <cellStyle name="Normal 2 2 2 2 9" xfId="11624"/>
    <cellStyle name="Normal 2 2 2 2 9 10" xfId="11625"/>
    <cellStyle name="Normal 2 2 2 2 9 10 2" xfId="11626"/>
    <cellStyle name="Normal 2 2 2 2 9 11" xfId="11627"/>
    <cellStyle name="Normal 2 2 2 2 9 11 2" xfId="11628"/>
    <cellStyle name="Normal 2 2 2 2 9 12" xfId="11629"/>
    <cellStyle name="Normal 2 2 2 2 9 12 2" xfId="11630"/>
    <cellStyle name="Normal 2 2 2 2 9 13" xfId="11631"/>
    <cellStyle name="Normal 2 2 2 2 9 13 2" xfId="11632"/>
    <cellStyle name="Normal 2 2 2 2 9 14" xfId="11633"/>
    <cellStyle name="Normal 2 2 2 2 9 14 2" xfId="11634"/>
    <cellStyle name="Normal 2 2 2 2 9 15" xfId="11635"/>
    <cellStyle name="Normal 2 2 2 2 9 15 2" xfId="11636"/>
    <cellStyle name="Normal 2 2 2 2 9 16" xfId="11637"/>
    <cellStyle name="Normal 2 2 2 2 9 16 2" xfId="11638"/>
    <cellStyle name="Normal 2 2 2 2 9 17" xfId="11639"/>
    <cellStyle name="Normal 2 2 2 2 9 17 2" xfId="11640"/>
    <cellStyle name="Normal 2 2 2 2 9 18" xfId="11641"/>
    <cellStyle name="Normal 2 2 2 2 9 2" xfId="11642"/>
    <cellStyle name="Normal 2 2 2 2 9 2 2" xfId="11643"/>
    <cellStyle name="Normal 2 2 2 2 9 2 2 10" xfId="11644"/>
    <cellStyle name="Normal 2 2 2 2 9 2 2 10 2" xfId="11645"/>
    <cellStyle name="Normal 2 2 2 2 9 2 2 11" xfId="11646"/>
    <cellStyle name="Normal 2 2 2 2 9 2 2 11 2" xfId="11647"/>
    <cellStyle name="Normal 2 2 2 2 9 2 2 12" xfId="11648"/>
    <cellStyle name="Normal 2 2 2 2 9 2 2 12 2" xfId="11649"/>
    <cellStyle name="Normal 2 2 2 2 9 2 2 13" xfId="11650"/>
    <cellStyle name="Normal 2 2 2 2 9 2 2 13 2" xfId="11651"/>
    <cellStyle name="Normal 2 2 2 2 9 2 2 14" xfId="11652"/>
    <cellStyle name="Normal 2 2 2 2 9 2 2 14 2" xfId="11653"/>
    <cellStyle name="Normal 2 2 2 2 9 2 2 15" xfId="11654"/>
    <cellStyle name="Normal 2 2 2 2 9 2 2 15 2" xfId="11655"/>
    <cellStyle name="Normal 2 2 2 2 9 2 2 16" xfId="11656"/>
    <cellStyle name="Normal 2 2 2 2 9 2 2 16 2" xfId="11657"/>
    <cellStyle name="Normal 2 2 2 2 9 2 2 17" xfId="11658"/>
    <cellStyle name="Normal 2 2 2 2 9 2 2 2" xfId="11659"/>
    <cellStyle name="Normal 2 2 2 2 9 2 2 2 2" xfId="41837"/>
    <cellStyle name="Normal 2 2 2 2 9 2 2 3" xfId="11660"/>
    <cellStyle name="Normal 2 2 2 2 9 2 2 3 2" xfId="41838"/>
    <cellStyle name="Normal 2 2 2 2 9 2 2 4" xfId="11661"/>
    <cellStyle name="Normal 2 2 2 2 9 2 2 4 2" xfId="41839"/>
    <cellStyle name="Normal 2 2 2 2 9 2 2 5" xfId="11662"/>
    <cellStyle name="Normal 2 2 2 2 9 2 2 5 2" xfId="41840"/>
    <cellStyle name="Normal 2 2 2 2 9 2 2 6" xfId="11663"/>
    <cellStyle name="Normal 2 2 2 2 9 2 2 6 10" xfId="11664"/>
    <cellStyle name="Normal 2 2 2 2 9 2 2 6 10 2" xfId="11665"/>
    <cellStyle name="Normal 2 2 2 2 9 2 2 6 11" xfId="11666"/>
    <cellStyle name="Normal 2 2 2 2 9 2 2 6 11 2" xfId="11667"/>
    <cellStyle name="Normal 2 2 2 2 9 2 2 6 12" xfId="11668"/>
    <cellStyle name="Normal 2 2 2 2 9 2 2 6 2" xfId="11669"/>
    <cellStyle name="Normal 2 2 2 2 9 2 2 6 2 10" xfId="11670"/>
    <cellStyle name="Normal 2 2 2 2 9 2 2 6 2 10 2" xfId="11671"/>
    <cellStyle name="Normal 2 2 2 2 9 2 2 6 2 11" xfId="11672"/>
    <cellStyle name="Normal 2 2 2 2 9 2 2 6 2 2" xfId="11673"/>
    <cellStyle name="Normal 2 2 2 2 9 2 2 6 2 2 2" xfId="11674"/>
    <cellStyle name="Normal 2 2 2 2 9 2 2 6 2 3" xfId="11675"/>
    <cellStyle name="Normal 2 2 2 2 9 2 2 6 2 3 2" xfId="11676"/>
    <cellStyle name="Normal 2 2 2 2 9 2 2 6 2 4" xfId="11677"/>
    <cellStyle name="Normal 2 2 2 2 9 2 2 6 2 4 2" xfId="11678"/>
    <cellStyle name="Normal 2 2 2 2 9 2 2 6 2 5" xfId="11679"/>
    <cellStyle name="Normal 2 2 2 2 9 2 2 6 2 5 2" xfId="11680"/>
    <cellStyle name="Normal 2 2 2 2 9 2 2 6 2 6" xfId="11681"/>
    <cellStyle name="Normal 2 2 2 2 9 2 2 6 2 6 2" xfId="11682"/>
    <cellStyle name="Normal 2 2 2 2 9 2 2 6 2 7" xfId="11683"/>
    <cellStyle name="Normal 2 2 2 2 9 2 2 6 2 7 2" xfId="11684"/>
    <cellStyle name="Normal 2 2 2 2 9 2 2 6 2 8" xfId="11685"/>
    <cellStyle name="Normal 2 2 2 2 9 2 2 6 2 8 2" xfId="11686"/>
    <cellStyle name="Normal 2 2 2 2 9 2 2 6 2 9" xfId="11687"/>
    <cellStyle name="Normal 2 2 2 2 9 2 2 6 2 9 2" xfId="11688"/>
    <cellStyle name="Normal 2 2 2 2 9 2 2 6 3" xfId="11689"/>
    <cellStyle name="Normal 2 2 2 2 9 2 2 6 3 2" xfId="11690"/>
    <cellStyle name="Normal 2 2 2 2 9 2 2 6 4" xfId="11691"/>
    <cellStyle name="Normal 2 2 2 2 9 2 2 6 4 2" xfId="11692"/>
    <cellStyle name="Normal 2 2 2 2 9 2 2 6 5" xfId="11693"/>
    <cellStyle name="Normal 2 2 2 2 9 2 2 6 5 2" xfId="11694"/>
    <cellStyle name="Normal 2 2 2 2 9 2 2 6 6" xfId="11695"/>
    <cellStyle name="Normal 2 2 2 2 9 2 2 6 6 2" xfId="11696"/>
    <cellStyle name="Normal 2 2 2 2 9 2 2 6 7" xfId="11697"/>
    <cellStyle name="Normal 2 2 2 2 9 2 2 6 7 2" xfId="11698"/>
    <cellStyle name="Normal 2 2 2 2 9 2 2 6 8" xfId="11699"/>
    <cellStyle name="Normal 2 2 2 2 9 2 2 6 8 2" xfId="11700"/>
    <cellStyle name="Normal 2 2 2 2 9 2 2 6 9" xfId="11701"/>
    <cellStyle name="Normal 2 2 2 2 9 2 2 6 9 2" xfId="11702"/>
    <cellStyle name="Normal 2 2 2 2 9 2 2 7" xfId="11703"/>
    <cellStyle name="Normal 2 2 2 2 9 2 2 7 10" xfId="11704"/>
    <cellStyle name="Normal 2 2 2 2 9 2 2 7 10 2" xfId="11705"/>
    <cellStyle name="Normal 2 2 2 2 9 2 2 7 11" xfId="11706"/>
    <cellStyle name="Normal 2 2 2 2 9 2 2 7 2" xfId="11707"/>
    <cellStyle name="Normal 2 2 2 2 9 2 2 7 2 2" xfId="11708"/>
    <cellStyle name="Normal 2 2 2 2 9 2 2 7 3" xfId="11709"/>
    <cellStyle name="Normal 2 2 2 2 9 2 2 7 3 2" xfId="11710"/>
    <cellStyle name="Normal 2 2 2 2 9 2 2 7 4" xfId="11711"/>
    <cellStyle name="Normal 2 2 2 2 9 2 2 7 4 2" xfId="11712"/>
    <cellStyle name="Normal 2 2 2 2 9 2 2 7 5" xfId="11713"/>
    <cellStyle name="Normal 2 2 2 2 9 2 2 7 5 2" xfId="11714"/>
    <cellStyle name="Normal 2 2 2 2 9 2 2 7 6" xfId="11715"/>
    <cellStyle name="Normal 2 2 2 2 9 2 2 7 6 2" xfId="11716"/>
    <cellStyle name="Normal 2 2 2 2 9 2 2 7 7" xfId="11717"/>
    <cellStyle name="Normal 2 2 2 2 9 2 2 7 7 2" xfId="11718"/>
    <cellStyle name="Normal 2 2 2 2 9 2 2 7 8" xfId="11719"/>
    <cellStyle name="Normal 2 2 2 2 9 2 2 7 8 2" xfId="11720"/>
    <cellStyle name="Normal 2 2 2 2 9 2 2 7 9" xfId="11721"/>
    <cellStyle name="Normal 2 2 2 2 9 2 2 7 9 2" xfId="11722"/>
    <cellStyle name="Normal 2 2 2 2 9 2 2 8" xfId="11723"/>
    <cellStyle name="Normal 2 2 2 2 9 2 2 8 2" xfId="11724"/>
    <cellStyle name="Normal 2 2 2 2 9 2 2 9" xfId="11725"/>
    <cellStyle name="Normal 2 2 2 2 9 2 2 9 2" xfId="11726"/>
    <cellStyle name="Normal 2 2 2 2 9 2 3" xfId="11727"/>
    <cellStyle name="Normal 2 2 2 2 9 2 3 10" xfId="11728"/>
    <cellStyle name="Normal 2 2 2 2 9 2 3 10 2" xfId="11729"/>
    <cellStyle name="Normal 2 2 2 2 9 2 3 11" xfId="11730"/>
    <cellStyle name="Normal 2 2 2 2 9 2 3 11 2" xfId="11731"/>
    <cellStyle name="Normal 2 2 2 2 9 2 3 12" xfId="11732"/>
    <cellStyle name="Normal 2 2 2 2 9 2 3 12 2" xfId="11733"/>
    <cellStyle name="Normal 2 2 2 2 9 2 3 13" xfId="11734"/>
    <cellStyle name="Normal 2 2 2 2 9 2 3 2" xfId="11735"/>
    <cellStyle name="Normal 2 2 2 2 9 2 3 2 10" xfId="11736"/>
    <cellStyle name="Normal 2 2 2 2 9 2 3 2 10 2" xfId="11737"/>
    <cellStyle name="Normal 2 2 2 2 9 2 3 2 11" xfId="11738"/>
    <cellStyle name="Normal 2 2 2 2 9 2 3 2 11 2" xfId="11739"/>
    <cellStyle name="Normal 2 2 2 2 9 2 3 2 12" xfId="11740"/>
    <cellStyle name="Normal 2 2 2 2 9 2 3 2 2" xfId="11741"/>
    <cellStyle name="Normal 2 2 2 2 9 2 3 2 2 10" xfId="11742"/>
    <cellStyle name="Normal 2 2 2 2 9 2 3 2 2 10 2" xfId="11743"/>
    <cellStyle name="Normal 2 2 2 2 9 2 3 2 2 11" xfId="11744"/>
    <cellStyle name="Normal 2 2 2 2 9 2 3 2 2 2" xfId="11745"/>
    <cellStyle name="Normal 2 2 2 2 9 2 3 2 2 2 2" xfId="11746"/>
    <cellStyle name="Normal 2 2 2 2 9 2 3 2 2 3" xfId="11747"/>
    <cellStyle name="Normal 2 2 2 2 9 2 3 2 2 3 2" xfId="11748"/>
    <cellStyle name="Normal 2 2 2 2 9 2 3 2 2 4" xfId="11749"/>
    <cellStyle name="Normal 2 2 2 2 9 2 3 2 2 4 2" xfId="11750"/>
    <cellStyle name="Normal 2 2 2 2 9 2 3 2 2 5" xfId="11751"/>
    <cellStyle name="Normal 2 2 2 2 9 2 3 2 2 5 2" xfId="11752"/>
    <cellStyle name="Normal 2 2 2 2 9 2 3 2 2 6" xfId="11753"/>
    <cellStyle name="Normal 2 2 2 2 9 2 3 2 2 6 2" xfId="11754"/>
    <cellStyle name="Normal 2 2 2 2 9 2 3 2 2 7" xfId="11755"/>
    <cellStyle name="Normal 2 2 2 2 9 2 3 2 2 7 2" xfId="11756"/>
    <cellStyle name="Normal 2 2 2 2 9 2 3 2 2 8" xfId="11757"/>
    <cellStyle name="Normal 2 2 2 2 9 2 3 2 2 8 2" xfId="11758"/>
    <cellStyle name="Normal 2 2 2 2 9 2 3 2 2 9" xfId="11759"/>
    <cellStyle name="Normal 2 2 2 2 9 2 3 2 2 9 2" xfId="11760"/>
    <cellStyle name="Normal 2 2 2 2 9 2 3 2 3" xfId="11761"/>
    <cellStyle name="Normal 2 2 2 2 9 2 3 2 3 2" xfId="11762"/>
    <cellStyle name="Normal 2 2 2 2 9 2 3 2 4" xfId="11763"/>
    <cellStyle name="Normal 2 2 2 2 9 2 3 2 4 2" xfId="11764"/>
    <cellStyle name="Normal 2 2 2 2 9 2 3 2 5" xfId="11765"/>
    <cellStyle name="Normal 2 2 2 2 9 2 3 2 5 2" xfId="11766"/>
    <cellStyle name="Normal 2 2 2 2 9 2 3 2 6" xfId="11767"/>
    <cellStyle name="Normal 2 2 2 2 9 2 3 2 6 2" xfId="11768"/>
    <cellStyle name="Normal 2 2 2 2 9 2 3 2 7" xfId="11769"/>
    <cellStyle name="Normal 2 2 2 2 9 2 3 2 7 2" xfId="11770"/>
    <cellStyle name="Normal 2 2 2 2 9 2 3 2 8" xfId="11771"/>
    <cellStyle name="Normal 2 2 2 2 9 2 3 2 8 2" xfId="11772"/>
    <cellStyle name="Normal 2 2 2 2 9 2 3 2 9" xfId="11773"/>
    <cellStyle name="Normal 2 2 2 2 9 2 3 2 9 2" xfId="11774"/>
    <cellStyle name="Normal 2 2 2 2 9 2 3 3" xfId="11775"/>
    <cellStyle name="Normal 2 2 2 2 9 2 3 3 10" xfId="11776"/>
    <cellStyle name="Normal 2 2 2 2 9 2 3 3 10 2" xfId="11777"/>
    <cellStyle name="Normal 2 2 2 2 9 2 3 3 11" xfId="11778"/>
    <cellStyle name="Normal 2 2 2 2 9 2 3 3 2" xfId="11779"/>
    <cellStyle name="Normal 2 2 2 2 9 2 3 3 2 2" xfId="11780"/>
    <cellStyle name="Normal 2 2 2 2 9 2 3 3 3" xfId="11781"/>
    <cellStyle name="Normal 2 2 2 2 9 2 3 3 3 2" xfId="11782"/>
    <cellStyle name="Normal 2 2 2 2 9 2 3 3 4" xfId="11783"/>
    <cellStyle name="Normal 2 2 2 2 9 2 3 3 4 2" xfId="11784"/>
    <cellStyle name="Normal 2 2 2 2 9 2 3 3 5" xfId="11785"/>
    <cellStyle name="Normal 2 2 2 2 9 2 3 3 5 2" xfId="11786"/>
    <cellStyle name="Normal 2 2 2 2 9 2 3 3 6" xfId="11787"/>
    <cellStyle name="Normal 2 2 2 2 9 2 3 3 6 2" xfId="11788"/>
    <cellStyle name="Normal 2 2 2 2 9 2 3 3 7" xfId="11789"/>
    <cellStyle name="Normal 2 2 2 2 9 2 3 3 7 2" xfId="11790"/>
    <cellStyle name="Normal 2 2 2 2 9 2 3 3 8" xfId="11791"/>
    <cellStyle name="Normal 2 2 2 2 9 2 3 3 8 2" xfId="11792"/>
    <cellStyle name="Normal 2 2 2 2 9 2 3 3 9" xfId="11793"/>
    <cellStyle name="Normal 2 2 2 2 9 2 3 3 9 2" xfId="11794"/>
    <cellStyle name="Normal 2 2 2 2 9 2 3 4" xfId="11795"/>
    <cellStyle name="Normal 2 2 2 2 9 2 3 4 2" xfId="11796"/>
    <cellStyle name="Normal 2 2 2 2 9 2 3 5" xfId="11797"/>
    <cellStyle name="Normal 2 2 2 2 9 2 3 5 2" xfId="11798"/>
    <cellStyle name="Normal 2 2 2 2 9 2 3 6" xfId="11799"/>
    <cellStyle name="Normal 2 2 2 2 9 2 3 6 2" xfId="11800"/>
    <cellStyle name="Normal 2 2 2 2 9 2 3 7" xfId="11801"/>
    <cellStyle name="Normal 2 2 2 2 9 2 3 7 2" xfId="11802"/>
    <cellStyle name="Normal 2 2 2 2 9 2 3 8" xfId="11803"/>
    <cellStyle name="Normal 2 2 2 2 9 2 3 8 2" xfId="11804"/>
    <cellStyle name="Normal 2 2 2 2 9 2 3 9" xfId="11805"/>
    <cellStyle name="Normal 2 2 2 2 9 2 3 9 2" xfId="11806"/>
    <cellStyle name="Normal 2 2 2 2 9 2 4" xfId="11807"/>
    <cellStyle name="Normal 2 2 2 2 9 2 4 10" xfId="11808"/>
    <cellStyle name="Normal 2 2 2 2 9 2 4 10 2" xfId="11809"/>
    <cellStyle name="Normal 2 2 2 2 9 2 4 11" xfId="11810"/>
    <cellStyle name="Normal 2 2 2 2 9 2 4 11 2" xfId="11811"/>
    <cellStyle name="Normal 2 2 2 2 9 2 4 12" xfId="11812"/>
    <cellStyle name="Normal 2 2 2 2 9 2 4 12 2" xfId="11813"/>
    <cellStyle name="Normal 2 2 2 2 9 2 4 13" xfId="11814"/>
    <cellStyle name="Normal 2 2 2 2 9 2 4 2" xfId="11815"/>
    <cellStyle name="Normal 2 2 2 2 9 2 4 2 10" xfId="11816"/>
    <cellStyle name="Normal 2 2 2 2 9 2 4 2 10 2" xfId="11817"/>
    <cellStyle name="Normal 2 2 2 2 9 2 4 2 11" xfId="11818"/>
    <cellStyle name="Normal 2 2 2 2 9 2 4 2 11 2" xfId="11819"/>
    <cellStyle name="Normal 2 2 2 2 9 2 4 2 12" xfId="11820"/>
    <cellStyle name="Normal 2 2 2 2 9 2 4 2 2" xfId="11821"/>
    <cellStyle name="Normal 2 2 2 2 9 2 4 2 2 10" xfId="11822"/>
    <cellStyle name="Normal 2 2 2 2 9 2 4 2 2 10 2" xfId="11823"/>
    <cellStyle name="Normal 2 2 2 2 9 2 4 2 2 11" xfId="11824"/>
    <cellStyle name="Normal 2 2 2 2 9 2 4 2 2 2" xfId="11825"/>
    <cellStyle name="Normal 2 2 2 2 9 2 4 2 2 2 2" xfId="11826"/>
    <cellStyle name="Normal 2 2 2 2 9 2 4 2 2 3" xfId="11827"/>
    <cellStyle name="Normal 2 2 2 2 9 2 4 2 2 3 2" xfId="11828"/>
    <cellStyle name="Normal 2 2 2 2 9 2 4 2 2 4" xfId="11829"/>
    <cellStyle name="Normal 2 2 2 2 9 2 4 2 2 4 2" xfId="11830"/>
    <cellStyle name="Normal 2 2 2 2 9 2 4 2 2 5" xfId="11831"/>
    <cellStyle name="Normal 2 2 2 2 9 2 4 2 2 5 2" xfId="11832"/>
    <cellStyle name="Normal 2 2 2 2 9 2 4 2 2 6" xfId="11833"/>
    <cellStyle name="Normal 2 2 2 2 9 2 4 2 2 6 2" xfId="11834"/>
    <cellStyle name="Normal 2 2 2 2 9 2 4 2 2 7" xfId="11835"/>
    <cellStyle name="Normal 2 2 2 2 9 2 4 2 2 7 2" xfId="11836"/>
    <cellStyle name="Normal 2 2 2 2 9 2 4 2 2 8" xfId="11837"/>
    <cellStyle name="Normal 2 2 2 2 9 2 4 2 2 8 2" xfId="11838"/>
    <cellStyle name="Normal 2 2 2 2 9 2 4 2 2 9" xfId="11839"/>
    <cellStyle name="Normal 2 2 2 2 9 2 4 2 2 9 2" xfId="11840"/>
    <cellStyle name="Normal 2 2 2 2 9 2 4 2 3" xfId="11841"/>
    <cellStyle name="Normal 2 2 2 2 9 2 4 2 3 2" xfId="11842"/>
    <cellStyle name="Normal 2 2 2 2 9 2 4 2 4" xfId="11843"/>
    <cellStyle name="Normal 2 2 2 2 9 2 4 2 4 2" xfId="11844"/>
    <cellStyle name="Normal 2 2 2 2 9 2 4 2 5" xfId="11845"/>
    <cellStyle name="Normal 2 2 2 2 9 2 4 2 5 2" xfId="11846"/>
    <cellStyle name="Normal 2 2 2 2 9 2 4 2 6" xfId="11847"/>
    <cellStyle name="Normal 2 2 2 2 9 2 4 2 6 2" xfId="11848"/>
    <cellStyle name="Normal 2 2 2 2 9 2 4 2 7" xfId="11849"/>
    <cellStyle name="Normal 2 2 2 2 9 2 4 2 7 2" xfId="11850"/>
    <cellStyle name="Normal 2 2 2 2 9 2 4 2 8" xfId="11851"/>
    <cellStyle name="Normal 2 2 2 2 9 2 4 2 8 2" xfId="11852"/>
    <cellStyle name="Normal 2 2 2 2 9 2 4 2 9" xfId="11853"/>
    <cellStyle name="Normal 2 2 2 2 9 2 4 2 9 2" xfId="11854"/>
    <cellStyle name="Normal 2 2 2 2 9 2 4 3" xfId="11855"/>
    <cellStyle name="Normal 2 2 2 2 9 2 4 3 10" xfId="11856"/>
    <cellStyle name="Normal 2 2 2 2 9 2 4 3 10 2" xfId="11857"/>
    <cellStyle name="Normal 2 2 2 2 9 2 4 3 11" xfId="11858"/>
    <cellStyle name="Normal 2 2 2 2 9 2 4 3 2" xfId="11859"/>
    <cellStyle name="Normal 2 2 2 2 9 2 4 3 2 2" xfId="11860"/>
    <cellStyle name="Normal 2 2 2 2 9 2 4 3 3" xfId="11861"/>
    <cellStyle name="Normal 2 2 2 2 9 2 4 3 3 2" xfId="11862"/>
    <cellStyle name="Normal 2 2 2 2 9 2 4 3 4" xfId="11863"/>
    <cellStyle name="Normal 2 2 2 2 9 2 4 3 4 2" xfId="11864"/>
    <cellStyle name="Normal 2 2 2 2 9 2 4 3 5" xfId="11865"/>
    <cellStyle name="Normal 2 2 2 2 9 2 4 3 5 2" xfId="11866"/>
    <cellStyle name="Normal 2 2 2 2 9 2 4 3 6" xfId="11867"/>
    <cellStyle name="Normal 2 2 2 2 9 2 4 3 6 2" xfId="11868"/>
    <cellStyle name="Normal 2 2 2 2 9 2 4 3 7" xfId="11869"/>
    <cellStyle name="Normal 2 2 2 2 9 2 4 3 7 2" xfId="11870"/>
    <cellStyle name="Normal 2 2 2 2 9 2 4 3 8" xfId="11871"/>
    <cellStyle name="Normal 2 2 2 2 9 2 4 3 8 2" xfId="11872"/>
    <cellStyle name="Normal 2 2 2 2 9 2 4 3 9" xfId="11873"/>
    <cellStyle name="Normal 2 2 2 2 9 2 4 3 9 2" xfId="11874"/>
    <cellStyle name="Normal 2 2 2 2 9 2 4 4" xfId="11875"/>
    <cellStyle name="Normal 2 2 2 2 9 2 4 4 2" xfId="11876"/>
    <cellStyle name="Normal 2 2 2 2 9 2 4 5" xfId="11877"/>
    <cellStyle name="Normal 2 2 2 2 9 2 4 5 2" xfId="11878"/>
    <cellStyle name="Normal 2 2 2 2 9 2 4 6" xfId="11879"/>
    <cellStyle name="Normal 2 2 2 2 9 2 4 6 2" xfId="11880"/>
    <cellStyle name="Normal 2 2 2 2 9 2 4 7" xfId="11881"/>
    <cellStyle name="Normal 2 2 2 2 9 2 4 7 2" xfId="11882"/>
    <cellStyle name="Normal 2 2 2 2 9 2 4 8" xfId="11883"/>
    <cellStyle name="Normal 2 2 2 2 9 2 4 8 2" xfId="11884"/>
    <cellStyle name="Normal 2 2 2 2 9 2 4 9" xfId="11885"/>
    <cellStyle name="Normal 2 2 2 2 9 2 4 9 2" xfId="11886"/>
    <cellStyle name="Normal 2 2 2 2 9 2 5" xfId="11887"/>
    <cellStyle name="Normal 2 2 2 2 9 2 5 10" xfId="11888"/>
    <cellStyle name="Normal 2 2 2 2 9 2 5 10 2" xfId="11889"/>
    <cellStyle name="Normal 2 2 2 2 9 2 5 11" xfId="11890"/>
    <cellStyle name="Normal 2 2 2 2 9 2 5 11 2" xfId="11891"/>
    <cellStyle name="Normal 2 2 2 2 9 2 5 12" xfId="11892"/>
    <cellStyle name="Normal 2 2 2 2 9 2 5 12 2" xfId="11893"/>
    <cellStyle name="Normal 2 2 2 2 9 2 5 13" xfId="11894"/>
    <cellStyle name="Normal 2 2 2 2 9 2 5 2" xfId="11895"/>
    <cellStyle name="Normal 2 2 2 2 9 2 5 2 10" xfId="11896"/>
    <cellStyle name="Normal 2 2 2 2 9 2 5 2 10 2" xfId="11897"/>
    <cellStyle name="Normal 2 2 2 2 9 2 5 2 11" xfId="11898"/>
    <cellStyle name="Normal 2 2 2 2 9 2 5 2 11 2" xfId="11899"/>
    <cellStyle name="Normal 2 2 2 2 9 2 5 2 12" xfId="11900"/>
    <cellStyle name="Normal 2 2 2 2 9 2 5 2 2" xfId="11901"/>
    <cellStyle name="Normal 2 2 2 2 9 2 5 2 2 10" xfId="11902"/>
    <cellStyle name="Normal 2 2 2 2 9 2 5 2 2 10 2" xfId="11903"/>
    <cellStyle name="Normal 2 2 2 2 9 2 5 2 2 11" xfId="11904"/>
    <cellStyle name="Normal 2 2 2 2 9 2 5 2 2 2" xfId="11905"/>
    <cellStyle name="Normal 2 2 2 2 9 2 5 2 2 2 2" xfId="11906"/>
    <cellStyle name="Normal 2 2 2 2 9 2 5 2 2 3" xfId="11907"/>
    <cellStyle name="Normal 2 2 2 2 9 2 5 2 2 3 2" xfId="11908"/>
    <cellStyle name="Normal 2 2 2 2 9 2 5 2 2 4" xfId="11909"/>
    <cellStyle name="Normal 2 2 2 2 9 2 5 2 2 4 2" xfId="11910"/>
    <cellStyle name="Normal 2 2 2 2 9 2 5 2 2 5" xfId="11911"/>
    <cellStyle name="Normal 2 2 2 2 9 2 5 2 2 5 2" xfId="11912"/>
    <cellStyle name="Normal 2 2 2 2 9 2 5 2 2 6" xfId="11913"/>
    <cellStyle name="Normal 2 2 2 2 9 2 5 2 2 6 2" xfId="11914"/>
    <cellStyle name="Normal 2 2 2 2 9 2 5 2 2 7" xfId="11915"/>
    <cellStyle name="Normal 2 2 2 2 9 2 5 2 2 7 2" xfId="11916"/>
    <cellStyle name="Normal 2 2 2 2 9 2 5 2 2 8" xfId="11917"/>
    <cellStyle name="Normal 2 2 2 2 9 2 5 2 2 8 2" xfId="11918"/>
    <cellStyle name="Normal 2 2 2 2 9 2 5 2 2 9" xfId="11919"/>
    <cellStyle name="Normal 2 2 2 2 9 2 5 2 2 9 2" xfId="11920"/>
    <cellStyle name="Normal 2 2 2 2 9 2 5 2 3" xfId="11921"/>
    <cellStyle name="Normal 2 2 2 2 9 2 5 2 3 2" xfId="11922"/>
    <cellStyle name="Normal 2 2 2 2 9 2 5 2 4" xfId="11923"/>
    <cellStyle name="Normal 2 2 2 2 9 2 5 2 4 2" xfId="11924"/>
    <cellStyle name="Normal 2 2 2 2 9 2 5 2 5" xfId="11925"/>
    <cellStyle name="Normal 2 2 2 2 9 2 5 2 5 2" xfId="11926"/>
    <cellStyle name="Normal 2 2 2 2 9 2 5 2 6" xfId="11927"/>
    <cellStyle name="Normal 2 2 2 2 9 2 5 2 6 2" xfId="11928"/>
    <cellStyle name="Normal 2 2 2 2 9 2 5 2 7" xfId="11929"/>
    <cellStyle name="Normal 2 2 2 2 9 2 5 2 7 2" xfId="11930"/>
    <cellStyle name="Normal 2 2 2 2 9 2 5 2 8" xfId="11931"/>
    <cellStyle name="Normal 2 2 2 2 9 2 5 2 8 2" xfId="11932"/>
    <cellStyle name="Normal 2 2 2 2 9 2 5 2 9" xfId="11933"/>
    <cellStyle name="Normal 2 2 2 2 9 2 5 2 9 2" xfId="11934"/>
    <cellStyle name="Normal 2 2 2 2 9 2 5 3" xfId="11935"/>
    <cellStyle name="Normal 2 2 2 2 9 2 5 3 10" xfId="11936"/>
    <cellStyle name="Normal 2 2 2 2 9 2 5 3 10 2" xfId="11937"/>
    <cellStyle name="Normal 2 2 2 2 9 2 5 3 11" xfId="11938"/>
    <cellStyle name="Normal 2 2 2 2 9 2 5 3 2" xfId="11939"/>
    <cellStyle name="Normal 2 2 2 2 9 2 5 3 2 2" xfId="11940"/>
    <cellStyle name="Normal 2 2 2 2 9 2 5 3 3" xfId="11941"/>
    <cellStyle name="Normal 2 2 2 2 9 2 5 3 3 2" xfId="11942"/>
    <cellStyle name="Normal 2 2 2 2 9 2 5 3 4" xfId="11943"/>
    <cellStyle name="Normal 2 2 2 2 9 2 5 3 4 2" xfId="11944"/>
    <cellStyle name="Normal 2 2 2 2 9 2 5 3 5" xfId="11945"/>
    <cellStyle name="Normal 2 2 2 2 9 2 5 3 5 2" xfId="11946"/>
    <cellStyle name="Normal 2 2 2 2 9 2 5 3 6" xfId="11947"/>
    <cellStyle name="Normal 2 2 2 2 9 2 5 3 6 2" xfId="11948"/>
    <cellStyle name="Normal 2 2 2 2 9 2 5 3 7" xfId="11949"/>
    <cellStyle name="Normal 2 2 2 2 9 2 5 3 7 2" xfId="11950"/>
    <cellStyle name="Normal 2 2 2 2 9 2 5 3 8" xfId="11951"/>
    <cellStyle name="Normal 2 2 2 2 9 2 5 3 8 2" xfId="11952"/>
    <cellStyle name="Normal 2 2 2 2 9 2 5 3 9" xfId="11953"/>
    <cellStyle name="Normal 2 2 2 2 9 2 5 3 9 2" xfId="11954"/>
    <cellStyle name="Normal 2 2 2 2 9 2 5 4" xfId="11955"/>
    <cellStyle name="Normal 2 2 2 2 9 2 5 4 2" xfId="11956"/>
    <cellStyle name="Normal 2 2 2 2 9 2 5 5" xfId="11957"/>
    <cellStyle name="Normal 2 2 2 2 9 2 5 5 2" xfId="11958"/>
    <cellStyle name="Normal 2 2 2 2 9 2 5 6" xfId="11959"/>
    <cellStyle name="Normal 2 2 2 2 9 2 5 6 2" xfId="11960"/>
    <cellStyle name="Normal 2 2 2 2 9 2 5 7" xfId="11961"/>
    <cellStyle name="Normal 2 2 2 2 9 2 5 7 2" xfId="11962"/>
    <cellStyle name="Normal 2 2 2 2 9 2 5 8" xfId="11963"/>
    <cellStyle name="Normal 2 2 2 2 9 2 5 8 2" xfId="11964"/>
    <cellStyle name="Normal 2 2 2 2 9 2 5 9" xfId="11965"/>
    <cellStyle name="Normal 2 2 2 2 9 2 5 9 2" xfId="11966"/>
    <cellStyle name="Normal 2 2 2 2 9 2 6" xfId="41841"/>
    <cellStyle name="Normal 2 2 2 2 9 3" xfId="11967"/>
    <cellStyle name="Normal 2 2 2 2 9 3 2" xfId="41842"/>
    <cellStyle name="Normal 2 2 2 2 9 4" xfId="11968"/>
    <cellStyle name="Normal 2 2 2 2 9 4 2" xfId="41843"/>
    <cellStyle name="Normal 2 2 2 2 9 5" xfId="11969"/>
    <cellStyle name="Normal 2 2 2 2 9 5 2" xfId="41844"/>
    <cellStyle name="Normal 2 2 2 2 9 6" xfId="11970"/>
    <cellStyle name="Normal 2 2 2 2 9 6 2" xfId="41845"/>
    <cellStyle name="Normal 2 2 2 2 9 7" xfId="11971"/>
    <cellStyle name="Normal 2 2 2 2 9 7 10" xfId="11972"/>
    <cellStyle name="Normal 2 2 2 2 9 7 10 2" xfId="11973"/>
    <cellStyle name="Normal 2 2 2 2 9 7 11" xfId="11974"/>
    <cellStyle name="Normal 2 2 2 2 9 7 11 2" xfId="11975"/>
    <cellStyle name="Normal 2 2 2 2 9 7 12" xfId="11976"/>
    <cellStyle name="Normal 2 2 2 2 9 7 2" xfId="11977"/>
    <cellStyle name="Normal 2 2 2 2 9 7 2 10" xfId="11978"/>
    <cellStyle name="Normal 2 2 2 2 9 7 2 10 2" xfId="11979"/>
    <cellStyle name="Normal 2 2 2 2 9 7 2 11" xfId="11980"/>
    <cellStyle name="Normal 2 2 2 2 9 7 2 2" xfId="11981"/>
    <cellStyle name="Normal 2 2 2 2 9 7 2 2 2" xfId="11982"/>
    <cellStyle name="Normal 2 2 2 2 9 7 2 3" xfId="11983"/>
    <cellStyle name="Normal 2 2 2 2 9 7 2 3 2" xfId="11984"/>
    <cellStyle name="Normal 2 2 2 2 9 7 2 4" xfId="11985"/>
    <cellStyle name="Normal 2 2 2 2 9 7 2 4 2" xfId="11986"/>
    <cellStyle name="Normal 2 2 2 2 9 7 2 5" xfId="11987"/>
    <cellStyle name="Normal 2 2 2 2 9 7 2 5 2" xfId="11988"/>
    <cellStyle name="Normal 2 2 2 2 9 7 2 6" xfId="11989"/>
    <cellStyle name="Normal 2 2 2 2 9 7 2 6 2" xfId="11990"/>
    <cellStyle name="Normal 2 2 2 2 9 7 2 7" xfId="11991"/>
    <cellStyle name="Normal 2 2 2 2 9 7 2 7 2" xfId="11992"/>
    <cellStyle name="Normal 2 2 2 2 9 7 2 8" xfId="11993"/>
    <cellStyle name="Normal 2 2 2 2 9 7 2 8 2" xfId="11994"/>
    <cellStyle name="Normal 2 2 2 2 9 7 2 9" xfId="11995"/>
    <cellStyle name="Normal 2 2 2 2 9 7 2 9 2" xfId="11996"/>
    <cellStyle name="Normal 2 2 2 2 9 7 3" xfId="11997"/>
    <cellStyle name="Normal 2 2 2 2 9 7 3 2" xfId="11998"/>
    <cellStyle name="Normal 2 2 2 2 9 7 4" xfId="11999"/>
    <cellStyle name="Normal 2 2 2 2 9 7 4 2" xfId="12000"/>
    <cellStyle name="Normal 2 2 2 2 9 7 5" xfId="12001"/>
    <cellStyle name="Normal 2 2 2 2 9 7 5 2" xfId="12002"/>
    <cellStyle name="Normal 2 2 2 2 9 7 6" xfId="12003"/>
    <cellStyle name="Normal 2 2 2 2 9 7 6 2" xfId="12004"/>
    <cellStyle name="Normal 2 2 2 2 9 7 7" xfId="12005"/>
    <cellStyle name="Normal 2 2 2 2 9 7 7 2" xfId="12006"/>
    <cellStyle name="Normal 2 2 2 2 9 7 8" xfId="12007"/>
    <cellStyle name="Normal 2 2 2 2 9 7 8 2" xfId="12008"/>
    <cellStyle name="Normal 2 2 2 2 9 7 9" xfId="12009"/>
    <cellStyle name="Normal 2 2 2 2 9 7 9 2" xfId="12010"/>
    <cellStyle name="Normal 2 2 2 2 9 8" xfId="12011"/>
    <cellStyle name="Normal 2 2 2 2 9 8 10" xfId="12012"/>
    <cellStyle name="Normal 2 2 2 2 9 8 10 2" xfId="12013"/>
    <cellStyle name="Normal 2 2 2 2 9 8 11" xfId="12014"/>
    <cellStyle name="Normal 2 2 2 2 9 8 2" xfId="12015"/>
    <cellStyle name="Normal 2 2 2 2 9 8 2 2" xfId="12016"/>
    <cellStyle name="Normal 2 2 2 2 9 8 3" xfId="12017"/>
    <cellStyle name="Normal 2 2 2 2 9 8 3 2" xfId="12018"/>
    <cellStyle name="Normal 2 2 2 2 9 8 4" xfId="12019"/>
    <cellStyle name="Normal 2 2 2 2 9 8 4 2" xfId="12020"/>
    <cellStyle name="Normal 2 2 2 2 9 8 5" xfId="12021"/>
    <cellStyle name="Normal 2 2 2 2 9 8 5 2" xfId="12022"/>
    <cellStyle name="Normal 2 2 2 2 9 8 6" xfId="12023"/>
    <cellStyle name="Normal 2 2 2 2 9 8 6 2" xfId="12024"/>
    <cellStyle name="Normal 2 2 2 2 9 8 7" xfId="12025"/>
    <cellStyle name="Normal 2 2 2 2 9 8 7 2" xfId="12026"/>
    <cellStyle name="Normal 2 2 2 2 9 8 8" xfId="12027"/>
    <cellStyle name="Normal 2 2 2 2 9 8 8 2" xfId="12028"/>
    <cellStyle name="Normal 2 2 2 2 9 8 9" xfId="12029"/>
    <cellStyle name="Normal 2 2 2 2 9 8 9 2" xfId="12030"/>
    <cellStyle name="Normal 2 2 2 2 9 9" xfId="12031"/>
    <cellStyle name="Normal 2 2 2 2 9 9 2" xfId="12032"/>
    <cellStyle name="Normal 2 2 2 3" xfId="12033"/>
    <cellStyle name="Normal 2 2 2 3 10" xfId="41846"/>
    <cellStyle name="Normal 2 2 2 3 2" xfId="12034"/>
    <cellStyle name="Normal 2 2 2 3 2 10" xfId="12035"/>
    <cellStyle name="Normal 2 2 2 3 2 10 10" xfId="12036"/>
    <cellStyle name="Normal 2 2 2 3 2 10 10 2" xfId="12037"/>
    <cellStyle name="Normal 2 2 2 3 2 10 11" xfId="12038"/>
    <cellStyle name="Normal 2 2 2 3 2 10 11 2" xfId="12039"/>
    <cellStyle name="Normal 2 2 2 3 2 10 12" xfId="12040"/>
    <cellStyle name="Normal 2 2 2 3 2 10 2" xfId="12041"/>
    <cellStyle name="Normal 2 2 2 3 2 10 2 10" xfId="12042"/>
    <cellStyle name="Normal 2 2 2 3 2 10 2 10 2" xfId="12043"/>
    <cellStyle name="Normal 2 2 2 3 2 10 2 11" xfId="12044"/>
    <cellStyle name="Normal 2 2 2 3 2 10 2 2" xfId="12045"/>
    <cellStyle name="Normal 2 2 2 3 2 10 2 2 2" xfId="12046"/>
    <cellStyle name="Normal 2 2 2 3 2 10 2 3" xfId="12047"/>
    <cellStyle name="Normal 2 2 2 3 2 10 2 3 2" xfId="12048"/>
    <cellStyle name="Normal 2 2 2 3 2 10 2 4" xfId="12049"/>
    <cellStyle name="Normal 2 2 2 3 2 10 2 4 2" xfId="12050"/>
    <cellStyle name="Normal 2 2 2 3 2 10 2 5" xfId="12051"/>
    <cellStyle name="Normal 2 2 2 3 2 10 2 5 2" xfId="12052"/>
    <cellStyle name="Normal 2 2 2 3 2 10 2 6" xfId="12053"/>
    <cellStyle name="Normal 2 2 2 3 2 10 2 6 2" xfId="12054"/>
    <cellStyle name="Normal 2 2 2 3 2 10 2 7" xfId="12055"/>
    <cellStyle name="Normal 2 2 2 3 2 10 2 7 2" xfId="12056"/>
    <cellStyle name="Normal 2 2 2 3 2 10 2 8" xfId="12057"/>
    <cellStyle name="Normal 2 2 2 3 2 10 2 8 2" xfId="12058"/>
    <cellStyle name="Normal 2 2 2 3 2 10 2 9" xfId="12059"/>
    <cellStyle name="Normal 2 2 2 3 2 10 2 9 2" xfId="12060"/>
    <cellStyle name="Normal 2 2 2 3 2 10 3" xfId="12061"/>
    <cellStyle name="Normal 2 2 2 3 2 10 3 2" xfId="12062"/>
    <cellStyle name="Normal 2 2 2 3 2 10 4" xfId="12063"/>
    <cellStyle name="Normal 2 2 2 3 2 10 4 2" xfId="12064"/>
    <cellStyle name="Normal 2 2 2 3 2 10 5" xfId="12065"/>
    <cellStyle name="Normal 2 2 2 3 2 10 5 2" xfId="12066"/>
    <cellStyle name="Normal 2 2 2 3 2 10 6" xfId="12067"/>
    <cellStyle name="Normal 2 2 2 3 2 10 6 2" xfId="12068"/>
    <cellStyle name="Normal 2 2 2 3 2 10 7" xfId="12069"/>
    <cellStyle name="Normal 2 2 2 3 2 10 7 2" xfId="12070"/>
    <cellStyle name="Normal 2 2 2 3 2 10 8" xfId="12071"/>
    <cellStyle name="Normal 2 2 2 3 2 10 8 2" xfId="12072"/>
    <cellStyle name="Normal 2 2 2 3 2 10 9" xfId="12073"/>
    <cellStyle name="Normal 2 2 2 3 2 10 9 2" xfId="12074"/>
    <cellStyle name="Normal 2 2 2 3 2 11" xfId="12075"/>
    <cellStyle name="Normal 2 2 2 3 2 11 10" xfId="12076"/>
    <cellStyle name="Normal 2 2 2 3 2 11 10 2" xfId="12077"/>
    <cellStyle name="Normal 2 2 2 3 2 11 11" xfId="12078"/>
    <cellStyle name="Normal 2 2 2 3 2 11 2" xfId="12079"/>
    <cellStyle name="Normal 2 2 2 3 2 11 2 2" xfId="12080"/>
    <cellStyle name="Normal 2 2 2 3 2 11 3" xfId="12081"/>
    <cellStyle name="Normal 2 2 2 3 2 11 3 2" xfId="12082"/>
    <cellStyle name="Normal 2 2 2 3 2 11 4" xfId="12083"/>
    <cellStyle name="Normal 2 2 2 3 2 11 4 2" xfId="12084"/>
    <cellStyle name="Normal 2 2 2 3 2 11 5" xfId="12085"/>
    <cellStyle name="Normal 2 2 2 3 2 11 5 2" xfId="12086"/>
    <cellStyle name="Normal 2 2 2 3 2 11 6" xfId="12087"/>
    <cellStyle name="Normal 2 2 2 3 2 11 6 2" xfId="12088"/>
    <cellStyle name="Normal 2 2 2 3 2 11 7" xfId="12089"/>
    <cellStyle name="Normal 2 2 2 3 2 11 7 2" xfId="12090"/>
    <cellStyle name="Normal 2 2 2 3 2 11 8" xfId="12091"/>
    <cellStyle name="Normal 2 2 2 3 2 11 8 2" xfId="12092"/>
    <cellStyle name="Normal 2 2 2 3 2 11 9" xfId="12093"/>
    <cellStyle name="Normal 2 2 2 3 2 11 9 2" xfId="12094"/>
    <cellStyle name="Normal 2 2 2 3 2 12" xfId="12095"/>
    <cellStyle name="Normal 2 2 2 3 2 12 2" xfId="12096"/>
    <cellStyle name="Normal 2 2 2 3 2 13" xfId="12097"/>
    <cellStyle name="Normal 2 2 2 3 2 13 2" xfId="12098"/>
    <cellStyle name="Normal 2 2 2 3 2 14" xfId="12099"/>
    <cellStyle name="Normal 2 2 2 3 2 14 2" xfId="12100"/>
    <cellStyle name="Normal 2 2 2 3 2 15" xfId="12101"/>
    <cellStyle name="Normal 2 2 2 3 2 15 2" xfId="12102"/>
    <cellStyle name="Normal 2 2 2 3 2 16" xfId="12103"/>
    <cellStyle name="Normal 2 2 2 3 2 16 2" xfId="12104"/>
    <cellStyle name="Normal 2 2 2 3 2 17" xfId="12105"/>
    <cellStyle name="Normal 2 2 2 3 2 17 2" xfId="12106"/>
    <cellStyle name="Normal 2 2 2 3 2 18" xfId="12107"/>
    <cellStyle name="Normal 2 2 2 3 2 18 2" xfId="12108"/>
    <cellStyle name="Normal 2 2 2 3 2 19" xfId="12109"/>
    <cellStyle name="Normal 2 2 2 3 2 19 2" xfId="12110"/>
    <cellStyle name="Normal 2 2 2 3 2 2" xfId="12111"/>
    <cellStyle name="Normal 2 2 2 3 2 2 2" xfId="12112"/>
    <cellStyle name="Normal 2 2 2 3 2 2 2 10" xfId="12113"/>
    <cellStyle name="Normal 2 2 2 3 2 2 2 10 2" xfId="12114"/>
    <cellStyle name="Normal 2 2 2 3 2 2 2 11" xfId="12115"/>
    <cellStyle name="Normal 2 2 2 3 2 2 2 11 2" xfId="12116"/>
    <cellStyle name="Normal 2 2 2 3 2 2 2 12" xfId="12117"/>
    <cellStyle name="Normal 2 2 2 3 2 2 2 12 2" xfId="12118"/>
    <cellStyle name="Normal 2 2 2 3 2 2 2 13" xfId="12119"/>
    <cellStyle name="Normal 2 2 2 3 2 2 2 13 2" xfId="12120"/>
    <cellStyle name="Normal 2 2 2 3 2 2 2 14" xfId="12121"/>
    <cellStyle name="Normal 2 2 2 3 2 2 2 14 2" xfId="12122"/>
    <cellStyle name="Normal 2 2 2 3 2 2 2 15" xfId="12123"/>
    <cellStyle name="Normal 2 2 2 3 2 2 2 15 2" xfId="12124"/>
    <cellStyle name="Normal 2 2 2 3 2 2 2 16" xfId="12125"/>
    <cellStyle name="Normal 2 2 2 3 2 2 2 16 2" xfId="12126"/>
    <cellStyle name="Normal 2 2 2 3 2 2 2 17" xfId="12127"/>
    <cellStyle name="Normal 2 2 2 3 2 2 2 2" xfId="12128"/>
    <cellStyle name="Normal 2 2 2 3 2 2 2 2 2" xfId="12129"/>
    <cellStyle name="Normal 2 2 2 3 2 2 2 2 2 10" xfId="12130"/>
    <cellStyle name="Normal 2 2 2 3 2 2 2 2 2 10 2" xfId="12131"/>
    <cellStyle name="Normal 2 2 2 3 2 2 2 2 2 11" xfId="12132"/>
    <cellStyle name="Normal 2 2 2 3 2 2 2 2 2 11 2" xfId="12133"/>
    <cellStyle name="Normal 2 2 2 3 2 2 2 2 2 12" xfId="12134"/>
    <cellStyle name="Normal 2 2 2 3 2 2 2 2 2 12 2" xfId="12135"/>
    <cellStyle name="Normal 2 2 2 3 2 2 2 2 2 13" xfId="12136"/>
    <cellStyle name="Normal 2 2 2 3 2 2 2 2 2 2" xfId="12137"/>
    <cellStyle name="Normal 2 2 2 3 2 2 2 2 2 2 10" xfId="12138"/>
    <cellStyle name="Normal 2 2 2 3 2 2 2 2 2 2 10 2" xfId="12139"/>
    <cellStyle name="Normal 2 2 2 3 2 2 2 2 2 2 11" xfId="12140"/>
    <cellStyle name="Normal 2 2 2 3 2 2 2 2 2 2 11 2" xfId="12141"/>
    <cellStyle name="Normal 2 2 2 3 2 2 2 2 2 2 12" xfId="12142"/>
    <cellStyle name="Normal 2 2 2 3 2 2 2 2 2 2 2" xfId="12143"/>
    <cellStyle name="Normal 2 2 2 3 2 2 2 2 2 2 2 10" xfId="12144"/>
    <cellStyle name="Normal 2 2 2 3 2 2 2 2 2 2 2 10 2" xfId="12145"/>
    <cellStyle name="Normal 2 2 2 3 2 2 2 2 2 2 2 11" xfId="12146"/>
    <cellStyle name="Normal 2 2 2 3 2 2 2 2 2 2 2 2" xfId="12147"/>
    <cellStyle name="Normal 2 2 2 3 2 2 2 2 2 2 2 2 2" xfId="12148"/>
    <cellStyle name="Normal 2 2 2 3 2 2 2 2 2 2 2 3" xfId="12149"/>
    <cellStyle name="Normal 2 2 2 3 2 2 2 2 2 2 2 3 2" xfId="12150"/>
    <cellStyle name="Normal 2 2 2 3 2 2 2 2 2 2 2 4" xfId="12151"/>
    <cellStyle name="Normal 2 2 2 3 2 2 2 2 2 2 2 4 2" xfId="12152"/>
    <cellStyle name="Normal 2 2 2 3 2 2 2 2 2 2 2 5" xfId="12153"/>
    <cellStyle name="Normal 2 2 2 3 2 2 2 2 2 2 2 5 2" xfId="12154"/>
    <cellStyle name="Normal 2 2 2 3 2 2 2 2 2 2 2 6" xfId="12155"/>
    <cellStyle name="Normal 2 2 2 3 2 2 2 2 2 2 2 6 2" xfId="12156"/>
    <cellStyle name="Normal 2 2 2 3 2 2 2 2 2 2 2 7" xfId="12157"/>
    <cellStyle name="Normal 2 2 2 3 2 2 2 2 2 2 2 7 2" xfId="12158"/>
    <cellStyle name="Normal 2 2 2 3 2 2 2 2 2 2 2 8" xfId="12159"/>
    <cellStyle name="Normal 2 2 2 3 2 2 2 2 2 2 2 8 2" xfId="12160"/>
    <cellStyle name="Normal 2 2 2 3 2 2 2 2 2 2 2 9" xfId="12161"/>
    <cellStyle name="Normal 2 2 2 3 2 2 2 2 2 2 2 9 2" xfId="12162"/>
    <cellStyle name="Normal 2 2 2 3 2 2 2 2 2 2 3" xfId="12163"/>
    <cellStyle name="Normal 2 2 2 3 2 2 2 2 2 2 3 2" xfId="12164"/>
    <cellStyle name="Normal 2 2 2 3 2 2 2 2 2 2 4" xfId="12165"/>
    <cellStyle name="Normal 2 2 2 3 2 2 2 2 2 2 4 2" xfId="12166"/>
    <cellStyle name="Normal 2 2 2 3 2 2 2 2 2 2 5" xfId="12167"/>
    <cellStyle name="Normal 2 2 2 3 2 2 2 2 2 2 5 2" xfId="12168"/>
    <cellStyle name="Normal 2 2 2 3 2 2 2 2 2 2 6" xfId="12169"/>
    <cellStyle name="Normal 2 2 2 3 2 2 2 2 2 2 6 2" xfId="12170"/>
    <cellStyle name="Normal 2 2 2 3 2 2 2 2 2 2 7" xfId="12171"/>
    <cellStyle name="Normal 2 2 2 3 2 2 2 2 2 2 7 2" xfId="12172"/>
    <cellStyle name="Normal 2 2 2 3 2 2 2 2 2 2 8" xfId="12173"/>
    <cellStyle name="Normal 2 2 2 3 2 2 2 2 2 2 8 2" xfId="12174"/>
    <cellStyle name="Normal 2 2 2 3 2 2 2 2 2 2 9" xfId="12175"/>
    <cellStyle name="Normal 2 2 2 3 2 2 2 2 2 2 9 2" xfId="12176"/>
    <cellStyle name="Normal 2 2 2 3 2 2 2 2 2 3" xfId="12177"/>
    <cellStyle name="Normal 2 2 2 3 2 2 2 2 2 3 10" xfId="12178"/>
    <cellStyle name="Normal 2 2 2 3 2 2 2 2 2 3 10 2" xfId="12179"/>
    <cellStyle name="Normal 2 2 2 3 2 2 2 2 2 3 11" xfId="12180"/>
    <cellStyle name="Normal 2 2 2 3 2 2 2 2 2 3 2" xfId="12181"/>
    <cellStyle name="Normal 2 2 2 3 2 2 2 2 2 3 2 2" xfId="12182"/>
    <cellStyle name="Normal 2 2 2 3 2 2 2 2 2 3 3" xfId="12183"/>
    <cellStyle name="Normal 2 2 2 3 2 2 2 2 2 3 3 2" xfId="12184"/>
    <cellStyle name="Normal 2 2 2 3 2 2 2 2 2 3 4" xfId="12185"/>
    <cellStyle name="Normal 2 2 2 3 2 2 2 2 2 3 4 2" xfId="12186"/>
    <cellStyle name="Normal 2 2 2 3 2 2 2 2 2 3 5" xfId="12187"/>
    <cellStyle name="Normal 2 2 2 3 2 2 2 2 2 3 5 2" xfId="12188"/>
    <cellStyle name="Normal 2 2 2 3 2 2 2 2 2 3 6" xfId="12189"/>
    <cellStyle name="Normal 2 2 2 3 2 2 2 2 2 3 6 2" xfId="12190"/>
    <cellStyle name="Normal 2 2 2 3 2 2 2 2 2 3 7" xfId="12191"/>
    <cellStyle name="Normal 2 2 2 3 2 2 2 2 2 3 7 2" xfId="12192"/>
    <cellStyle name="Normal 2 2 2 3 2 2 2 2 2 3 8" xfId="12193"/>
    <cellStyle name="Normal 2 2 2 3 2 2 2 2 2 3 8 2" xfId="12194"/>
    <cellStyle name="Normal 2 2 2 3 2 2 2 2 2 3 9" xfId="12195"/>
    <cellStyle name="Normal 2 2 2 3 2 2 2 2 2 3 9 2" xfId="12196"/>
    <cellStyle name="Normal 2 2 2 3 2 2 2 2 2 4" xfId="12197"/>
    <cellStyle name="Normal 2 2 2 3 2 2 2 2 2 4 2" xfId="12198"/>
    <cellStyle name="Normal 2 2 2 3 2 2 2 2 2 5" xfId="12199"/>
    <cellStyle name="Normal 2 2 2 3 2 2 2 2 2 5 2" xfId="12200"/>
    <cellStyle name="Normal 2 2 2 3 2 2 2 2 2 6" xfId="12201"/>
    <cellStyle name="Normal 2 2 2 3 2 2 2 2 2 6 2" xfId="12202"/>
    <cellStyle name="Normal 2 2 2 3 2 2 2 2 2 7" xfId="12203"/>
    <cellStyle name="Normal 2 2 2 3 2 2 2 2 2 7 2" xfId="12204"/>
    <cellStyle name="Normal 2 2 2 3 2 2 2 2 2 8" xfId="12205"/>
    <cellStyle name="Normal 2 2 2 3 2 2 2 2 2 8 2" xfId="12206"/>
    <cellStyle name="Normal 2 2 2 3 2 2 2 2 2 9" xfId="12207"/>
    <cellStyle name="Normal 2 2 2 3 2 2 2 2 2 9 2" xfId="12208"/>
    <cellStyle name="Normal 2 2 2 3 2 2 2 2 3" xfId="12209"/>
    <cellStyle name="Normal 2 2 2 3 2 2 2 2 3 10" xfId="12210"/>
    <cellStyle name="Normal 2 2 2 3 2 2 2 2 3 10 2" xfId="12211"/>
    <cellStyle name="Normal 2 2 2 3 2 2 2 2 3 11" xfId="12212"/>
    <cellStyle name="Normal 2 2 2 3 2 2 2 2 3 11 2" xfId="12213"/>
    <cellStyle name="Normal 2 2 2 3 2 2 2 2 3 12" xfId="12214"/>
    <cellStyle name="Normal 2 2 2 3 2 2 2 2 3 12 2" xfId="12215"/>
    <cellStyle name="Normal 2 2 2 3 2 2 2 2 3 13" xfId="12216"/>
    <cellStyle name="Normal 2 2 2 3 2 2 2 2 3 2" xfId="12217"/>
    <cellStyle name="Normal 2 2 2 3 2 2 2 2 3 2 10" xfId="12218"/>
    <cellStyle name="Normal 2 2 2 3 2 2 2 2 3 2 10 2" xfId="12219"/>
    <cellStyle name="Normal 2 2 2 3 2 2 2 2 3 2 11" xfId="12220"/>
    <cellStyle name="Normal 2 2 2 3 2 2 2 2 3 2 11 2" xfId="12221"/>
    <cellStyle name="Normal 2 2 2 3 2 2 2 2 3 2 12" xfId="12222"/>
    <cellStyle name="Normal 2 2 2 3 2 2 2 2 3 2 2" xfId="12223"/>
    <cellStyle name="Normal 2 2 2 3 2 2 2 2 3 2 2 10" xfId="12224"/>
    <cellStyle name="Normal 2 2 2 3 2 2 2 2 3 2 2 10 2" xfId="12225"/>
    <cellStyle name="Normal 2 2 2 3 2 2 2 2 3 2 2 11" xfId="12226"/>
    <cellStyle name="Normal 2 2 2 3 2 2 2 2 3 2 2 2" xfId="12227"/>
    <cellStyle name="Normal 2 2 2 3 2 2 2 2 3 2 2 2 2" xfId="12228"/>
    <cellStyle name="Normal 2 2 2 3 2 2 2 2 3 2 2 3" xfId="12229"/>
    <cellStyle name="Normal 2 2 2 3 2 2 2 2 3 2 2 3 2" xfId="12230"/>
    <cellStyle name="Normal 2 2 2 3 2 2 2 2 3 2 2 4" xfId="12231"/>
    <cellStyle name="Normal 2 2 2 3 2 2 2 2 3 2 2 4 2" xfId="12232"/>
    <cellStyle name="Normal 2 2 2 3 2 2 2 2 3 2 2 5" xfId="12233"/>
    <cellStyle name="Normal 2 2 2 3 2 2 2 2 3 2 2 5 2" xfId="12234"/>
    <cellStyle name="Normal 2 2 2 3 2 2 2 2 3 2 2 6" xfId="12235"/>
    <cellStyle name="Normal 2 2 2 3 2 2 2 2 3 2 2 6 2" xfId="12236"/>
    <cellStyle name="Normal 2 2 2 3 2 2 2 2 3 2 2 7" xfId="12237"/>
    <cellStyle name="Normal 2 2 2 3 2 2 2 2 3 2 2 7 2" xfId="12238"/>
    <cellStyle name="Normal 2 2 2 3 2 2 2 2 3 2 2 8" xfId="12239"/>
    <cellStyle name="Normal 2 2 2 3 2 2 2 2 3 2 2 8 2" xfId="12240"/>
    <cellStyle name="Normal 2 2 2 3 2 2 2 2 3 2 2 9" xfId="12241"/>
    <cellStyle name="Normal 2 2 2 3 2 2 2 2 3 2 2 9 2" xfId="12242"/>
    <cellStyle name="Normal 2 2 2 3 2 2 2 2 3 2 3" xfId="12243"/>
    <cellStyle name="Normal 2 2 2 3 2 2 2 2 3 2 3 2" xfId="12244"/>
    <cellStyle name="Normal 2 2 2 3 2 2 2 2 3 2 4" xfId="12245"/>
    <cellStyle name="Normal 2 2 2 3 2 2 2 2 3 2 4 2" xfId="12246"/>
    <cellStyle name="Normal 2 2 2 3 2 2 2 2 3 2 5" xfId="12247"/>
    <cellStyle name="Normal 2 2 2 3 2 2 2 2 3 2 5 2" xfId="12248"/>
    <cellStyle name="Normal 2 2 2 3 2 2 2 2 3 2 6" xfId="12249"/>
    <cellStyle name="Normal 2 2 2 3 2 2 2 2 3 2 6 2" xfId="12250"/>
    <cellStyle name="Normal 2 2 2 3 2 2 2 2 3 2 7" xfId="12251"/>
    <cellStyle name="Normal 2 2 2 3 2 2 2 2 3 2 7 2" xfId="12252"/>
    <cellStyle name="Normal 2 2 2 3 2 2 2 2 3 2 8" xfId="12253"/>
    <cellStyle name="Normal 2 2 2 3 2 2 2 2 3 2 8 2" xfId="12254"/>
    <cellStyle name="Normal 2 2 2 3 2 2 2 2 3 2 9" xfId="12255"/>
    <cellStyle name="Normal 2 2 2 3 2 2 2 2 3 2 9 2" xfId="12256"/>
    <cellStyle name="Normal 2 2 2 3 2 2 2 2 3 3" xfId="12257"/>
    <cellStyle name="Normal 2 2 2 3 2 2 2 2 3 3 10" xfId="12258"/>
    <cellStyle name="Normal 2 2 2 3 2 2 2 2 3 3 10 2" xfId="12259"/>
    <cellStyle name="Normal 2 2 2 3 2 2 2 2 3 3 11" xfId="12260"/>
    <cellStyle name="Normal 2 2 2 3 2 2 2 2 3 3 2" xfId="12261"/>
    <cellStyle name="Normal 2 2 2 3 2 2 2 2 3 3 2 2" xfId="12262"/>
    <cellStyle name="Normal 2 2 2 3 2 2 2 2 3 3 3" xfId="12263"/>
    <cellStyle name="Normal 2 2 2 3 2 2 2 2 3 3 3 2" xfId="12264"/>
    <cellStyle name="Normal 2 2 2 3 2 2 2 2 3 3 4" xfId="12265"/>
    <cellStyle name="Normal 2 2 2 3 2 2 2 2 3 3 4 2" xfId="12266"/>
    <cellStyle name="Normal 2 2 2 3 2 2 2 2 3 3 5" xfId="12267"/>
    <cellStyle name="Normal 2 2 2 3 2 2 2 2 3 3 5 2" xfId="12268"/>
    <cellStyle name="Normal 2 2 2 3 2 2 2 2 3 3 6" xfId="12269"/>
    <cellStyle name="Normal 2 2 2 3 2 2 2 2 3 3 6 2" xfId="12270"/>
    <cellStyle name="Normal 2 2 2 3 2 2 2 2 3 3 7" xfId="12271"/>
    <cellStyle name="Normal 2 2 2 3 2 2 2 2 3 3 7 2" xfId="12272"/>
    <cellStyle name="Normal 2 2 2 3 2 2 2 2 3 3 8" xfId="12273"/>
    <cellStyle name="Normal 2 2 2 3 2 2 2 2 3 3 8 2" xfId="12274"/>
    <cellStyle name="Normal 2 2 2 3 2 2 2 2 3 3 9" xfId="12275"/>
    <cellStyle name="Normal 2 2 2 3 2 2 2 2 3 3 9 2" xfId="12276"/>
    <cellStyle name="Normal 2 2 2 3 2 2 2 2 3 4" xfId="12277"/>
    <cellStyle name="Normal 2 2 2 3 2 2 2 2 3 4 2" xfId="12278"/>
    <cellStyle name="Normal 2 2 2 3 2 2 2 2 3 5" xfId="12279"/>
    <cellStyle name="Normal 2 2 2 3 2 2 2 2 3 5 2" xfId="12280"/>
    <cellStyle name="Normal 2 2 2 3 2 2 2 2 3 6" xfId="12281"/>
    <cellStyle name="Normal 2 2 2 3 2 2 2 2 3 6 2" xfId="12282"/>
    <cellStyle name="Normal 2 2 2 3 2 2 2 2 3 7" xfId="12283"/>
    <cellStyle name="Normal 2 2 2 3 2 2 2 2 3 7 2" xfId="12284"/>
    <cellStyle name="Normal 2 2 2 3 2 2 2 2 3 8" xfId="12285"/>
    <cellStyle name="Normal 2 2 2 3 2 2 2 2 3 8 2" xfId="12286"/>
    <cellStyle name="Normal 2 2 2 3 2 2 2 2 3 9" xfId="12287"/>
    <cellStyle name="Normal 2 2 2 3 2 2 2 2 3 9 2" xfId="12288"/>
    <cellStyle name="Normal 2 2 2 3 2 2 2 2 4" xfId="12289"/>
    <cellStyle name="Normal 2 2 2 3 2 2 2 2 4 10" xfId="12290"/>
    <cellStyle name="Normal 2 2 2 3 2 2 2 2 4 10 2" xfId="12291"/>
    <cellStyle name="Normal 2 2 2 3 2 2 2 2 4 11" xfId="12292"/>
    <cellStyle name="Normal 2 2 2 3 2 2 2 2 4 11 2" xfId="12293"/>
    <cellStyle name="Normal 2 2 2 3 2 2 2 2 4 12" xfId="12294"/>
    <cellStyle name="Normal 2 2 2 3 2 2 2 2 4 12 2" xfId="12295"/>
    <cellStyle name="Normal 2 2 2 3 2 2 2 2 4 13" xfId="12296"/>
    <cellStyle name="Normal 2 2 2 3 2 2 2 2 4 2" xfId="12297"/>
    <cellStyle name="Normal 2 2 2 3 2 2 2 2 4 2 10" xfId="12298"/>
    <cellStyle name="Normal 2 2 2 3 2 2 2 2 4 2 10 2" xfId="12299"/>
    <cellStyle name="Normal 2 2 2 3 2 2 2 2 4 2 11" xfId="12300"/>
    <cellStyle name="Normal 2 2 2 3 2 2 2 2 4 2 11 2" xfId="12301"/>
    <cellStyle name="Normal 2 2 2 3 2 2 2 2 4 2 12" xfId="12302"/>
    <cellStyle name="Normal 2 2 2 3 2 2 2 2 4 2 2" xfId="12303"/>
    <cellStyle name="Normal 2 2 2 3 2 2 2 2 4 2 2 10" xfId="12304"/>
    <cellStyle name="Normal 2 2 2 3 2 2 2 2 4 2 2 10 2" xfId="12305"/>
    <cellStyle name="Normal 2 2 2 3 2 2 2 2 4 2 2 11" xfId="12306"/>
    <cellStyle name="Normal 2 2 2 3 2 2 2 2 4 2 2 2" xfId="12307"/>
    <cellStyle name="Normal 2 2 2 3 2 2 2 2 4 2 2 2 2" xfId="12308"/>
    <cellStyle name="Normal 2 2 2 3 2 2 2 2 4 2 2 3" xfId="12309"/>
    <cellStyle name="Normal 2 2 2 3 2 2 2 2 4 2 2 3 2" xfId="12310"/>
    <cellStyle name="Normal 2 2 2 3 2 2 2 2 4 2 2 4" xfId="12311"/>
    <cellStyle name="Normal 2 2 2 3 2 2 2 2 4 2 2 4 2" xfId="12312"/>
    <cellStyle name="Normal 2 2 2 3 2 2 2 2 4 2 2 5" xfId="12313"/>
    <cellStyle name="Normal 2 2 2 3 2 2 2 2 4 2 2 5 2" xfId="12314"/>
    <cellStyle name="Normal 2 2 2 3 2 2 2 2 4 2 2 6" xfId="12315"/>
    <cellStyle name="Normal 2 2 2 3 2 2 2 2 4 2 2 6 2" xfId="12316"/>
    <cellStyle name="Normal 2 2 2 3 2 2 2 2 4 2 2 7" xfId="12317"/>
    <cellStyle name="Normal 2 2 2 3 2 2 2 2 4 2 2 7 2" xfId="12318"/>
    <cellStyle name="Normal 2 2 2 3 2 2 2 2 4 2 2 8" xfId="12319"/>
    <cellStyle name="Normal 2 2 2 3 2 2 2 2 4 2 2 8 2" xfId="12320"/>
    <cellStyle name="Normal 2 2 2 3 2 2 2 2 4 2 2 9" xfId="12321"/>
    <cellStyle name="Normal 2 2 2 3 2 2 2 2 4 2 2 9 2" xfId="12322"/>
    <cellStyle name="Normal 2 2 2 3 2 2 2 2 4 2 3" xfId="12323"/>
    <cellStyle name="Normal 2 2 2 3 2 2 2 2 4 2 3 2" xfId="12324"/>
    <cellStyle name="Normal 2 2 2 3 2 2 2 2 4 2 4" xfId="12325"/>
    <cellStyle name="Normal 2 2 2 3 2 2 2 2 4 2 4 2" xfId="12326"/>
    <cellStyle name="Normal 2 2 2 3 2 2 2 2 4 2 5" xfId="12327"/>
    <cellStyle name="Normal 2 2 2 3 2 2 2 2 4 2 5 2" xfId="12328"/>
    <cellStyle name="Normal 2 2 2 3 2 2 2 2 4 2 6" xfId="12329"/>
    <cellStyle name="Normal 2 2 2 3 2 2 2 2 4 2 6 2" xfId="12330"/>
    <cellStyle name="Normal 2 2 2 3 2 2 2 2 4 2 7" xfId="12331"/>
    <cellStyle name="Normal 2 2 2 3 2 2 2 2 4 2 7 2" xfId="12332"/>
    <cellStyle name="Normal 2 2 2 3 2 2 2 2 4 2 8" xfId="12333"/>
    <cellStyle name="Normal 2 2 2 3 2 2 2 2 4 2 8 2" xfId="12334"/>
    <cellStyle name="Normal 2 2 2 3 2 2 2 2 4 2 9" xfId="12335"/>
    <cellStyle name="Normal 2 2 2 3 2 2 2 2 4 2 9 2" xfId="12336"/>
    <cellStyle name="Normal 2 2 2 3 2 2 2 2 4 3" xfId="12337"/>
    <cellStyle name="Normal 2 2 2 3 2 2 2 2 4 3 10" xfId="12338"/>
    <cellStyle name="Normal 2 2 2 3 2 2 2 2 4 3 10 2" xfId="12339"/>
    <cellStyle name="Normal 2 2 2 3 2 2 2 2 4 3 11" xfId="12340"/>
    <cellStyle name="Normal 2 2 2 3 2 2 2 2 4 3 2" xfId="12341"/>
    <cellStyle name="Normal 2 2 2 3 2 2 2 2 4 3 2 2" xfId="12342"/>
    <cellStyle name="Normal 2 2 2 3 2 2 2 2 4 3 3" xfId="12343"/>
    <cellStyle name="Normal 2 2 2 3 2 2 2 2 4 3 3 2" xfId="12344"/>
    <cellStyle name="Normal 2 2 2 3 2 2 2 2 4 3 4" xfId="12345"/>
    <cellStyle name="Normal 2 2 2 3 2 2 2 2 4 3 4 2" xfId="12346"/>
    <cellStyle name="Normal 2 2 2 3 2 2 2 2 4 3 5" xfId="12347"/>
    <cellStyle name="Normal 2 2 2 3 2 2 2 2 4 3 5 2" xfId="12348"/>
    <cellStyle name="Normal 2 2 2 3 2 2 2 2 4 3 6" xfId="12349"/>
    <cellStyle name="Normal 2 2 2 3 2 2 2 2 4 3 6 2" xfId="12350"/>
    <cellStyle name="Normal 2 2 2 3 2 2 2 2 4 3 7" xfId="12351"/>
    <cellStyle name="Normal 2 2 2 3 2 2 2 2 4 3 7 2" xfId="12352"/>
    <cellStyle name="Normal 2 2 2 3 2 2 2 2 4 3 8" xfId="12353"/>
    <cellStyle name="Normal 2 2 2 3 2 2 2 2 4 3 8 2" xfId="12354"/>
    <cellStyle name="Normal 2 2 2 3 2 2 2 2 4 3 9" xfId="12355"/>
    <cellStyle name="Normal 2 2 2 3 2 2 2 2 4 3 9 2" xfId="12356"/>
    <cellStyle name="Normal 2 2 2 3 2 2 2 2 4 4" xfId="12357"/>
    <cellStyle name="Normal 2 2 2 3 2 2 2 2 4 4 2" xfId="12358"/>
    <cellStyle name="Normal 2 2 2 3 2 2 2 2 4 5" xfId="12359"/>
    <cellStyle name="Normal 2 2 2 3 2 2 2 2 4 5 2" xfId="12360"/>
    <cellStyle name="Normal 2 2 2 3 2 2 2 2 4 6" xfId="12361"/>
    <cellStyle name="Normal 2 2 2 3 2 2 2 2 4 6 2" xfId="12362"/>
    <cellStyle name="Normal 2 2 2 3 2 2 2 2 4 7" xfId="12363"/>
    <cellStyle name="Normal 2 2 2 3 2 2 2 2 4 7 2" xfId="12364"/>
    <cellStyle name="Normal 2 2 2 3 2 2 2 2 4 8" xfId="12365"/>
    <cellStyle name="Normal 2 2 2 3 2 2 2 2 4 8 2" xfId="12366"/>
    <cellStyle name="Normal 2 2 2 3 2 2 2 2 4 9" xfId="12367"/>
    <cellStyle name="Normal 2 2 2 3 2 2 2 2 4 9 2" xfId="12368"/>
    <cellStyle name="Normal 2 2 2 3 2 2 2 2 5" xfId="12369"/>
    <cellStyle name="Normal 2 2 2 3 2 2 2 2 5 10" xfId="12370"/>
    <cellStyle name="Normal 2 2 2 3 2 2 2 2 5 10 2" xfId="12371"/>
    <cellStyle name="Normal 2 2 2 3 2 2 2 2 5 11" xfId="12372"/>
    <cellStyle name="Normal 2 2 2 3 2 2 2 2 5 11 2" xfId="12373"/>
    <cellStyle name="Normal 2 2 2 3 2 2 2 2 5 12" xfId="12374"/>
    <cellStyle name="Normal 2 2 2 3 2 2 2 2 5 12 2" xfId="12375"/>
    <cellStyle name="Normal 2 2 2 3 2 2 2 2 5 13" xfId="12376"/>
    <cellStyle name="Normal 2 2 2 3 2 2 2 2 5 2" xfId="12377"/>
    <cellStyle name="Normal 2 2 2 3 2 2 2 2 5 2 10" xfId="12378"/>
    <cellStyle name="Normal 2 2 2 3 2 2 2 2 5 2 10 2" xfId="12379"/>
    <cellStyle name="Normal 2 2 2 3 2 2 2 2 5 2 11" xfId="12380"/>
    <cellStyle name="Normal 2 2 2 3 2 2 2 2 5 2 11 2" xfId="12381"/>
    <cellStyle name="Normal 2 2 2 3 2 2 2 2 5 2 12" xfId="12382"/>
    <cellStyle name="Normal 2 2 2 3 2 2 2 2 5 2 2" xfId="12383"/>
    <cellStyle name="Normal 2 2 2 3 2 2 2 2 5 2 2 10" xfId="12384"/>
    <cellStyle name="Normal 2 2 2 3 2 2 2 2 5 2 2 10 2" xfId="12385"/>
    <cellStyle name="Normal 2 2 2 3 2 2 2 2 5 2 2 11" xfId="12386"/>
    <cellStyle name="Normal 2 2 2 3 2 2 2 2 5 2 2 2" xfId="12387"/>
    <cellStyle name="Normal 2 2 2 3 2 2 2 2 5 2 2 2 2" xfId="12388"/>
    <cellStyle name="Normal 2 2 2 3 2 2 2 2 5 2 2 3" xfId="12389"/>
    <cellStyle name="Normal 2 2 2 3 2 2 2 2 5 2 2 3 2" xfId="12390"/>
    <cellStyle name="Normal 2 2 2 3 2 2 2 2 5 2 2 4" xfId="12391"/>
    <cellStyle name="Normal 2 2 2 3 2 2 2 2 5 2 2 4 2" xfId="12392"/>
    <cellStyle name="Normal 2 2 2 3 2 2 2 2 5 2 2 5" xfId="12393"/>
    <cellStyle name="Normal 2 2 2 3 2 2 2 2 5 2 2 5 2" xfId="12394"/>
    <cellStyle name="Normal 2 2 2 3 2 2 2 2 5 2 2 6" xfId="12395"/>
    <cellStyle name="Normal 2 2 2 3 2 2 2 2 5 2 2 6 2" xfId="12396"/>
    <cellStyle name="Normal 2 2 2 3 2 2 2 2 5 2 2 7" xfId="12397"/>
    <cellStyle name="Normal 2 2 2 3 2 2 2 2 5 2 2 7 2" xfId="12398"/>
    <cellStyle name="Normal 2 2 2 3 2 2 2 2 5 2 2 8" xfId="12399"/>
    <cellStyle name="Normal 2 2 2 3 2 2 2 2 5 2 2 8 2" xfId="12400"/>
    <cellStyle name="Normal 2 2 2 3 2 2 2 2 5 2 2 9" xfId="12401"/>
    <cellStyle name="Normal 2 2 2 3 2 2 2 2 5 2 2 9 2" xfId="12402"/>
    <cellStyle name="Normal 2 2 2 3 2 2 2 2 5 2 3" xfId="12403"/>
    <cellStyle name="Normal 2 2 2 3 2 2 2 2 5 2 3 2" xfId="12404"/>
    <cellStyle name="Normal 2 2 2 3 2 2 2 2 5 2 4" xfId="12405"/>
    <cellStyle name="Normal 2 2 2 3 2 2 2 2 5 2 4 2" xfId="12406"/>
    <cellStyle name="Normal 2 2 2 3 2 2 2 2 5 2 5" xfId="12407"/>
    <cellStyle name="Normal 2 2 2 3 2 2 2 2 5 2 5 2" xfId="12408"/>
    <cellStyle name="Normal 2 2 2 3 2 2 2 2 5 2 6" xfId="12409"/>
    <cellStyle name="Normal 2 2 2 3 2 2 2 2 5 2 6 2" xfId="12410"/>
    <cellStyle name="Normal 2 2 2 3 2 2 2 2 5 2 7" xfId="12411"/>
    <cellStyle name="Normal 2 2 2 3 2 2 2 2 5 2 7 2" xfId="12412"/>
    <cellStyle name="Normal 2 2 2 3 2 2 2 2 5 2 8" xfId="12413"/>
    <cellStyle name="Normal 2 2 2 3 2 2 2 2 5 2 8 2" xfId="12414"/>
    <cellStyle name="Normal 2 2 2 3 2 2 2 2 5 2 9" xfId="12415"/>
    <cellStyle name="Normal 2 2 2 3 2 2 2 2 5 2 9 2" xfId="12416"/>
    <cellStyle name="Normal 2 2 2 3 2 2 2 2 5 3" xfId="12417"/>
    <cellStyle name="Normal 2 2 2 3 2 2 2 2 5 3 10" xfId="12418"/>
    <cellStyle name="Normal 2 2 2 3 2 2 2 2 5 3 10 2" xfId="12419"/>
    <cellStyle name="Normal 2 2 2 3 2 2 2 2 5 3 11" xfId="12420"/>
    <cellStyle name="Normal 2 2 2 3 2 2 2 2 5 3 2" xfId="12421"/>
    <cellStyle name="Normal 2 2 2 3 2 2 2 2 5 3 2 2" xfId="12422"/>
    <cellStyle name="Normal 2 2 2 3 2 2 2 2 5 3 3" xfId="12423"/>
    <cellStyle name="Normal 2 2 2 3 2 2 2 2 5 3 3 2" xfId="12424"/>
    <cellStyle name="Normal 2 2 2 3 2 2 2 2 5 3 4" xfId="12425"/>
    <cellStyle name="Normal 2 2 2 3 2 2 2 2 5 3 4 2" xfId="12426"/>
    <cellStyle name="Normal 2 2 2 3 2 2 2 2 5 3 5" xfId="12427"/>
    <cellStyle name="Normal 2 2 2 3 2 2 2 2 5 3 5 2" xfId="12428"/>
    <cellStyle name="Normal 2 2 2 3 2 2 2 2 5 3 6" xfId="12429"/>
    <cellStyle name="Normal 2 2 2 3 2 2 2 2 5 3 6 2" xfId="12430"/>
    <cellStyle name="Normal 2 2 2 3 2 2 2 2 5 3 7" xfId="12431"/>
    <cellStyle name="Normal 2 2 2 3 2 2 2 2 5 3 7 2" xfId="12432"/>
    <cellStyle name="Normal 2 2 2 3 2 2 2 2 5 3 8" xfId="12433"/>
    <cellStyle name="Normal 2 2 2 3 2 2 2 2 5 3 8 2" xfId="12434"/>
    <cellStyle name="Normal 2 2 2 3 2 2 2 2 5 3 9" xfId="12435"/>
    <cellStyle name="Normal 2 2 2 3 2 2 2 2 5 3 9 2" xfId="12436"/>
    <cellStyle name="Normal 2 2 2 3 2 2 2 2 5 4" xfId="12437"/>
    <cellStyle name="Normal 2 2 2 3 2 2 2 2 5 4 2" xfId="12438"/>
    <cellStyle name="Normal 2 2 2 3 2 2 2 2 5 5" xfId="12439"/>
    <cellStyle name="Normal 2 2 2 3 2 2 2 2 5 5 2" xfId="12440"/>
    <cellStyle name="Normal 2 2 2 3 2 2 2 2 5 6" xfId="12441"/>
    <cellStyle name="Normal 2 2 2 3 2 2 2 2 5 6 2" xfId="12442"/>
    <cellStyle name="Normal 2 2 2 3 2 2 2 2 5 7" xfId="12443"/>
    <cellStyle name="Normal 2 2 2 3 2 2 2 2 5 7 2" xfId="12444"/>
    <cellStyle name="Normal 2 2 2 3 2 2 2 2 5 8" xfId="12445"/>
    <cellStyle name="Normal 2 2 2 3 2 2 2 2 5 8 2" xfId="12446"/>
    <cellStyle name="Normal 2 2 2 3 2 2 2 2 5 9" xfId="12447"/>
    <cellStyle name="Normal 2 2 2 3 2 2 2 2 5 9 2" xfId="12448"/>
    <cellStyle name="Normal 2 2 2 3 2 2 2 2 6" xfId="41847"/>
    <cellStyle name="Normal 2 2 2 3 2 2 2 3" xfId="12449"/>
    <cellStyle name="Normal 2 2 2 3 2 2 2 3 2" xfId="41848"/>
    <cellStyle name="Normal 2 2 2 3 2 2 2 4" xfId="12450"/>
    <cellStyle name="Normal 2 2 2 3 2 2 2 4 2" xfId="41849"/>
    <cellStyle name="Normal 2 2 2 3 2 2 2 5" xfId="12451"/>
    <cellStyle name="Normal 2 2 2 3 2 2 2 5 2" xfId="41850"/>
    <cellStyle name="Normal 2 2 2 3 2 2 2 6" xfId="12452"/>
    <cellStyle name="Normal 2 2 2 3 2 2 2 6 10" xfId="12453"/>
    <cellStyle name="Normal 2 2 2 3 2 2 2 6 10 2" xfId="12454"/>
    <cellStyle name="Normal 2 2 2 3 2 2 2 6 11" xfId="12455"/>
    <cellStyle name="Normal 2 2 2 3 2 2 2 6 11 2" xfId="12456"/>
    <cellStyle name="Normal 2 2 2 3 2 2 2 6 12" xfId="12457"/>
    <cellStyle name="Normal 2 2 2 3 2 2 2 6 2" xfId="12458"/>
    <cellStyle name="Normal 2 2 2 3 2 2 2 6 2 10" xfId="12459"/>
    <cellStyle name="Normal 2 2 2 3 2 2 2 6 2 10 2" xfId="12460"/>
    <cellStyle name="Normal 2 2 2 3 2 2 2 6 2 11" xfId="12461"/>
    <cellStyle name="Normal 2 2 2 3 2 2 2 6 2 2" xfId="12462"/>
    <cellStyle name="Normal 2 2 2 3 2 2 2 6 2 2 2" xfId="12463"/>
    <cellStyle name="Normal 2 2 2 3 2 2 2 6 2 3" xfId="12464"/>
    <cellStyle name="Normal 2 2 2 3 2 2 2 6 2 3 2" xfId="12465"/>
    <cellStyle name="Normal 2 2 2 3 2 2 2 6 2 4" xfId="12466"/>
    <cellStyle name="Normal 2 2 2 3 2 2 2 6 2 4 2" xfId="12467"/>
    <cellStyle name="Normal 2 2 2 3 2 2 2 6 2 5" xfId="12468"/>
    <cellStyle name="Normal 2 2 2 3 2 2 2 6 2 5 2" xfId="12469"/>
    <cellStyle name="Normal 2 2 2 3 2 2 2 6 2 6" xfId="12470"/>
    <cellStyle name="Normal 2 2 2 3 2 2 2 6 2 6 2" xfId="12471"/>
    <cellStyle name="Normal 2 2 2 3 2 2 2 6 2 7" xfId="12472"/>
    <cellStyle name="Normal 2 2 2 3 2 2 2 6 2 7 2" xfId="12473"/>
    <cellStyle name="Normal 2 2 2 3 2 2 2 6 2 8" xfId="12474"/>
    <cellStyle name="Normal 2 2 2 3 2 2 2 6 2 8 2" xfId="12475"/>
    <cellStyle name="Normal 2 2 2 3 2 2 2 6 2 9" xfId="12476"/>
    <cellStyle name="Normal 2 2 2 3 2 2 2 6 2 9 2" xfId="12477"/>
    <cellStyle name="Normal 2 2 2 3 2 2 2 6 3" xfId="12478"/>
    <cellStyle name="Normal 2 2 2 3 2 2 2 6 3 2" xfId="12479"/>
    <cellStyle name="Normal 2 2 2 3 2 2 2 6 4" xfId="12480"/>
    <cellStyle name="Normal 2 2 2 3 2 2 2 6 4 2" xfId="12481"/>
    <cellStyle name="Normal 2 2 2 3 2 2 2 6 5" xfId="12482"/>
    <cellStyle name="Normal 2 2 2 3 2 2 2 6 5 2" xfId="12483"/>
    <cellStyle name="Normal 2 2 2 3 2 2 2 6 6" xfId="12484"/>
    <cellStyle name="Normal 2 2 2 3 2 2 2 6 6 2" xfId="12485"/>
    <cellStyle name="Normal 2 2 2 3 2 2 2 6 7" xfId="12486"/>
    <cellStyle name="Normal 2 2 2 3 2 2 2 6 7 2" xfId="12487"/>
    <cellStyle name="Normal 2 2 2 3 2 2 2 6 8" xfId="12488"/>
    <cellStyle name="Normal 2 2 2 3 2 2 2 6 8 2" xfId="12489"/>
    <cellStyle name="Normal 2 2 2 3 2 2 2 6 9" xfId="12490"/>
    <cellStyle name="Normal 2 2 2 3 2 2 2 6 9 2" xfId="12491"/>
    <cellStyle name="Normal 2 2 2 3 2 2 2 7" xfId="12492"/>
    <cellStyle name="Normal 2 2 2 3 2 2 2 7 10" xfId="12493"/>
    <cellStyle name="Normal 2 2 2 3 2 2 2 7 10 2" xfId="12494"/>
    <cellStyle name="Normal 2 2 2 3 2 2 2 7 11" xfId="12495"/>
    <cellStyle name="Normal 2 2 2 3 2 2 2 7 2" xfId="12496"/>
    <cellStyle name="Normal 2 2 2 3 2 2 2 7 2 2" xfId="12497"/>
    <cellStyle name="Normal 2 2 2 3 2 2 2 7 3" xfId="12498"/>
    <cellStyle name="Normal 2 2 2 3 2 2 2 7 3 2" xfId="12499"/>
    <cellStyle name="Normal 2 2 2 3 2 2 2 7 4" xfId="12500"/>
    <cellStyle name="Normal 2 2 2 3 2 2 2 7 4 2" xfId="12501"/>
    <cellStyle name="Normal 2 2 2 3 2 2 2 7 5" xfId="12502"/>
    <cellStyle name="Normal 2 2 2 3 2 2 2 7 5 2" xfId="12503"/>
    <cellStyle name="Normal 2 2 2 3 2 2 2 7 6" xfId="12504"/>
    <cellStyle name="Normal 2 2 2 3 2 2 2 7 6 2" xfId="12505"/>
    <cellStyle name="Normal 2 2 2 3 2 2 2 7 7" xfId="12506"/>
    <cellStyle name="Normal 2 2 2 3 2 2 2 7 7 2" xfId="12507"/>
    <cellStyle name="Normal 2 2 2 3 2 2 2 7 8" xfId="12508"/>
    <cellStyle name="Normal 2 2 2 3 2 2 2 7 8 2" xfId="12509"/>
    <cellStyle name="Normal 2 2 2 3 2 2 2 7 9" xfId="12510"/>
    <cellStyle name="Normal 2 2 2 3 2 2 2 7 9 2" xfId="12511"/>
    <cellStyle name="Normal 2 2 2 3 2 2 2 8" xfId="12512"/>
    <cellStyle name="Normal 2 2 2 3 2 2 2 8 2" xfId="12513"/>
    <cellStyle name="Normal 2 2 2 3 2 2 2 9" xfId="12514"/>
    <cellStyle name="Normal 2 2 2 3 2 2 2 9 2" xfId="12515"/>
    <cellStyle name="Normal 2 2 2 3 2 2 3" xfId="12516"/>
    <cellStyle name="Normal 2 2 2 3 2 2 3 10" xfId="12517"/>
    <cellStyle name="Normal 2 2 2 3 2 2 3 10 2" xfId="12518"/>
    <cellStyle name="Normal 2 2 2 3 2 2 3 11" xfId="12519"/>
    <cellStyle name="Normal 2 2 2 3 2 2 3 11 2" xfId="12520"/>
    <cellStyle name="Normal 2 2 2 3 2 2 3 12" xfId="12521"/>
    <cellStyle name="Normal 2 2 2 3 2 2 3 12 2" xfId="12522"/>
    <cellStyle name="Normal 2 2 2 3 2 2 3 13" xfId="12523"/>
    <cellStyle name="Normal 2 2 2 3 2 2 3 2" xfId="12524"/>
    <cellStyle name="Normal 2 2 2 3 2 2 3 2 10" xfId="12525"/>
    <cellStyle name="Normal 2 2 2 3 2 2 3 2 10 2" xfId="12526"/>
    <cellStyle name="Normal 2 2 2 3 2 2 3 2 11" xfId="12527"/>
    <cellStyle name="Normal 2 2 2 3 2 2 3 2 11 2" xfId="12528"/>
    <cellStyle name="Normal 2 2 2 3 2 2 3 2 12" xfId="12529"/>
    <cellStyle name="Normal 2 2 2 3 2 2 3 2 2" xfId="12530"/>
    <cellStyle name="Normal 2 2 2 3 2 2 3 2 2 10" xfId="12531"/>
    <cellStyle name="Normal 2 2 2 3 2 2 3 2 2 10 2" xfId="12532"/>
    <cellStyle name="Normal 2 2 2 3 2 2 3 2 2 11" xfId="12533"/>
    <cellStyle name="Normal 2 2 2 3 2 2 3 2 2 2" xfId="12534"/>
    <cellStyle name="Normal 2 2 2 3 2 2 3 2 2 2 2" xfId="12535"/>
    <cellStyle name="Normal 2 2 2 3 2 2 3 2 2 3" xfId="12536"/>
    <cellStyle name="Normal 2 2 2 3 2 2 3 2 2 3 2" xfId="12537"/>
    <cellStyle name="Normal 2 2 2 3 2 2 3 2 2 4" xfId="12538"/>
    <cellStyle name="Normal 2 2 2 3 2 2 3 2 2 4 2" xfId="12539"/>
    <cellStyle name="Normal 2 2 2 3 2 2 3 2 2 5" xfId="12540"/>
    <cellStyle name="Normal 2 2 2 3 2 2 3 2 2 5 2" xfId="12541"/>
    <cellStyle name="Normal 2 2 2 3 2 2 3 2 2 6" xfId="12542"/>
    <cellStyle name="Normal 2 2 2 3 2 2 3 2 2 6 2" xfId="12543"/>
    <cellStyle name="Normal 2 2 2 3 2 2 3 2 2 7" xfId="12544"/>
    <cellStyle name="Normal 2 2 2 3 2 2 3 2 2 7 2" xfId="12545"/>
    <cellStyle name="Normal 2 2 2 3 2 2 3 2 2 8" xfId="12546"/>
    <cellStyle name="Normal 2 2 2 3 2 2 3 2 2 8 2" xfId="12547"/>
    <cellStyle name="Normal 2 2 2 3 2 2 3 2 2 9" xfId="12548"/>
    <cellStyle name="Normal 2 2 2 3 2 2 3 2 2 9 2" xfId="12549"/>
    <cellStyle name="Normal 2 2 2 3 2 2 3 2 3" xfId="12550"/>
    <cellStyle name="Normal 2 2 2 3 2 2 3 2 3 2" xfId="12551"/>
    <cellStyle name="Normal 2 2 2 3 2 2 3 2 4" xfId="12552"/>
    <cellStyle name="Normal 2 2 2 3 2 2 3 2 4 2" xfId="12553"/>
    <cellStyle name="Normal 2 2 2 3 2 2 3 2 5" xfId="12554"/>
    <cellStyle name="Normal 2 2 2 3 2 2 3 2 5 2" xfId="12555"/>
    <cellStyle name="Normal 2 2 2 3 2 2 3 2 6" xfId="12556"/>
    <cellStyle name="Normal 2 2 2 3 2 2 3 2 6 2" xfId="12557"/>
    <cellStyle name="Normal 2 2 2 3 2 2 3 2 7" xfId="12558"/>
    <cellStyle name="Normal 2 2 2 3 2 2 3 2 7 2" xfId="12559"/>
    <cellStyle name="Normal 2 2 2 3 2 2 3 2 8" xfId="12560"/>
    <cellStyle name="Normal 2 2 2 3 2 2 3 2 8 2" xfId="12561"/>
    <cellStyle name="Normal 2 2 2 3 2 2 3 2 9" xfId="12562"/>
    <cellStyle name="Normal 2 2 2 3 2 2 3 2 9 2" xfId="12563"/>
    <cellStyle name="Normal 2 2 2 3 2 2 3 3" xfId="12564"/>
    <cellStyle name="Normal 2 2 2 3 2 2 3 3 10" xfId="12565"/>
    <cellStyle name="Normal 2 2 2 3 2 2 3 3 10 2" xfId="12566"/>
    <cellStyle name="Normal 2 2 2 3 2 2 3 3 11" xfId="12567"/>
    <cellStyle name="Normal 2 2 2 3 2 2 3 3 2" xfId="12568"/>
    <cellStyle name="Normal 2 2 2 3 2 2 3 3 2 2" xfId="12569"/>
    <cellStyle name="Normal 2 2 2 3 2 2 3 3 3" xfId="12570"/>
    <cellStyle name="Normal 2 2 2 3 2 2 3 3 3 2" xfId="12571"/>
    <cellStyle name="Normal 2 2 2 3 2 2 3 3 4" xfId="12572"/>
    <cellStyle name="Normal 2 2 2 3 2 2 3 3 4 2" xfId="12573"/>
    <cellStyle name="Normal 2 2 2 3 2 2 3 3 5" xfId="12574"/>
    <cellStyle name="Normal 2 2 2 3 2 2 3 3 5 2" xfId="12575"/>
    <cellStyle name="Normal 2 2 2 3 2 2 3 3 6" xfId="12576"/>
    <cellStyle name="Normal 2 2 2 3 2 2 3 3 6 2" xfId="12577"/>
    <cellStyle name="Normal 2 2 2 3 2 2 3 3 7" xfId="12578"/>
    <cellStyle name="Normal 2 2 2 3 2 2 3 3 7 2" xfId="12579"/>
    <cellStyle name="Normal 2 2 2 3 2 2 3 3 8" xfId="12580"/>
    <cellStyle name="Normal 2 2 2 3 2 2 3 3 8 2" xfId="12581"/>
    <cellStyle name="Normal 2 2 2 3 2 2 3 3 9" xfId="12582"/>
    <cellStyle name="Normal 2 2 2 3 2 2 3 3 9 2" xfId="12583"/>
    <cellStyle name="Normal 2 2 2 3 2 2 3 4" xfId="12584"/>
    <cellStyle name="Normal 2 2 2 3 2 2 3 4 2" xfId="12585"/>
    <cellStyle name="Normal 2 2 2 3 2 2 3 5" xfId="12586"/>
    <cellStyle name="Normal 2 2 2 3 2 2 3 5 2" xfId="12587"/>
    <cellStyle name="Normal 2 2 2 3 2 2 3 6" xfId="12588"/>
    <cellStyle name="Normal 2 2 2 3 2 2 3 6 2" xfId="12589"/>
    <cellStyle name="Normal 2 2 2 3 2 2 3 7" xfId="12590"/>
    <cellStyle name="Normal 2 2 2 3 2 2 3 7 2" xfId="12591"/>
    <cellStyle name="Normal 2 2 2 3 2 2 3 8" xfId="12592"/>
    <cellStyle name="Normal 2 2 2 3 2 2 3 8 2" xfId="12593"/>
    <cellStyle name="Normal 2 2 2 3 2 2 3 9" xfId="12594"/>
    <cellStyle name="Normal 2 2 2 3 2 2 3 9 2" xfId="12595"/>
    <cellStyle name="Normal 2 2 2 3 2 2 4" xfId="12596"/>
    <cellStyle name="Normal 2 2 2 3 2 2 4 10" xfId="12597"/>
    <cellStyle name="Normal 2 2 2 3 2 2 4 10 2" xfId="12598"/>
    <cellStyle name="Normal 2 2 2 3 2 2 4 11" xfId="12599"/>
    <cellStyle name="Normal 2 2 2 3 2 2 4 11 2" xfId="12600"/>
    <cellStyle name="Normal 2 2 2 3 2 2 4 12" xfId="12601"/>
    <cellStyle name="Normal 2 2 2 3 2 2 4 12 2" xfId="12602"/>
    <cellStyle name="Normal 2 2 2 3 2 2 4 13" xfId="12603"/>
    <cellStyle name="Normal 2 2 2 3 2 2 4 2" xfId="12604"/>
    <cellStyle name="Normal 2 2 2 3 2 2 4 2 10" xfId="12605"/>
    <cellStyle name="Normal 2 2 2 3 2 2 4 2 10 2" xfId="12606"/>
    <cellStyle name="Normal 2 2 2 3 2 2 4 2 11" xfId="12607"/>
    <cellStyle name="Normal 2 2 2 3 2 2 4 2 11 2" xfId="12608"/>
    <cellStyle name="Normal 2 2 2 3 2 2 4 2 12" xfId="12609"/>
    <cellStyle name="Normal 2 2 2 3 2 2 4 2 2" xfId="12610"/>
    <cellStyle name="Normal 2 2 2 3 2 2 4 2 2 10" xfId="12611"/>
    <cellStyle name="Normal 2 2 2 3 2 2 4 2 2 10 2" xfId="12612"/>
    <cellStyle name="Normal 2 2 2 3 2 2 4 2 2 11" xfId="12613"/>
    <cellStyle name="Normal 2 2 2 3 2 2 4 2 2 2" xfId="12614"/>
    <cellStyle name="Normal 2 2 2 3 2 2 4 2 2 2 2" xfId="12615"/>
    <cellStyle name="Normal 2 2 2 3 2 2 4 2 2 3" xfId="12616"/>
    <cellStyle name="Normal 2 2 2 3 2 2 4 2 2 3 2" xfId="12617"/>
    <cellStyle name="Normal 2 2 2 3 2 2 4 2 2 4" xfId="12618"/>
    <cellStyle name="Normal 2 2 2 3 2 2 4 2 2 4 2" xfId="12619"/>
    <cellStyle name="Normal 2 2 2 3 2 2 4 2 2 5" xfId="12620"/>
    <cellStyle name="Normal 2 2 2 3 2 2 4 2 2 5 2" xfId="12621"/>
    <cellStyle name="Normal 2 2 2 3 2 2 4 2 2 6" xfId="12622"/>
    <cellStyle name="Normal 2 2 2 3 2 2 4 2 2 6 2" xfId="12623"/>
    <cellStyle name="Normal 2 2 2 3 2 2 4 2 2 7" xfId="12624"/>
    <cellStyle name="Normal 2 2 2 3 2 2 4 2 2 7 2" xfId="12625"/>
    <cellStyle name="Normal 2 2 2 3 2 2 4 2 2 8" xfId="12626"/>
    <cellStyle name="Normal 2 2 2 3 2 2 4 2 2 8 2" xfId="12627"/>
    <cellStyle name="Normal 2 2 2 3 2 2 4 2 2 9" xfId="12628"/>
    <cellStyle name="Normal 2 2 2 3 2 2 4 2 2 9 2" xfId="12629"/>
    <cellStyle name="Normal 2 2 2 3 2 2 4 2 3" xfId="12630"/>
    <cellStyle name="Normal 2 2 2 3 2 2 4 2 3 2" xfId="12631"/>
    <cellStyle name="Normal 2 2 2 3 2 2 4 2 4" xfId="12632"/>
    <cellStyle name="Normal 2 2 2 3 2 2 4 2 4 2" xfId="12633"/>
    <cellStyle name="Normal 2 2 2 3 2 2 4 2 5" xfId="12634"/>
    <cellStyle name="Normal 2 2 2 3 2 2 4 2 5 2" xfId="12635"/>
    <cellStyle name="Normal 2 2 2 3 2 2 4 2 6" xfId="12636"/>
    <cellStyle name="Normal 2 2 2 3 2 2 4 2 6 2" xfId="12637"/>
    <cellStyle name="Normal 2 2 2 3 2 2 4 2 7" xfId="12638"/>
    <cellStyle name="Normal 2 2 2 3 2 2 4 2 7 2" xfId="12639"/>
    <cellStyle name="Normal 2 2 2 3 2 2 4 2 8" xfId="12640"/>
    <cellStyle name="Normal 2 2 2 3 2 2 4 2 8 2" xfId="12641"/>
    <cellStyle name="Normal 2 2 2 3 2 2 4 2 9" xfId="12642"/>
    <cellStyle name="Normal 2 2 2 3 2 2 4 2 9 2" xfId="12643"/>
    <cellStyle name="Normal 2 2 2 3 2 2 4 3" xfId="12644"/>
    <cellStyle name="Normal 2 2 2 3 2 2 4 3 10" xfId="12645"/>
    <cellStyle name="Normal 2 2 2 3 2 2 4 3 10 2" xfId="12646"/>
    <cellStyle name="Normal 2 2 2 3 2 2 4 3 11" xfId="12647"/>
    <cellStyle name="Normal 2 2 2 3 2 2 4 3 2" xfId="12648"/>
    <cellStyle name="Normal 2 2 2 3 2 2 4 3 2 2" xfId="12649"/>
    <cellStyle name="Normal 2 2 2 3 2 2 4 3 3" xfId="12650"/>
    <cellStyle name="Normal 2 2 2 3 2 2 4 3 3 2" xfId="12651"/>
    <cellStyle name="Normal 2 2 2 3 2 2 4 3 4" xfId="12652"/>
    <cellStyle name="Normal 2 2 2 3 2 2 4 3 4 2" xfId="12653"/>
    <cellStyle name="Normal 2 2 2 3 2 2 4 3 5" xfId="12654"/>
    <cellStyle name="Normal 2 2 2 3 2 2 4 3 5 2" xfId="12655"/>
    <cellStyle name="Normal 2 2 2 3 2 2 4 3 6" xfId="12656"/>
    <cellStyle name="Normal 2 2 2 3 2 2 4 3 6 2" xfId="12657"/>
    <cellStyle name="Normal 2 2 2 3 2 2 4 3 7" xfId="12658"/>
    <cellStyle name="Normal 2 2 2 3 2 2 4 3 7 2" xfId="12659"/>
    <cellStyle name="Normal 2 2 2 3 2 2 4 3 8" xfId="12660"/>
    <cellStyle name="Normal 2 2 2 3 2 2 4 3 8 2" xfId="12661"/>
    <cellStyle name="Normal 2 2 2 3 2 2 4 3 9" xfId="12662"/>
    <cellStyle name="Normal 2 2 2 3 2 2 4 3 9 2" xfId="12663"/>
    <cellStyle name="Normal 2 2 2 3 2 2 4 4" xfId="12664"/>
    <cellStyle name="Normal 2 2 2 3 2 2 4 4 2" xfId="12665"/>
    <cellStyle name="Normal 2 2 2 3 2 2 4 5" xfId="12666"/>
    <cellStyle name="Normal 2 2 2 3 2 2 4 5 2" xfId="12667"/>
    <cellStyle name="Normal 2 2 2 3 2 2 4 6" xfId="12668"/>
    <cellStyle name="Normal 2 2 2 3 2 2 4 6 2" xfId="12669"/>
    <cellStyle name="Normal 2 2 2 3 2 2 4 7" xfId="12670"/>
    <cellStyle name="Normal 2 2 2 3 2 2 4 7 2" xfId="12671"/>
    <cellStyle name="Normal 2 2 2 3 2 2 4 8" xfId="12672"/>
    <cellStyle name="Normal 2 2 2 3 2 2 4 8 2" xfId="12673"/>
    <cellStyle name="Normal 2 2 2 3 2 2 4 9" xfId="12674"/>
    <cellStyle name="Normal 2 2 2 3 2 2 4 9 2" xfId="12675"/>
    <cellStyle name="Normal 2 2 2 3 2 2 5" xfId="12676"/>
    <cellStyle name="Normal 2 2 2 3 2 2 5 10" xfId="12677"/>
    <cellStyle name="Normal 2 2 2 3 2 2 5 10 2" xfId="12678"/>
    <cellStyle name="Normal 2 2 2 3 2 2 5 11" xfId="12679"/>
    <cellStyle name="Normal 2 2 2 3 2 2 5 11 2" xfId="12680"/>
    <cellStyle name="Normal 2 2 2 3 2 2 5 12" xfId="12681"/>
    <cellStyle name="Normal 2 2 2 3 2 2 5 12 2" xfId="12682"/>
    <cellStyle name="Normal 2 2 2 3 2 2 5 13" xfId="12683"/>
    <cellStyle name="Normal 2 2 2 3 2 2 5 2" xfId="12684"/>
    <cellStyle name="Normal 2 2 2 3 2 2 5 2 10" xfId="12685"/>
    <cellStyle name="Normal 2 2 2 3 2 2 5 2 10 2" xfId="12686"/>
    <cellStyle name="Normal 2 2 2 3 2 2 5 2 11" xfId="12687"/>
    <cellStyle name="Normal 2 2 2 3 2 2 5 2 11 2" xfId="12688"/>
    <cellStyle name="Normal 2 2 2 3 2 2 5 2 12" xfId="12689"/>
    <cellStyle name="Normal 2 2 2 3 2 2 5 2 2" xfId="12690"/>
    <cellStyle name="Normal 2 2 2 3 2 2 5 2 2 10" xfId="12691"/>
    <cellStyle name="Normal 2 2 2 3 2 2 5 2 2 10 2" xfId="12692"/>
    <cellStyle name="Normal 2 2 2 3 2 2 5 2 2 11" xfId="12693"/>
    <cellStyle name="Normal 2 2 2 3 2 2 5 2 2 2" xfId="12694"/>
    <cellStyle name="Normal 2 2 2 3 2 2 5 2 2 2 2" xfId="12695"/>
    <cellStyle name="Normal 2 2 2 3 2 2 5 2 2 3" xfId="12696"/>
    <cellStyle name="Normal 2 2 2 3 2 2 5 2 2 3 2" xfId="12697"/>
    <cellStyle name="Normal 2 2 2 3 2 2 5 2 2 4" xfId="12698"/>
    <cellStyle name="Normal 2 2 2 3 2 2 5 2 2 4 2" xfId="12699"/>
    <cellStyle name="Normal 2 2 2 3 2 2 5 2 2 5" xfId="12700"/>
    <cellStyle name="Normal 2 2 2 3 2 2 5 2 2 5 2" xfId="12701"/>
    <cellStyle name="Normal 2 2 2 3 2 2 5 2 2 6" xfId="12702"/>
    <cellStyle name="Normal 2 2 2 3 2 2 5 2 2 6 2" xfId="12703"/>
    <cellStyle name="Normal 2 2 2 3 2 2 5 2 2 7" xfId="12704"/>
    <cellStyle name="Normal 2 2 2 3 2 2 5 2 2 7 2" xfId="12705"/>
    <cellStyle name="Normal 2 2 2 3 2 2 5 2 2 8" xfId="12706"/>
    <cellStyle name="Normal 2 2 2 3 2 2 5 2 2 8 2" xfId="12707"/>
    <cellStyle name="Normal 2 2 2 3 2 2 5 2 2 9" xfId="12708"/>
    <cellStyle name="Normal 2 2 2 3 2 2 5 2 2 9 2" xfId="12709"/>
    <cellStyle name="Normal 2 2 2 3 2 2 5 2 3" xfId="12710"/>
    <cellStyle name="Normal 2 2 2 3 2 2 5 2 3 2" xfId="12711"/>
    <cellStyle name="Normal 2 2 2 3 2 2 5 2 4" xfId="12712"/>
    <cellStyle name="Normal 2 2 2 3 2 2 5 2 4 2" xfId="12713"/>
    <cellStyle name="Normal 2 2 2 3 2 2 5 2 5" xfId="12714"/>
    <cellStyle name="Normal 2 2 2 3 2 2 5 2 5 2" xfId="12715"/>
    <cellStyle name="Normal 2 2 2 3 2 2 5 2 6" xfId="12716"/>
    <cellStyle name="Normal 2 2 2 3 2 2 5 2 6 2" xfId="12717"/>
    <cellStyle name="Normal 2 2 2 3 2 2 5 2 7" xfId="12718"/>
    <cellStyle name="Normal 2 2 2 3 2 2 5 2 7 2" xfId="12719"/>
    <cellStyle name="Normal 2 2 2 3 2 2 5 2 8" xfId="12720"/>
    <cellStyle name="Normal 2 2 2 3 2 2 5 2 8 2" xfId="12721"/>
    <cellStyle name="Normal 2 2 2 3 2 2 5 2 9" xfId="12722"/>
    <cellStyle name="Normal 2 2 2 3 2 2 5 2 9 2" xfId="12723"/>
    <cellStyle name="Normal 2 2 2 3 2 2 5 3" xfId="12724"/>
    <cellStyle name="Normal 2 2 2 3 2 2 5 3 10" xfId="12725"/>
    <cellStyle name="Normal 2 2 2 3 2 2 5 3 10 2" xfId="12726"/>
    <cellStyle name="Normal 2 2 2 3 2 2 5 3 11" xfId="12727"/>
    <cellStyle name="Normal 2 2 2 3 2 2 5 3 2" xfId="12728"/>
    <cellStyle name="Normal 2 2 2 3 2 2 5 3 2 2" xfId="12729"/>
    <cellStyle name="Normal 2 2 2 3 2 2 5 3 3" xfId="12730"/>
    <cellStyle name="Normal 2 2 2 3 2 2 5 3 3 2" xfId="12731"/>
    <cellStyle name="Normal 2 2 2 3 2 2 5 3 4" xfId="12732"/>
    <cellStyle name="Normal 2 2 2 3 2 2 5 3 4 2" xfId="12733"/>
    <cellStyle name="Normal 2 2 2 3 2 2 5 3 5" xfId="12734"/>
    <cellStyle name="Normal 2 2 2 3 2 2 5 3 5 2" xfId="12735"/>
    <cellStyle name="Normal 2 2 2 3 2 2 5 3 6" xfId="12736"/>
    <cellStyle name="Normal 2 2 2 3 2 2 5 3 6 2" xfId="12737"/>
    <cellStyle name="Normal 2 2 2 3 2 2 5 3 7" xfId="12738"/>
    <cellStyle name="Normal 2 2 2 3 2 2 5 3 7 2" xfId="12739"/>
    <cellStyle name="Normal 2 2 2 3 2 2 5 3 8" xfId="12740"/>
    <cellStyle name="Normal 2 2 2 3 2 2 5 3 8 2" xfId="12741"/>
    <cellStyle name="Normal 2 2 2 3 2 2 5 3 9" xfId="12742"/>
    <cellStyle name="Normal 2 2 2 3 2 2 5 3 9 2" xfId="12743"/>
    <cellStyle name="Normal 2 2 2 3 2 2 5 4" xfId="12744"/>
    <cellStyle name="Normal 2 2 2 3 2 2 5 4 2" xfId="12745"/>
    <cellStyle name="Normal 2 2 2 3 2 2 5 5" xfId="12746"/>
    <cellStyle name="Normal 2 2 2 3 2 2 5 5 2" xfId="12747"/>
    <cellStyle name="Normal 2 2 2 3 2 2 5 6" xfId="12748"/>
    <cellStyle name="Normal 2 2 2 3 2 2 5 6 2" xfId="12749"/>
    <cellStyle name="Normal 2 2 2 3 2 2 5 7" xfId="12750"/>
    <cellStyle name="Normal 2 2 2 3 2 2 5 7 2" xfId="12751"/>
    <cellStyle name="Normal 2 2 2 3 2 2 5 8" xfId="12752"/>
    <cellStyle name="Normal 2 2 2 3 2 2 5 8 2" xfId="12753"/>
    <cellStyle name="Normal 2 2 2 3 2 2 5 9" xfId="12754"/>
    <cellStyle name="Normal 2 2 2 3 2 2 5 9 2" xfId="12755"/>
    <cellStyle name="Normal 2 2 2 3 2 2 6" xfId="12756"/>
    <cellStyle name="Normal 2 2 2 3 2 2 6 10" xfId="12757"/>
    <cellStyle name="Normal 2 2 2 3 2 2 6 10 2" xfId="12758"/>
    <cellStyle name="Normal 2 2 2 3 2 2 6 11" xfId="12759"/>
    <cellStyle name="Normal 2 2 2 3 2 2 6 11 2" xfId="12760"/>
    <cellStyle name="Normal 2 2 2 3 2 2 6 12" xfId="12761"/>
    <cellStyle name="Normal 2 2 2 3 2 2 6 12 2" xfId="12762"/>
    <cellStyle name="Normal 2 2 2 3 2 2 6 13" xfId="12763"/>
    <cellStyle name="Normal 2 2 2 3 2 2 6 2" xfId="12764"/>
    <cellStyle name="Normal 2 2 2 3 2 2 6 2 10" xfId="12765"/>
    <cellStyle name="Normal 2 2 2 3 2 2 6 2 10 2" xfId="12766"/>
    <cellStyle name="Normal 2 2 2 3 2 2 6 2 11" xfId="12767"/>
    <cellStyle name="Normal 2 2 2 3 2 2 6 2 11 2" xfId="12768"/>
    <cellStyle name="Normal 2 2 2 3 2 2 6 2 12" xfId="12769"/>
    <cellStyle name="Normal 2 2 2 3 2 2 6 2 2" xfId="12770"/>
    <cellStyle name="Normal 2 2 2 3 2 2 6 2 2 10" xfId="12771"/>
    <cellStyle name="Normal 2 2 2 3 2 2 6 2 2 10 2" xfId="12772"/>
    <cellStyle name="Normal 2 2 2 3 2 2 6 2 2 11" xfId="12773"/>
    <cellStyle name="Normal 2 2 2 3 2 2 6 2 2 2" xfId="12774"/>
    <cellStyle name="Normal 2 2 2 3 2 2 6 2 2 2 2" xfId="12775"/>
    <cellStyle name="Normal 2 2 2 3 2 2 6 2 2 3" xfId="12776"/>
    <cellStyle name="Normal 2 2 2 3 2 2 6 2 2 3 2" xfId="12777"/>
    <cellStyle name="Normal 2 2 2 3 2 2 6 2 2 4" xfId="12778"/>
    <cellStyle name="Normal 2 2 2 3 2 2 6 2 2 4 2" xfId="12779"/>
    <cellStyle name="Normal 2 2 2 3 2 2 6 2 2 5" xfId="12780"/>
    <cellStyle name="Normal 2 2 2 3 2 2 6 2 2 5 2" xfId="12781"/>
    <cellStyle name="Normal 2 2 2 3 2 2 6 2 2 6" xfId="12782"/>
    <cellStyle name="Normal 2 2 2 3 2 2 6 2 2 6 2" xfId="12783"/>
    <cellStyle name="Normal 2 2 2 3 2 2 6 2 2 7" xfId="12784"/>
    <cellStyle name="Normal 2 2 2 3 2 2 6 2 2 7 2" xfId="12785"/>
    <cellStyle name="Normal 2 2 2 3 2 2 6 2 2 8" xfId="12786"/>
    <cellStyle name="Normal 2 2 2 3 2 2 6 2 2 8 2" xfId="12787"/>
    <cellStyle name="Normal 2 2 2 3 2 2 6 2 2 9" xfId="12788"/>
    <cellStyle name="Normal 2 2 2 3 2 2 6 2 2 9 2" xfId="12789"/>
    <cellStyle name="Normal 2 2 2 3 2 2 6 2 3" xfId="12790"/>
    <cellStyle name="Normal 2 2 2 3 2 2 6 2 3 2" xfId="12791"/>
    <cellStyle name="Normal 2 2 2 3 2 2 6 2 4" xfId="12792"/>
    <cellStyle name="Normal 2 2 2 3 2 2 6 2 4 2" xfId="12793"/>
    <cellStyle name="Normal 2 2 2 3 2 2 6 2 5" xfId="12794"/>
    <cellStyle name="Normal 2 2 2 3 2 2 6 2 5 2" xfId="12795"/>
    <cellStyle name="Normal 2 2 2 3 2 2 6 2 6" xfId="12796"/>
    <cellStyle name="Normal 2 2 2 3 2 2 6 2 6 2" xfId="12797"/>
    <cellStyle name="Normal 2 2 2 3 2 2 6 2 7" xfId="12798"/>
    <cellStyle name="Normal 2 2 2 3 2 2 6 2 7 2" xfId="12799"/>
    <cellStyle name="Normal 2 2 2 3 2 2 6 2 8" xfId="12800"/>
    <cellStyle name="Normal 2 2 2 3 2 2 6 2 8 2" xfId="12801"/>
    <cellStyle name="Normal 2 2 2 3 2 2 6 2 9" xfId="12802"/>
    <cellStyle name="Normal 2 2 2 3 2 2 6 2 9 2" xfId="12803"/>
    <cellStyle name="Normal 2 2 2 3 2 2 6 3" xfId="12804"/>
    <cellStyle name="Normal 2 2 2 3 2 2 6 3 10" xfId="12805"/>
    <cellStyle name="Normal 2 2 2 3 2 2 6 3 10 2" xfId="12806"/>
    <cellStyle name="Normal 2 2 2 3 2 2 6 3 11" xfId="12807"/>
    <cellStyle name="Normal 2 2 2 3 2 2 6 3 2" xfId="12808"/>
    <cellStyle name="Normal 2 2 2 3 2 2 6 3 2 2" xfId="12809"/>
    <cellStyle name="Normal 2 2 2 3 2 2 6 3 3" xfId="12810"/>
    <cellStyle name="Normal 2 2 2 3 2 2 6 3 3 2" xfId="12811"/>
    <cellStyle name="Normal 2 2 2 3 2 2 6 3 4" xfId="12812"/>
    <cellStyle name="Normal 2 2 2 3 2 2 6 3 4 2" xfId="12813"/>
    <cellStyle name="Normal 2 2 2 3 2 2 6 3 5" xfId="12814"/>
    <cellStyle name="Normal 2 2 2 3 2 2 6 3 5 2" xfId="12815"/>
    <cellStyle name="Normal 2 2 2 3 2 2 6 3 6" xfId="12816"/>
    <cellStyle name="Normal 2 2 2 3 2 2 6 3 6 2" xfId="12817"/>
    <cellStyle name="Normal 2 2 2 3 2 2 6 3 7" xfId="12818"/>
    <cellStyle name="Normal 2 2 2 3 2 2 6 3 7 2" xfId="12819"/>
    <cellStyle name="Normal 2 2 2 3 2 2 6 3 8" xfId="12820"/>
    <cellStyle name="Normal 2 2 2 3 2 2 6 3 8 2" xfId="12821"/>
    <cellStyle name="Normal 2 2 2 3 2 2 6 3 9" xfId="12822"/>
    <cellStyle name="Normal 2 2 2 3 2 2 6 3 9 2" xfId="12823"/>
    <cellStyle name="Normal 2 2 2 3 2 2 6 4" xfId="12824"/>
    <cellStyle name="Normal 2 2 2 3 2 2 6 4 2" xfId="12825"/>
    <cellStyle name="Normal 2 2 2 3 2 2 6 5" xfId="12826"/>
    <cellStyle name="Normal 2 2 2 3 2 2 6 5 2" xfId="12827"/>
    <cellStyle name="Normal 2 2 2 3 2 2 6 6" xfId="12828"/>
    <cellStyle name="Normal 2 2 2 3 2 2 6 6 2" xfId="12829"/>
    <cellStyle name="Normal 2 2 2 3 2 2 6 7" xfId="12830"/>
    <cellStyle name="Normal 2 2 2 3 2 2 6 7 2" xfId="12831"/>
    <cellStyle name="Normal 2 2 2 3 2 2 6 8" xfId="12832"/>
    <cellStyle name="Normal 2 2 2 3 2 2 6 8 2" xfId="12833"/>
    <cellStyle name="Normal 2 2 2 3 2 2 6 9" xfId="12834"/>
    <cellStyle name="Normal 2 2 2 3 2 2 6 9 2" xfId="12835"/>
    <cellStyle name="Normal 2 2 2 3 2 2 7" xfId="41851"/>
    <cellStyle name="Normal 2 2 2 3 2 20" xfId="12836"/>
    <cellStyle name="Normal 2 2 2 3 2 20 2" xfId="12837"/>
    <cellStyle name="Normal 2 2 2 3 2 21" xfId="12838"/>
    <cellStyle name="Normal 2 2 2 3 2 3" xfId="12839"/>
    <cellStyle name="Normal 2 2 2 3 2 3 10" xfId="12840"/>
    <cellStyle name="Normal 2 2 2 3 2 3 10 2" xfId="12841"/>
    <cellStyle name="Normal 2 2 2 3 2 3 11" xfId="12842"/>
    <cellStyle name="Normal 2 2 2 3 2 3 11 2" xfId="12843"/>
    <cellStyle name="Normal 2 2 2 3 2 3 12" xfId="12844"/>
    <cellStyle name="Normal 2 2 2 3 2 3 12 2" xfId="12845"/>
    <cellStyle name="Normal 2 2 2 3 2 3 13" xfId="12846"/>
    <cellStyle name="Normal 2 2 2 3 2 3 2" xfId="12847"/>
    <cellStyle name="Normal 2 2 2 3 2 3 2 10" xfId="12848"/>
    <cellStyle name="Normal 2 2 2 3 2 3 2 10 2" xfId="12849"/>
    <cellStyle name="Normal 2 2 2 3 2 3 2 11" xfId="12850"/>
    <cellStyle name="Normal 2 2 2 3 2 3 2 11 2" xfId="12851"/>
    <cellStyle name="Normal 2 2 2 3 2 3 2 12" xfId="12852"/>
    <cellStyle name="Normal 2 2 2 3 2 3 2 2" xfId="12853"/>
    <cellStyle name="Normal 2 2 2 3 2 3 2 2 10" xfId="12854"/>
    <cellStyle name="Normal 2 2 2 3 2 3 2 2 10 2" xfId="12855"/>
    <cellStyle name="Normal 2 2 2 3 2 3 2 2 11" xfId="12856"/>
    <cellStyle name="Normal 2 2 2 3 2 3 2 2 2" xfId="12857"/>
    <cellStyle name="Normal 2 2 2 3 2 3 2 2 2 2" xfId="12858"/>
    <cellStyle name="Normal 2 2 2 3 2 3 2 2 3" xfId="12859"/>
    <cellStyle name="Normal 2 2 2 3 2 3 2 2 3 2" xfId="12860"/>
    <cellStyle name="Normal 2 2 2 3 2 3 2 2 4" xfId="12861"/>
    <cellStyle name="Normal 2 2 2 3 2 3 2 2 4 2" xfId="12862"/>
    <cellStyle name="Normal 2 2 2 3 2 3 2 2 5" xfId="12863"/>
    <cellStyle name="Normal 2 2 2 3 2 3 2 2 5 2" xfId="12864"/>
    <cellStyle name="Normal 2 2 2 3 2 3 2 2 6" xfId="12865"/>
    <cellStyle name="Normal 2 2 2 3 2 3 2 2 6 2" xfId="12866"/>
    <cellStyle name="Normal 2 2 2 3 2 3 2 2 7" xfId="12867"/>
    <cellStyle name="Normal 2 2 2 3 2 3 2 2 7 2" xfId="12868"/>
    <cellStyle name="Normal 2 2 2 3 2 3 2 2 8" xfId="12869"/>
    <cellStyle name="Normal 2 2 2 3 2 3 2 2 8 2" xfId="12870"/>
    <cellStyle name="Normal 2 2 2 3 2 3 2 2 9" xfId="12871"/>
    <cellStyle name="Normal 2 2 2 3 2 3 2 2 9 2" xfId="12872"/>
    <cellStyle name="Normal 2 2 2 3 2 3 2 3" xfId="12873"/>
    <cellStyle name="Normal 2 2 2 3 2 3 2 3 2" xfId="12874"/>
    <cellStyle name="Normal 2 2 2 3 2 3 2 4" xfId="12875"/>
    <cellStyle name="Normal 2 2 2 3 2 3 2 4 2" xfId="12876"/>
    <cellStyle name="Normal 2 2 2 3 2 3 2 5" xfId="12877"/>
    <cellStyle name="Normal 2 2 2 3 2 3 2 5 2" xfId="12878"/>
    <cellStyle name="Normal 2 2 2 3 2 3 2 6" xfId="12879"/>
    <cellStyle name="Normal 2 2 2 3 2 3 2 6 2" xfId="12880"/>
    <cellStyle name="Normal 2 2 2 3 2 3 2 7" xfId="12881"/>
    <cellStyle name="Normal 2 2 2 3 2 3 2 7 2" xfId="12882"/>
    <cellStyle name="Normal 2 2 2 3 2 3 2 8" xfId="12883"/>
    <cellStyle name="Normal 2 2 2 3 2 3 2 8 2" xfId="12884"/>
    <cellStyle name="Normal 2 2 2 3 2 3 2 9" xfId="12885"/>
    <cellStyle name="Normal 2 2 2 3 2 3 2 9 2" xfId="12886"/>
    <cellStyle name="Normal 2 2 2 3 2 3 3" xfId="12887"/>
    <cellStyle name="Normal 2 2 2 3 2 3 3 10" xfId="12888"/>
    <cellStyle name="Normal 2 2 2 3 2 3 3 10 2" xfId="12889"/>
    <cellStyle name="Normal 2 2 2 3 2 3 3 11" xfId="12890"/>
    <cellStyle name="Normal 2 2 2 3 2 3 3 2" xfId="12891"/>
    <cellStyle name="Normal 2 2 2 3 2 3 3 2 2" xfId="12892"/>
    <cellStyle name="Normal 2 2 2 3 2 3 3 3" xfId="12893"/>
    <cellStyle name="Normal 2 2 2 3 2 3 3 3 2" xfId="12894"/>
    <cellStyle name="Normal 2 2 2 3 2 3 3 4" xfId="12895"/>
    <cellStyle name="Normal 2 2 2 3 2 3 3 4 2" xfId="12896"/>
    <cellStyle name="Normal 2 2 2 3 2 3 3 5" xfId="12897"/>
    <cellStyle name="Normal 2 2 2 3 2 3 3 5 2" xfId="12898"/>
    <cellStyle name="Normal 2 2 2 3 2 3 3 6" xfId="12899"/>
    <cellStyle name="Normal 2 2 2 3 2 3 3 6 2" xfId="12900"/>
    <cellStyle name="Normal 2 2 2 3 2 3 3 7" xfId="12901"/>
    <cellStyle name="Normal 2 2 2 3 2 3 3 7 2" xfId="12902"/>
    <cellStyle name="Normal 2 2 2 3 2 3 3 8" xfId="12903"/>
    <cellStyle name="Normal 2 2 2 3 2 3 3 8 2" xfId="12904"/>
    <cellStyle name="Normal 2 2 2 3 2 3 3 9" xfId="12905"/>
    <cellStyle name="Normal 2 2 2 3 2 3 3 9 2" xfId="12906"/>
    <cellStyle name="Normal 2 2 2 3 2 3 4" xfId="12907"/>
    <cellStyle name="Normal 2 2 2 3 2 3 4 2" xfId="12908"/>
    <cellStyle name="Normal 2 2 2 3 2 3 5" xfId="12909"/>
    <cellStyle name="Normal 2 2 2 3 2 3 5 2" xfId="12910"/>
    <cellStyle name="Normal 2 2 2 3 2 3 6" xfId="12911"/>
    <cellStyle name="Normal 2 2 2 3 2 3 6 2" xfId="12912"/>
    <cellStyle name="Normal 2 2 2 3 2 3 7" xfId="12913"/>
    <cellStyle name="Normal 2 2 2 3 2 3 7 2" xfId="12914"/>
    <cellStyle name="Normal 2 2 2 3 2 3 8" xfId="12915"/>
    <cellStyle name="Normal 2 2 2 3 2 3 8 2" xfId="12916"/>
    <cellStyle name="Normal 2 2 2 3 2 3 9" xfId="12917"/>
    <cellStyle name="Normal 2 2 2 3 2 3 9 2" xfId="12918"/>
    <cellStyle name="Normal 2 2 2 3 2 4" xfId="12919"/>
    <cellStyle name="Normal 2 2 2 3 2 4 10" xfId="12920"/>
    <cellStyle name="Normal 2 2 2 3 2 4 10 2" xfId="12921"/>
    <cellStyle name="Normal 2 2 2 3 2 4 11" xfId="12922"/>
    <cellStyle name="Normal 2 2 2 3 2 4 11 2" xfId="12923"/>
    <cellStyle name="Normal 2 2 2 3 2 4 12" xfId="12924"/>
    <cellStyle name="Normal 2 2 2 3 2 4 12 2" xfId="12925"/>
    <cellStyle name="Normal 2 2 2 3 2 4 13" xfId="12926"/>
    <cellStyle name="Normal 2 2 2 3 2 4 2" xfId="12927"/>
    <cellStyle name="Normal 2 2 2 3 2 4 2 10" xfId="12928"/>
    <cellStyle name="Normal 2 2 2 3 2 4 2 10 2" xfId="12929"/>
    <cellStyle name="Normal 2 2 2 3 2 4 2 11" xfId="12930"/>
    <cellStyle name="Normal 2 2 2 3 2 4 2 11 2" xfId="12931"/>
    <cellStyle name="Normal 2 2 2 3 2 4 2 12" xfId="12932"/>
    <cellStyle name="Normal 2 2 2 3 2 4 2 2" xfId="12933"/>
    <cellStyle name="Normal 2 2 2 3 2 4 2 2 10" xfId="12934"/>
    <cellStyle name="Normal 2 2 2 3 2 4 2 2 10 2" xfId="12935"/>
    <cellStyle name="Normal 2 2 2 3 2 4 2 2 11" xfId="12936"/>
    <cellStyle name="Normal 2 2 2 3 2 4 2 2 2" xfId="12937"/>
    <cellStyle name="Normal 2 2 2 3 2 4 2 2 2 2" xfId="12938"/>
    <cellStyle name="Normal 2 2 2 3 2 4 2 2 3" xfId="12939"/>
    <cellStyle name="Normal 2 2 2 3 2 4 2 2 3 2" xfId="12940"/>
    <cellStyle name="Normal 2 2 2 3 2 4 2 2 4" xfId="12941"/>
    <cellStyle name="Normal 2 2 2 3 2 4 2 2 4 2" xfId="12942"/>
    <cellStyle name="Normal 2 2 2 3 2 4 2 2 5" xfId="12943"/>
    <cellStyle name="Normal 2 2 2 3 2 4 2 2 5 2" xfId="12944"/>
    <cellStyle name="Normal 2 2 2 3 2 4 2 2 6" xfId="12945"/>
    <cellStyle name="Normal 2 2 2 3 2 4 2 2 6 2" xfId="12946"/>
    <cellStyle name="Normal 2 2 2 3 2 4 2 2 7" xfId="12947"/>
    <cellStyle name="Normal 2 2 2 3 2 4 2 2 7 2" xfId="12948"/>
    <cellStyle name="Normal 2 2 2 3 2 4 2 2 8" xfId="12949"/>
    <cellStyle name="Normal 2 2 2 3 2 4 2 2 8 2" xfId="12950"/>
    <cellStyle name="Normal 2 2 2 3 2 4 2 2 9" xfId="12951"/>
    <cellStyle name="Normal 2 2 2 3 2 4 2 2 9 2" xfId="12952"/>
    <cellStyle name="Normal 2 2 2 3 2 4 2 3" xfId="12953"/>
    <cellStyle name="Normal 2 2 2 3 2 4 2 3 2" xfId="12954"/>
    <cellStyle name="Normal 2 2 2 3 2 4 2 4" xfId="12955"/>
    <cellStyle name="Normal 2 2 2 3 2 4 2 4 2" xfId="12956"/>
    <cellStyle name="Normal 2 2 2 3 2 4 2 5" xfId="12957"/>
    <cellStyle name="Normal 2 2 2 3 2 4 2 5 2" xfId="12958"/>
    <cellStyle name="Normal 2 2 2 3 2 4 2 6" xfId="12959"/>
    <cellStyle name="Normal 2 2 2 3 2 4 2 6 2" xfId="12960"/>
    <cellStyle name="Normal 2 2 2 3 2 4 2 7" xfId="12961"/>
    <cellStyle name="Normal 2 2 2 3 2 4 2 7 2" xfId="12962"/>
    <cellStyle name="Normal 2 2 2 3 2 4 2 8" xfId="12963"/>
    <cellStyle name="Normal 2 2 2 3 2 4 2 8 2" xfId="12964"/>
    <cellStyle name="Normal 2 2 2 3 2 4 2 9" xfId="12965"/>
    <cellStyle name="Normal 2 2 2 3 2 4 2 9 2" xfId="12966"/>
    <cellStyle name="Normal 2 2 2 3 2 4 3" xfId="12967"/>
    <cellStyle name="Normal 2 2 2 3 2 4 3 10" xfId="12968"/>
    <cellStyle name="Normal 2 2 2 3 2 4 3 10 2" xfId="12969"/>
    <cellStyle name="Normal 2 2 2 3 2 4 3 11" xfId="12970"/>
    <cellStyle name="Normal 2 2 2 3 2 4 3 2" xfId="12971"/>
    <cellStyle name="Normal 2 2 2 3 2 4 3 2 2" xfId="12972"/>
    <cellStyle name="Normal 2 2 2 3 2 4 3 3" xfId="12973"/>
    <cellStyle name="Normal 2 2 2 3 2 4 3 3 2" xfId="12974"/>
    <cellStyle name="Normal 2 2 2 3 2 4 3 4" xfId="12975"/>
    <cellStyle name="Normal 2 2 2 3 2 4 3 4 2" xfId="12976"/>
    <cellStyle name="Normal 2 2 2 3 2 4 3 5" xfId="12977"/>
    <cellStyle name="Normal 2 2 2 3 2 4 3 5 2" xfId="12978"/>
    <cellStyle name="Normal 2 2 2 3 2 4 3 6" xfId="12979"/>
    <cellStyle name="Normal 2 2 2 3 2 4 3 6 2" xfId="12980"/>
    <cellStyle name="Normal 2 2 2 3 2 4 3 7" xfId="12981"/>
    <cellStyle name="Normal 2 2 2 3 2 4 3 7 2" xfId="12982"/>
    <cellStyle name="Normal 2 2 2 3 2 4 3 8" xfId="12983"/>
    <cellStyle name="Normal 2 2 2 3 2 4 3 8 2" xfId="12984"/>
    <cellStyle name="Normal 2 2 2 3 2 4 3 9" xfId="12985"/>
    <cellStyle name="Normal 2 2 2 3 2 4 3 9 2" xfId="12986"/>
    <cellStyle name="Normal 2 2 2 3 2 4 4" xfId="12987"/>
    <cellStyle name="Normal 2 2 2 3 2 4 4 2" xfId="12988"/>
    <cellStyle name="Normal 2 2 2 3 2 4 5" xfId="12989"/>
    <cellStyle name="Normal 2 2 2 3 2 4 5 2" xfId="12990"/>
    <cellStyle name="Normal 2 2 2 3 2 4 6" xfId="12991"/>
    <cellStyle name="Normal 2 2 2 3 2 4 6 2" xfId="12992"/>
    <cellStyle name="Normal 2 2 2 3 2 4 7" xfId="12993"/>
    <cellStyle name="Normal 2 2 2 3 2 4 7 2" xfId="12994"/>
    <cellStyle name="Normal 2 2 2 3 2 4 8" xfId="12995"/>
    <cellStyle name="Normal 2 2 2 3 2 4 8 2" xfId="12996"/>
    <cellStyle name="Normal 2 2 2 3 2 4 9" xfId="12997"/>
    <cellStyle name="Normal 2 2 2 3 2 4 9 2" xfId="12998"/>
    <cellStyle name="Normal 2 2 2 3 2 5" xfId="12999"/>
    <cellStyle name="Normal 2 2 2 3 2 5 10" xfId="13000"/>
    <cellStyle name="Normal 2 2 2 3 2 5 10 2" xfId="13001"/>
    <cellStyle name="Normal 2 2 2 3 2 5 11" xfId="13002"/>
    <cellStyle name="Normal 2 2 2 3 2 5 11 2" xfId="13003"/>
    <cellStyle name="Normal 2 2 2 3 2 5 12" xfId="13004"/>
    <cellStyle name="Normal 2 2 2 3 2 5 12 2" xfId="13005"/>
    <cellStyle name="Normal 2 2 2 3 2 5 13" xfId="13006"/>
    <cellStyle name="Normal 2 2 2 3 2 5 2" xfId="13007"/>
    <cellStyle name="Normal 2 2 2 3 2 5 2 10" xfId="13008"/>
    <cellStyle name="Normal 2 2 2 3 2 5 2 10 2" xfId="13009"/>
    <cellStyle name="Normal 2 2 2 3 2 5 2 11" xfId="13010"/>
    <cellStyle name="Normal 2 2 2 3 2 5 2 11 2" xfId="13011"/>
    <cellStyle name="Normal 2 2 2 3 2 5 2 12" xfId="13012"/>
    <cellStyle name="Normal 2 2 2 3 2 5 2 2" xfId="13013"/>
    <cellStyle name="Normal 2 2 2 3 2 5 2 2 10" xfId="13014"/>
    <cellStyle name="Normal 2 2 2 3 2 5 2 2 10 2" xfId="13015"/>
    <cellStyle name="Normal 2 2 2 3 2 5 2 2 11" xfId="13016"/>
    <cellStyle name="Normal 2 2 2 3 2 5 2 2 2" xfId="13017"/>
    <cellStyle name="Normal 2 2 2 3 2 5 2 2 2 2" xfId="13018"/>
    <cellStyle name="Normal 2 2 2 3 2 5 2 2 3" xfId="13019"/>
    <cellStyle name="Normal 2 2 2 3 2 5 2 2 3 2" xfId="13020"/>
    <cellStyle name="Normal 2 2 2 3 2 5 2 2 4" xfId="13021"/>
    <cellStyle name="Normal 2 2 2 3 2 5 2 2 4 2" xfId="13022"/>
    <cellStyle name="Normal 2 2 2 3 2 5 2 2 5" xfId="13023"/>
    <cellStyle name="Normal 2 2 2 3 2 5 2 2 5 2" xfId="13024"/>
    <cellStyle name="Normal 2 2 2 3 2 5 2 2 6" xfId="13025"/>
    <cellStyle name="Normal 2 2 2 3 2 5 2 2 6 2" xfId="13026"/>
    <cellStyle name="Normal 2 2 2 3 2 5 2 2 7" xfId="13027"/>
    <cellStyle name="Normal 2 2 2 3 2 5 2 2 7 2" xfId="13028"/>
    <cellStyle name="Normal 2 2 2 3 2 5 2 2 8" xfId="13029"/>
    <cellStyle name="Normal 2 2 2 3 2 5 2 2 8 2" xfId="13030"/>
    <cellStyle name="Normal 2 2 2 3 2 5 2 2 9" xfId="13031"/>
    <cellStyle name="Normal 2 2 2 3 2 5 2 2 9 2" xfId="13032"/>
    <cellStyle name="Normal 2 2 2 3 2 5 2 3" xfId="13033"/>
    <cellStyle name="Normal 2 2 2 3 2 5 2 3 2" xfId="13034"/>
    <cellStyle name="Normal 2 2 2 3 2 5 2 4" xfId="13035"/>
    <cellStyle name="Normal 2 2 2 3 2 5 2 4 2" xfId="13036"/>
    <cellStyle name="Normal 2 2 2 3 2 5 2 5" xfId="13037"/>
    <cellStyle name="Normal 2 2 2 3 2 5 2 5 2" xfId="13038"/>
    <cellStyle name="Normal 2 2 2 3 2 5 2 6" xfId="13039"/>
    <cellStyle name="Normal 2 2 2 3 2 5 2 6 2" xfId="13040"/>
    <cellStyle name="Normal 2 2 2 3 2 5 2 7" xfId="13041"/>
    <cellStyle name="Normal 2 2 2 3 2 5 2 7 2" xfId="13042"/>
    <cellStyle name="Normal 2 2 2 3 2 5 2 8" xfId="13043"/>
    <cellStyle name="Normal 2 2 2 3 2 5 2 8 2" xfId="13044"/>
    <cellStyle name="Normal 2 2 2 3 2 5 2 9" xfId="13045"/>
    <cellStyle name="Normal 2 2 2 3 2 5 2 9 2" xfId="13046"/>
    <cellStyle name="Normal 2 2 2 3 2 5 3" xfId="13047"/>
    <cellStyle name="Normal 2 2 2 3 2 5 3 10" xfId="13048"/>
    <cellStyle name="Normal 2 2 2 3 2 5 3 10 2" xfId="13049"/>
    <cellStyle name="Normal 2 2 2 3 2 5 3 11" xfId="13050"/>
    <cellStyle name="Normal 2 2 2 3 2 5 3 2" xfId="13051"/>
    <cellStyle name="Normal 2 2 2 3 2 5 3 2 2" xfId="13052"/>
    <cellStyle name="Normal 2 2 2 3 2 5 3 3" xfId="13053"/>
    <cellStyle name="Normal 2 2 2 3 2 5 3 3 2" xfId="13054"/>
    <cellStyle name="Normal 2 2 2 3 2 5 3 4" xfId="13055"/>
    <cellStyle name="Normal 2 2 2 3 2 5 3 4 2" xfId="13056"/>
    <cellStyle name="Normal 2 2 2 3 2 5 3 5" xfId="13057"/>
    <cellStyle name="Normal 2 2 2 3 2 5 3 5 2" xfId="13058"/>
    <cellStyle name="Normal 2 2 2 3 2 5 3 6" xfId="13059"/>
    <cellStyle name="Normal 2 2 2 3 2 5 3 6 2" xfId="13060"/>
    <cellStyle name="Normal 2 2 2 3 2 5 3 7" xfId="13061"/>
    <cellStyle name="Normal 2 2 2 3 2 5 3 7 2" xfId="13062"/>
    <cellStyle name="Normal 2 2 2 3 2 5 3 8" xfId="13063"/>
    <cellStyle name="Normal 2 2 2 3 2 5 3 8 2" xfId="13064"/>
    <cellStyle name="Normal 2 2 2 3 2 5 3 9" xfId="13065"/>
    <cellStyle name="Normal 2 2 2 3 2 5 3 9 2" xfId="13066"/>
    <cellStyle name="Normal 2 2 2 3 2 5 4" xfId="13067"/>
    <cellStyle name="Normal 2 2 2 3 2 5 4 2" xfId="13068"/>
    <cellStyle name="Normal 2 2 2 3 2 5 5" xfId="13069"/>
    <cellStyle name="Normal 2 2 2 3 2 5 5 2" xfId="13070"/>
    <cellStyle name="Normal 2 2 2 3 2 5 6" xfId="13071"/>
    <cellStyle name="Normal 2 2 2 3 2 5 6 2" xfId="13072"/>
    <cellStyle name="Normal 2 2 2 3 2 5 7" xfId="13073"/>
    <cellStyle name="Normal 2 2 2 3 2 5 7 2" xfId="13074"/>
    <cellStyle name="Normal 2 2 2 3 2 5 8" xfId="13075"/>
    <cellStyle name="Normal 2 2 2 3 2 5 8 2" xfId="13076"/>
    <cellStyle name="Normal 2 2 2 3 2 5 9" xfId="13077"/>
    <cellStyle name="Normal 2 2 2 3 2 5 9 2" xfId="13078"/>
    <cellStyle name="Normal 2 2 2 3 2 6" xfId="13079"/>
    <cellStyle name="Normal 2 2 2 3 2 6 2" xfId="13080"/>
    <cellStyle name="Normal 2 2 2 3 2 6 2 10" xfId="13081"/>
    <cellStyle name="Normal 2 2 2 3 2 6 2 10 2" xfId="13082"/>
    <cellStyle name="Normal 2 2 2 3 2 6 2 11" xfId="13083"/>
    <cellStyle name="Normal 2 2 2 3 2 6 2 11 2" xfId="13084"/>
    <cellStyle name="Normal 2 2 2 3 2 6 2 12" xfId="13085"/>
    <cellStyle name="Normal 2 2 2 3 2 6 2 12 2" xfId="13086"/>
    <cellStyle name="Normal 2 2 2 3 2 6 2 13" xfId="13087"/>
    <cellStyle name="Normal 2 2 2 3 2 6 2 2" xfId="13088"/>
    <cellStyle name="Normal 2 2 2 3 2 6 2 2 10" xfId="13089"/>
    <cellStyle name="Normal 2 2 2 3 2 6 2 2 10 2" xfId="13090"/>
    <cellStyle name="Normal 2 2 2 3 2 6 2 2 11" xfId="13091"/>
    <cellStyle name="Normal 2 2 2 3 2 6 2 2 11 2" xfId="13092"/>
    <cellStyle name="Normal 2 2 2 3 2 6 2 2 12" xfId="13093"/>
    <cellStyle name="Normal 2 2 2 3 2 6 2 2 2" xfId="13094"/>
    <cellStyle name="Normal 2 2 2 3 2 6 2 2 2 10" xfId="13095"/>
    <cellStyle name="Normal 2 2 2 3 2 6 2 2 2 10 2" xfId="13096"/>
    <cellStyle name="Normal 2 2 2 3 2 6 2 2 2 11" xfId="13097"/>
    <cellStyle name="Normal 2 2 2 3 2 6 2 2 2 2" xfId="13098"/>
    <cellStyle name="Normal 2 2 2 3 2 6 2 2 2 2 2" xfId="13099"/>
    <cellStyle name="Normal 2 2 2 3 2 6 2 2 2 3" xfId="13100"/>
    <cellStyle name="Normal 2 2 2 3 2 6 2 2 2 3 2" xfId="13101"/>
    <cellStyle name="Normal 2 2 2 3 2 6 2 2 2 4" xfId="13102"/>
    <cellStyle name="Normal 2 2 2 3 2 6 2 2 2 4 2" xfId="13103"/>
    <cellStyle name="Normal 2 2 2 3 2 6 2 2 2 5" xfId="13104"/>
    <cellStyle name="Normal 2 2 2 3 2 6 2 2 2 5 2" xfId="13105"/>
    <cellStyle name="Normal 2 2 2 3 2 6 2 2 2 6" xfId="13106"/>
    <cellStyle name="Normal 2 2 2 3 2 6 2 2 2 6 2" xfId="13107"/>
    <cellStyle name="Normal 2 2 2 3 2 6 2 2 2 7" xfId="13108"/>
    <cellStyle name="Normal 2 2 2 3 2 6 2 2 2 7 2" xfId="13109"/>
    <cellStyle name="Normal 2 2 2 3 2 6 2 2 2 8" xfId="13110"/>
    <cellStyle name="Normal 2 2 2 3 2 6 2 2 2 8 2" xfId="13111"/>
    <cellStyle name="Normal 2 2 2 3 2 6 2 2 2 9" xfId="13112"/>
    <cellStyle name="Normal 2 2 2 3 2 6 2 2 2 9 2" xfId="13113"/>
    <cellStyle name="Normal 2 2 2 3 2 6 2 2 3" xfId="13114"/>
    <cellStyle name="Normal 2 2 2 3 2 6 2 2 3 2" xfId="13115"/>
    <cellStyle name="Normal 2 2 2 3 2 6 2 2 4" xfId="13116"/>
    <cellStyle name="Normal 2 2 2 3 2 6 2 2 4 2" xfId="13117"/>
    <cellStyle name="Normal 2 2 2 3 2 6 2 2 5" xfId="13118"/>
    <cellStyle name="Normal 2 2 2 3 2 6 2 2 5 2" xfId="13119"/>
    <cellStyle name="Normal 2 2 2 3 2 6 2 2 6" xfId="13120"/>
    <cellStyle name="Normal 2 2 2 3 2 6 2 2 6 2" xfId="13121"/>
    <cellStyle name="Normal 2 2 2 3 2 6 2 2 7" xfId="13122"/>
    <cellStyle name="Normal 2 2 2 3 2 6 2 2 7 2" xfId="13123"/>
    <cellStyle name="Normal 2 2 2 3 2 6 2 2 8" xfId="13124"/>
    <cellStyle name="Normal 2 2 2 3 2 6 2 2 8 2" xfId="13125"/>
    <cellStyle name="Normal 2 2 2 3 2 6 2 2 9" xfId="13126"/>
    <cellStyle name="Normal 2 2 2 3 2 6 2 2 9 2" xfId="13127"/>
    <cellStyle name="Normal 2 2 2 3 2 6 2 3" xfId="13128"/>
    <cellStyle name="Normal 2 2 2 3 2 6 2 3 10" xfId="13129"/>
    <cellStyle name="Normal 2 2 2 3 2 6 2 3 10 2" xfId="13130"/>
    <cellStyle name="Normal 2 2 2 3 2 6 2 3 11" xfId="13131"/>
    <cellStyle name="Normal 2 2 2 3 2 6 2 3 2" xfId="13132"/>
    <cellStyle name="Normal 2 2 2 3 2 6 2 3 2 2" xfId="13133"/>
    <cellStyle name="Normal 2 2 2 3 2 6 2 3 3" xfId="13134"/>
    <cellStyle name="Normal 2 2 2 3 2 6 2 3 3 2" xfId="13135"/>
    <cellStyle name="Normal 2 2 2 3 2 6 2 3 4" xfId="13136"/>
    <cellStyle name="Normal 2 2 2 3 2 6 2 3 4 2" xfId="13137"/>
    <cellStyle name="Normal 2 2 2 3 2 6 2 3 5" xfId="13138"/>
    <cellStyle name="Normal 2 2 2 3 2 6 2 3 5 2" xfId="13139"/>
    <cellStyle name="Normal 2 2 2 3 2 6 2 3 6" xfId="13140"/>
    <cellStyle name="Normal 2 2 2 3 2 6 2 3 6 2" xfId="13141"/>
    <cellStyle name="Normal 2 2 2 3 2 6 2 3 7" xfId="13142"/>
    <cellStyle name="Normal 2 2 2 3 2 6 2 3 7 2" xfId="13143"/>
    <cellStyle name="Normal 2 2 2 3 2 6 2 3 8" xfId="13144"/>
    <cellStyle name="Normal 2 2 2 3 2 6 2 3 8 2" xfId="13145"/>
    <cellStyle name="Normal 2 2 2 3 2 6 2 3 9" xfId="13146"/>
    <cellStyle name="Normal 2 2 2 3 2 6 2 3 9 2" xfId="13147"/>
    <cellStyle name="Normal 2 2 2 3 2 6 2 4" xfId="13148"/>
    <cellStyle name="Normal 2 2 2 3 2 6 2 4 2" xfId="13149"/>
    <cellStyle name="Normal 2 2 2 3 2 6 2 5" xfId="13150"/>
    <cellStyle name="Normal 2 2 2 3 2 6 2 5 2" xfId="13151"/>
    <cellStyle name="Normal 2 2 2 3 2 6 2 6" xfId="13152"/>
    <cellStyle name="Normal 2 2 2 3 2 6 2 6 2" xfId="13153"/>
    <cellStyle name="Normal 2 2 2 3 2 6 2 7" xfId="13154"/>
    <cellStyle name="Normal 2 2 2 3 2 6 2 7 2" xfId="13155"/>
    <cellStyle name="Normal 2 2 2 3 2 6 2 8" xfId="13156"/>
    <cellStyle name="Normal 2 2 2 3 2 6 2 8 2" xfId="13157"/>
    <cellStyle name="Normal 2 2 2 3 2 6 2 9" xfId="13158"/>
    <cellStyle name="Normal 2 2 2 3 2 6 2 9 2" xfId="13159"/>
    <cellStyle name="Normal 2 2 2 3 2 6 3" xfId="13160"/>
    <cellStyle name="Normal 2 2 2 3 2 6 3 10" xfId="13161"/>
    <cellStyle name="Normal 2 2 2 3 2 6 3 10 2" xfId="13162"/>
    <cellStyle name="Normal 2 2 2 3 2 6 3 11" xfId="13163"/>
    <cellStyle name="Normal 2 2 2 3 2 6 3 11 2" xfId="13164"/>
    <cellStyle name="Normal 2 2 2 3 2 6 3 12" xfId="13165"/>
    <cellStyle name="Normal 2 2 2 3 2 6 3 12 2" xfId="13166"/>
    <cellStyle name="Normal 2 2 2 3 2 6 3 13" xfId="13167"/>
    <cellStyle name="Normal 2 2 2 3 2 6 3 2" xfId="13168"/>
    <cellStyle name="Normal 2 2 2 3 2 6 3 2 10" xfId="13169"/>
    <cellStyle name="Normal 2 2 2 3 2 6 3 2 10 2" xfId="13170"/>
    <cellStyle name="Normal 2 2 2 3 2 6 3 2 11" xfId="13171"/>
    <cellStyle name="Normal 2 2 2 3 2 6 3 2 11 2" xfId="13172"/>
    <cellStyle name="Normal 2 2 2 3 2 6 3 2 12" xfId="13173"/>
    <cellStyle name="Normal 2 2 2 3 2 6 3 2 2" xfId="13174"/>
    <cellStyle name="Normal 2 2 2 3 2 6 3 2 2 10" xfId="13175"/>
    <cellStyle name="Normal 2 2 2 3 2 6 3 2 2 10 2" xfId="13176"/>
    <cellStyle name="Normal 2 2 2 3 2 6 3 2 2 11" xfId="13177"/>
    <cellStyle name="Normal 2 2 2 3 2 6 3 2 2 2" xfId="13178"/>
    <cellStyle name="Normal 2 2 2 3 2 6 3 2 2 2 2" xfId="13179"/>
    <cellStyle name="Normal 2 2 2 3 2 6 3 2 2 3" xfId="13180"/>
    <cellStyle name="Normal 2 2 2 3 2 6 3 2 2 3 2" xfId="13181"/>
    <cellStyle name="Normal 2 2 2 3 2 6 3 2 2 4" xfId="13182"/>
    <cellStyle name="Normal 2 2 2 3 2 6 3 2 2 4 2" xfId="13183"/>
    <cellStyle name="Normal 2 2 2 3 2 6 3 2 2 5" xfId="13184"/>
    <cellStyle name="Normal 2 2 2 3 2 6 3 2 2 5 2" xfId="13185"/>
    <cellStyle name="Normal 2 2 2 3 2 6 3 2 2 6" xfId="13186"/>
    <cellStyle name="Normal 2 2 2 3 2 6 3 2 2 6 2" xfId="13187"/>
    <cellStyle name="Normal 2 2 2 3 2 6 3 2 2 7" xfId="13188"/>
    <cellStyle name="Normal 2 2 2 3 2 6 3 2 2 7 2" xfId="13189"/>
    <cellStyle name="Normal 2 2 2 3 2 6 3 2 2 8" xfId="13190"/>
    <cellStyle name="Normal 2 2 2 3 2 6 3 2 2 8 2" xfId="13191"/>
    <cellStyle name="Normal 2 2 2 3 2 6 3 2 2 9" xfId="13192"/>
    <cellStyle name="Normal 2 2 2 3 2 6 3 2 2 9 2" xfId="13193"/>
    <cellStyle name="Normal 2 2 2 3 2 6 3 2 3" xfId="13194"/>
    <cellStyle name="Normal 2 2 2 3 2 6 3 2 3 2" xfId="13195"/>
    <cellStyle name="Normal 2 2 2 3 2 6 3 2 4" xfId="13196"/>
    <cellStyle name="Normal 2 2 2 3 2 6 3 2 4 2" xfId="13197"/>
    <cellStyle name="Normal 2 2 2 3 2 6 3 2 5" xfId="13198"/>
    <cellStyle name="Normal 2 2 2 3 2 6 3 2 5 2" xfId="13199"/>
    <cellStyle name="Normal 2 2 2 3 2 6 3 2 6" xfId="13200"/>
    <cellStyle name="Normal 2 2 2 3 2 6 3 2 6 2" xfId="13201"/>
    <cellStyle name="Normal 2 2 2 3 2 6 3 2 7" xfId="13202"/>
    <cellStyle name="Normal 2 2 2 3 2 6 3 2 7 2" xfId="13203"/>
    <cellStyle name="Normal 2 2 2 3 2 6 3 2 8" xfId="13204"/>
    <cellStyle name="Normal 2 2 2 3 2 6 3 2 8 2" xfId="13205"/>
    <cellStyle name="Normal 2 2 2 3 2 6 3 2 9" xfId="13206"/>
    <cellStyle name="Normal 2 2 2 3 2 6 3 2 9 2" xfId="13207"/>
    <cellStyle name="Normal 2 2 2 3 2 6 3 3" xfId="13208"/>
    <cellStyle name="Normal 2 2 2 3 2 6 3 3 10" xfId="13209"/>
    <cellStyle name="Normal 2 2 2 3 2 6 3 3 10 2" xfId="13210"/>
    <cellStyle name="Normal 2 2 2 3 2 6 3 3 11" xfId="13211"/>
    <cellStyle name="Normal 2 2 2 3 2 6 3 3 2" xfId="13212"/>
    <cellStyle name="Normal 2 2 2 3 2 6 3 3 2 2" xfId="13213"/>
    <cellStyle name="Normal 2 2 2 3 2 6 3 3 3" xfId="13214"/>
    <cellStyle name="Normal 2 2 2 3 2 6 3 3 3 2" xfId="13215"/>
    <cellStyle name="Normal 2 2 2 3 2 6 3 3 4" xfId="13216"/>
    <cellStyle name="Normal 2 2 2 3 2 6 3 3 4 2" xfId="13217"/>
    <cellStyle name="Normal 2 2 2 3 2 6 3 3 5" xfId="13218"/>
    <cellStyle name="Normal 2 2 2 3 2 6 3 3 5 2" xfId="13219"/>
    <cellStyle name="Normal 2 2 2 3 2 6 3 3 6" xfId="13220"/>
    <cellStyle name="Normal 2 2 2 3 2 6 3 3 6 2" xfId="13221"/>
    <cellStyle name="Normal 2 2 2 3 2 6 3 3 7" xfId="13222"/>
    <cellStyle name="Normal 2 2 2 3 2 6 3 3 7 2" xfId="13223"/>
    <cellStyle name="Normal 2 2 2 3 2 6 3 3 8" xfId="13224"/>
    <cellStyle name="Normal 2 2 2 3 2 6 3 3 8 2" xfId="13225"/>
    <cellStyle name="Normal 2 2 2 3 2 6 3 3 9" xfId="13226"/>
    <cellStyle name="Normal 2 2 2 3 2 6 3 3 9 2" xfId="13227"/>
    <cellStyle name="Normal 2 2 2 3 2 6 3 4" xfId="13228"/>
    <cellStyle name="Normal 2 2 2 3 2 6 3 4 2" xfId="13229"/>
    <cellStyle name="Normal 2 2 2 3 2 6 3 5" xfId="13230"/>
    <cellStyle name="Normal 2 2 2 3 2 6 3 5 2" xfId="13231"/>
    <cellStyle name="Normal 2 2 2 3 2 6 3 6" xfId="13232"/>
    <cellStyle name="Normal 2 2 2 3 2 6 3 6 2" xfId="13233"/>
    <cellStyle name="Normal 2 2 2 3 2 6 3 7" xfId="13234"/>
    <cellStyle name="Normal 2 2 2 3 2 6 3 7 2" xfId="13235"/>
    <cellStyle name="Normal 2 2 2 3 2 6 3 8" xfId="13236"/>
    <cellStyle name="Normal 2 2 2 3 2 6 3 8 2" xfId="13237"/>
    <cellStyle name="Normal 2 2 2 3 2 6 3 9" xfId="13238"/>
    <cellStyle name="Normal 2 2 2 3 2 6 3 9 2" xfId="13239"/>
    <cellStyle name="Normal 2 2 2 3 2 6 4" xfId="13240"/>
    <cellStyle name="Normal 2 2 2 3 2 6 4 10" xfId="13241"/>
    <cellStyle name="Normal 2 2 2 3 2 6 4 10 2" xfId="13242"/>
    <cellStyle name="Normal 2 2 2 3 2 6 4 11" xfId="13243"/>
    <cellStyle name="Normal 2 2 2 3 2 6 4 11 2" xfId="13244"/>
    <cellStyle name="Normal 2 2 2 3 2 6 4 12" xfId="13245"/>
    <cellStyle name="Normal 2 2 2 3 2 6 4 12 2" xfId="13246"/>
    <cellStyle name="Normal 2 2 2 3 2 6 4 13" xfId="13247"/>
    <cellStyle name="Normal 2 2 2 3 2 6 4 2" xfId="13248"/>
    <cellStyle name="Normal 2 2 2 3 2 6 4 2 10" xfId="13249"/>
    <cellStyle name="Normal 2 2 2 3 2 6 4 2 10 2" xfId="13250"/>
    <cellStyle name="Normal 2 2 2 3 2 6 4 2 11" xfId="13251"/>
    <cellStyle name="Normal 2 2 2 3 2 6 4 2 11 2" xfId="13252"/>
    <cellStyle name="Normal 2 2 2 3 2 6 4 2 12" xfId="13253"/>
    <cellStyle name="Normal 2 2 2 3 2 6 4 2 2" xfId="13254"/>
    <cellStyle name="Normal 2 2 2 3 2 6 4 2 2 10" xfId="13255"/>
    <cellStyle name="Normal 2 2 2 3 2 6 4 2 2 10 2" xfId="13256"/>
    <cellStyle name="Normal 2 2 2 3 2 6 4 2 2 11" xfId="13257"/>
    <cellStyle name="Normal 2 2 2 3 2 6 4 2 2 2" xfId="13258"/>
    <cellStyle name="Normal 2 2 2 3 2 6 4 2 2 2 2" xfId="13259"/>
    <cellStyle name="Normal 2 2 2 3 2 6 4 2 2 3" xfId="13260"/>
    <cellStyle name="Normal 2 2 2 3 2 6 4 2 2 3 2" xfId="13261"/>
    <cellStyle name="Normal 2 2 2 3 2 6 4 2 2 4" xfId="13262"/>
    <cellStyle name="Normal 2 2 2 3 2 6 4 2 2 4 2" xfId="13263"/>
    <cellStyle name="Normal 2 2 2 3 2 6 4 2 2 5" xfId="13264"/>
    <cellStyle name="Normal 2 2 2 3 2 6 4 2 2 5 2" xfId="13265"/>
    <cellStyle name="Normal 2 2 2 3 2 6 4 2 2 6" xfId="13266"/>
    <cellStyle name="Normal 2 2 2 3 2 6 4 2 2 6 2" xfId="13267"/>
    <cellStyle name="Normal 2 2 2 3 2 6 4 2 2 7" xfId="13268"/>
    <cellStyle name="Normal 2 2 2 3 2 6 4 2 2 7 2" xfId="13269"/>
    <cellStyle name="Normal 2 2 2 3 2 6 4 2 2 8" xfId="13270"/>
    <cellStyle name="Normal 2 2 2 3 2 6 4 2 2 8 2" xfId="13271"/>
    <cellStyle name="Normal 2 2 2 3 2 6 4 2 2 9" xfId="13272"/>
    <cellStyle name="Normal 2 2 2 3 2 6 4 2 2 9 2" xfId="13273"/>
    <cellStyle name="Normal 2 2 2 3 2 6 4 2 3" xfId="13274"/>
    <cellStyle name="Normal 2 2 2 3 2 6 4 2 3 2" xfId="13275"/>
    <cellStyle name="Normal 2 2 2 3 2 6 4 2 4" xfId="13276"/>
    <cellStyle name="Normal 2 2 2 3 2 6 4 2 4 2" xfId="13277"/>
    <cellStyle name="Normal 2 2 2 3 2 6 4 2 5" xfId="13278"/>
    <cellStyle name="Normal 2 2 2 3 2 6 4 2 5 2" xfId="13279"/>
    <cellStyle name="Normal 2 2 2 3 2 6 4 2 6" xfId="13280"/>
    <cellStyle name="Normal 2 2 2 3 2 6 4 2 6 2" xfId="13281"/>
    <cellStyle name="Normal 2 2 2 3 2 6 4 2 7" xfId="13282"/>
    <cellStyle name="Normal 2 2 2 3 2 6 4 2 7 2" xfId="13283"/>
    <cellStyle name="Normal 2 2 2 3 2 6 4 2 8" xfId="13284"/>
    <cellStyle name="Normal 2 2 2 3 2 6 4 2 8 2" xfId="13285"/>
    <cellStyle name="Normal 2 2 2 3 2 6 4 2 9" xfId="13286"/>
    <cellStyle name="Normal 2 2 2 3 2 6 4 2 9 2" xfId="13287"/>
    <cellStyle name="Normal 2 2 2 3 2 6 4 3" xfId="13288"/>
    <cellStyle name="Normal 2 2 2 3 2 6 4 3 10" xfId="13289"/>
    <cellStyle name="Normal 2 2 2 3 2 6 4 3 10 2" xfId="13290"/>
    <cellStyle name="Normal 2 2 2 3 2 6 4 3 11" xfId="13291"/>
    <cellStyle name="Normal 2 2 2 3 2 6 4 3 2" xfId="13292"/>
    <cellStyle name="Normal 2 2 2 3 2 6 4 3 2 2" xfId="13293"/>
    <cellStyle name="Normal 2 2 2 3 2 6 4 3 3" xfId="13294"/>
    <cellStyle name="Normal 2 2 2 3 2 6 4 3 3 2" xfId="13295"/>
    <cellStyle name="Normal 2 2 2 3 2 6 4 3 4" xfId="13296"/>
    <cellStyle name="Normal 2 2 2 3 2 6 4 3 4 2" xfId="13297"/>
    <cellStyle name="Normal 2 2 2 3 2 6 4 3 5" xfId="13298"/>
    <cellStyle name="Normal 2 2 2 3 2 6 4 3 5 2" xfId="13299"/>
    <cellStyle name="Normal 2 2 2 3 2 6 4 3 6" xfId="13300"/>
    <cellStyle name="Normal 2 2 2 3 2 6 4 3 6 2" xfId="13301"/>
    <cellStyle name="Normal 2 2 2 3 2 6 4 3 7" xfId="13302"/>
    <cellStyle name="Normal 2 2 2 3 2 6 4 3 7 2" xfId="13303"/>
    <cellStyle name="Normal 2 2 2 3 2 6 4 3 8" xfId="13304"/>
    <cellStyle name="Normal 2 2 2 3 2 6 4 3 8 2" xfId="13305"/>
    <cellStyle name="Normal 2 2 2 3 2 6 4 3 9" xfId="13306"/>
    <cellStyle name="Normal 2 2 2 3 2 6 4 3 9 2" xfId="13307"/>
    <cellStyle name="Normal 2 2 2 3 2 6 4 4" xfId="13308"/>
    <cellStyle name="Normal 2 2 2 3 2 6 4 4 2" xfId="13309"/>
    <cellStyle name="Normal 2 2 2 3 2 6 4 5" xfId="13310"/>
    <cellStyle name="Normal 2 2 2 3 2 6 4 5 2" xfId="13311"/>
    <cellStyle name="Normal 2 2 2 3 2 6 4 6" xfId="13312"/>
    <cellStyle name="Normal 2 2 2 3 2 6 4 6 2" xfId="13313"/>
    <cellStyle name="Normal 2 2 2 3 2 6 4 7" xfId="13314"/>
    <cellStyle name="Normal 2 2 2 3 2 6 4 7 2" xfId="13315"/>
    <cellStyle name="Normal 2 2 2 3 2 6 4 8" xfId="13316"/>
    <cellStyle name="Normal 2 2 2 3 2 6 4 8 2" xfId="13317"/>
    <cellStyle name="Normal 2 2 2 3 2 6 4 9" xfId="13318"/>
    <cellStyle name="Normal 2 2 2 3 2 6 4 9 2" xfId="13319"/>
    <cellStyle name="Normal 2 2 2 3 2 6 5" xfId="13320"/>
    <cellStyle name="Normal 2 2 2 3 2 6 5 10" xfId="13321"/>
    <cellStyle name="Normal 2 2 2 3 2 6 5 10 2" xfId="13322"/>
    <cellStyle name="Normal 2 2 2 3 2 6 5 11" xfId="13323"/>
    <cellStyle name="Normal 2 2 2 3 2 6 5 11 2" xfId="13324"/>
    <cellStyle name="Normal 2 2 2 3 2 6 5 12" xfId="13325"/>
    <cellStyle name="Normal 2 2 2 3 2 6 5 12 2" xfId="13326"/>
    <cellStyle name="Normal 2 2 2 3 2 6 5 13" xfId="13327"/>
    <cellStyle name="Normal 2 2 2 3 2 6 5 2" xfId="13328"/>
    <cellStyle name="Normal 2 2 2 3 2 6 5 2 10" xfId="13329"/>
    <cellStyle name="Normal 2 2 2 3 2 6 5 2 10 2" xfId="13330"/>
    <cellStyle name="Normal 2 2 2 3 2 6 5 2 11" xfId="13331"/>
    <cellStyle name="Normal 2 2 2 3 2 6 5 2 11 2" xfId="13332"/>
    <cellStyle name="Normal 2 2 2 3 2 6 5 2 12" xfId="13333"/>
    <cellStyle name="Normal 2 2 2 3 2 6 5 2 2" xfId="13334"/>
    <cellStyle name="Normal 2 2 2 3 2 6 5 2 2 10" xfId="13335"/>
    <cellStyle name="Normal 2 2 2 3 2 6 5 2 2 10 2" xfId="13336"/>
    <cellStyle name="Normal 2 2 2 3 2 6 5 2 2 11" xfId="13337"/>
    <cellStyle name="Normal 2 2 2 3 2 6 5 2 2 2" xfId="13338"/>
    <cellStyle name="Normal 2 2 2 3 2 6 5 2 2 2 2" xfId="13339"/>
    <cellStyle name="Normal 2 2 2 3 2 6 5 2 2 3" xfId="13340"/>
    <cellStyle name="Normal 2 2 2 3 2 6 5 2 2 3 2" xfId="13341"/>
    <cellStyle name="Normal 2 2 2 3 2 6 5 2 2 4" xfId="13342"/>
    <cellStyle name="Normal 2 2 2 3 2 6 5 2 2 4 2" xfId="13343"/>
    <cellStyle name="Normal 2 2 2 3 2 6 5 2 2 5" xfId="13344"/>
    <cellStyle name="Normal 2 2 2 3 2 6 5 2 2 5 2" xfId="13345"/>
    <cellStyle name="Normal 2 2 2 3 2 6 5 2 2 6" xfId="13346"/>
    <cellStyle name="Normal 2 2 2 3 2 6 5 2 2 6 2" xfId="13347"/>
    <cellStyle name="Normal 2 2 2 3 2 6 5 2 2 7" xfId="13348"/>
    <cellStyle name="Normal 2 2 2 3 2 6 5 2 2 7 2" xfId="13349"/>
    <cellStyle name="Normal 2 2 2 3 2 6 5 2 2 8" xfId="13350"/>
    <cellStyle name="Normal 2 2 2 3 2 6 5 2 2 8 2" xfId="13351"/>
    <cellStyle name="Normal 2 2 2 3 2 6 5 2 2 9" xfId="13352"/>
    <cellStyle name="Normal 2 2 2 3 2 6 5 2 2 9 2" xfId="13353"/>
    <cellStyle name="Normal 2 2 2 3 2 6 5 2 3" xfId="13354"/>
    <cellStyle name="Normal 2 2 2 3 2 6 5 2 3 2" xfId="13355"/>
    <cellStyle name="Normal 2 2 2 3 2 6 5 2 4" xfId="13356"/>
    <cellStyle name="Normal 2 2 2 3 2 6 5 2 4 2" xfId="13357"/>
    <cellStyle name="Normal 2 2 2 3 2 6 5 2 5" xfId="13358"/>
    <cellStyle name="Normal 2 2 2 3 2 6 5 2 5 2" xfId="13359"/>
    <cellStyle name="Normal 2 2 2 3 2 6 5 2 6" xfId="13360"/>
    <cellStyle name="Normal 2 2 2 3 2 6 5 2 6 2" xfId="13361"/>
    <cellStyle name="Normal 2 2 2 3 2 6 5 2 7" xfId="13362"/>
    <cellStyle name="Normal 2 2 2 3 2 6 5 2 7 2" xfId="13363"/>
    <cellStyle name="Normal 2 2 2 3 2 6 5 2 8" xfId="13364"/>
    <cellStyle name="Normal 2 2 2 3 2 6 5 2 8 2" xfId="13365"/>
    <cellStyle name="Normal 2 2 2 3 2 6 5 2 9" xfId="13366"/>
    <cellStyle name="Normal 2 2 2 3 2 6 5 2 9 2" xfId="13367"/>
    <cellStyle name="Normal 2 2 2 3 2 6 5 3" xfId="13368"/>
    <cellStyle name="Normal 2 2 2 3 2 6 5 3 10" xfId="13369"/>
    <cellStyle name="Normal 2 2 2 3 2 6 5 3 10 2" xfId="13370"/>
    <cellStyle name="Normal 2 2 2 3 2 6 5 3 11" xfId="13371"/>
    <cellStyle name="Normal 2 2 2 3 2 6 5 3 2" xfId="13372"/>
    <cellStyle name="Normal 2 2 2 3 2 6 5 3 2 2" xfId="13373"/>
    <cellStyle name="Normal 2 2 2 3 2 6 5 3 3" xfId="13374"/>
    <cellStyle name="Normal 2 2 2 3 2 6 5 3 3 2" xfId="13375"/>
    <cellStyle name="Normal 2 2 2 3 2 6 5 3 4" xfId="13376"/>
    <cellStyle name="Normal 2 2 2 3 2 6 5 3 4 2" xfId="13377"/>
    <cellStyle name="Normal 2 2 2 3 2 6 5 3 5" xfId="13378"/>
    <cellStyle name="Normal 2 2 2 3 2 6 5 3 5 2" xfId="13379"/>
    <cellStyle name="Normal 2 2 2 3 2 6 5 3 6" xfId="13380"/>
    <cellStyle name="Normal 2 2 2 3 2 6 5 3 6 2" xfId="13381"/>
    <cellStyle name="Normal 2 2 2 3 2 6 5 3 7" xfId="13382"/>
    <cellStyle name="Normal 2 2 2 3 2 6 5 3 7 2" xfId="13383"/>
    <cellStyle name="Normal 2 2 2 3 2 6 5 3 8" xfId="13384"/>
    <cellStyle name="Normal 2 2 2 3 2 6 5 3 8 2" xfId="13385"/>
    <cellStyle name="Normal 2 2 2 3 2 6 5 3 9" xfId="13386"/>
    <cellStyle name="Normal 2 2 2 3 2 6 5 3 9 2" xfId="13387"/>
    <cellStyle name="Normal 2 2 2 3 2 6 5 4" xfId="13388"/>
    <cellStyle name="Normal 2 2 2 3 2 6 5 4 2" xfId="13389"/>
    <cellStyle name="Normal 2 2 2 3 2 6 5 5" xfId="13390"/>
    <cellStyle name="Normal 2 2 2 3 2 6 5 5 2" xfId="13391"/>
    <cellStyle name="Normal 2 2 2 3 2 6 5 6" xfId="13392"/>
    <cellStyle name="Normal 2 2 2 3 2 6 5 6 2" xfId="13393"/>
    <cellStyle name="Normal 2 2 2 3 2 6 5 7" xfId="13394"/>
    <cellStyle name="Normal 2 2 2 3 2 6 5 7 2" xfId="13395"/>
    <cellStyle name="Normal 2 2 2 3 2 6 5 8" xfId="13396"/>
    <cellStyle name="Normal 2 2 2 3 2 6 5 8 2" xfId="13397"/>
    <cellStyle name="Normal 2 2 2 3 2 6 5 9" xfId="13398"/>
    <cellStyle name="Normal 2 2 2 3 2 6 5 9 2" xfId="13399"/>
    <cellStyle name="Normal 2 2 2 3 2 6 6" xfId="41852"/>
    <cellStyle name="Normal 2 2 2 3 2 7" xfId="13400"/>
    <cellStyle name="Normal 2 2 2 3 2 7 2" xfId="41853"/>
    <cellStyle name="Normal 2 2 2 3 2 8" xfId="13401"/>
    <cellStyle name="Normal 2 2 2 3 2 8 2" xfId="41854"/>
    <cellStyle name="Normal 2 2 2 3 2 9" xfId="13402"/>
    <cellStyle name="Normal 2 2 2 3 2 9 2" xfId="41855"/>
    <cellStyle name="Normal 2 2 2 3 3" xfId="13403"/>
    <cellStyle name="Normal 2 2 2 3 3 10" xfId="13404"/>
    <cellStyle name="Normal 2 2 2 3 3 10 2" xfId="13405"/>
    <cellStyle name="Normal 2 2 2 3 3 11" xfId="13406"/>
    <cellStyle name="Normal 2 2 2 3 3 11 2" xfId="13407"/>
    <cellStyle name="Normal 2 2 2 3 3 12" xfId="13408"/>
    <cellStyle name="Normal 2 2 2 3 3 12 2" xfId="13409"/>
    <cellStyle name="Normal 2 2 2 3 3 13" xfId="13410"/>
    <cellStyle name="Normal 2 2 2 3 3 13 2" xfId="13411"/>
    <cellStyle name="Normal 2 2 2 3 3 14" xfId="13412"/>
    <cellStyle name="Normal 2 2 2 3 3 14 2" xfId="13413"/>
    <cellStyle name="Normal 2 2 2 3 3 15" xfId="13414"/>
    <cellStyle name="Normal 2 2 2 3 3 15 2" xfId="13415"/>
    <cellStyle name="Normal 2 2 2 3 3 16" xfId="13416"/>
    <cellStyle name="Normal 2 2 2 3 3 16 2" xfId="13417"/>
    <cellStyle name="Normal 2 2 2 3 3 17" xfId="13418"/>
    <cellStyle name="Normal 2 2 2 3 3 17 2" xfId="13419"/>
    <cellStyle name="Normal 2 2 2 3 3 18" xfId="13420"/>
    <cellStyle name="Normal 2 2 2 3 3 2" xfId="13421"/>
    <cellStyle name="Normal 2 2 2 3 3 2 2" xfId="13422"/>
    <cellStyle name="Normal 2 2 2 3 3 2 2 10" xfId="13423"/>
    <cellStyle name="Normal 2 2 2 3 3 2 2 10 2" xfId="13424"/>
    <cellStyle name="Normal 2 2 2 3 3 2 2 11" xfId="13425"/>
    <cellStyle name="Normal 2 2 2 3 3 2 2 11 2" xfId="13426"/>
    <cellStyle name="Normal 2 2 2 3 3 2 2 12" xfId="13427"/>
    <cellStyle name="Normal 2 2 2 3 3 2 2 12 2" xfId="13428"/>
    <cellStyle name="Normal 2 2 2 3 3 2 2 13" xfId="13429"/>
    <cellStyle name="Normal 2 2 2 3 3 2 2 13 2" xfId="13430"/>
    <cellStyle name="Normal 2 2 2 3 3 2 2 14" xfId="13431"/>
    <cellStyle name="Normal 2 2 2 3 3 2 2 14 2" xfId="13432"/>
    <cellStyle name="Normal 2 2 2 3 3 2 2 15" xfId="13433"/>
    <cellStyle name="Normal 2 2 2 3 3 2 2 15 2" xfId="13434"/>
    <cellStyle name="Normal 2 2 2 3 3 2 2 16" xfId="13435"/>
    <cellStyle name="Normal 2 2 2 3 3 2 2 16 2" xfId="13436"/>
    <cellStyle name="Normal 2 2 2 3 3 2 2 17" xfId="13437"/>
    <cellStyle name="Normal 2 2 2 3 3 2 2 2" xfId="13438"/>
    <cellStyle name="Normal 2 2 2 3 3 2 2 2 2" xfId="41856"/>
    <cellStyle name="Normal 2 2 2 3 3 2 2 3" xfId="13439"/>
    <cellStyle name="Normal 2 2 2 3 3 2 2 3 2" xfId="41857"/>
    <cellStyle name="Normal 2 2 2 3 3 2 2 4" xfId="13440"/>
    <cellStyle name="Normal 2 2 2 3 3 2 2 4 2" xfId="41858"/>
    <cellStyle name="Normal 2 2 2 3 3 2 2 5" xfId="13441"/>
    <cellStyle name="Normal 2 2 2 3 3 2 2 5 2" xfId="41859"/>
    <cellStyle name="Normal 2 2 2 3 3 2 2 6" xfId="13442"/>
    <cellStyle name="Normal 2 2 2 3 3 2 2 6 10" xfId="13443"/>
    <cellStyle name="Normal 2 2 2 3 3 2 2 6 10 2" xfId="13444"/>
    <cellStyle name="Normal 2 2 2 3 3 2 2 6 11" xfId="13445"/>
    <cellStyle name="Normal 2 2 2 3 3 2 2 6 11 2" xfId="13446"/>
    <cellStyle name="Normal 2 2 2 3 3 2 2 6 12" xfId="13447"/>
    <cellStyle name="Normal 2 2 2 3 3 2 2 6 2" xfId="13448"/>
    <cellStyle name="Normal 2 2 2 3 3 2 2 6 2 10" xfId="13449"/>
    <cellStyle name="Normal 2 2 2 3 3 2 2 6 2 10 2" xfId="13450"/>
    <cellStyle name="Normal 2 2 2 3 3 2 2 6 2 11" xfId="13451"/>
    <cellStyle name="Normal 2 2 2 3 3 2 2 6 2 2" xfId="13452"/>
    <cellStyle name="Normal 2 2 2 3 3 2 2 6 2 2 2" xfId="13453"/>
    <cellStyle name="Normal 2 2 2 3 3 2 2 6 2 3" xfId="13454"/>
    <cellStyle name="Normal 2 2 2 3 3 2 2 6 2 3 2" xfId="13455"/>
    <cellStyle name="Normal 2 2 2 3 3 2 2 6 2 4" xfId="13456"/>
    <cellStyle name="Normal 2 2 2 3 3 2 2 6 2 4 2" xfId="13457"/>
    <cellStyle name="Normal 2 2 2 3 3 2 2 6 2 5" xfId="13458"/>
    <cellStyle name="Normal 2 2 2 3 3 2 2 6 2 5 2" xfId="13459"/>
    <cellStyle name="Normal 2 2 2 3 3 2 2 6 2 6" xfId="13460"/>
    <cellStyle name="Normal 2 2 2 3 3 2 2 6 2 6 2" xfId="13461"/>
    <cellStyle name="Normal 2 2 2 3 3 2 2 6 2 7" xfId="13462"/>
    <cellStyle name="Normal 2 2 2 3 3 2 2 6 2 7 2" xfId="13463"/>
    <cellStyle name="Normal 2 2 2 3 3 2 2 6 2 8" xfId="13464"/>
    <cellStyle name="Normal 2 2 2 3 3 2 2 6 2 8 2" xfId="13465"/>
    <cellStyle name="Normal 2 2 2 3 3 2 2 6 2 9" xfId="13466"/>
    <cellStyle name="Normal 2 2 2 3 3 2 2 6 2 9 2" xfId="13467"/>
    <cellStyle name="Normal 2 2 2 3 3 2 2 6 3" xfId="13468"/>
    <cellStyle name="Normal 2 2 2 3 3 2 2 6 3 2" xfId="13469"/>
    <cellStyle name="Normal 2 2 2 3 3 2 2 6 4" xfId="13470"/>
    <cellStyle name="Normal 2 2 2 3 3 2 2 6 4 2" xfId="13471"/>
    <cellStyle name="Normal 2 2 2 3 3 2 2 6 5" xfId="13472"/>
    <cellStyle name="Normal 2 2 2 3 3 2 2 6 5 2" xfId="13473"/>
    <cellStyle name="Normal 2 2 2 3 3 2 2 6 6" xfId="13474"/>
    <cellStyle name="Normal 2 2 2 3 3 2 2 6 6 2" xfId="13475"/>
    <cellStyle name="Normal 2 2 2 3 3 2 2 6 7" xfId="13476"/>
    <cellStyle name="Normal 2 2 2 3 3 2 2 6 7 2" xfId="13477"/>
    <cellStyle name="Normal 2 2 2 3 3 2 2 6 8" xfId="13478"/>
    <cellStyle name="Normal 2 2 2 3 3 2 2 6 8 2" xfId="13479"/>
    <cellStyle name="Normal 2 2 2 3 3 2 2 6 9" xfId="13480"/>
    <cellStyle name="Normal 2 2 2 3 3 2 2 6 9 2" xfId="13481"/>
    <cellStyle name="Normal 2 2 2 3 3 2 2 7" xfId="13482"/>
    <cellStyle name="Normal 2 2 2 3 3 2 2 7 10" xfId="13483"/>
    <cellStyle name="Normal 2 2 2 3 3 2 2 7 10 2" xfId="13484"/>
    <cellStyle name="Normal 2 2 2 3 3 2 2 7 11" xfId="13485"/>
    <cellStyle name="Normal 2 2 2 3 3 2 2 7 2" xfId="13486"/>
    <cellStyle name="Normal 2 2 2 3 3 2 2 7 2 2" xfId="13487"/>
    <cellStyle name="Normal 2 2 2 3 3 2 2 7 3" xfId="13488"/>
    <cellStyle name="Normal 2 2 2 3 3 2 2 7 3 2" xfId="13489"/>
    <cellStyle name="Normal 2 2 2 3 3 2 2 7 4" xfId="13490"/>
    <cellStyle name="Normal 2 2 2 3 3 2 2 7 4 2" xfId="13491"/>
    <cellStyle name="Normal 2 2 2 3 3 2 2 7 5" xfId="13492"/>
    <cellStyle name="Normal 2 2 2 3 3 2 2 7 5 2" xfId="13493"/>
    <cellStyle name="Normal 2 2 2 3 3 2 2 7 6" xfId="13494"/>
    <cellStyle name="Normal 2 2 2 3 3 2 2 7 6 2" xfId="13495"/>
    <cellStyle name="Normal 2 2 2 3 3 2 2 7 7" xfId="13496"/>
    <cellStyle name="Normal 2 2 2 3 3 2 2 7 7 2" xfId="13497"/>
    <cellStyle name="Normal 2 2 2 3 3 2 2 7 8" xfId="13498"/>
    <cellStyle name="Normal 2 2 2 3 3 2 2 7 8 2" xfId="13499"/>
    <cellStyle name="Normal 2 2 2 3 3 2 2 7 9" xfId="13500"/>
    <cellStyle name="Normal 2 2 2 3 3 2 2 7 9 2" xfId="13501"/>
    <cellStyle name="Normal 2 2 2 3 3 2 2 8" xfId="13502"/>
    <cellStyle name="Normal 2 2 2 3 3 2 2 8 2" xfId="13503"/>
    <cellStyle name="Normal 2 2 2 3 3 2 2 9" xfId="13504"/>
    <cellStyle name="Normal 2 2 2 3 3 2 2 9 2" xfId="13505"/>
    <cellStyle name="Normal 2 2 2 3 3 2 3" xfId="13506"/>
    <cellStyle name="Normal 2 2 2 3 3 2 3 10" xfId="13507"/>
    <cellStyle name="Normal 2 2 2 3 3 2 3 10 2" xfId="13508"/>
    <cellStyle name="Normal 2 2 2 3 3 2 3 11" xfId="13509"/>
    <cellStyle name="Normal 2 2 2 3 3 2 3 11 2" xfId="13510"/>
    <cellStyle name="Normal 2 2 2 3 3 2 3 12" xfId="13511"/>
    <cellStyle name="Normal 2 2 2 3 3 2 3 12 2" xfId="13512"/>
    <cellStyle name="Normal 2 2 2 3 3 2 3 13" xfId="13513"/>
    <cellStyle name="Normal 2 2 2 3 3 2 3 2" xfId="13514"/>
    <cellStyle name="Normal 2 2 2 3 3 2 3 2 10" xfId="13515"/>
    <cellStyle name="Normal 2 2 2 3 3 2 3 2 10 2" xfId="13516"/>
    <cellStyle name="Normal 2 2 2 3 3 2 3 2 11" xfId="13517"/>
    <cellStyle name="Normal 2 2 2 3 3 2 3 2 11 2" xfId="13518"/>
    <cellStyle name="Normal 2 2 2 3 3 2 3 2 12" xfId="13519"/>
    <cellStyle name="Normal 2 2 2 3 3 2 3 2 2" xfId="13520"/>
    <cellStyle name="Normal 2 2 2 3 3 2 3 2 2 10" xfId="13521"/>
    <cellStyle name="Normal 2 2 2 3 3 2 3 2 2 10 2" xfId="13522"/>
    <cellStyle name="Normal 2 2 2 3 3 2 3 2 2 11" xfId="13523"/>
    <cellStyle name="Normal 2 2 2 3 3 2 3 2 2 2" xfId="13524"/>
    <cellStyle name="Normal 2 2 2 3 3 2 3 2 2 2 2" xfId="13525"/>
    <cellStyle name="Normal 2 2 2 3 3 2 3 2 2 3" xfId="13526"/>
    <cellStyle name="Normal 2 2 2 3 3 2 3 2 2 3 2" xfId="13527"/>
    <cellStyle name="Normal 2 2 2 3 3 2 3 2 2 4" xfId="13528"/>
    <cellStyle name="Normal 2 2 2 3 3 2 3 2 2 4 2" xfId="13529"/>
    <cellStyle name="Normal 2 2 2 3 3 2 3 2 2 5" xfId="13530"/>
    <cellStyle name="Normal 2 2 2 3 3 2 3 2 2 5 2" xfId="13531"/>
    <cellStyle name="Normal 2 2 2 3 3 2 3 2 2 6" xfId="13532"/>
    <cellStyle name="Normal 2 2 2 3 3 2 3 2 2 6 2" xfId="13533"/>
    <cellStyle name="Normal 2 2 2 3 3 2 3 2 2 7" xfId="13534"/>
    <cellStyle name="Normal 2 2 2 3 3 2 3 2 2 7 2" xfId="13535"/>
    <cellStyle name="Normal 2 2 2 3 3 2 3 2 2 8" xfId="13536"/>
    <cellStyle name="Normal 2 2 2 3 3 2 3 2 2 8 2" xfId="13537"/>
    <cellStyle name="Normal 2 2 2 3 3 2 3 2 2 9" xfId="13538"/>
    <cellStyle name="Normal 2 2 2 3 3 2 3 2 2 9 2" xfId="13539"/>
    <cellStyle name="Normal 2 2 2 3 3 2 3 2 3" xfId="13540"/>
    <cellStyle name="Normal 2 2 2 3 3 2 3 2 3 2" xfId="13541"/>
    <cellStyle name="Normal 2 2 2 3 3 2 3 2 4" xfId="13542"/>
    <cellStyle name="Normal 2 2 2 3 3 2 3 2 4 2" xfId="13543"/>
    <cellStyle name="Normal 2 2 2 3 3 2 3 2 5" xfId="13544"/>
    <cellStyle name="Normal 2 2 2 3 3 2 3 2 5 2" xfId="13545"/>
    <cellStyle name="Normal 2 2 2 3 3 2 3 2 6" xfId="13546"/>
    <cellStyle name="Normal 2 2 2 3 3 2 3 2 6 2" xfId="13547"/>
    <cellStyle name="Normal 2 2 2 3 3 2 3 2 7" xfId="13548"/>
    <cellStyle name="Normal 2 2 2 3 3 2 3 2 7 2" xfId="13549"/>
    <cellStyle name="Normal 2 2 2 3 3 2 3 2 8" xfId="13550"/>
    <cellStyle name="Normal 2 2 2 3 3 2 3 2 8 2" xfId="13551"/>
    <cellStyle name="Normal 2 2 2 3 3 2 3 2 9" xfId="13552"/>
    <cellStyle name="Normal 2 2 2 3 3 2 3 2 9 2" xfId="13553"/>
    <cellStyle name="Normal 2 2 2 3 3 2 3 3" xfId="13554"/>
    <cellStyle name="Normal 2 2 2 3 3 2 3 3 10" xfId="13555"/>
    <cellStyle name="Normal 2 2 2 3 3 2 3 3 10 2" xfId="13556"/>
    <cellStyle name="Normal 2 2 2 3 3 2 3 3 11" xfId="13557"/>
    <cellStyle name="Normal 2 2 2 3 3 2 3 3 2" xfId="13558"/>
    <cellStyle name="Normal 2 2 2 3 3 2 3 3 2 2" xfId="13559"/>
    <cellStyle name="Normal 2 2 2 3 3 2 3 3 3" xfId="13560"/>
    <cellStyle name="Normal 2 2 2 3 3 2 3 3 3 2" xfId="13561"/>
    <cellStyle name="Normal 2 2 2 3 3 2 3 3 4" xfId="13562"/>
    <cellStyle name="Normal 2 2 2 3 3 2 3 3 4 2" xfId="13563"/>
    <cellStyle name="Normal 2 2 2 3 3 2 3 3 5" xfId="13564"/>
    <cellStyle name="Normal 2 2 2 3 3 2 3 3 5 2" xfId="13565"/>
    <cellStyle name="Normal 2 2 2 3 3 2 3 3 6" xfId="13566"/>
    <cellStyle name="Normal 2 2 2 3 3 2 3 3 6 2" xfId="13567"/>
    <cellStyle name="Normal 2 2 2 3 3 2 3 3 7" xfId="13568"/>
    <cellStyle name="Normal 2 2 2 3 3 2 3 3 7 2" xfId="13569"/>
    <cellStyle name="Normal 2 2 2 3 3 2 3 3 8" xfId="13570"/>
    <cellStyle name="Normal 2 2 2 3 3 2 3 3 8 2" xfId="13571"/>
    <cellStyle name="Normal 2 2 2 3 3 2 3 3 9" xfId="13572"/>
    <cellStyle name="Normal 2 2 2 3 3 2 3 3 9 2" xfId="13573"/>
    <cellStyle name="Normal 2 2 2 3 3 2 3 4" xfId="13574"/>
    <cellStyle name="Normal 2 2 2 3 3 2 3 4 2" xfId="13575"/>
    <cellStyle name="Normal 2 2 2 3 3 2 3 5" xfId="13576"/>
    <cellStyle name="Normal 2 2 2 3 3 2 3 5 2" xfId="13577"/>
    <cellStyle name="Normal 2 2 2 3 3 2 3 6" xfId="13578"/>
    <cellStyle name="Normal 2 2 2 3 3 2 3 6 2" xfId="13579"/>
    <cellStyle name="Normal 2 2 2 3 3 2 3 7" xfId="13580"/>
    <cellStyle name="Normal 2 2 2 3 3 2 3 7 2" xfId="13581"/>
    <cellStyle name="Normal 2 2 2 3 3 2 3 8" xfId="13582"/>
    <cellStyle name="Normal 2 2 2 3 3 2 3 8 2" xfId="13583"/>
    <cellStyle name="Normal 2 2 2 3 3 2 3 9" xfId="13584"/>
    <cellStyle name="Normal 2 2 2 3 3 2 3 9 2" xfId="13585"/>
    <cellStyle name="Normal 2 2 2 3 3 2 4" xfId="13586"/>
    <cellStyle name="Normal 2 2 2 3 3 2 4 10" xfId="13587"/>
    <cellStyle name="Normal 2 2 2 3 3 2 4 10 2" xfId="13588"/>
    <cellStyle name="Normal 2 2 2 3 3 2 4 11" xfId="13589"/>
    <cellStyle name="Normal 2 2 2 3 3 2 4 11 2" xfId="13590"/>
    <cellStyle name="Normal 2 2 2 3 3 2 4 12" xfId="13591"/>
    <cellStyle name="Normal 2 2 2 3 3 2 4 12 2" xfId="13592"/>
    <cellStyle name="Normal 2 2 2 3 3 2 4 13" xfId="13593"/>
    <cellStyle name="Normal 2 2 2 3 3 2 4 2" xfId="13594"/>
    <cellStyle name="Normal 2 2 2 3 3 2 4 2 10" xfId="13595"/>
    <cellStyle name="Normal 2 2 2 3 3 2 4 2 10 2" xfId="13596"/>
    <cellStyle name="Normal 2 2 2 3 3 2 4 2 11" xfId="13597"/>
    <cellStyle name="Normal 2 2 2 3 3 2 4 2 11 2" xfId="13598"/>
    <cellStyle name="Normal 2 2 2 3 3 2 4 2 12" xfId="13599"/>
    <cellStyle name="Normal 2 2 2 3 3 2 4 2 2" xfId="13600"/>
    <cellStyle name="Normal 2 2 2 3 3 2 4 2 2 10" xfId="13601"/>
    <cellStyle name="Normal 2 2 2 3 3 2 4 2 2 10 2" xfId="13602"/>
    <cellStyle name="Normal 2 2 2 3 3 2 4 2 2 11" xfId="13603"/>
    <cellStyle name="Normal 2 2 2 3 3 2 4 2 2 2" xfId="13604"/>
    <cellStyle name="Normal 2 2 2 3 3 2 4 2 2 2 2" xfId="13605"/>
    <cellStyle name="Normal 2 2 2 3 3 2 4 2 2 3" xfId="13606"/>
    <cellStyle name="Normal 2 2 2 3 3 2 4 2 2 3 2" xfId="13607"/>
    <cellStyle name="Normal 2 2 2 3 3 2 4 2 2 4" xfId="13608"/>
    <cellStyle name="Normal 2 2 2 3 3 2 4 2 2 4 2" xfId="13609"/>
    <cellStyle name="Normal 2 2 2 3 3 2 4 2 2 5" xfId="13610"/>
    <cellStyle name="Normal 2 2 2 3 3 2 4 2 2 5 2" xfId="13611"/>
    <cellStyle name="Normal 2 2 2 3 3 2 4 2 2 6" xfId="13612"/>
    <cellStyle name="Normal 2 2 2 3 3 2 4 2 2 6 2" xfId="13613"/>
    <cellStyle name="Normal 2 2 2 3 3 2 4 2 2 7" xfId="13614"/>
    <cellStyle name="Normal 2 2 2 3 3 2 4 2 2 7 2" xfId="13615"/>
    <cellStyle name="Normal 2 2 2 3 3 2 4 2 2 8" xfId="13616"/>
    <cellStyle name="Normal 2 2 2 3 3 2 4 2 2 8 2" xfId="13617"/>
    <cellStyle name="Normal 2 2 2 3 3 2 4 2 2 9" xfId="13618"/>
    <cellStyle name="Normal 2 2 2 3 3 2 4 2 2 9 2" xfId="13619"/>
    <cellStyle name="Normal 2 2 2 3 3 2 4 2 3" xfId="13620"/>
    <cellStyle name="Normal 2 2 2 3 3 2 4 2 3 2" xfId="13621"/>
    <cellStyle name="Normal 2 2 2 3 3 2 4 2 4" xfId="13622"/>
    <cellStyle name="Normal 2 2 2 3 3 2 4 2 4 2" xfId="13623"/>
    <cellStyle name="Normal 2 2 2 3 3 2 4 2 5" xfId="13624"/>
    <cellStyle name="Normal 2 2 2 3 3 2 4 2 5 2" xfId="13625"/>
    <cellStyle name="Normal 2 2 2 3 3 2 4 2 6" xfId="13626"/>
    <cellStyle name="Normal 2 2 2 3 3 2 4 2 6 2" xfId="13627"/>
    <cellStyle name="Normal 2 2 2 3 3 2 4 2 7" xfId="13628"/>
    <cellStyle name="Normal 2 2 2 3 3 2 4 2 7 2" xfId="13629"/>
    <cellStyle name="Normal 2 2 2 3 3 2 4 2 8" xfId="13630"/>
    <cellStyle name="Normal 2 2 2 3 3 2 4 2 8 2" xfId="13631"/>
    <cellStyle name="Normal 2 2 2 3 3 2 4 2 9" xfId="13632"/>
    <cellStyle name="Normal 2 2 2 3 3 2 4 2 9 2" xfId="13633"/>
    <cellStyle name="Normal 2 2 2 3 3 2 4 3" xfId="13634"/>
    <cellStyle name="Normal 2 2 2 3 3 2 4 3 10" xfId="13635"/>
    <cellStyle name="Normal 2 2 2 3 3 2 4 3 10 2" xfId="13636"/>
    <cellStyle name="Normal 2 2 2 3 3 2 4 3 11" xfId="13637"/>
    <cellStyle name="Normal 2 2 2 3 3 2 4 3 2" xfId="13638"/>
    <cellStyle name="Normal 2 2 2 3 3 2 4 3 2 2" xfId="13639"/>
    <cellStyle name="Normal 2 2 2 3 3 2 4 3 3" xfId="13640"/>
    <cellStyle name="Normal 2 2 2 3 3 2 4 3 3 2" xfId="13641"/>
    <cellStyle name="Normal 2 2 2 3 3 2 4 3 4" xfId="13642"/>
    <cellStyle name="Normal 2 2 2 3 3 2 4 3 4 2" xfId="13643"/>
    <cellStyle name="Normal 2 2 2 3 3 2 4 3 5" xfId="13644"/>
    <cellStyle name="Normal 2 2 2 3 3 2 4 3 5 2" xfId="13645"/>
    <cellStyle name="Normal 2 2 2 3 3 2 4 3 6" xfId="13646"/>
    <cellStyle name="Normal 2 2 2 3 3 2 4 3 6 2" xfId="13647"/>
    <cellStyle name="Normal 2 2 2 3 3 2 4 3 7" xfId="13648"/>
    <cellStyle name="Normal 2 2 2 3 3 2 4 3 7 2" xfId="13649"/>
    <cellStyle name="Normal 2 2 2 3 3 2 4 3 8" xfId="13650"/>
    <cellStyle name="Normal 2 2 2 3 3 2 4 3 8 2" xfId="13651"/>
    <cellStyle name="Normal 2 2 2 3 3 2 4 3 9" xfId="13652"/>
    <cellStyle name="Normal 2 2 2 3 3 2 4 3 9 2" xfId="13653"/>
    <cellStyle name="Normal 2 2 2 3 3 2 4 4" xfId="13654"/>
    <cellStyle name="Normal 2 2 2 3 3 2 4 4 2" xfId="13655"/>
    <cellStyle name="Normal 2 2 2 3 3 2 4 5" xfId="13656"/>
    <cellStyle name="Normal 2 2 2 3 3 2 4 5 2" xfId="13657"/>
    <cellStyle name="Normal 2 2 2 3 3 2 4 6" xfId="13658"/>
    <cellStyle name="Normal 2 2 2 3 3 2 4 6 2" xfId="13659"/>
    <cellStyle name="Normal 2 2 2 3 3 2 4 7" xfId="13660"/>
    <cellStyle name="Normal 2 2 2 3 3 2 4 7 2" xfId="13661"/>
    <cellStyle name="Normal 2 2 2 3 3 2 4 8" xfId="13662"/>
    <cellStyle name="Normal 2 2 2 3 3 2 4 8 2" xfId="13663"/>
    <cellStyle name="Normal 2 2 2 3 3 2 4 9" xfId="13664"/>
    <cellStyle name="Normal 2 2 2 3 3 2 4 9 2" xfId="13665"/>
    <cellStyle name="Normal 2 2 2 3 3 2 5" xfId="13666"/>
    <cellStyle name="Normal 2 2 2 3 3 2 5 10" xfId="13667"/>
    <cellStyle name="Normal 2 2 2 3 3 2 5 10 2" xfId="13668"/>
    <cellStyle name="Normal 2 2 2 3 3 2 5 11" xfId="13669"/>
    <cellStyle name="Normal 2 2 2 3 3 2 5 11 2" xfId="13670"/>
    <cellStyle name="Normal 2 2 2 3 3 2 5 12" xfId="13671"/>
    <cellStyle name="Normal 2 2 2 3 3 2 5 12 2" xfId="13672"/>
    <cellStyle name="Normal 2 2 2 3 3 2 5 13" xfId="13673"/>
    <cellStyle name="Normal 2 2 2 3 3 2 5 2" xfId="13674"/>
    <cellStyle name="Normal 2 2 2 3 3 2 5 2 10" xfId="13675"/>
    <cellStyle name="Normal 2 2 2 3 3 2 5 2 10 2" xfId="13676"/>
    <cellStyle name="Normal 2 2 2 3 3 2 5 2 11" xfId="13677"/>
    <cellStyle name="Normal 2 2 2 3 3 2 5 2 11 2" xfId="13678"/>
    <cellStyle name="Normal 2 2 2 3 3 2 5 2 12" xfId="13679"/>
    <cellStyle name="Normal 2 2 2 3 3 2 5 2 2" xfId="13680"/>
    <cellStyle name="Normal 2 2 2 3 3 2 5 2 2 10" xfId="13681"/>
    <cellStyle name="Normal 2 2 2 3 3 2 5 2 2 10 2" xfId="13682"/>
    <cellStyle name="Normal 2 2 2 3 3 2 5 2 2 11" xfId="13683"/>
    <cellStyle name="Normal 2 2 2 3 3 2 5 2 2 2" xfId="13684"/>
    <cellStyle name="Normal 2 2 2 3 3 2 5 2 2 2 2" xfId="13685"/>
    <cellStyle name="Normal 2 2 2 3 3 2 5 2 2 3" xfId="13686"/>
    <cellStyle name="Normal 2 2 2 3 3 2 5 2 2 3 2" xfId="13687"/>
    <cellStyle name="Normal 2 2 2 3 3 2 5 2 2 4" xfId="13688"/>
    <cellStyle name="Normal 2 2 2 3 3 2 5 2 2 4 2" xfId="13689"/>
    <cellStyle name="Normal 2 2 2 3 3 2 5 2 2 5" xfId="13690"/>
    <cellStyle name="Normal 2 2 2 3 3 2 5 2 2 5 2" xfId="13691"/>
    <cellStyle name="Normal 2 2 2 3 3 2 5 2 2 6" xfId="13692"/>
    <cellStyle name="Normal 2 2 2 3 3 2 5 2 2 6 2" xfId="13693"/>
    <cellStyle name="Normal 2 2 2 3 3 2 5 2 2 7" xfId="13694"/>
    <cellStyle name="Normal 2 2 2 3 3 2 5 2 2 7 2" xfId="13695"/>
    <cellStyle name="Normal 2 2 2 3 3 2 5 2 2 8" xfId="13696"/>
    <cellStyle name="Normal 2 2 2 3 3 2 5 2 2 8 2" xfId="13697"/>
    <cellStyle name="Normal 2 2 2 3 3 2 5 2 2 9" xfId="13698"/>
    <cellStyle name="Normal 2 2 2 3 3 2 5 2 2 9 2" xfId="13699"/>
    <cellStyle name="Normal 2 2 2 3 3 2 5 2 3" xfId="13700"/>
    <cellStyle name="Normal 2 2 2 3 3 2 5 2 3 2" xfId="13701"/>
    <cellStyle name="Normal 2 2 2 3 3 2 5 2 4" xfId="13702"/>
    <cellStyle name="Normal 2 2 2 3 3 2 5 2 4 2" xfId="13703"/>
    <cellStyle name="Normal 2 2 2 3 3 2 5 2 5" xfId="13704"/>
    <cellStyle name="Normal 2 2 2 3 3 2 5 2 5 2" xfId="13705"/>
    <cellStyle name="Normal 2 2 2 3 3 2 5 2 6" xfId="13706"/>
    <cellStyle name="Normal 2 2 2 3 3 2 5 2 6 2" xfId="13707"/>
    <cellStyle name="Normal 2 2 2 3 3 2 5 2 7" xfId="13708"/>
    <cellStyle name="Normal 2 2 2 3 3 2 5 2 7 2" xfId="13709"/>
    <cellStyle name="Normal 2 2 2 3 3 2 5 2 8" xfId="13710"/>
    <cellStyle name="Normal 2 2 2 3 3 2 5 2 8 2" xfId="13711"/>
    <cellStyle name="Normal 2 2 2 3 3 2 5 2 9" xfId="13712"/>
    <cellStyle name="Normal 2 2 2 3 3 2 5 2 9 2" xfId="13713"/>
    <cellStyle name="Normal 2 2 2 3 3 2 5 3" xfId="13714"/>
    <cellStyle name="Normal 2 2 2 3 3 2 5 3 10" xfId="13715"/>
    <cellStyle name="Normal 2 2 2 3 3 2 5 3 10 2" xfId="13716"/>
    <cellStyle name="Normal 2 2 2 3 3 2 5 3 11" xfId="13717"/>
    <cellStyle name="Normal 2 2 2 3 3 2 5 3 2" xfId="13718"/>
    <cellStyle name="Normal 2 2 2 3 3 2 5 3 2 2" xfId="13719"/>
    <cellStyle name="Normal 2 2 2 3 3 2 5 3 3" xfId="13720"/>
    <cellStyle name="Normal 2 2 2 3 3 2 5 3 3 2" xfId="13721"/>
    <cellStyle name="Normal 2 2 2 3 3 2 5 3 4" xfId="13722"/>
    <cellStyle name="Normal 2 2 2 3 3 2 5 3 4 2" xfId="13723"/>
    <cellStyle name="Normal 2 2 2 3 3 2 5 3 5" xfId="13724"/>
    <cellStyle name="Normal 2 2 2 3 3 2 5 3 5 2" xfId="13725"/>
    <cellStyle name="Normal 2 2 2 3 3 2 5 3 6" xfId="13726"/>
    <cellStyle name="Normal 2 2 2 3 3 2 5 3 6 2" xfId="13727"/>
    <cellStyle name="Normal 2 2 2 3 3 2 5 3 7" xfId="13728"/>
    <cellStyle name="Normal 2 2 2 3 3 2 5 3 7 2" xfId="13729"/>
    <cellStyle name="Normal 2 2 2 3 3 2 5 3 8" xfId="13730"/>
    <cellStyle name="Normal 2 2 2 3 3 2 5 3 8 2" xfId="13731"/>
    <cellStyle name="Normal 2 2 2 3 3 2 5 3 9" xfId="13732"/>
    <cellStyle name="Normal 2 2 2 3 3 2 5 3 9 2" xfId="13733"/>
    <cellStyle name="Normal 2 2 2 3 3 2 5 4" xfId="13734"/>
    <cellStyle name="Normal 2 2 2 3 3 2 5 4 2" xfId="13735"/>
    <cellStyle name="Normal 2 2 2 3 3 2 5 5" xfId="13736"/>
    <cellStyle name="Normal 2 2 2 3 3 2 5 5 2" xfId="13737"/>
    <cellStyle name="Normal 2 2 2 3 3 2 5 6" xfId="13738"/>
    <cellStyle name="Normal 2 2 2 3 3 2 5 6 2" xfId="13739"/>
    <cellStyle name="Normal 2 2 2 3 3 2 5 7" xfId="13740"/>
    <cellStyle name="Normal 2 2 2 3 3 2 5 7 2" xfId="13741"/>
    <cellStyle name="Normal 2 2 2 3 3 2 5 8" xfId="13742"/>
    <cellStyle name="Normal 2 2 2 3 3 2 5 8 2" xfId="13743"/>
    <cellStyle name="Normal 2 2 2 3 3 2 5 9" xfId="13744"/>
    <cellStyle name="Normal 2 2 2 3 3 2 5 9 2" xfId="13745"/>
    <cellStyle name="Normal 2 2 2 3 3 2 6" xfId="41860"/>
    <cellStyle name="Normal 2 2 2 3 3 3" xfId="13746"/>
    <cellStyle name="Normal 2 2 2 3 3 3 2" xfId="41861"/>
    <cellStyle name="Normal 2 2 2 3 3 4" xfId="13747"/>
    <cellStyle name="Normal 2 2 2 3 3 4 2" xfId="41862"/>
    <cellStyle name="Normal 2 2 2 3 3 5" xfId="13748"/>
    <cellStyle name="Normal 2 2 2 3 3 5 2" xfId="41863"/>
    <cellStyle name="Normal 2 2 2 3 3 6" xfId="13749"/>
    <cellStyle name="Normal 2 2 2 3 3 6 2" xfId="41864"/>
    <cellStyle name="Normal 2 2 2 3 3 7" xfId="13750"/>
    <cellStyle name="Normal 2 2 2 3 3 7 10" xfId="13751"/>
    <cellStyle name="Normal 2 2 2 3 3 7 10 2" xfId="13752"/>
    <cellStyle name="Normal 2 2 2 3 3 7 11" xfId="13753"/>
    <cellStyle name="Normal 2 2 2 3 3 7 11 2" xfId="13754"/>
    <cellStyle name="Normal 2 2 2 3 3 7 12" xfId="13755"/>
    <cellStyle name="Normal 2 2 2 3 3 7 2" xfId="13756"/>
    <cellStyle name="Normal 2 2 2 3 3 7 2 10" xfId="13757"/>
    <cellStyle name="Normal 2 2 2 3 3 7 2 10 2" xfId="13758"/>
    <cellStyle name="Normal 2 2 2 3 3 7 2 11" xfId="13759"/>
    <cellStyle name="Normal 2 2 2 3 3 7 2 2" xfId="13760"/>
    <cellStyle name="Normal 2 2 2 3 3 7 2 2 2" xfId="13761"/>
    <cellStyle name="Normal 2 2 2 3 3 7 2 3" xfId="13762"/>
    <cellStyle name="Normal 2 2 2 3 3 7 2 3 2" xfId="13763"/>
    <cellStyle name="Normal 2 2 2 3 3 7 2 4" xfId="13764"/>
    <cellStyle name="Normal 2 2 2 3 3 7 2 4 2" xfId="13765"/>
    <cellStyle name="Normal 2 2 2 3 3 7 2 5" xfId="13766"/>
    <cellStyle name="Normal 2 2 2 3 3 7 2 5 2" xfId="13767"/>
    <cellStyle name="Normal 2 2 2 3 3 7 2 6" xfId="13768"/>
    <cellStyle name="Normal 2 2 2 3 3 7 2 6 2" xfId="13769"/>
    <cellStyle name="Normal 2 2 2 3 3 7 2 7" xfId="13770"/>
    <cellStyle name="Normal 2 2 2 3 3 7 2 7 2" xfId="13771"/>
    <cellStyle name="Normal 2 2 2 3 3 7 2 8" xfId="13772"/>
    <cellStyle name="Normal 2 2 2 3 3 7 2 8 2" xfId="13773"/>
    <cellStyle name="Normal 2 2 2 3 3 7 2 9" xfId="13774"/>
    <cellStyle name="Normal 2 2 2 3 3 7 2 9 2" xfId="13775"/>
    <cellStyle name="Normal 2 2 2 3 3 7 3" xfId="13776"/>
    <cellStyle name="Normal 2 2 2 3 3 7 3 2" xfId="13777"/>
    <cellStyle name="Normal 2 2 2 3 3 7 4" xfId="13778"/>
    <cellStyle name="Normal 2 2 2 3 3 7 4 2" xfId="13779"/>
    <cellStyle name="Normal 2 2 2 3 3 7 5" xfId="13780"/>
    <cellStyle name="Normal 2 2 2 3 3 7 5 2" xfId="13781"/>
    <cellStyle name="Normal 2 2 2 3 3 7 6" xfId="13782"/>
    <cellStyle name="Normal 2 2 2 3 3 7 6 2" xfId="13783"/>
    <cellStyle name="Normal 2 2 2 3 3 7 7" xfId="13784"/>
    <cellStyle name="Normal 2 2 2 3 3 7 7 2" xfId="13785"/>
    <cellStyle name="Normal 2 2 2 3 3 7 8" xfId="13786"/>
    <cellStyle name="Normal 2 2 2 3 3 7 8 2" xfId="13787"/>
    <cellStyle name="Normal 2 2 2 3 3 7 9" xfId="13788"/>
    <cellStyle name="Normal 2 2 2 3 3 7 9 2" xfId="13789"/>
    <cellStyle name="Normal 2 2 2 3 3 8" xfId="13790"/>
    <cellStyle name="Normal 2 2 2 3 3 8 10" xfId="13791"/>
    <cellStyle name="Normal 2 2 2 3 3 8 10 2" xfId="13792"/>
    <cellStyle name="Normal 2 2 2 3 3 8 11" xfId="13793"/>
    <cellStyle name="Normal 2 2 2 3 3 8 2" xfId="13794"/>
    <cellStyle name="Normal 2 2 2 3 3 8 2 2" xfId="13795"/>
    <cellStyle name="Normal 2 2 2 3 3 8 3" xfId="13796"/>
    <cellStyle name="Normal 2 2 2 3 3 8 3 2" xfId="13797"/>
    <cellStyle name="Normal 2 2 2 3 3 8 4" xfId="13798"/>
    <cellStyle name="Normal 2 2 2 3 3 8 4 2" xfId="13799"/>
    <cellStyle name="Normal 2 2 2 3 3 8 5" xfId="13800"/>
    <cellStyle name="Normal 2 2 2 3 3 8 5 2" xfId="13801"/>
    <cellStyle name="Normal 2 2 2 3 3 8 6" xfId="13802"/>
    <cellStyle name="Normal 2 2 2 3 3 8 6 2" xfId="13803"/>
    <cellStyle name="Normal 2 2 2 3 3 8 7" xfId="13804"/>
    <cellStyle name="Normal 2 2 2 3 3 8 7 2" xfId="13805"/>
    <cellStyle name="Normal 2 2 2 3 3 8 8" xfId="13806"/>
    <cellStyle name="Normal 2 2 2 3 3 8 8 2" xfId="13807"/>
    <cellStyle name="Normal 2 2 2 3 3 8 9" xfId="13808"/>
    <cellStyle name="Normal 2 2 2 3 3 8 9 2" xfId="13809"/>
    <cellStyle name="Normal 2 2 2 3 3 9" xfId="13810"/>
    <cellStyle name="Normal 2 2 2 3 3 9 2" xfId="13811"/>
    <cellStyle name="Normal 2 2 2 3 4" xfId="13812"/>
    <cellStyle name="Normal 2 2 2 3 4 2" xfId="41865"/>
    <cellStyle name="Normal 2 2 2 3 5" xfId="13813"/>
    <cellStyle name="Normal 2 2 2 3 5 2" xfId="41866"/>
    <cellStyle name="Normal 2 2 2 3 6" xfId="13814"/>
    <cellStyle name="Normal 2 2 2 3 6 10" xfId="13815"/>
    <cellStyle name="Normal 2 2 2 3 6 10 2" xfId="13816"/>
    <cellStyle name="Normal 2 2 2 3 6 11" xfId="13817"/>
    <cellStyle name="Normal 2 2 2 3 6 11 2" xfId="13818"/>
    <cellStyle name="Normal 2 2 2 3 6 12" xfId="13819"/>
    <cellStyle name="Normal 2 2 2 3 6 12 2" xfId="13820"/>
    <cellStyle name="Normal 2 2 2 3 6 13" xfId="13821"/>
    <cellStyle name="Normal 2 2 2 3 6 13 2" xfId="13822"/>
    <cellStyle name="Normal 2 2 2 3 6 14" xfId="13823"/>
    <cellStyle name="Normal 2 2 2 3 6 14 2" xfId="13824"/>
    <cellStyle name="Normal 2 2 2 3 6 15" xfId="13825"/>
    <cellStyle name="Normal 2 2 2 3 6 15 2" xfId="13826"/>
    <cellStyle name="Normal 2 2 2 3 6 16" xfId="13827"/>
    <cellStyle name="Normal 2 2 2 3 6 16 2" xfId="13828"/>
    <cellStyle name="Normal 2 2 2 3 6 17" xfId="13829"/>
    <cellStyle name="Normal 2 2 2 3 6 2" xfId="13830"/>
    <cellStyle name="Normal 2 2 2 3 6 2 2" xfId="41867"/>
    <cellStyle name="Normal 2 2 2 3 6 3" xfId="13831"/>
    <cellStyle name="Normal 2 2 2 3 6 3 2" xfId="41868"/>
    <cellStyle name="Normal 2 2 2 3 6 4" xfId="13832"/>
    <cellStyle name="Normal 2 2 2 3 6 4 2" xfId="41869"/>
    <cellStyle name="Normal 2 2 2 3 6 5" xfId="13833"/>
    <cellStyle name="Normal 2 2 2 3 6 5 2" xfId="41870"/>
    <cellStyle name="Normal 2 2 2 3 6 6" xfId="13834"/>
    <cellStyle name="Normal 2 2 2 3 6 6 10" xfId="13835"/>
    <cellStyle name="Normal 2 2 2 3 6 6 10 2" xfId="13836"/>
    <cellStyle name="Normal 2 2 2 3 6 6 11" xfId="13837"/>
    <cellStyle name="Normal 2 2 2 3 6 6 11 2" xfId="13838"/>
    <cellStyle name="Normal 2 2 2 3 6 6 12" xfId="13839"/>
    <cellStyle name="Normal 2 2 2 3 6 6 2" xfId="13840"/>
    <cellStyle name="Normal 2 2 2 3 6 6 2 10" xfId="13841"/>
    <cellStyle name="Normal 2 2 2 3 6 6 2 10 2" xfId="13842"/>
    <cellStyle name="Normal 2 2 2 3 6 6 2 11" xfId="13843"/>
    <cellStyle name="Normal 2 2 2 3 6 6 2 2" xfId="13844"/>
    <cellStyle name="Normal 2 2 2 3 6 6 2 2 2" xfId="13845"/>
    <cellStyle name="Normal 2 2 2 3 6 6 2 3" xfId="13846"/>
    <cellStyle name="Normal 2 2 2 3 6 6 2 3 2" xfId="13847"/>
    <cellStyle name="Normal 2 2 2 3 6 6 2 4" xfId="13848"/>
    <cellStyle name="Normal 2 2 2 3 6 6 2 4 2" xfId="13849"/>
    <cellStyle name="Normal 2 2 2 3 6 6 2 5" xfId="13850"/>
    <cellStyle name="Normal 2 2 2 3 6 6 2 5 2" xfId="13851"/>
    <cellStyle name="Normal 2 2 2 3 6 6 2 6" xfId="13852"/>
    <cellStyle name="Normal 2 2 2 3 6 6 2 6 2" xfId="13853"/>
    <cellStyle name="Normal 2 2 2 3 6 6 2 7" xfId="13854"/>
    <cellStyle name="Normal 2 2 2 3 6 6 2 7 2" xfId="13855"/>
    <cellStyle name="Normal 2 2 2 3 6 6 2 8" xfId="13856"/>
    <cellStyle name="Normal 2 2 2 3 6 6 2 8 2" xfId="13857"/>
    <cellStyle name="Normal 2 2 2 3 6 6 2 9" xfId="13858"/>
    <cellStyle name="Normal 2 2 2 3 6 6 2 9 2" xfId="13859"/>
    <cellStyle name="Normal 2 2 2 3 6 6 3" xfId="13860"/>
    <cellStyle name="Normal 2 2 2 3 6 6 3 2" xfId="13861"/>
    <cellStyle name="Normal 2 2 2 3 6 6 4" xfId="13862"/>
    <cellStyle name="Normal 2 2 2 3 6 6 4 2" xfId="13863"/>
    <cellStyle name="Normal 2 2 2 3 6 6 5" xfId="13864"/>
    <cellStyle name="Normal 2 2 2 3 6 6 5 2" xfId="13865"/>
    <cellStyle name="Normal 2 2 2 3 6 6 6" xfId="13866"/>
    <cellStyle name="Normal 2 2 2 3 6 6 6 2" xfId="13867"/>
    <cellStyle name="Normal 2 2 2 3 6 6 7" xfId="13868"/>
    <cellStyle name="Normal 2 2 2 3 6 6 7 2" xfId="13869"/>
    <cellStyle name="Normal 2 2 2 3 6 6 8" xfId="13870"/>
    <cellStyle name="Normal 2 2 2 3 6 6 8 2" xfId="13871"/>
    <cellStyle name="Normal 2 2 2 3 6 6 9" xfId="13872"/>
    <cellStyle name="Normal 2 2 2 3 6 6 9 2" xfId="13873"/>
    <cellStyle name="Normal 2 2 2 3 6 7" xfId="13874"/>
    <cellStyle name="Normal 2 2 2 3 6 7 10" xfId="13875"/>
    <cellStyle name="Normal 2 2 2 3 6 7 10 2" xfId="13876"/>
    <cellStyle name="Normal 2 2 2 3 6 7 11" xfId="13877"/>
    <cellStyle name="Normal 2 2 2 3 6 7 2" xfId="13878"/>
    <cellStyle name="Normal 2 2 2 3 6 7 2 2" xfId="13879"/>
    <cellStyle name="Normal 2 2 2 3 6 7 3" xfId="13880"/>
    <cellStyle name="Normal 2 2 2 3 6 7 3 2" xfId="13881"/>
    <cellStyle name="Normal 2 2 2 3 6 7 4" xfId="13882"/>
    <cellStyle name="Normal 2 2 2 3 6 7 4 2" xfId="13883"/>
    <cellStyle name="Normal 2 2 2 3 6 7 5" xfId="13884"/>
    <cellStyle name="Normal 2 2 2 3 6 7 5 2" xfId="13885"/>
    <cellStyle name="Normal 2 2 2 3 6 7 6" xfId="13886"/>
    <cellStyle name="Normal 2 2 2 3 6 7 6 2" xfId="13887"/>
    <cellStyle name="Normal 2 2 2 3 6 7 7" xfId="13888"/>
    <cellStyle name="Normal 2 2 2 3 6 7 7 2" xfId="13889"/>
    <cellStyle name="Normal 2 2 2 3 6 7 8" xfId="13890"/>
    <cellStyle name="Normal 2 2 2 3 6 7 8 2" xfId="13891"/>
    <cellStyle name="Normal 2 2 2 3 6 7 9" xfId="13892"/>
    <cellStyle name="Normal 2 2 2 3 6 7 9 2" xfId="13893"/>
    <cellStyle name="Normal 2 2 2 3 6 8" xfId="13894"/>
    <cellStyle name="Normal 2 2 2 3 6 8 2" xfId="13895"/>
    <cellStyle name="Normal 2 2 2 3 6 9" xfId="13896"/>
    <cellStyle name="Normal 2 2 2 3 6 9 2" xfId="13897"/>
    <cellStyle name="Normal 2 2 2 3 7" xfId="13898"/>
    <cellStyle name="Normal 2 2 2 3 7 10" xfId="13899"/>
    <cellStyle name="Normal 2 2 2 3 7 10 2" xfId="13900"/>
    <cellStyle name="Normal 2 2 2 3 7 11" xfId="13901"/>
    <cellStyle name="Normal 2 2 2 3 7 11 2" xfId="13902"/>
    <cellStyle name="Normal 2 2 2 3 7 12" xfId="13903"/>
    <cellStyle name="Normal 2 2 2 3 7 12 2" xfId="13904"/>
    <cellStyle name="Normal 2 2 2 3 7 13" xfId="13905"/>
    <cellStyle name="Normal 2 2 2 3 7 2" xfId="13906"/>
    <cellStyle name="Normal 2 2 2 3 7 2 10" xfId="13907"/>
    <cellStyle name="Normal 2 2 2 3 7 2 10 2" xfId="13908"/>
    <cellStyle name="Normal 2 2 2 3 7 2 11" xfId="13909"/>
    <cellStyle name="Normal 2 2 2 3 7 2 11 2" xfId="13910"/>
    <cellStyle name="Normal 2 2 2 3 7 2 12" xfId="13911"/>
    <cellStyle name="Normal 2 2 2 3 7 2 2" xfId="13912"/>
    <cellStyle name="Normal 2 2 2 3 7 2 2 10" xfId="13913"/>
    <cellStyle name="Normal 2 2 2 3 7 2 2 10 2" xfId="13914"/>
    <cellStyle name="Normal 2 2 2 3 7 2 2 11" xfId="13915"/>
    <cellStyle name="Normal 2 2 2 3 7 2 2 2" xfId="13916"/>
    <cellStyle name="Normal 2 2 2 3 7 2 2 2 2" xfId="13917"/>
    <cellStyle name="Normal 2 2 2 3 7 2 2 3" xfId="13918"/>
    <cellStyle name="Normal 2 2 2 3 7 2 2 3 2" xfId="13919"/>
    <cellStyle name="Normal 2 2 2 3 7 2 2 4" xfId="13920"/>
    <cellStyle name="Normal 2 2 2 3 7 2 2 4 2" xfId="13921"/>
    <cellStyle name="Normal 2 2 2 3 7 2 2 5" xfId="13922"/>
    <cellStyle name="Normal 2 2 2 3 7 2 2 5 2" xfId="13923"/>
    <cellStyle name="Normal 2 2 2 3 7 2 2 6" xfId="13924"/>
    <cellStyle name="Normal 2 2 2 3 7 2 2 6 2" xfId="13925"/>
    <cellStyle name="Normal 2 2 2 3 7 2 2 7" xfId="13926"/>
    <cellStyle name="Normal 2 2 2 3 7 2 2 7 2" xfId="13927"/>
    <cellStyle name="Normal 2 2 2 3 7 2 2 8" xfId="13928"/>
    <cellStyle name="Normal 2 2 2 3 7 2 2 8 2" xfId="13929"/>
    <cellStyle name="Normal 2 2 2 3 7 2 2 9" xfId="13930"/>
    <cellStyle name="Normal 2 2 2 3 7 2 2 9 2" xfId="13931"/>
    <cellStyle name="Normal 2 2 2 3 7 2 3" xfId="13932"/>
    <cellStyle name="Normal 2 2 2 3 7 2 3 2" xfId="13933"/>
    <cellStyle name="Normal 2 2 2 3 7 2 4" xfId="13934"/>
    <cellStyle name="Normal 2 2 2 3 7 2 4 2" xfId="13935"/>
    <cellStyle name="Normal 2 2 2 3 7 2 5" xfId="13936"/>
    <cellStyle name="Normal 2 2 2 3 7 2 5 2" xfId="13937"/>
    <cellStyle name="Normal 2 2 2 3 7 2 6" xfId="13938"/>
    <cellStyle name="Normal 2 2 2 3 7 2 6 2" xfId="13939"/>
    <cellStyle name="Normal 2 2 2 3 7 2 7" xfId="13940"/>
    <cellStyle name="Normal 2 2 2 3 7 2 7 2" xfId="13941"/>
    <cellStyle name="Normal 2 2 2 3 7 2 8" xfId="13942"/>
    <cellStyle name="Normal 2 2 2 3 7 2 8 2" xfId="13943"/>
    <cellStyle name="Normal 2 2 2 3 7 2 9" xfId="13944"/>
    <cellStyle name="Normal 2 2 2 3 7 2 9 2" xfId="13945"/>
    <cellStyle name="Normal 2 2 2 3 7 3" xfId="13946"/>
    <cellStyle name="Normal 2 2 2 3 7 3 10" xfId="13947"/>
    <cellStyle name="Normal 2 2 2 3 7 3 10 2" xfId="13948"/>
    <cellStyle name="Normal 2 2 2 3 7 3 11" xfId="13949"/>
    <cellStyle name="Normal 2 2 2 3 7 3 2" xfId="13950"/>
    <cellStyle name="Normal 2 2 2 3 7 3 2 2" xfId="13951"/>
    <cellStyle name="Normal 2 2 2 3 7 3 3" xfId="13952"/>
    <cellStyle name="Normal 2 2 2 3 7 3 3 2" xfId="13953"/>
    <cellStyle name="Normal 2 2 2 3 7 3 4" xfId="13954"/>
    <cellStyle name="Normal 2 2 2 3 7 3 4 2" xfId="13955"/>
    <cellStyle name="Normal 2 2 2 3 7 3 5" xfId="13956"/>
    <cellStyle name="Normal 2 2 2 3 7 3 5 2" xfId="13957"/>
    <cellStyle name="Normal 2 2 2 3 7 3 6" xfId="13958"/>
    <cellStyle name="Normal 2 2 2 3 7 3 6 2" xfId="13959"/>
    <cellStyle name="Normal 2 2 2 3 7 3 7" xfId="13960"/>
    <cellStyle name="Normal 2 2 2 3 7 3 7 2" xfId="13961"/>
    <cellStyle name="Normal 2 2 2 3 7 3 8" xfId="13962"/>
    <cellStyle name="Normal 2 2 2 3 7 3 8 2" xfId="13963"/>
    <cellStyle name="Normal 2 2 2 3 7 3 9" xfId="13964"/>
    <cellStyle name="Normal 2 2 2 3 7 3 9 2" xfId="13965"/>
    <cellStyle name="Normal 2 2 2 3 7 4" xfId="13966"/>
    <cellStyle name="Normal 2 2 2 3 7 4 2" xfId="13967"/>
    <cellStyle name="Normal 2 2 2 3 7 5" xfId="13968"/>
    <cellStyle name="Normal 2 2 2 3 7 5 2" xfId="13969"/>
    <cellStyle name="Normal 2 2 2 3 7 6" xfId="13970"/>
    <cellStyle name="Normal 2 2 2 3 7 6 2" xfId="13971"/>
    <cellStyle name="Normal 2 2 2 3 7 7" xfId="13972"/>
    <cellStyle name="Normal 2 2 2 3 7 7 2" xfId="13973"/>
    <cellStyle name="Normal 2 2 2 3 7 8" xfId="13974"/>
    <cellStyle name="Normal 2 2 2 3 7 8 2" xfId="13975"/>
    <cellStyle name="Normal 2 2 2 3 7 9" xfId="13976"/>
    <cellStyle name="Normal 2 2 2 3 7 9 2" xfId="13977"/>
    <cellStyle name="Normal 2 2 2 3 8" xfId="13978"/>
    <cellStyle name="Normal 2 2 2 3 8 10" xfId="13979"/>
    <cellStyle name="Normal 2 2 2 3 8 10 2" xfId="13980"/>
    <cellStyle name="Normal 2 2 2 3 8 11" xfId="13981"/>
    <cellStyle name="Normal 2 2 2 3 8 11 2" xfId="13982"/>
    <cellStyle name="Normal 2 2 2 3 8 12" xfId="13983"/>
    <cellStyle name="Normal 2 2 2 3 8 12 2" xfId="13984"/>
    <cellStyle name="Normal 2 2 2 3 8 13" xfId="13985"/>
    <cellStyle name="Normal 2 2 2 3 8 2" xfId="13986"/>
    <cellStyle name="Normal 2 2 2 3 8 2 10" xfId="13987"/>
    <cellStyle name="Normal 2 2 2 3 8 2 10 2" xfId="13988"/>
    <cellStyle name="Normal 2 2 2 3 8 2 11" xfId="13989"/>
    <cellStyle name="Normal 2 2 2 3 8 2 11 2" xfId="13990"/>
    <cellStyle name="Normal 2 2 2 3 8 2 12" xfId="13991"/>
    <cellStyle name="Normal 2 2 2 3 8 2 2" xfId="13992"/>
    <cellStyle name="Normal 2 2 2 3 8 2 2 10" xfId="13993"/>
    <cellStyle name="Normal 2 2 2 3 8 2 2 10 2" xfId="13994"/>
    <cellStyle name="Normal 2 2 2 3 8 2 2 11" xfId="13995"/>
    <cellStyle name="Normal 2 2 2 3 8 2 2 2" xfId="13996"/>
    <cellStyle name="Normal 2 2 2 3 8 2 2 2 2" xfId="13997"/>
    <cellStyle name="Normal 2 2 2 3 8 2 2 3" xfId="13998"/>
    <cellStyle name="Normal 2 2 2 3 8 2 2 3 2" xfId="13999"/>
    <cellStyle name="Normal 2 2 2 3 8 2 2 4" xfId="14000"/>
    <cellStyle name="Normal 2 2 2 3 8 2 2 4 2" xfId="14001"/>
    <cellStyle name="Normal 2 2 2 3 8 2 2 5" xfId="14002"/>
    <cellStyle name="Normal 2 2 2 3 8 2 2 5 2" xfId="14003"/>
    <cellStyle name="Normal 2 2 2 3 8 2 2 6" xfId="14004"/>
    <cellStyle name="Normal 2 2 2 3 8 2 2 6 2" xfId="14005"/>
    <cellStyle name="Normal 2 2 2 3 8 2 2 7" xfId="14006"/>
    <cellStyle name="Normal 2 2 2 3 8 2 2 7 2" xfId="14007"/>
    <cellStyle name="Normal 2 2 2 3 8 2 2 8" xfId="14008"/>
    <cellStyle name="Normal 2 2 2 3 8 2 2 8 2" xfId="14009"/>
    <cellStyle name="Normal 2 2 2 3 8 2 2 9" xfId="14010"/>
    <cellStyle name="Normal 2 2 2 3 8 2 2 9 2" xfId="14011"/>
    <cellStyle name="Normal 2 2 2 3 8 2 3" xfId="14012"/>
    <cellStyle name="Normal 2 2 2 3 8 2 3 2" xfId="14013"/>
    <cellStyle name="Normal 2 2 2 3 8 2 4" xfId="14014"/>
    <cellStyle name="Normal 2 2 2 3 8 2 4 2" xfId="14015"/>
    <cellStyle name="Normal 2 2 2 3 8 2 5" xfId="14016"/>
    <cellStyle name="Normal 2 2 2 3 8 2 5 2" xfId="14017"/>
    <cellStyle name="Normal 2 2 2 3 8 2 6" xfId="14018"/>
    <cellStyle name="Normal 2 2 2 3 8 2 6 2" xfId="14019"/>
    <cellStyle name="Normal 2 2 2 3 8 2 7" xfId="14020"/>
    <cellStyle name="Normal 2 2 2 3 8 2 7 2" xfId="14021"/>
    <cellStyle name="Normal 2 2 2 3 8 2 8" xfId="14022"/>
    <cellStyle name="Normal 2 2 2 3 8 2 8 2" xfId="14023"/>
    <cellStyle name="Normal 2 2 2 3 8 2 9" xfId="14024"/>
    <cellStyle name="Normal 2 2 2 3 8 2 9 2" xfId="14025"/>
    <cellStyle name="Normal 2 2 2 3 8 3" xfId="14026"/>
    <cellStyle name="Normal 2 2 2 3 8 3 10" xfId="14027"/>
    <cellStyle name="Normal 2 2 2 3 8 3 10 2" xfId="14028"/>
    <cellStyle name="Normal 2 2 2 3 8 3 11" xfId="14029"/>
    <cellStyle name="Normal 2 2 2 3 8 3 2" xfId="14030"/>
    <cellStyle name="Normal 2 2 2 3 8 3 2 2" xfId="14031"/>
    <cellStyle name="Normal 2 2 2 3 8 3 3" xfId="14032"/>
    <cellStyle name="Normal 2 2 2 3 8 3 3 2" xfId="14033"/>
    <cellStyle name="Normal 2 2 2 3 8 3 4" xfId="14034"/>
    <cellStyle name="Normal 2 2 2 3 8 3 4 2" xfId="14035"/>
    <cellStyle name="Normal 2 2 2 3 8 3 5" xfId="14036"/>
    <cellStyle name="Normal 2 2 2 3 8 3 5 2" xfId="14037"/>
    <cellStyle name="Normal 2 2 2 3 8 3 6" xfId="14038"/>
    <cellStyle name="Normal 2 2 2 3 8 3 6 2" xfId="14039"/>
    <cellStyle name="Normal 2 2 2 3 8 3 7" xfId="14040"/>
    <cellStyle name="Normal 2 2 2 3 8 3 7 2" xfId="14041"/>
    <cellStyle name="Normal 2 2 2 3 8 3 8" xfId="14042"/>
    <cellStyle name="Normal 2 2 2 3 8 3 8 2" xfId="14043"/>
    <cellStyle name="Normal 2 2 2 3 8 3 9" xfId="14044"/>
    <cellStyle name="Normal 2 2 2 3 8 3 9 2" xfId="14045"/>
    <cellStyle name="Normal 2 2 2 3 8 4" xfId="14046"/>
    <cellStyle name="Normal 2 2 2 3 8 4 2" xfId="14047"/>
    <cellStyle name="Normal 2 2 2 3 8 5" xfId="14048"/>
    <cellStyle name="Normal 2 2 2 3 8 5 2" xfId="14049"/>
    <cellStyle name="Normal 2 2 2 3 8 6" xfId="14050"/>
    <cellStyle name="Normal 2 2 2 3 8 6 2" xfId="14051"/>
    <cellStyle name="Normal 2 2 2 3 8 7" xfId="14052"/>
    <cellStyle name="Normal 2 2 2 3 8 7 2" xfId="14053"/>
    <cellStyle name="Normal 2 2 2 3 8 8" xfId="14054"/>
    <cellStyle name="Normal 2 2 2 3 8 8 2" xfId="14055"/>
    <cellStyle name="Normal 2 2 2 3 8 9" xfId="14056"/>
    <cellStyle name="Normal 2 2 2 3 8 9 2" xfId="14057"/>
    <cellStyle name="Normal 2 2 2 3 9" xfId="14058"/>
    <cellStyle name="Normal 2 2 2 3 9 10" xfId="14059"/>
    <cellStyle name="Normal 2 2 2 3 9 10 2" xfId="14060"/>
    <cellStyle name="Normal 2 2 2 3 9 11" xfId="14061"/>
    <cellStyle name="Normal 2 2 2 3 9 11 2" xfId="14062"/>
    <cellStyle name="Normal 2 2 2 3 9 12" xfId="14063"/>
    <cellStyle name="Normal 2 2 2 3 9 12 2" xfId="14064"/>
    <cellStyle name="Normal 2 2 2 3 9 13" xfId="14065"/>
    <cellStyle name="Normal 2 2 2 3 9 2" xfId="14066"/>
    <cellStyle name="Normal 2 2 2 3 9 2 10" xfId="14067"/>
    <cellStyle name="Normal 2 2 2 3 9 2 10 2" xfId="14068"/>
    <cellStyle name="Normal 2 2 2 3 9 2 11" xfId="14069"/>
    <cellStyle name="Normal 2 2 2 3 9 2 11 2" xfId="14070"/>
    <cellStyle name="Normal 2 2 2 3 9 2 12" xfId="14071"/>
    <cellStyle name="Normal 2 2 2 3 9 2 2" xfId="14072"/>
    <cellStyle name="Normal 2 2 2 3 9 2 2 10" xfId="14073"/>
    <cellStyle name="Normal 2 2 2 3 9 2 2 10 2" xfId="14074"/>
    <cellStyle name="Normal 2 2 2 3 9 2 2 11" xfId="14075"/>
    <cellStyle name="Normal 2 2 2 3 9 2 2 2" xfId="14076"/>
    <cellStyle name="Normal 2 2 2 3 9 2 2 2 2" xfId="14077"/>
    <cellStyle name="Normal 2 2 2 3 9 2 2 3" xfId="14078"/>
    <cellStyle name="Normal 2 2 2 3 9 2 2 3 2" xfId="14079"/>
    <cellStyle name="Normal 2 2 2 3 9 2 2 4" xfId="14080"/>
    <cellStyle name="Normal 2 2 2 3 9 2 2 4 2" xfId="14081"/>
    <cellStyle name="Normal 2 2 2 3 9 2 2 5" xfId="14082"/>
    <cellStyle name="Normal 2 2 2 3 9 2 2 5 2" xfId="14083"/>
    <cellStyle name="Normal 2 2 2 3 9 2 2 6" xfId="14084"/>
    <cellStyle name="Normal 2 2 2 3 9 2 2 6 2" xfId="14085"/>
    <cellStyle name="Normal 2 2 2 3 9 2 2 7" xfId="14086"/>
    <cellStyle name="Normal 2 2 2 3 9 2 2 7 2" xfId="14087"/>
    <cellStyle name="Normal 2 2 2 3 9 2 2 8" xfId="14088"/>
    <cellStyle name="Normal 2 2 2 3 9 2 2 8 2" xfId="14089"/>
    <cellStyle name="Normal 2 2 2 3 9 2 2 9" xfId="14090"/>
    <cellStyle name="Normal 2 2 2 3 9 2 2 9 2" xfId="14091"/>
    <cellStyle name="Normal 2 2 2 3 9 2 3" xfId="14092"/>
    <cellStyle name="Normal 2 2 2 3 9 2 3 2" xfId="14093"/>
    <cellStyle name="Normal 2 2 2 3 9 2 4" xfId="14094"/>
    <cellStyle name="Normal 2 2 2 3 9 2 4 2" xfId="14095"/>
    <cellStyle name="Normal 2 2 2 3 9 2 5" xfId="14096"/>
    <cellStyle name="Normal 2 2 2 3 9 2 5 2" xfId="14097"/>
    <cellStyle name="Normal 2 2 2 3 9 2 6" xfId="14098"/>
    <cellStyle name="Normal 2 2 2 3 9 2 6 2" xfId="14099"/>
    <cellStyle name="Normal 2 2 2 3 9 2 7" xfId="14100"/>
    <cellStyle name="Normal 2 2 2 3 9 2 7 2" xfId="14101"/>
    <cellStyle name="Normal 2 2 2 3 9 2 8" xfId="14102"/>
    <cellStyle name="Normal 2 2 2 3 9 2 8 2" xfId="14103"/>
    <cellStyle name="Normal 2 2 2 3 9 2 9" xfId="14104"/>
    <cellStyle name="Normal 2 2 2 3 9 2 9 2" xfId="14105"/>
    <cellStyle name="Normal 2 2 2 3 9 3" xfId="14106"/>
    <cellStyle name="Normal 2 2 2 3 9 3 10" xfId="14107"/>
    <cellStyle name="Normal 2 2 2 3 9 3 10 2" xfId="14108"/>
    <cellStyle name="Normal 2 2 2 3 9 3 11" xfId="14109"/>
    <cellStyle name="Normal 2 2 2 3 9 3 2" xfId="14110"/>
    <cellStyle name="Normal 2 2 2 3 9 3 2 2" xfId="14111"/>
    <cellStyle name="Normal 2 2 2 3 9 3 3" xfId="14112"/>
    <cellStyle name="Normal 2 2 2 3 9 3 3 2" xfId="14113"/>
    <cellStyle name="Normal 2 2 2 3 9 3 4" xfId="14114"/>
    <cellStyle name="Normal 2 2 2 3 9 3 4 2" xfId="14115"/>
    <cellStyle name="Normal 2 2 2 3 9 3 5" xfId="14116"/>
    <cellStyle name="Normal 2 2 2 3 9 3 5 2" xfId="14117"/>
    <cellStyle name="Normal 2 2 2 3 9 3 6" xfId="14118"/>
    <cellStyle name="Normal 2 2 2 3 9 3 6 2" xfId="14119"/>
    <cellStyle name="Normal 2 2 2 3 9 3 7" xfId="14120"/>
    <cellStyle name="Normal 2 2 2 3 9 3 7 2" xfId="14121"/>
    <cellStyle name="Normal 2 2 2 3 9 3 8" xfId="14122"/>
    <cellStyle name="Normal 2 2 2 3 9 3 8 2" xfId="14123"/>
    <cellStyle name="Normal 2 2 2 3 9 3 9" xfId="14124"/>
    <cellStyle name="Normal 2 2 2 3 9 3 9 2" xfId="14125"/>
    <cellStyle name="Normal 2 2 2 3 9 4" xfId="14126"/>
    <cellStyle name="Normal 2 2 2 3 9 4 2" xfId="14127"/>
    <cellStyle name="Normal 2 2 2 3 9 5" xfId="14128"/>
    <cellStyle name="Normal 2 2 2 3 9 5 2" xfId="14129"/>
    <cellStyle name="Normal 2 2 2 3 9 6" xfId="14130"/>
    <cellStyle name="Normal 2 2 2 3 9 6 2" xfId="14131"/>
    <cellStyle name="Normal 2 2 2 3 9 7" xfId="14132"/>
    <cellStyle name="Normal 2 2 2 3 9 7 2" xfId="14133"/>
    <cellStyle name="Normal 2 2 2 3 9 8" xfId="14134"/>
    <cellStyle name="Normal 2 2 2 3 9 8 2" xfId="14135"/>
    <cellStyle name="Normal 2 2 2 3 9 9" xfId="14136"/>
    <cellStyle name="Normal 2 2 2 3 9 9 2" xfId="14137"/>
    <cellStyle name="Normal 2 2 2 4" xfId="14138"/>
    <cellStyle name="Normal 2 2 2 4 10" xfId="14139"/>
    <cellStyle name="Normal 2 2 2 4 10 2" xfId="14140"/>
    <cellStyle name="Normal 2 2 2 4 11" xfId="14141"/>
    <cellStyle name="Normal 2 2 2 4 11 2" xfId="14142"/>
    <cellStyle name="Normal 2 2 2 4 12" xfId="14143"/>
    <cellStyle name="Normal 2 2 2 4 12 2" xfId="14144"/>
    <cellStyle name="Normal 2 2 2 4 13" xfId="14145"/>
    <cellStyle name="Normal 2 2 2 4 2" xfId="14146"/>
    <cellStyle name="Normal 2 2 2 4 2 10" xfId="14147"/>
    <cellStyle name="Normal 2 2 2 4 2 10 2" xfId="14148"/>
    <cellStyle name="Normal 2 2 2 4 2 11" xfId="14149"/>
    <cellStyle name="Normal 2 2 2 4 2 11 2" xfId="14150"/>
    <cellStyle name="Normal 2 2 2 4 2 12" xfId="14151"/>
    <cellStyle name="Normal 2 2 2 4 2 2" xfId="14152"/>
    <cellStyle name="Normal 2 2 2 4 2 2 10" xfId="14153"/>
    <cellStyle name="Normal 2 2 2 4 2 2 10 2" xfId="14154"/>
    <cellStyle name="Normal 2 2 2 4 2 2 11" xfId="14155"/>
    <cellStyle name="Normal 2 2 2 4 2 2 2" xfId="14156"/>
    <cellStyle name="Normal 2 2 2 4 2 2 2 2" xfId="14157"/>
    <cellStyle name="Normal 2 2 2 4 2 2 3" xfId="14158"/>
    <cellStyle name="Normal 2 2 2 4 2 2 3 2" xfId="14159"/>
    <cellStyle name="Normal 2 2 2 4 2 2 4" xfId="14160"/>
    <cellStyle name="Normal 2 2 2 4 2 2 4 2" xfId="14161"/>
    <cellStyle name="Normal 2 2 2 4 2 2 5" xfId="14162"/>
    <cellStyle name="Normal 2 2 2 4 2 2 5 2" xfId="14163"/>
    <cellStyle name="Normal 2 2 2 4 2 2 6" xfId="14164"/>
    <cellStyle name="Normal 2 2 2 4 2 2 6 2" xfId="14165"/>
    <cellStyle name="Normal 2 2 2 4 2 2 7" xfId="14166"/>
    <cellStyle name="Normal 2 2 2 4 2 2 7 2" xfId="14167"/>
    <cellStyle name="Normal 2 2 2 4 2 2 8" xfId="14168"/>
    <cellStyle name="Normal 2 2 2 4 2 2 8 2" xfId="14169"/>
    <cellStyle name="Normal 2 2 2 4 2 2 9" xfId="14170"/>
    <cellStyle name="Normal 2 2 2 4 2 2 9 2" xfId="14171"/>
    <cellStyle name="Normal 2 2 2 4 2 3" xfId="14172"/>
    <cellStyle name="Normal 2 2 2 4 2 3 2" xfId="14173"/>
    <cellStyle name="Normal 2 2 2 4 2 4" xfId="14174"/>
    <cellStyle name="Normal 2 2 2 4 2 4 2" xfId="14175"/>
    <cellStyle name="Normal 2 2 2 4 2 5" xfId="14176"/>
    <cellStyle name="Normal 2 2 2 4 2 5 2" xfId="14177"/>
    <cellStyle name="Normal 2 2 2 4 2 6" xfId="14178"/>
    <cellStyle name="Normal 2 2 2 4 2 6 2" xfId="14179"/>
    <cellStyle name="Normal 2 2 2 4 2 7" xfId="14180"/>
    <cellStyle name="Normal 2 2 2 4 2 7 2" xfId="14181"/>
    <cellStyle name="Normal 2 2 2 4 2 8" xfId="14182"/>
    <cellStyle name="Normal 2 2 2 4 2 8 2" xfId="14183"/>
    <cellStyle name="Normal 2 2 2 4 2 9" xfId="14184"/>
    <cellStyle name="Normal 2 2 2 4 2 9 2" xfId="14185"/>
    <cellStyle name="Normal 2 2 2 4 3" xfId="14186"/>
    <cellStyle name="Normal 2 2 2 4 3 10" xfId="14187"/>
    <cellStyle name="Normal 2 2 2 4 3 10 2" xfId="14188"/>
    <cellStyle name="Normal 2 2 2 4 3 11" xfId="14189"/>
    <cellStyle name="Normal 2 2 2 4 3 2" xfId="14190"/>
    <cellStyle name="Normal 2 2 2 4 3 2 2" xfId="14191"/>
    <cellStyle name="Normal 2 2 2 4 3 3" xfId="14192"/>
    <cellStyle name="Normal 2 2 2 4 3 3 2" xfId="14193"/>
    <cellStyle name="Normal 2 2 2 4 3 4" xfId="14194"/>
    <cellStyle name="Normal 2 2 2 4 3 4 2" xfId="14195"/>
    <cellStyle name="Normal 2 2 2 4 3 5" xfId="14196"/>
    <cellStyle name="Normal 2 2 2 4 3 5 2" xfId="14197"/>
    <cellStyle name="Normal 2 2 2 4 3 6" xfId="14198"/>
    <cellStyle name="Normal 2 2 2 4 3 6 2" xfId="14199"/>
    <cellStyle name="Normal 2 2 2 4 3 7" xfId="14200"/>
    <cellStyle name="Normal 2 2 2 4 3 7 2" xfId="14201"/>
    <cellStyle name="Normal 2 2 2 4 3 8" xfId="14202"/>
    <cellStyle name="Normal 2 2 2 4 3 8 2" xfId="14203"/>
    <cellStyle name="Normal 2 2 2 4 3 9" xfId="14204"/>
    <cellStyle name="Normal 2 2 2 4 3 9 2" xfId="14205"/>
    <cellStyle name="Normal 2 2 2 4 4" xfId="14206"/>
    <cellStyle name="Normal 2 2 2 4 4 2" xfId="14207"/>
    <cellStyle name="Normal 2 2 2 4 5" xfId="14208"/>
    <cellStyle name="Normal 2 2 2 4 5 2" xfId="14209"/>
    <cellStyle name="Normal 2 2 2 4 6" xfId="14210"/>
    <cellStyle name="Normal 2 2 2 4 6 2" xfId="14211"/>
    <cellStyle name="Normal 2 2 2 4 7" xfId="14212"/>
    <cellStyle name="Normal 2 2 2 4 7 2" xfId="14213"/>
    <cellStyle name="Normal 2 2 2 4 8" xfId="14214"/>
    <cellStyle name="Normal 2 2 2 4 8 2" xfId="14215"/>
    <cellStyle name="Normal 2 2 2 4 9" xfId="14216"/>
    <cellStyle name="Normal 2 2 2 4 9 2" xfId="14217"/>
    <cellStyle name="Normal 2 2 2 5" xfId="14218"/>
    <cellStyle name="Normal 2 2 2 5 10" xfId="14219"/>
    <cellStyle name="Normal 2 2 2 5 10 2" xfId="14220"/>
    <cellStyle name="Normal 2 2 2 5 11" xfId="14221"/>
    <cellStyle name="Normal 2 2 2 5 11 2" xfId="14222"/>
    <cellStyle name="Normal 2 2 2 5 12" xfId="14223"/>
    <cellStyle name="Normal 2 2 2 5 12 2" xfId="14224"/>
    <cellStyle name="Normal 2 2 2 5 13" xfId="14225"/>
    <cellStyle name="Normal 2 2 2 5 2" xfId="14226"/>
    <cellStyle name="Normal 2 2 2 5 2 10" xfId="14227"/>
    <cellStyle name="Normal 2 2 2 5 2 10 2" xfId="14228"/>
    <cellStyle name="Normal 2 2 2 5 2 11" xfId="14229"/>
    <cellStyle name="Normal 2 2 2 5 2 11 2" xfId="14230"/>
    <cellStyle name="Normal 2 2 2 5 2 12" xfId="14231"/>
    <cellStyle name="Normal 2 2 2 5 2 2" xfId="14232"/>
    <cellStyle name="Normal 2 2 2 5 2 2 10" xfId="14233"/>
    <cellStyle name="Normal 2 2 2 5 2 2 10 2" xfId="14234"/>
    <cellStyle name="Normal 2 2 2 5 2 2 11" xfId="14235"/>
    <cellStyle name="Normal 2 2 2 5 2 2 2" xfId="14236"/>
    <cellStyle name="Normal 2 2 2 5 2 2 2 2" xfId="14237"/>
    <cellStyle name="Normal 2 2 2 5 2 2 3" xfId="14238"/>
    <cellStyle name="Normal 2 2 2 5 2 2 3 2" xfId="14239"/>
    <cellStyle name="Normal 2 2 2 5 2 2 4" xfId="14240"/>
    <cellStyle name="Normal 2 2 2 5 2 2 4 2" xfId="14241"/>
    <cellStyle name="Normal 2 2 2 5 2 2 5" xfId="14242"/>
    <cellStyle name="Normal 2 2 2 5 2 2 5 2" xfId="14243"/>
    <cellStyle name="Normal 2 2 2 5 2 2 6" xfId="14244"/>
    <cellStyle name="Normal 2 2 2 5 2 2 6 2" xfId="14245"/>
    <cellStyle name="Normal 2 2 2 5 2 2 7" xfId="14246"/>
    <cellStyle name="Normal 2 2 2 5 2 2 7 2" xfId="14247"/>
    <cellStyle name="Normal 2 2 2 5 2 2 8" xfId="14248"/>
    <cellStyle name="Normal 2 2 2 5 2 2 8 2" xfId="14249"/>
    <cellStyle name="Normal 2 2 2 5 2 2 9" xfId="14250"/>
    <cellStyle name="Normal 2 2 2 5 2 2 9 2" xfId="14251"/>
    <cellStyle name="Normal 2 2 2 5 2 3" xfId="14252"/>
    <cellStyle name="Normal 2 2 2 5 2 3 2" xfId="14253"/>
    <cellStyle name="Normal 2 2 2 5 2 4" xfId="14254"/>
    <cellStyle name="Normal 2 2 2 5 2 4 2" xfId="14255"/>
    <cellStyle name="Normal 2 2 2 5 2 5" xfId="14256"/>
    <cellStyle name="Normal 2 2 2 5 2 5 2" xfId="14257"/>
    <cellStyle name="Normal 2 2 2 5 2 6" xfId="14258"/>
    <cellStyle name="Normal 2 2 2 5 2 6 2" xfId="14259"/>
    <cellStyle name="Normal 2 2 2 5 2 7" xfId="14260"/>
    <cellStyle name="Normal 2 2 2 5 2 7 2" xfId="14261"/>
    <cellStyle name="Normal 2 2 2 5 2 8" xfId="14262"/>
    <cellStyle name="Normal 2 2 2 5 2 8 2" xfId="14263"/>
    <cellStyle name="Normal 2 2 2 5 2 9" xfId="14264"/>
    <cellStyle name="Normal 2 2 2 5 2 9 2" xfId="14265"/>
    <cellStyle name="Normal 2 2 2 5 3" xfId="14266"/>
    <cellStyle name="Normal 2 2 2 5 3 10" xfId="14267"/>
    <cellStyle name="Normal 2 2 2 5 3 10 2" xfId="14268"/>
    <cellStyle name="Normal 2 2 2 5 3 11" xfId="14269"/>
    <cellStyle name="Normal 2 2 2 5 3 2" xfId="14270"/>
    <cellStyle name="Normal 2 2 2 5 3 2 2" xfId="14271"/>
    <cellStyle name="Normal 2 2 2 5 3 3" xfId="14272"/>
    <cellStyle name="Normal 2 2 2 5 3 3 2" xfId="14273"/>
    <cellStyle name="Normal 2 2 2 5 3 4" xfId="14274"/>
    <cellStyle name="Normal 2 2 2 5 3 4 2" xfId="14275"/>
    <cellStyle name="Normal 2 2 2 5 3 5" xfId="14276"/>
    <cellStyle name="Normal 2 2 2 5 3 5 2" xfId="14277"/>
    <cellStyle name="Normal 2 2 2 5 3 6" xfId="14278"/>
    <cellStyle name="Normal 2 2 2 5 3 6 2" xfId="14279"/>
    <cellStyle name="Normal 2 2 2 5 3 7" xfId="14280"/>
    <cellStyle name="Normal 2 2 2 5 3 7 2" xfId="14281"/>
    <cellStyle name="Normal 2 2 2 5 3 8" xfId="14282"/>
    <cellStyle name="Normal 2 2 2 5 3 8 2" xfId="14283"/>
    <cellStyle name="Normal 2 2 2 5 3 9" xfId="14284"/>
    <cellStyle name="Normal 2 2 2 5 3 9 2" xfId="14285"/>
    <cellStyle name="Normal 2 2 2 5 4" xfId="14286"/>
    <cellStyle name="Normal 2 2 2 5 4 2" xfId="14287"/>
    <cellStyle name="Normal 2 2 2 5 5" xfId="14288"/>
    <cellStyle name="Normal 2 2 2 5 5 2" xfId="14289"/>
    <cellStyle name="Normal 2 2 2 5 6" xfId="14290"/>
    <cellStyle name="Normal 2 2 2 5 6 2" xfId="14291"/>
    <cellStyle name="Normal 2 2 2 5 7" xfId="14292"/>
    <cellStyle name="Normal 2 2 2 5 7 2" xfId="14293"/>
    <cellStyle name="Normal 2 2 2 5 8" xfId="14294"/>
    <cellStyle name="Normal 2 2 2 5 8 2" xfId="14295"/>
    <cellStyle name="Normal 2 2 2 5 9" xfId="14296"/>
    <cellStyle name="Normal 2 2 2 5 9 2" xfId="14297"/>
    <cellStyle name="Normal 2 2 2 6" xfId="14298"/>
    <cellStyle name="Normal 2 2 2 6 10" xfId="14299"/>
    <cellStyle name="Normal 2 2 2 6 10 2" xfId="14300"/>
    <cellStyle name="Normal 2 2 2 6 11" xfId="14301"/>
    <cellStyle name="Normal 2 2 2 6 11 2" xfId="14302"/>
    <cellStyle name="Normal 2 2 2 6 12" xfId="14303"/>
    <cellStyle name="Normal 2 2 2 6 12 2" xfId="14304"/>
    <cellStyle name="Normal 2 2 2 6 13" xfId="14305"/>
    <cellStyle name="Normal 2 2 2 6 2" xfId="14306"/>
    <cellStyle name="Normal 2 2 2 6 2 10" xfId="14307"/>
    <cellStyle name="Normal 2 2 2 6 2 10 2" xfId="14308"/>
    <cellStyle name="Normal 2 2 2 6 2 11" xfId="14309"/>
    <cellStyle name="Normal 2 2 2 6 2 11 2" xfId="14310"/>
    <cellStyle name="Normal 2 2 2 6 2 12" xfId="14311"/>
    <cellStyle name="Normal 2 2 2 6 2 2" xfId="14312"/>
    <cellStyle name="Normal 2 2 2 6 2 2 10" xfId="14313"/>
    <cellStyle name="Normal 2 2 2 6 2 2 10 2" xfId="14314"/>
    <cellStyle name="Normal 2 2 2 6 2 2 11" xfId="14315"/>
    <cellStyle name="Normal 2 2 2 6 2 2 2" xfId="14316"/>
    <cellStyle name="Normal 2 2 2 6 2 2 2 2" xfId="14317"/>
    <cellStyle name="Normal 2 2 2 6 2 2 3" xfId="14318"/>
    <cellStyle name="Normal 2 2 2 6 2 2 3 2" xfId="14319"/>
    <cellStyle name="Normal 2 2 2 6 2 2 4" xfId="14320"/>
    <cellStyle name="Normal 2 2 2 6 2 2 4 2" xfId="14321"/>
    <cellStyle name="Normal 2 2 2 6 2 2 5" xfId="14322"/>
    <cellStyle name="Normal 2 2 2 6 2 2 5 2" xfId="14323"/>
    <cellStyle name="Normal 2 2 2 6 2 2 6" xfId="14324"/>
    <cellStyle name="Normal 2 2 2 6 2 2 6 2" xfId="14325"/>
    <cellStyle name="Normal 2 2 2 6 2 2 7" xfId="14326"/>
    <cellStyle name="Normal 2 2 2 6 2 2 7 2" xfId="14327"/>
    <cellStyle name="Normal 2 2 2 6 2 2 8" xfId="14328"/>
    <cellStyle name="Normal 2 2 2 6 2 2 8 2" xfId="14329"/>
    <cellStyle name="Normal 2 2 2 6 2 2 9" xfId="14330"/>
    <cellStyle name="Normal 2 2 2 6 2 2 9 2" xfId="14331"/>
    <cellStyle name="Normal 2 2 2 6 2 3" xfId="14332"/>
    <cellStyle name="Normal 2 2 2 6 2 3 2" xfId="14333"/>
    <cellStyle name="Normal 2 2 2 6 2 4" xfId="14334"/>
    <cellStyle name="Normal 2 2 2 6 2 4 2" xfId="14335"/>
    <cellStyle name="Normal 2 2 2 6 2 5" xfId="14336"/>
    <cellStyle name="Normal 2 2 2 6 2 5 2" xfId="14337"/>
    <cellStyle name="Normal 2 2 2 6 2 6" xfId="14338"/>
    <cellStyle name="Normal 2 2 2 6 2 6 2" xfId="14339"/>
    <cellStyle name="Normal 2 2 2 6 2 7" xfId="14340"/>
    <cellStyle name="Normal 2 2 2 6 2 7 2" xfId="14341"/>
    <cellStyle name="Normal 2 2 2 6 2 8" xfId="14342"/>
    <cellStyle name="Normal 2 2 2 6 2 8 2" xfId="14343"/>
    <cellStyle name="Normal 2 2 2 6 2 9" xfId="14344"/>
    <cellStyle name="Normal 2 2 2 6 2 9 2" xfId="14345"/>
    <cellStyle name="Normal 2 2 2 6 3" xfId="14346"/>
    <cellStyle name="Normal 2 2 2 6 3 10" xfId="14347"/>
    <cellStyle name="Normal 2 2 2 6 3 10 2" xfId="14348"/>
    <cellStyle name="Normal 2 2 2 6 3 11" xfId="14349"/>
    <cellStyle name="Normal 2 2 2 6 3 2" xfId="14350"/>
    <cellStyle name="Normal 2 2 2 6 3 2 2" xfId="14351"/>
    <cellStyle name="Normal 2 2 2 6 3 3" xfId="14352"/>
    <cellStyle name="Normal 2 2 2 6 3 3 2" xfId="14353"/>
    <cellStyle name="Normal 2 2 2 6 3 4" xfId="14354"/>
    <cellStyle name="Normal 2 2 2 6 3 4 2" xfId="14355"/>
    <cellStyle name="Normal 2 2 2 6 3 5" xfId="14356"/>
    <cellStyle name="Normal 2 2 2 6 3 5 2" xfId="14357"/>
    <cellStyle name="Normal 2 2 2 6 3 6" xfId="14358"/>
    <cellStyle name="Normal 2 2 2 6 3 6 2" xfId="14359"/>
    <cellStyle name="Normal 2 2 2 6 3 7" xfId="14360"/>
    <cellStyle name="Normal 2 2 2 6 3 7 2" xfId="14361"/>
    <cellStyle name="Normal 2 2 2 6 3 8" xfId="14362"/>
    <cellStyle name="Normal 2 2 2 6 3 8 2" xfId="14363"/>
    <cellStyle name="Normal 2 2 2 6 3 9" xfId="14364"/>
    <cellStyle name="Normal 2 2 2 6 3 9 2" xfId="14365"/>
    <cellStyle name="Normal 2 2 2 6 4" xfId="14366"/>
    <cellStyle name="Normal 2 2 2 6 4 2" xfId="14367"/>
    <cellStyle name="Normal 2 2 2 6 5" xfId="14368"/>
    <cellStyle name="Normal 2 2 2 6 5 2" xfId="14369"/>
    <cellStyle name="Normal 2 2 2 6 6" xfId="14370"/>
    <cellStyle name="Normal 2 2 2 6 6 2" xfId="14371"/>
    <cellStyle name="Normal 2 2 2 6 7" xfId="14372"/>
    <cellStyle name="Normal 2 2 2 6 7 2" xfId="14373"/>
    <cellStyle name="Normal 2 2 2 6 8" xfId="14374"/>
    <cellStyle name="Normal 2 2 2 6 8 2" xfId="14375"/>
    <cellStyle name="Normal 2 2 2 6 9" xfId="14376"/>
    <cellStyle name="Normal 2 2 2 6 9 2" xfId="14377"/>
    <cellStyle name="Normal 2 2 2 7" xfId="14378"/>
    <cellStyle name="Normal 2 2 2 7 10" xfId="14379"/>
    <cellStyle name="Normal 2 2 2 7 10 2" xfId="14380"/>
    <cellStyle name="Normal 2 2 2 7 11" xfId="14381"/>
    <cellStyle name="Normal 2 2 2 7 11 2" xfId="14382"/>
    <cellStyle name="Normal 2 2 2 7 12" xfId="14383"/>
    <cellStyle name="Normal 2 2 2 7 12 2" xfId="14384"/>
    <cellStyle name="Normal 2 2 2 7 13" xfId="14385"/>
    <cellStyle name="Normal 2 2 2 7 2" xfId="14386"/>
    <cellStyle name="Normal 2 2 2 7 2 10" xfId="14387"/>
    <cellStyle name="Normal 2 2 2 7 2 10 2" xfId="14388"/>
    <cellStyle name="Normal 2 2 2 7 2 11" xfId="14389"/>
    <cellStyle name="Normal 2 2 2 7 2 11 2" xfId="14390"/>
    <cellStyle name="Normal 2 2 2 7 2 12" xfId="14391"/>
    <cellStyle name="Normal 2 2 2 7 2 2" xfId="14392"/>
    <cellStyle name="Normal 2 2 2 7 2 2 10" xfId="14393"/>
    <cellStyle name="Normal 2 2 2 7 2 2 10 2" xfId="14394"/>
    <cellStyle name="Normal 2 2 2 7 2 2 11" xfId="14395"/>
    <cellStyle name="Normal 2 2 2 7 2 2 2" xfId="14396"/>
    <cellStyle name="Normal 2 2 2 7 2 2 2 2" xfId="14397"/>
    <cellStyle name="Normal 2 2 2 7 2 2 3" xfId="14398"/>
    <cellStyle name="Normal 2 2 2 7 2 2 3 2" xfId="14399"/>
    <cellStyle name="Normal 2 2 2 7 2 2 4" xfId="14400"/>
    <cellStyle name="Normal 2 2 2 7 2 2 4 2" xfId="14401"/>
    <cellStyle name="Normal 2 2 2 7 2 2 5" xfId="14402"/>
    <cellStyle name="Normal 2 2 2 7 2 2 5 2" xfId="14403"/>
    <cellStyle name="Normal 2 2 2 7 2 2 6" xfId="14404"/>
    <cellStyle name="Normal 2 2 2 7 2 2 6 2" xfId="14405"/>
    <cellStyle name="Normal 2 2 2 7 2 2 7" xfId="14406"/>
    <cellStyle name="Normal 2 2 2 7 2 2 7 2" xfId="14407"/>
    <cellStyle name="Normal 2 2 2 7 2 2 8" xfId="14408"/>
    <cellStyle name="Normal 2 2 2 7 2 2 8 2" xfId="14409"/>
    <cellStyle name="Normal 2 2 2 7 2 2 9" xfId="14410"/>
    <cellStyle name="Normal 2 2 2 7 2 2 9 2" xfId="14411"/>
    <cellStyle name="Normal 2 2 2 7 2 3" xfId="14412"/>
    <cellStyle name="Normal 2 2 2 7 2 3 2" xfId="14413"/>
    <cellStyle name="Normal 2 2 2 7 2 4" xfId="14414"/>
    <cellStyle name="Normal 2 2 2 7 2 4 2" xfId="14415"/>
    <cellStyle name="Normal 2 2 2 7 2 5" xfId="14416"/>
    <cellStyle name="Normal 2 2 2 7 2 5 2" xfId="14417"/>
    <cellStyle name="Normal 2 2 2 7 2 6" xfId="14418"/>
    <cellStyle name="Normal 2 2 2 7 2 6 2" xfId="14419"/>
    <cellStyle name="Normal 2 2 2 7 2 7" xfId="14420"/>
    <cellStyle name="Normal 2 2 2 7 2 7 2" xfId="14421"/>
    <cellStyle name="Normal 2 2 2 7 2 8" xfId="14422"/>
    <cellStyle name="Normal 2 2 2 7 2 8 2" xfId="14423"/>
    <cellStyle name="Normal 2 2 2 7 2 9" xfId="14424"/>
    <cellStyle name="Normal 2 2 2 7 2 9 2" xfId="14425"/>
    <cellStyle name="Normal 2 2 2 7 3" xfId="14426"/>
    <cellStyle name="Normal 2 2 2 7 3 10" xfId="14427"/>
    <cellStyle name="Normal 2 2 2 7 3 10 2" xfId="14428"/>
    <cellStyle name="Normal 2 2 2 7 3 11" xfId="14429"/>
    <cellStyle name="Normal 2 2 2 7 3 2" xfId="14430"/>
    <cellStyle name="Normal 2 2 2 7 3 2 2" xfId="14431"/>
    <cellStyle name="Normal 2 2 2 7 3 3" xfId="14432"/>
    <cellStyle name="Normal 2 2 2 7 3 3 2" xfId="14433"/>
    <cellStyle name="Normal 2 2 2 7 3 4" xfId="14434"/>
    <cellStyle name="Normal 2 2 2 7 3 4 2" xfId="14435"/>
    <cellStyle name="Normal 2 2 2 7 3 5" xfId="14436"/>
    <cellStyle name="Normal 2 2 2 7 3 5 2" xfId="14437"/>
    <cellStyle name="Normal 2 2 2 7 3 6" xfId="14438"/>
    <cellStyle name="Normal 2 2 2 7 3 6 2" xfId="14439"/>
    <cellStyle name="Normal 2 2 2 7 3 7" xfId="14440"/>
    <cellStyle name="Normal 2 2 2 7 3 7 2" xfId="14441"/>
    <cellStyle name="Normal 2 2 2 7 3 8" xfId="14442"/>
    <cellStyle name="Normal 2 2 2 7 3 8 2" xfId="14443"/>
    <cellStyle name="Normal 2 2 2 7 3 9" xfId="14444"/>
    <cellStyle name="Normal 2 2 2 7 3 9 2" xfId="14445"/>
    <cellStyle name="Normal 2 2 2 7 4" xfId="14446"/>
    <cellStyle name="Normal 2 2 2 7 4 2" xfId="14447"/>
    <cellStyle name="Normal 2 2 2 7 5" xfId="14448"/>
    <cellStyle name="Normal 2 2 2 7 5 2" xfId="14449"/>
    <cellStyle name="Normal 2 2 2 7 6" xfId="14450"/>
    <cellStyle name="Normal 2 2 2 7 6 2" xfId="14451"/>
    <cellStyle name="Normal 2 2 2 7 7" xfId="14452"/>
    <cellStyle name="Normal 2 2 2 7 7 2" xfId="14453"/>
    <cellStyle name="Normal 2 2 2 7 8" xfId="14454"/>
    <cellStyle name="Normal 2 2 2 7 8 2" xfId="14455"/>
    <cellStyle name="Normal 2 2 2 7 9" xfId="14456"/>
    <cellStyle name="Normal 2 2 2 7 9 2" xfId="14457"/>
    <cellStyle name="Normal 2 2 2 8" xfId="14458"/>
    <cellStyle name="Normal 2 2 2 8 10" xfId="14459"/>
    <cellStyle name="Normal 2 2 2 8 10 2" xfId="14460"/>
    <cellStyle name="Normal 2 2 2 8 11" xfId="14461"/>
    <cellStyle name="Normal 2 2 2 8 11 2" xfId="14462"/>
    <cellStyle name="Normal 2 2 2 8 12" xfId="14463"/>
    <cellStyle name="Normal 2 2 2 8 12 2" xfId="14464"/>
    <cellStyle name="Normal 2 2 2 8 13" xfId="14465"/>
    <cellStyle name="Normal 2 2 2 8 2" xfId="14466"/>
    <cellStyle name="Normal 2 2 2 8 2 10" xfId="14467"/>
    <cellStyle name="Normal 2 2 2 8 2 10 2" xfId="14468"/>
    <cellStyle name="Normal 2 2 2 8 2 11" xfId="14469"/>
    <cellStyle name="Normal 2 2 2 8 2 11 2" xfId="14470"/>
    <cellStyle name="Normal 2 2 2 8 2 12" xfId="14471"/>
    <cellStyle name="Normal 2 2 2 8 2 2" xfId="14472"/>
    <cellStyle name="Normal 2 2 2 8 2 2 10" xfId="14473"/>
    <cellStyle name="Normal 2 2 2 8 2 2 10 2" xfId="14474"/>
    <cellStyle name="Normal 2 2 2 8 2 2 11" xfId="14475"/>
    <cellStyle name="Normal 2 2 2 8 2 2 2" xfId="14476"/>
    <cellStyle name="Normal 2 2 2 8 2 2 2 2" xfId="14477"/>
    <cellStyle name="Normal 2 2 2 8 2 2 3" xfId="14478"/>
    <cellStyle name="Normal 2 2 2 8 2 2 3 2" xfId="14479"/>
    <cellStyle name="Normal 2 2 2 8 2 2 4" xfId="14480"/>
    <cellStyle name="Normal 2 2 2 8 2 2 4 2" xfId="14481"/>
    <cellStyle name="Normal 2 2 2 8 2 2 5" xfId="14482"/>
    <cellStyle name="Normal 2 2 2 8 2 2 5 2" xfId="14483"/>
    <cellStyle name="Normal 2 2 2 8 2 2 6" xfId="14484"/>
    <cellStyle name="Normal 2 2 2 8 2 2 6 2" xfId="14485"/>
    <cellStyle name="Normal 2 2 2 8 2 2 7" xfId="14486"/>
    <cellStyle name="Normal 2 2 2 8 2 2 7 2" xfId="14487"/>
    <cellStyle name="Normal 2 2 2 8 2 2 8" xfId="14488"/>
    <cellStyle name="Normal 2 2 2 8 2 2 8 2" xfId="14489"/>
    <cellStyle name="Normal 2 2 2 8 2 2 9" xfId="14490"/>
    <cellStyle name="Normal 2 2 2 8 2 2 9 2" xfId="14491"/>
    <cellStyle name="Normal 2 2 2 8 2 3" xfId="14492"/>
    <cellStyle name="Normal 2 2 2 8 2 3 2" xfId="14493"/>
    <cellStyle name="Normal 2 2 2 8 2 4" xfId="14494"/>
    <cellStyle name="Normal 2 2 2 8 2 4 2" xfId="14495"/>
    <cellStyle name="Normal 2 2 2 8 2 5" xfId="14496"/>
    <cellStyle name="Normal 2 2 2 8 2 5 2" xfId="14497"/>
    <cellStyle name="Normal 2 2 2 8 2 6" xfId="14498"/>
    <cellStyle name="Normal 2 2 2 8 2 6 2" xfId="14499"/>
    <cellStyle name="Normal 2 2 2 8 2 7" xfId="14500"/>
    <cellStyle name="Normal 2 2 2 8 2 7 2" xfId="14501"/>
    <cellStyle name="Normal 2 2 2 8 2 8" xfId="14502"/>
    <cellStyle name="Normal 2 2 2 8 2 8 2" xfId="14503"/>
    <cellStyle name="Normal 2 2 2 8 2 9" xfId="14504"/>
    <cellStyle name="Normal 2 2 2 8 2 9 2" xfId="14505"/>
    <cellStyle name="Normal 2 2 2 8 3" xfId="14506"/>
    <cellStyle name="Normal 2 2 2 8 3 10" xfId="14507"/>
    <cellStyle name="Normal 2 2 2 8 3 10 2" xfId="14508"/>
    <cellStyle name="Normal 2 2 2 8 3 11" xfId="14509"/>
    <cellStyle name="Normal 2 2 2 8 3 2" xfId="14510"/>
    <cellStyle name="Normal 2 2 2 8 3 2 2" xfId="14511"/>
    <cellStyle name="Normal 2 2 2 8 3 3" xfId="14512"/>
    <cellStyle name="Normal 2 2 2 8 3 3 2" xfId="14513"/>
    <cellStyle name="Normal 2 2 2 8 3 4" xfId="14514"/>
    <cellStyle name="Normal 2 2 2 8 3 4 2" xfId="14515"/>
    <cellStyle name="Normal 2 2 2 8 3 5" xfId="14516"/>
    <cellStyle name="Normal 2 2 2 8 3 5 2" xfId="14517"/>
    <cellStyle name="Normal 2 2 2 8 3 6" xfId="14518"/>
    <cellStyle name="Normal 2 2 2 8 3 6 2" xfId="14519"/>
    <cellStyle name="Normal 2 2 2 8 3 7" xfId="14520"/>
    <cellStyle name="Normal 2 2 2 8 3 7 2" xfId="14521"/>
    <cellStyle name="Normal 2 2 2 8 3 8" xfId="14522"/>
    <cellStyle name="Normal 2 2 2 8 3 8 2" xfId="14523"/>
    <cellStyle name="Normal 2 2 2 8 3 9" xfId="14524"/>
    <cellStyle name="Normal 2 2 2 8 3 9 2" xfId="14525"/>
    <cellStyle name="Normal 2 2 2 8 4" xfId="14526"/>
    <cellStyle name="Normal 2 2 2 8 4 2" xfId="14527"/>
    <cellStyle name="Normal 2 2 2 8 5" xfId="14528"/>
    <cellStyle name="Normal 2 2 2 8 5 2" xfId="14529"/>
    <cellStyle name="Normal 2 2 2 8 6" xfId="14530"/>
    <cellStyle name="Normal 2 2 2 8 6 2" xfId="14531"/>
    <cellStyle name="Normal 2 2 2 8 7" xfId="14532"/>
    <cellStyle name="Normal 2 2 2 8 7 2" xfId="14533"/>
    <cellStyle name="Normal 2 2 2 8 8" xfId="14534"/>
    <cellStyle name="Normal 2 2 2 8 8 2" xfId="14535"/>
    <cellStyle name="Normal 2 2 2 8 9" xfId="14536"/>
    <cellStyle name="Normal 2 2 2 8 9 2" xfId="14537"/>
    <cellStyle name="Normal 2 2 2 9" xfId="14538"/>
    <cellStyle name="Normal 2 2 2 9 2" xfId="14539"/>
    <cellStyle name="Normal 2 2 2 9 2 10" xfId="14540"/>
    <cellStyle name="Normal 2 2 2 9 2 10 2" xfId="14541"/>
    <cellStyle name="Normal 2 2 2 9 2 11" xfId="14542"/>
    <cellStyle name="Normal 2 2 2 9 2 11 2" xfId="14543"/>
    <cellStyle name="Normal 2 2 2 9 2 12" xfId="14544"/>
    <cellStyle name="Normal 2 2 2 9 2 12 2" xfId="14545"/>
    <cellStyle name="Normal 2 2 2 9 2 13" xfId="14546"/>
    <cellStyle name="Normal 2 2 2 9 2 13 2" xfId="14547"/>
    <cellStyle name="Normal 2 2 2 9 2 14" xfId="14548"/>
    <cellStyle name="Normal 2 2 2 9 2 14 2" xfId="14549"/>
    <cellStyle name="Normal 2 2 2 9 2 15" xfId="14550"/>
    <cellStyle name="Normal 2 2 2 9 2 15 2" xfId="14551"/>
    <cellStyle name="Normal 2 2 2 9 2 16" xfId="14552"/>
    <cellStyle name="Normal 2 2 2 9 2 16 2" xfId="14553"/>
    <cellStyle name="Normal 2 2 2 9 2 17" xfId="14554"/>
    <cellStyle name="Normal 2 2 2 9 2 2" xfId="14555"/>
    <cellStyle name="Normal 2 2 2 9 2 2 2" xfId="14556"/>
    <cellStyle name="Normal 2 2 2 9 2 2 2 10" xfId="14557"/>
    <cellStyle name="Normal 2 2 2 9 2 2 2 10 2" xfId="14558"/>
    <cellStyle name="Normal 2 2 2 9 2 2 2 11" xfId="14559"/>
    <cellStyle name="Normal 2 2 2 9 2 2 2 11 2" xfId="14560"/>
    <cellStyle name="Normal 2 2 2 9 2 2 2 12" xfId="14561"/>
    <cellStyle name="Normal 2 2 2 9 2 2 2 12 2" xfId="14562"/>
    <cellStyle name="Normal 2 2 2 9 2 2 2 13" xfId="14563"/>
    <cellStyle name="Normal 2 2 2 9 2 2 2 2" xfId="14564"/>
    <cellStyle name="Normal 2 2 2 9 2 2 2 2 10" xfId="14565"/>
    <cellStyle name="Normal 2 2 2 9 2 2 2 2 10 2" xfId="14566"/>
    <cellStyle name="Normal 2 2 2 9 2 2 2 2 11" xfId="14567"/>
    <cellStyle name="Normal 2 2 2 9 2 2 2 2 11 2" xfId="14568"/>
    <cellStyle name="Normal 2 2 2 9 2 2 2 2 12" xfId="14569"/>
    <cellStyle name="Normal 2 2 2 9 2 2 2 2 2" xfId="14570"/>
    <cellStyle name="Normal 2 2 2 9 2 2 2 2 2 10" xfId="14571"/>
    <cellStyle name="Normal 2 2 2 9 2 2 2 2 2 10 2" xfId="14572"/>
    <cellStyle name="Normal 2 2 2 9 2 2 2 2 2 11" xfId="14573"/>
    <cellStyle name="Normal 2 2 2 9 2 2 2 2 2 2" xfId="14574"/>
    <cellStyle name="Normal 2 2 2 9 2 2 2 2 2 2 2" xfId="14575"/>
    <cellStyle name="Normal 2 2 2 9 2 2 2 2 2 3" xfId="14576"/>
    <cellStyle name="Normal 2 2 2 9 2 2 2 2 2 3 2" xfId="14577"/>
    <cellStyle name="Normal 2 2 2 9 2 2 2 2 2 4" xfId="14578"/>
    <cellStyle name="Normal 2 2 2 9 2 2 2 2 2 4 2" xfId="14579"/>
    <cellStyle name="Normal 2 2 2 9 2 2 2 2 2 5" xfId="14580"/>
    <cellStyle name="Normal 2 2 2 9 2 2 2 2 2 5 2" xfId="14581"/>
    <cellStyle name="Normal 2 2 2 9 2 2 2 2 2 6" xfId="14582"/>
    <cellStyle name="Normal 2 2 2 9 2 2 2 2 2 6 2" xfId="14583"/>
    <cellStyle name="Normal 2 2 2 9 2 2 2 2 2 7" xfId="14584"/>
    <cellStyle name="Normal 2 2 2 9 2 2 2 2 2 7 2" xfId="14585"/>
    <cellStyle name="Normal 2 2 2 9 2 2 2 2 2 8" xfId="14586"/>
    <cellStyle name="Normal 2 2 2 9 2 2 2 2 2 8 2" xfId="14587"/>
    <cellStyle name="Normal 2 2 2 9 2 2 2 2 2 9" xfId="14588"/>
    <cellStyle name="Normal 2 2 2 9 2 2 2 2 2 9 2" xfId="14589"/>
    <cellStyle name="Normal 2 2 2 9 2 2 2 2 3" xfId="14590"/>
    <cellStyle name="Normal 2 2 2 9 2 2 2 2 3 2" xfId="14591"/>
    <cellStyle name="Normal 2 2 2 9 2 2 2 2 4" xfId="14592"/>
    <cellStyle name="Normal 2 2 2 9 2 2 2 2 4 2" xfId="14593"/>
    <cellStyle name="Normal 2 2 2 9 2 2 2 2 5" xfId="14594"/>
    <cellStyle name="Normal 2 2 2 9 2 2 2 2 5 2" xfId="14595"/>
    <cellStyle name="Normal 2 2 2 9 2 2 2 2 6" xfId="14596"/>
    <cellStyle name="Normal 2 2 2 9 2 2 2 2 6 2" xfId="14597"/>
    <cellStyle name="Normal 2 2 2 9 2 2 2 2 7" xfId="14598"/>
    <cellStyle name="Normal 2 2 2 9 2 2 2 2 7 2" xfId="14599"/>
    <cellStyle name="Normal 2 2 2 9 2 2 2 2 8" xfId="14600"/>
    <cellStyle name="Normal 2 2 2 9 2 2 2 2 8 2" xfId="14601"/>
    <cellStyle name="Normal 2 2 2 9 2 2 2 2 9" xfId="14602"/>
    <cellStyle name="Normal 2 2 2 9 2 2 2 2 9 2" xfId="14603"/>
    <cellStyle name="Normal 2 2 2 9 2 2 2 3" xfId="14604"/>
    <cellStyle name="Normal 2 2 2 9 2 2 2 3 10" xfId="14605"/>
    <cellStyle name="Normal 2 2 2 9 2 2 2 3 10 2" xfId="14606"/>
    <cellStyle name="Normal 2 2 2 9 2 2 2 3 11" xfId="14607"/>
    <cellStyle name="Normal 2 2 2 9 2 2 2 3 2" xfId="14608"/>
    <cellStyle name="Normal 2 2 2 9 2 2 2 3 2 2" xfId="14609"/>
    <cellStyle name="Normal 2 2 2 9 2 2 2 3 3" xfId="14610"/>
    <cellStyle name="Normal 2 2 2 9 2 2 2 3 3 2" xfId="14611"/>
    <cellStyle name="Normal 2 2 2 9 2 2 2 3 4" xfId="14612"/>
    <cellStyle name="Normal 2 2 2 9 2 2 2 3 4 2" xfId="14613"/>
    <cellStyle name="Normal 2 2 2 9 2 2 2 3 5" xfId="14614"/>
    <cellStyle name="Normal 2 2 2 9 2 2 2 3 5 2" xfId="14615"/>
    <cellStyle name="Normal 2 2 2 9 2 2 2 3 6" xfId="14616"/>
    <cellStyle name="Normal 2 2 2 9 2 2 2 3 6 2" xfId="14617"/>
    <cellStyle name="Normal 2 2 2 9 2 2 2 3 7" xfId="14618"/>
    <cellStyle name="Normal 2 2 2 9 2 2 2 3 7 2" xfId="14619"/>
    <cellStyle name="Normal 2 2 2 9 2 2 2 3 8" xfId="14620"/>
    <cellStyle name="Normal 2 2 2 9 2 2 2 3 8 2" xfId="14621"/>
    <cellStyle name="Normal 2 2 2 9 2 2 2 3 9" xfId="14622"/>
    <cellStyle name="Normal 2 2 2 9 2 2 2 3 9 2" xfId="14623"/>
    <cellStyle name="Normal 2 2 2 9 2 2 2 4" xfId="14624"/>
    <cellStyle name="Normal 2 2 2 9 2 2 2 4 2" xfId="14625"/>
    <cellStyle name="Normal 2 2 2 9 2 2 2 5" xfId="14626"/>
    <cellStyle name="Normal 2 2 2 9 2 2 2 5 2" xfId="14627"/>
    <cellStyle name="Normal 2 2 2 9 2 2 2 6" xfId="14628"/>
    <cellStyle name="Normal 2 2 2 9 2 2 2 6 2" xfId="14629"/>
    <cellStyle name="Normal 2 2 2 9 2 2 2 7" xfId="14630"/>
    <cellStyle name="Normal 2 2 2 9 2 2 2 7 2" xfId="14631"/>
    <cellStyle name="Normal 2 2 2 9 2 2 2 8" xfId="14632"/>
    <cellStyle name="Normal 2 2 2 9 2 2 2 8 2" xfId="14633"/>
    <cellStyle name="Normal 2 2 2 9 2 2 2 9" xfId="14634"/>
    <cellStyle name="Normal 2 2 2 9 2 2 2 9 2" xfId="14635"/>
    <cellStyle name="Normal 2 2 2 9 2 2 3" xfId="14636"/>
    <cellStyle name="Normal 2 2 2 9 2 2 3 10" xfId="14637"/>
    <cellStyle name="Normal 2 2 2 9 2 2 3 10 2" xfId="14638"/>
    <cellStyle name="Normal 2 2 2 9 2 2 3 11" xfId="14639"/>
    <cellStyle name="Normal 2 2 2 9 2 2 3 11 2" xfId="14640"/>
    <cellStyle name="Normal 2 2 2 9 2 2 3 12" xfId="14641"/>
    <cellStyle name="Normal 2 2 2 9 2 2 3 12 2" xfId="14642"/>
    <cellStyle name="Normal 2 2 2 9 2 2 3 13" xfId="14643"/>
    <cellStyle name="Normal 2 2 2 9 2 2 3 2" xfId="14644"/>
    <cellStyle name="Normal 2 2 2 9 2 2 3 2 10" xfId="14645"/>
    <cellStyle name="Normal 2 2 2 9 2 2 3 2 10 2" xfId="14646"/>
    <cellStyle name="Normal 2 2 2 9 2 2 3 2 11" xfId="14647"/>
    <cellStyle name="Normal 2 2 2 9 2 2 3 2 11 2" xfId="14648"/>
    <cellStyle name="Normal 2 2 2 9 2 2 3 2 12" xfId="14649"/>
    <cellStyle name="Normal 2 2 2 9 2 2 3 2 2" xfId="14650"/>
    <cellStyle name="Normal 2 2 2 9 2 2 3 2 2 10" xfId="14651"/>
    <cellStyle name="Normal 2 2 2 9 2 2 3 2 2 10 2" xfId="14652"/>
    <cellStyle name="Normal 2 2 2 9 2 2 3 2 2 11" xfId="14653"/>
    <cellStyle name="Normal 2 2 2 9 2 2 3 2 2 2" xfId="14654"/>
    <cellStyle name="Normal 2 2 2 9 2 2 3 2 2 2 2" xfId="14655"/>
    <cellStyle name="Normal 2 2 2 9 2 2 3 2 2 3" xfId="14656"/>
    <cellStyle name="Normal 2 2 2 9 2 2 3 2 2 3 2" xfId="14657"/>
    <cellStyle name="Normal 2 2 2 9 2 2 3 2 2 4" xfId="14658"/>
    <cellStyle name="Normal 2 2 2 9 2 2 3 2 2 4 2" xfId="14659"/>
    <cellStyle name="Normal 2 2 2 9 2 2 3 2 2 5" xfId="14660"/>
    <cellStyle name="Normal 2 2 2 9 2 2 3 2 2 5 2" xfId="14661"/>
    <cellStyle name="Normal 2 2 2 9 2 2 3 2 2 6" xfId="14662"/>
    <cellStyle name="Normal 2 2 2 9 2 2 3 2 2 6 2" xfId="14663"/>
    <cellStyle name="Normal 2 2 2 9 2 2 3 2 2 7" xfId="14664"/>
    <cellStyle name="Normal 2 2 2 9 2 2 3 2 2 7 2" xfId="14665"/>
    <cellStyle name="Normal 2 2 2 9 2 2 3 2 2 8" xfId="14666"/>
    <cellStyle name="Normal 2 2 2 9 2 2 3 2 2 8 2" xfId="14667"/>
    <cellStyle name="Normal 2 2 2 9 2 2 3 2 2 9" xfId="14668"/>
    <cellStyle name="Normal 2 2 2 9 2 2 3 2 2 9 2" xfId="14669"/>
    <cellStyle name="Normal 2 2 2 9 2 2 3 2 3" xfId="14670"/>
    <cellStyle name="Normal 2 2 2 9 2 2 3 2 3 2" xfId="14671"/>
    <cellStyle name="Normal 2 2 2 9 2 2 3 2 4" xfId="14672"/>
    <cellStyle name="Normal 2 2 2 9 2 2 3 2 4 2" xfId="14673"/>
    <cellStyle name="Normal 2 2 2 9 2 2 3 2 5" xfId="14674"/>
    <cellStyle name="Normal 2 2 2 9 2 2 3 2 5 2" xfId="14675"/>
    <cellStyle name="Normal 2 2 2 9 2 2 3 2 6" xfId="14676"/>
    <cellStyle name="Normal 2 2 2 9 2 2 3 2 6 2" xfId="14677"/>
    <cellStyle name="Normal 2 2 2 9 2 2 3 2 7" xfId="14678"/>
    <cellStyle name="Normal 2 2 2 9 2 2 3 2 7 2" xfId="14679"/>
    <cellStyle name="Normal 2 2 2 9 2 2 3 2 8" xfId="14680"/>
    <cellStyle name="Normal 2 2 2 9 2 2 3 2 8 2" xfId="14681"/>
    <cellStyle name="Normal 2 2 2 9 2 2 3 2 9" xfId="14682"/>
    <cellStyle name="Normal 2 2 2 9 2 2 3 2 9 2" xfId="14683"/>
    <cellStyle name="Normal 2 2 2 9 2 2 3 3" xfId="14684"/>
    <cellStyle name="Normal 2 2 2 9 2 2 3 3 10" xfId="14685"/>
    <cellStyle name="Normal 2 2 2 9 2 2 3 3 10 2" xfId="14686"/>
    <cellStyle name="Normal 2 2 2 9 2 2 3 3 11" xfId="14687"/>
    <cellStyle name="Normal 2 2 2 9 2 2 3 3 2" xfId="14688"/>
    <cellStyle name="Normal 2 2 2 9 2 2 3 3 2 2" xfId="14689"/>
    <cellStyle name="Normal 2 2 2 9 2 2 3 3 3" xfId="14690"/>
    <cellStyle name="Normal 2 2 2 9 2 2 3 3 3 2" xfId="14691"/>
    <cellStyle name="Normal 2 2 2 9 2 2 3 3 4" xfId="14692"/>
    <cellStyle name="Normal 2 2 2 9 2 2 3 3 4 2" xfId="14693"/>
    <cellStyle name="Normal 2 2 2 9 2 2 3 3 5" xfId="14694"/>
    <cellStyle name="Normal 2 2 2 9 2 2 3 3 5 2" xfId="14695"/>
    <cellStyle name="Normal 2 2 2 9 2 2 3 3 6" xfId="14696"/>
    <cellStyle name="Normal 2 2 2 9 2 2 3 3 6 2" xfId="14697"/>
    <cellStyle name="Normal 2 2 2 9 2 2 3 3 7" xfId="14698"/>
    <cellStyle name="Normal 2 2 2 9 2 2 3 3 7 2" xfId="14699"/>
    <cellStyle name="Normal 2 2 2 9 2 2 3 3 8" xfId="14700"/>
    <cellStyle name="Normal 2 2 2 9 2 2 3 3 8 2" xfId="14701"/>
    <cellStyle name="Normal 2 2 2 9 2 2 3 3 9" xfId="14702"/>
    <cellStyle name="Normal 2 2 2 9 2 2 3 3 9 2" xfId="14703"/>
    <cellStyle name="Normal 2 2 2 9 2 2 3 4" xfId="14704"/>
    <cellStyle name="Normal 2 2 2 9 2 2 3 4 2" xfId="14705"/>
    <cellStyle name="Normal 2 2 2 9 2 2 3 5" xfId="14706"/>
    <cellStyle name="Normal 2 2 2 9 2 2 3 5 2" xfId="14707"/>
    <cellStyle name="Normal 2 2 2 9 2 2 3 6" xfId="14708"/>
    <cellStyle name="Normal 2 2 2 9 2 2 3 6 2" xfId="14709"/>
    <cellStyle name="Normal 2 2 2 9 2 2 3 7" xfId="14710"/>
    <cellStyle name="Normal 2 2 2 9 2 2 3 7 2" xfId="14711"/>
    <cellStyle name="Normal 2 2 2 9 2 2 3 8" xfId="14712"/>
    <cellStyle name="Normal 2 2 2 9 2 2 3 8 2" xfId="14713"/>
    <cellStyle name="Normal 2 2 2 9 2 2 3 9" xfId="14714"/>
    <cellStyle name="Normal 2 2 2 9 2 2 3 9 2" xfId="14715"/>
    <cellStyle name="Normal 2 2 2 9 2 2 4" xfId="14716"/>
    <cellStyle name="Normal 2 2 2 9 2 2 4 10" xfId="14717"/>
    <cellStyle name="Normal 2 2 2 9 2 2 4 10 2" xfId="14718"/>
    <cellStyle name="Normal 2 2 2 9 2 2 4 11" xfId="14719"/>
    <cellStyle name="Normal 2 2 2 9 2 2 4 11 2" xfId="14720"/>
    <cellStyle name="Normal 2 2 2 9 2 2 4 12" xfId="14721"/>
    <cellStyle name="Normal 2 2 2 9 2 2 4 12 2" xfId="14722"/>
    <cellStyle name="Normal 2 2 2 9 2 2 4 13" xfId="14723"/>
    <cellStyle name="Normal 2 2 2 9 2 2 4 2" xfId="14724"/>
    <cellStyle name="Normal 2 2 2 9 2 2 4 2 10" xfId="14725"/>
    <cellStyle name="Normal 2 2 2 9 2 2 4 2 10 2" xfId="14726"/>
    <cellStyle name="Normal 2 2 2 9 2 2 4 2 11" xfId="14727"/>
    <cellStyle name="Normal 2 2 2 9 2 2 4 2 11 2" xfId="14728"/>
    <cellStyle name="Normal 2 2 2 9 2 2 4 2 12" xfId="14729"/>
    <cellStyle name="Normal 2 2 2 9 2 2 4 2 2" xfId="14730"/>
    <cellStyle name="Normal 2 2 2 9 2 2 4 2 2 10" xfId="14731"/>
    <cellStyle name="Normal 2 2 2 9 2 2 4 2 2 10 2" xfId="14732"/>
    <cellStyle name="Normal 2 2 2 9 2 2 4 2 2 11" xfId="14733"/>
    <cellStyle name="Normal 2 2 2 9 2 2 4 2 2 2" xfId="14734"/>
    <cellStyle name="Normal 2 2 2 9 2 2 4 2 2 2 2" xfId="14735"/>
    <cellStyle name="Normal 2 2 2 9 2 2 4 2 2 3" xfId="14736"/>
    <cellStyle name="Normal 2 2 2 9 2 2 4 2 2 3 2" xfId="14737"/>
    <cellStyle name="Normal 2 2 2 9 2 2 4 2 2 4" xfId="14738"/>
    <cellStyle name="Normal 2 2 2 9 2 2 4 2 2 4 2" xfId="14739"/>
    <cellStyle name="Normal 2 2 2 9 2 2 4 2 2 5" xfId="14740"/>
    <cellStyle name="Normal 2 2 2 9 2 2 4 2 2 5 2" xfId="14741"/>
    <cellStyle name="Normal 2 2 2 9 2 2 4 2 2 6" xfId="14742"/>
    <cellStyle name="Normal 2 2 2 9 2 2 4 2 2 6 2" xfId="14743"/>
    <cellStyle name="Normal 2 2 2 9 2 2 4 2 2 7" xfId="14744"/>
    <cellStyle name="Normal 2 2 2 9 2 2 4 2 2 7 2" xfId="14745"/>
    <cellStyle name="Normal 2 2 2 9 2 2 4 2 2 8" xfId="14746"/>
    <cellStyle name="Normal 2 2 2 9 2 2 4 2 2 8 2" xfId="14747"/>
    <cellStyle name="Normal 2 2 2 9 2 2 4 2 2 9" xfId="14748"/>
    <cellStyle name="Normal 2 2 2 9 2 2 4 2 2 9 2" xfId="14749"/>
    <cellStyle name="Normal 2 2 2 9 2 2 4 2 3" xfId="14750"/>
    <cellStyle name="Normal 2 2 2 9 2 2 4 2 3 2" xfId="14751"/>
    <cellStyle name="Normal 2 2 2 9 2 2 4 2 4" xfId="14752"/>
    <cellStyle name="Normal 2 2 2 9 2 2 4 2 4 2" xfId="14753"/>
    <cellStyle name="Normal 2 2 2 9 2 2 4 2 5" xfId="14754"/>
    <cellStyle name="Normal 2 2 2 9 2 2 4 2 5 2" xfId="14755"/>
    <cellStyle name="Normal 2 2 2 9 2 2 4 2 6" xfId="14756"/>
    <cellStyle name="Normal 2 2 2 9 2 2 4 2 6 2" xfId="14757"/>
    <cellStyle name="Normal 2 2 2 9 2 2 4 2 7" xfId="14758"/>
    <cellStyle name="Normal 2 2 2 9 2 2 4 2 7 2" xfId="14759"/>
    <cellStyle name="Normal 2 2 2 9 2 2 4 2 8" xfId="14760"/>
    <cellStyle name="Normal 2 2 2 9 2 2 4 2 8 2" xfId="14761"/>
    <cellStyle name="Normal 2 2 2 9 2 2 4 2 9" xfId="14762"/>
    <cellStyle name="Normal 2 2 2 9 2 2 4 2 9 2" xfId="14763"/>
    <cellStyle name="Normal 2 2 2 9 2 2 4 3" xfId="14764"/>
    <cellStyle name="Normal 2 2 2 9 2 2 4 3 10" xfId="14765"/>
    <cellStyle name="Normal 2 2 2 9 2 2 4 3 10 2" xfId="14766"/>
    <cellStyle name="Normal 2 2 2 9 2 2 4 3 11" xfId="14767"/>
    <cellStyle name="Normal 2 2 2 9 2 2 4 3 2" xfId="14768"/>
    <cellStyle name="Normal 2 2 2 9 2 2 4 3 2 2" xfId="14769"/>
    <cellStyle name="Normal 2 2 2 9 2 2 4 3 3" xfId="14770"/>
    <cellStyle name="Normal 2 2 2 9 2 2 4 3 3 2" xfId="14771"/>
    <cellStyle name="Normal 2 2 2 9 2 2 4 3 4" xfId="14772"/>
    <cellStyle name="Normal 2 2 2 9 2 2 4 3 4 2" xfId="14773"/>
    <cellStyle name="Normal 2 2 2 9 2 2 4 3 5" xfId="14774"/>
    <cellStyle name="Normal 2 2 2 9 2 2 4 3 5 2" xfId="14775"/>
    <cellStyle name="Normal 2 2 2 9 2 2 4 3 6" xfId="14776"/>
    <cellStyle name="Normal 2 2 2 9 2 2 4 3 6 2" xfId="14777"/>
    <cellStyle name="Normal 2 2 2 9 2 2 4 3 7" xfId="14778"/>
    <cellStyle name="Normal 2 2 2 9 2 2 4 3 7 2" xfId="14779"/>
    <cellStyle name="Normal 2 2 2 9 2 2 4 3 8" xfId="14780"/>
    <cellStyle name="Normal 2 2 2 9 2 2 4 3 8 2" xfId="14781"/>
    <cellStyle name="Normal 2 2 2 9 2 2 4 3 9" xfId="14782"/>
    <cellStyle name="Normal 2 2 2 9 2 2 4 3 9 2" xfId="14783"/>
    <cellStyle name="Normal 2 2 2 9 2 2 4 4" xfId="14784"/>
    <cellStyle name="Normal 2 2 2 9 2 2 4 4 2" xfId="14785"/>
    <cellStyle name="Normal 2 2 2 9 2 2 4 5" xfId="14786"/>
    <cellStyle name="Normal 2 2 2 9 2 2 4 5 2" xfId="14787"/>
    <cellStyle name="Normal 2 2 2 9 2 2 4 6" xfId="14788"/>
    <cellStyle name="Normal 2 2 2 9 2 2 4 6 2" xfId="14789"/>
    <cellStyle name="Normal 2 2 2 9 2 2 4 7" xfId="14790"/>
    <cellStyle name="Normal 2 2 2 9 2 2 4 7 2" xfId="14791"/>
    <cellStyle name="Normal 2 2 2 9 2 2 4 8" xfId="14792"/>
    <cellStyle name="Normal 2 2 2 9 2 2 4 8 2" xfId="14793"/>
    <cellStyle name="Normal 2 2 2 9 2 2 4 9" xfId="14794"/>
    <cellStyle name="Normal 2 2 2 9 2 2 4 9 2" xfId="14795"/>
    <cellStyle name="Normal 2 2 2 9 2 2 5" xfId="14796"/>
    <cellStyle name="Normal 2 2 2 9 2 2 5 10" xfId="14797"/>
    <cellStyle name="Normal 2 2 2 9 2 2 5 10 2" xfId="14798"/>
    <cellStyle name="Normal 2 2 2 9 2 2 5 11" xfId="14799"/>
    <cellStyle name="Normal 2 2 2 9 2 2 5 11 2" xfId="14800"/>
    <cellStyle name="Normal 2 2 2 9 2 2 5 12" xfId="14801"/>
    <cellStyle name="Normal 2 2 2 9 2 2 5 12 2" xfId="14802"/>
    <cellStyle name="Normal 2 2 2 9 2 2 5 13" xfId="14803"/>
    <cellStyle name="Normal 2 2 2 9 2 2 5 2" xfId="14804"/>
    <cellStyle name="Normal 2 2 2 9 2 2 5 2 10" xfId="14805"/>
    <cellStyle name="Normal 2 2 2 9 2 2 5 2 10 2" xfId="14806"/>
    <cellStyle name="Normal 2 2 2 9 2 2 5 2 11" xfId="14807"/>
    <cellStyle name="Normal 2 2 2 9 2 2 5 2 11 2" xfId="14808"/>
    <cellStyle name="Normal 2 2 2 9 2 2 5 2 12" xfId="14809"/>
    <cellStyle name="Normal 2 2 2 9 2 2 5 2 2" xfId="14810"/>
    <cellStyle name="Normal 2 2 2 9 2 2 5 2 2 10" xfId="14811"/>
    <cellStyle name="Normal 2 2 2 9 2 2 5 2 2 10 2" xfId="14812"/>
    <cellStyle name="Normal 2 2 2 9 2 2 5 2 2 11" xfId="14813"/>
    <cellStyle name="Normal 2 2 2 9 2 2 5 2 2 2" xfId="14814"/>
    <cellStyle name="Normal 2 2 2 9 2 2 5 2 2 2 2" xfId="14815"/>
    <cellStyle name="Normal 2 2 2 9 2 2 5 2 2 3" xfId="14816"/>
    <cellStyle name="Normal 2 2 2 9 2 2 5 2 2 3 2" xfId="14817"/>
    <cellStyle name="Normal 2 2 2 9 2 2 5 2 2 4" xfId="14818"/>
    <cellStyle name="Normal 2 2 2 9 2 2 5 2 2 4 2" xfId="14819"/>
    <cellStyle name="Normal 2 2 2 9 2 2 5 2 2 5" xfId="14820"/>
    <cellStyle name="Normal 2 2 2 9 2 2 5 2 2 5 2" xfId="14821"/>
    <cellStyle name="Normal 2 2 2 9 2 2 5 2 2 6" xfId="14822"/>
    <cellStyle name="Normal 2 2 2 9 2 2 5 2 2 6 2" xfId="14823"/>
    <cellStyle name="Normal 2 2 2 9 2 2 5 2 2 7" xfId="14824"/>
    <cellStyle name="Normal 2 2 2 9 2 2 5 2 2 7 2" xfId="14825"/>
    <cellStyle name="Normal 2 2 2 9 2 2 5 2 2 8" xfId="14826"/>
    <cellStyle name="Normal 2 2 2 9 2 2 5 2 2 8 2" xfId="14827"/>
    <cellStyle name="Normal 2 2 2 9 2 2 5 2 2 9" xfId="14828"/>
    <cellStyle name="Normal 2 2 2 9 2 2 5 2 2 9 2" xfId="14829"/>
    <cellStyle name="Normal 2 2 2 9 2 2 5 2 3" xfId="14830"/>
    <cellStyle name="Normal 2 2 2 9 2 2 5 2 3 2" xfId="14831"/>
    <cellStyle name="Normal 2 2 2 9 2 2 5 2 4" xfId="14832"/>
    <cellStyle name="Normal 2 2 2 9 2 2 5 2 4 2" xfId="14833"/>
    <cellStyle name="Normal 2 2 2 9 2 2 5 2 5" xfId="14834"/>
    <cellStyle name="Normal 2 2 2 9 2 2 5 2 5 2" xfId="14835"/>
    <cellStyle name="Normal 2 2 2 9 2 2 5 2 6" xfId="14836"/>
    <cellStyle name="Normal 2 2 2 9 2 2 5 2 6 2" xfId="14837"/>
    <cellStyle name="Normal 2 2 2 9 2 2 5 2 7" xfId="14838"/>
    <cellStyle name="Normal 2 2 2 9 2 2 5 2 7 2" xfId="14839"/>
    <cellStyle name="Normal 2 2 2 9 2 2 5 2 8" xfId="14840"/>
    <cellStyle name="Normal 2 2 2 9 2 2 5 2 8 2" xfId="14841"/>
    <cellStyle name="Normal 2 2 2 9 2 2 5 2 9" xfId="14842"/>
    <cellStyle name="Normal 2 2 2 9 2 2 5 2 9 2" xfId="14843"/>
    <cellStyle name="Normal 2 2 2 9 2 2 5 3" xfId="14844"/>
    <cellStyle name="Normal 2 2 2 9 2 2 5 3 10" xfId="14845"/>
    <cellStyle name="Normal 2 2 2 9 2 2 5 3 10 2" xfId="14846"/>
    <cellStyle name="Normal 2 2 2 9 2 2 5 3 11" xfId="14847"/>
    <cellStyle name="Normal 2 2 2 9 2 2 5 3 2" xfId="14848"/>
    <cellStyle name="Normal 2 2 2 9 2 2 5 3 2 2" xfId="14849"/>
    <cellStyle name="Normal 2 2 2 9 2 2 5 3 3" xfId="14850"/>
    <cellStyle name="Normal 2 2 2 9 2 2 5 3 3 2" xfId="14851"/>
    <cellStyle name="Normal 2 2 2 9 2 2 5 3 4" xfId="14852"/>
    <cellStyle name="Normal 2 2 2 9 2 2 5 3 4 2" xfId="14853"/>
    <cellStyle name="Normal 2 2 2 9 2 2 5 3 5" xfId="14854"/>
    <cellStyle name="Normal 2 2 2 9 2 2 5 3 5 2" xfId="14855"/>
    <cellStyle name="Normal 2 2 2 9 2 2 5 3 6" xfId="14856"/>
    <cellStyle name="Normal 2 2 2 9 2 2 5 3 6 2" xfId="14857"/>
    <cellStyle name="Normal 2 2 2 9 2 2 5 3 7" xfId="14858"/>
    <cellStyle name="Normal 2 2 2 9 2 2 5 3 7 2" xfId="14859"/>
    <cellStyle name="Normal 2 2 2 9 2 2 5 3 8" xfId="14860"/>
    <cellStyle name="Normal 2 2 2 9 2 2 5 3 8 2" xfId="14861"/>
    <cellStyle name="Normal 2 2 2 9 2 2 5 3 9" xfId="14862"/>
    <cellStyle name="Normal 2 2 2 9 2 2 5 3 9 2" xfId="14863"/>
    <cellStyle name="Normal 2 2 2 9 2 2 5 4" xfId="14864"/>
    <cellStyle name="Normal 2 2 2 9 2 2 5 4 2" xfId="14865"/>
    <cellStyle name="Normal 2 2 2 9 2 2 5 5" xfId="14866"/>
    <cellStyle name="Normal 2 2 2 9 2 2 5 5 2" xfId="14867"/>
    <cellStyle name="Normal 2 2 2 9 2 2 5 6" xfId="14868"/>
    <cellStyle name="Normal 2 2 2 9 2 2 5 6 2" xfId="14869"/>
    <cellStyle name="Normal 2 2 2 9 2 2 5 7" xfId="14870"/>
    <cellStyle name="Normal 2 2 2 9 2 2 5 7 2" xfId="14871"/>
    <cellStyle name="Normal 2 2 2 9 2 2 5 8" xfId="14872"/>
    <cellStyle name="Normal 2 2 2 9 2 2 5 8 2" xfId="14873"/>
    <cellStyle name="Normal 2 2 2 9 2 2 5 9" xfId="14874"/>
    <cellStyle name="Normal 2 2 2 9 2 2 5 9 2" xfId="14875"/>
    <cellStyle name="Normal 2 2 2 9 2 2 6" xfId="41871"/>
    <cellStyle name="Normal 2 2 2 9 2 3" xfId="14876"/>
    <cellStyle name="Normal 2 2 2 9 2 3 2" xfId="41872"/>
    <cellStyle name="Normal 2 2 2 9 2 4" xfId="14877"/>
    <cellStyle name="Normal 2 2 2 9 2 4 2" xfId="41873"/>
    <cellStyle name="Normal 2 2 2 9 2 5" xfId="14878"/>
    <cellStyle name="Normal 2 2 2 9 2 5 2" xfId="41874"/>
    <cellStyle name="Normal 2 2 2 9 2 6" xfId="14879"/>
    <cellStyle name="Normal 2 2 2 9 2 6 10" xfId="14880"/>
    <cellStyle name="Normal 2 2 2 9 2 6 10 2" xfId="14881"/>
    <cellStyle name="Normal 2 2 2 9 2 6 11" xfId="14882"/>
    <cellStyle name="Normal 2 2 2 9 2 6 11 2" xfId="14883"/>
    <cellStyle name="Normal 2 2 2 9 2 6 12" xfId="14884"/>
    <cellStyle name="Normal 2 2 2 9 2 6 2" xfId="14885"/>
    <cellStyle name="Normal 2 2 2 9 2 6 2 10" xfId="14886"/>
    <cellStyle name="Normal 2 2 2 9 2 6 2 10 2" xfId="14887"/>
    <cellStyle name="Normal 2 2 2 9 2 6 2 11" xfId="14888"/>
    <cellStyle name="Normal 2 2 2 9 2 6 2 2" xfId="14889"/>
    <cellStyle name="Normal 2 2 2 9 2 6 2 2 2" xfId="14890"/>
    <cellStyle name="Normal 2 2 2 9 2 6 2 3" xfId="14891"/>
    <cellStyle name="Normal 2 2 2 9 2 6 2 3 2" xfId="14892"/>
    <cellStyle name="Normal 2 2 2 9 2 6 2 4" xfId="14893"/>
    <cellStyle name="Normal 2 2 2 9 2 6 2 4 2" xfId="14894"/>
    <cellStyle name="Normal 2 2 2 9 2 6 2 5" xfId="14895"/>
    <cellStyle name="Normal 2 2 2 9 2 6 2 5 2" xfId="14896"/>
    <cellStyle name="Normal 2 2 2 9 2 6 2 6" xfId="14897"/>
    <cellStyle name="Normal 2 2 2 9 2 6 2 6 2" xfId="14898"/>
    <cellStyle name="Normal 2 2 2 9 2 6 2 7" xfId="14899"/>
    <cellStyle name="Normal 2 2 2 9 2 6 2 7 2" xfId="14900"/>
    <cellStyle name="Normal 2 2 2 9 2 6 2 8" xfId="14901"/>
    <cellStyle name="Normal 2 2 2 9 2 6 2 8 2" xfId="14902"/>
    <cellStyle name="Normal 2 2 2 9 2 6 2 9" xfId="14903"/>
    <cellStyle name="Normal 2 2 2 9 2 6 2 9 2" xfId="14904"/>
    <cellStyle name="Normal 2 2 2 9 2 6 3" xfId="14905"/>
    <cellStyle name="Normal 2 2 2 9 2 6 3 2" xfId="14906"/>
    <cellStyle name="Normal 2 2 2 9 2 6 4" xfId="14907"/>
    <cellStyle name="Normal 2 2 2 9 2 6 4 2" xfId="14908"/>
    <cellStyle name="Normal 2 2 2 9 2 6 5" xfId="14909"/>
    <cellStyle name="Normal 2 2 2 9 2 6 5 2" xfId="14910"/>
    <cellStyle name="Normal 2 2 2 9 2 6 6" xfId="14911"/>
    <cellStyle name="Normal 2 2 2 9 2 6 6 2" xfId="14912"/>
    <cellStyle name="Normal 2 2 2 9 2 6 7" xfId="14913"/>
    <cellStyle name="Normal 2 2 2 9 2 6 7 2" xfId="14914"/>
    <cellStyle name="Normal 2 2 2 9 2 6 8" xfId="14915"/>
    <cellStyle name="Normal 2 2 2 9 2 6 8 2" xfId="14916"/>
    <cellStyle name="Normal 2 2 2 9 2 6 9" xfId="14917"/>
    <cellStyle name="Normal 2 2 2 9 2 6 9 2" xfId="14918"/>
    <cellStyle name="Normal 2 2 2 9 2 7" xfId="14919"/>
    <cellStyle name="Normal 2 2 2 9 2 7 10" xfId="14920"/>
    <cellStyle name="Normal 2 2 2 9 2 7 10 2" xfId="14921"/>
    <cellStyle name="Normal 2 2 2 9 2 7 11" xfId="14922"/>
    <cellStyle name="Normal 2 2 2 9 2 7 2" xfId="14923"/>
    <cellStyle name="Normal 2 2 2 9 2 7 2 2" xfId="14924"/>
    <cellStyle name="Normal 2 2 2 9 2 7 3" xfId="14925"/>
    <cellStyle name="Normal 2 2 2 9 2 7 3 2" xfId="14926"/>
    <cellStyle name="Normal 2 2 2 9 2 7 4" xfId="14927"/>
    <cellStyle name="Normal 2 2 2 9 2 7 4 2" xfId="14928"/>
    <cellStyle name="Normal 2 2 2 9 2 7 5" xfId="14929"/>
    <cellStyle name="Normal 2 2 2 9 2 7 5 2" xfId="14930"/>
    <cellStyle name="Normal 2 2 2 9 2 7 6" xfId="14931"/>
    <cellStyle name="Normal 2 2 2 9 2 7 6 2" xfId="14932"/>
    <cellStyle name="Normal 2 2 2 9 2 7 7" xfId="14933"/>
    <cellStyle name="Normal 2 2 2 9 2 7 7 2" xfId="14934"/>
    <cellStyle name="Normal 2 2 2 9 2 7 8" xfId="14935"/>
    <cellStyle name="Normal 2 2 2 9 2 7 8 2" xfId="14936"/>
    <cellStyle name="Normal 2 2 2 9 2 7 9" xfId="14937"/>
    <cellStyle name="Normal 2 2 2 9 2 7 9 2" xfId="14938"/>
    <cellStyle name="Normal 2 2 2 9 2 8" xfId="14939"/>
    <cellStyle name="Normal 2 2 2 9 2 8 2" xfId="14940"/>
    <cellStyle name="Normal 2 2 2 9 2 9" xfId="14941"/>
    <cellStyle name="Normal 2 2 2 9 2 9 2" xfId="14942"/>
    <cellStyle name="Normal 2 2 2 9 3" xfId="14943"/>
    <cellStyle name="Normal 2 2 2 9 3 10" xfId="14944"/>
    <cellStyle name="Normal 2 2 2 9 3 10 2" xfId="14945"/>
    <cellStyle name="Normal 2 2 2 9 3 11" xfId="14946"/>
    <cellStyle name="Normal 2 2 2 9 3 11 2" xfId="14947"/>
    <cellStyle name="Normal 2 2 2 9 3 12" xfId="14948"/>
    <cellStyle name="Normal 2 2 2 9 3 12 2" xfId="14949"/>
    <cellStyle name="Normal 2 2 2 9 3 13" xfId="14950"/>
    <cellStyle name="Normal 2 2 2 9 3 2" xfId="14951"/>
    <cellStyle name="Normal 2 2 2 9 3 2 10" xfId="14952"/>
    <cellStyle name="Normal 2 2 2 9 3 2 10 2" xfId="14953"/>
    <cellStyle name="Normal 2 2 2 9 3 2 11" xfId="14954"/>
    <cellStyle name="Normal 2 2 2 9 3 2 11 2" xfId="14955"/>
    <cellStyle name="Normal 2 2 2 9 3 2 12" xfId="14956"/>
    <cellStyle name="Normal 2 2 2 9 3 2 2" xfId="14957"/>
    <cellStyle name="Normal 2 2 2 9 3 2 2 10" xfId="14958"/>
    <cellStyle name="Normal 2 2 2 9 3 2 2 10 2" xfId="14959"/>
    <cellStyle name="Normal 2 2 2 9 3 2 2 11" xfId="14960"/>
    <cellStyle name="Normal 2 2 2 9 3 2 2 2" xfId="14961"/>
    <cellStyle name="Normal 2 2 2 9 3 2 2 2 2" xfId="14962"/>
    <cellStyle name="Normal 2 2 2 9 3 2 2 3" xfId="14963"/>
    <cellStyle name="Normal 2 2 2 9 3 2 2 3 2" xfId="14964"/>
    <cellStyle name="Normal 2 2 2 9 3 2 2 4" xfId="14965"/>
    <cellStyle name="Normal 2 2 2 9 3 2 2 4 2" xfId="14966"/>
    <cellStyle name="Normal 2 2 2 9 3 2 2 5" xfId="14967"/>
    <cellStyle name="Normal 2 2 2 9 3 2 2 5 2" xfId="14968"/>
    <cellStyle name="Normal 2 2 2 9 3 2 2 6" xfId="14969"/>
    <cellStyle name="Normal 2 2 2 9 3 2 2 6 2" xfId="14970"/>
    <cellStyle name="Normal 2 2 2 9 3 2 2 7" xfId="14971"/>
    <cellStyle name="Normal 2 2 2 9 3 2 2 7 2" xfId="14972"/>
    <cellStyle name="Normal 2 2 2 9 3 2 2 8" xfId="14973"/>
    <cellStyle name="Normal 2 2 2 9 3 2 2 8 2" xfId="14974"/>
    <cellStyle name="Normal 2 2 2 9 3 2 2 9" xfId="14975"/>
    <cellStyle name="Normal 2 2 2 9 3 2 2 9 2" xfId="14976"/>
    <cellStyle name="Normal 2 2 2 9 3 2 3" xfId="14977"/>
    <cellStyle name="Normal 2 2 2 9 3 2 3 2" xfId="14978"/>
    <cellStyle name="Normal 2 2 2 9 3 2 4" xfId="14979"/>
    <cellStyle name="Normal 2 2 2 9 3 2 4 2" xfId="14980"/>
    <cellStyle name="Normal 2 2 2 9 3 2 5" xfId="14981"/>
    <cellStyle name="Normal 2 2 2 9 3 2 5 2" xfId="14982"/>
    <cellStyle name="Normal 2 2 2 9 3 2 6" xfId="14983"/>
    <cellStyle name="Normal 2 2 2 9 3 2 6 2" xfId="14984"/>
    <cellStyle name="Normal 2 2 2 9 3 2 7" xfId="14985"/>
    <cellStyle name="Normal 2 2 2 9 3 2 7 2" xfId="14986"/>
    <cellStyle name="Normal 2 2 2 9 3 2 8" xfId="14987"/>
    <cellStyle name="Normal 2 2 2 9 3 2 8 2" xfId="14988"/>
    <cellStyle name="Normal 2 2 2 9 3 2 9" xfId="14989"/>
    <cellStyle name="Normal 2 2 2 9 3 2 9 2" xfId="14990"/>
    <cellStyle name="Normal 2 2 2 9 3 3" xfId="14991"/>
    <cellStyle name="Normal 2 2 2 9 3 3 10" xfId="14992"/>
    <cellStyle name="Normal 2 2 2 9 3 3 10 2" xfId="14993"/>
    <cellStyle name="Normal 2 2 2 9 3 3 11" xfId="14994"/>
    <cellStyle name="Normal 2 2 2 9 3 3 2" xfId="14995"/>
    <cellStyle name="Normal 2 2 2 9 3 3 2 2" xfId="14996"/>
    <cellStyle name="Normal 2 2 2 9 3 3 3" xfId="14997"/>
    <cellStyle name="Normal 2 2 2 9 3 3 3 2" xfId="14998"/>
    <cellStyle name="Normal 2 2 2 9 3 3 4" xfId="14999"/>
    <cellStyle name="Normal 2 2 2 9 3 3 4 2" xfId="15000"/>
    <cellStyle name="Normal 2 2 2 9 3 3 5" xfId="15001"/>
    <cellStyle name="Normal 2 2 2 9 3 3 5 2" xfId="15002"/>
    <cellStyle name="Normal 2 2 2 9 3 3 6" xfId="15003"/>
    <cellStyle name="Normal 2 2 2 9 3 3 6 2" xfId="15004"/>
    <cellStyle name="Normal 2 2 2 9 3 3 7" xfId="15005"/>
    <cellStyle name="Normal 2 2 2 9 3 3 7 2" xfId="15006"/>
    <cellStyle name="Normal 2 2 2 9 3 3 8" xfId="15007"/>
    <cellStyle name="Normal 2 2 2 9 3 3 8 2" xfId="15008"/>
    <cellStyle name="Normal 2 2 2 9 3 3 9" xfId="15009"/>
    <cellStyle name="Normal 2 2 2 9 3 3 9 2" xfId="15010"/>
    <cellStyle name="Normal 2 2 2 9 3 4" xfId="15011"/>
    <cellStyle name="Normal 2 2 2 9 3 4 2" xfId="15012"/>
    <cellStyle name="Normal 2 2 2 9 3 5" xfId="15013"/>
    <cellStyle name="Normal 2 2 2 9 3 5 2" xfId="15014"/>
    <cellStyle name="Normal 2 2 2 9 3 6" xfId="15015"/>
    <cellStyle name="Normal 2 2 2 9 3 6 2" xfId="15016"/>
    <cellStyle name="Normal 2 2 2 9 3 7" xfId="15017"/>
    <cellStyle name="Normal 2 2 2 9 3 7 2" xfId="15018"/>
    <cellStyle name="Normal 2 2 2 9 3 8" xfId="15019"/>
    <cellStyle name="Normal 2 2 2 9 3 8 2" xfId="15020"/>
    <cellStyle name="Normal 2 2 2 9 3 9" xfId="15021"/>
    <cellStyle name="Normal 2 2 2 9 3 9 2" xfId="15022"/>
    <cellStyle name="Normal 2 2 2 9 4" xfId="15023"/>
    <cellStyle name="Normal 2 2 2 9 4 10" xfId="15024"/>
    <cellStyle name="Normal 2 2 2 9 4 10 2" xfId="15025"/>
    <cellStyle name="Normal 2 2 2 9 4 11" xfId="15026"/>
    <cellStyle name="Normal 2 2 2 9 4 11 2" xfId="15027"/>
    <cellStyle name="Normal 2 2 2 9 4 12" xfId="15028"/>
    <cellStyle name="Normal 2 2 2 9 4 12 2" xfId="15029"/>
    <cellStyle name="Normal 2 2 2 9 4 13" xfId="15030"/>
    <cellStyle name="Normal 2 2 2 9 4 2" xfId="15031"/>
    <cellStyle name="Normal 2 2 2 9 4 2 10" xfId="15032"/>
    <cellStyle name="Normal 2 2 2 9 4 2 10 2" xfId="15033"/>
    <cellStyle name="Normal 2 2 2 9 4 2 11" xfId="15034"/>
    <cellStyle name="Normal 2 2 2 9 4 2 11 2" xfId="15035"/>
    <cellStyle name="Normal 2 2 2 9 4 2 12" xfId="15036"/>
    <cellStyle name="Normal 2 2 2 9 4 2 2" xfId="15037"/>
    <cellStyle name="Normal 2 2 2 9 4 2 2 10" xfId="15038"/>
    <cellStyle name="Normal 2 2 2 9 4 2 2 10 2" xfId="15039"/>
    <cellStyle name="Normal 2 2 2 9 4 2 2 11" xfId="15040"/>
    <cellStyle name="Normal 2 2 2 9 4 2 2 2" xfId="15041"/>
    <cellStyle name="Normal 2 2 2 9 4 2 2 2 2" xfId="15042"/>
    <cellStyle name="Normal 2 2 2 9 4 2 2 3" xfId="15043"/>
    <cellStyle name="Normal 2 2 2 9 4 2 2 3 2" xfId="15044"/>
    <cellStyle name="Normal 2 2 2 9 4 2 2 4" xfId="15045"/>
    <cellStyle name="Normal 2 2 2 9 4 2 2 4 2" xfId="15046"/>
    <cellStyle name="Normal 2 2 2 9 4 2 2 5" xfId="15047"/>
    <cellStyle name="Normal 2 2 2 9 4 2 2 5 2" xfId="15048"/>
    <cellStyle name="Normal 2 2 2 9 4 2 2 6" xfId="15049"/>
    <cellStyle name="Normal 2 2 2 9 4 2 2 6 2" xfId="15050"/>
    <cellStyle name="Normal 2 2 2 9 4 2 2 7" xfId="15051"/>
    <cellStyle name="Normal 2 2 2 9 4 2 2 7 2" xfId="15052"/>
    <cellStyle name="Normal 2 2 2 9 4 2 2 8" xfId="15053"/>
    <cellStyle name="Normal 2 2 2 9 4 2 2 8 2" xfId="15054"/>
    <cellStyle name="Normal 2 2 2 9 4 2 2 9" xfId="15055"/>
    <cellStyle name="Normal 2 2 2 9 4 2 2 9 2" xfId="15056"/>
    <cellStyle name="Normal 2 2 2 9 4 2 3" xfId="15057"/>
    <cellStyle name="Normal 2 2 2 9 4 2 3 2" xfId="15058"/>
    <cellStyle name="Normal 2 2 2 9 4 2 4" xfId="15059"/>
    <cellStyle name="Normal 2 2 2 9 4 2 4 2" xfId="15060"/>
    <cellStyle name="Normal 2 2 2 9 4 2 5" xfId="15061"/>
    <cellStyle name="Normal 2 2 2 9 4 2 5 2" xfId="15062"/>
    <cellStyle name="Normal 2 2 2 9 4 2 6" xfId="15063"/>
    <cellStyle name="Normal 2 2 2 9 4 2 6 2" xfId="15064"/>
    <cellStyle name="Normal 2 2 2 9 4 2 7" xfId="15065"/>
    <cellStyle name="Normal 2 2 2 9 4 2 7 2" xfId="15066"/>
    <cellStyle name="Normal 2 2 2 9 4 2 8" xfId="15067"/>
    <cellStyle name="Normal 2 2 2 9 4 2 8 2" xfId="15068"/>
    <cellStyle name="Normal 2 2 2 9 4 2 9" xfId="15069"/>
    <cellStyle name="Normal 2 2 2 9 4 2 9 2" xfId="15070"/>
    <cellStyle name="Normal 2 2 2 9 4 3" xfId="15071"/>
    <cellStyle name="Normal 2 2 2 9 4 3 10" xfId="15072"/>
    <cellStyle name="Normal 2 2 2 9 4 3 10 2" xfId="15073"/>
    <cellStyle name="Normal 2 2 2 9 4 3 11" xfId="15074"/>
    <cellStyle name="Normal 2 2 2 9 4 3 2" xfId="15075"/>
    <cellStyle name="Normal 2 2 2 9 4 3 2 2" xfId="15076"/>
    <cellStyle name="Normal 2 2 2 9 4 3 3" xfId="15077"/>
    <cellStyle name="Normal 2 2 2 9 4 3 3 2" xfId="15078"/>
    <cellStyle name="Normal 2 2 2 9 4 3 4" xfId="15079"/>
    <cellStyle name="Normal 2 2 2 9 4 3 4 2" xfId="15080"/>
    <cellStyle name="Normal 2 2 2 9 4 3 5" xfId="15081"/>
    <cellStyle name="Normal 2 2 2 9 4 3 5 2" xfId="15082"/>
    <cellStyle name="Normal 2 2 2 9 4 3 6" xfId="15083"/>
    <cellStyle name="Normal 2 2 2 9 4 3 6 2" xfId="15084"/>
    <cellStyle name="Normal 2 2 2 9 4 3 7" xfId="15085"/>
    <cellStyle name="Normal 2 2 2 9 4 3 7 2" xfId="15086"/>
    <cellStyle name="Normal 2 2 2 9 4 3 8" xfId="15087"/>
    <cellStyle name="Normal 2 2 2 9 4 3 8 2" xfId="15088"/>
    <cellStyle name="Normal 2 2 2 9 4 3 9" xfId="15089"/>
    <cellStyle name="Normal 2 2 2 9 4 3 9 2" xfId="15090"/>
    <cellStyle name="Normal 2 2 2 9 4 4" xfId="15091"/>
    <cellStyle name="Normal 2 2 2 9 4 4 2" xfId="15092"/>
    <cellStyle name="Normal 2 2 2 9 4 5" xfId="15093"/>
    <cellStyle name="Normal 2 2 2 9 4 5 2" xfId="15094"/>
    <cellStyle name="Normal 2 2 2 9 4 6" xfId="15095"/>
    <cellStyle name="Normal 2 2 2 9 4 6 2" xfId="15096"/>
    <cellStyle name="Normal 2 2 2 9 4 7" xfId="15097"/>
    <cellStyle name="Normal 2 2 2 9 4 7 2" xfId="15098"/>
    <cellStyle name="Normal 2 2 2 9 4 8" xfId="15099"/>
    <cellStyle name="Normal 2 2 2 9 4 8 2" xfId="15100"/>
    <cellStyle name="Normal 2 2 2 9 4 9" xfId="15101"/>
    <cellStyle name="Normal 2 2 2 9 4 9 2" xfId="15102"/>
    <cellStyle name="Normal 2 2 2 9 5" xfId="15103"/>
    <cellStyle name="Normal 2 2 2 9 5 10" xfId="15104"/>
    <cellStyle name="Normal 2 2 2 9 5 10 2" xfId="15105"/>
    <cellStyle name="Normal 2 2 2 9 5 11" xfId="15106"/>
    <cellStyle name="Normal 2 2 2 9 5 11 2" xfId="15107"/>
    <cellStyle name="Normal 2 2 2 9 5 12" xfId="15108"/>
    <cellStyle name="Normal 2 2 2 9 5 12 2" xfId="15109"/>
    <cellStyle name="Normal 2 2 2 9 5 13" xfId="15110"/>
    <cellStyle name="Normal 2 2 2 9 5 2" xfId="15111"/>
    <cellStyle name="Normal 2 2 2 9 5 2 10" xfId="15112"/>
    <cellStyle name="Normal 2 2 2 9 5 2 10 2" xfId="15113"/>
    <cellStyle name="Normal 2 2 2 9 5 2 11" xfId="15114"/>
    <cellStyle name="Normal 2 2 2 9 5 2 11 2" xfId="15115"/>
    <cellStyle name="Normal 2 2 2 9 5 2 12" xfId="15116"/>
    <cellStyle name="Normal 2 2 2 9 5 2 2" xfId="15117"/>
    <cellStyle name="Normal 2 2 2 9 5 2 2 10" xfId="15118"/>
    <cellStyle name="Normal 2 2 2 9 5 2 2 10 2" xfId="15119"/>
    <cellStyle name="Normal 2 2 2 9 5 2 2 11" xfId="15120"/>
    <cellStyle name="Normal 2 2 2 9 5 2 2 2" xfId="15121"/>
    <cellStyle name="Normal 2 2 2 9 5 2 2 2 2" xfId="15122"/>
    <cellStyle name="Normal 2 2 2 9 5 2 2 3" xfId="15123"/>
    <cellStyle name="Normal 2 2 2 9 5 2 2 3 2" xfId="15124"/>
    <cellStyle name="Normal 2 2 2 9 5 2 2 4" xfId="15125"/>
    <cellStyle name="Normal 2 2 2 9 5 2 2 4 2" xfId="15126"/>
    <cellStyle name="Normal 2 2 2 9 5 2 2 5" xfId="15127"/>
    <cellStyle name="Normal 2 2 2 9 5 2 2 5 2" xfId="15128"/>
    <cellStyle name="Normal 2 2 2 9 5 2 2 6" xfId="15129"/>
    <cellStyle name="Normal 2 2 2 9 5 2 2 6 2" xfId="15130"/>
    <cellStyle name="Normal 2 2 2 9 5 2 2 7" xfId="15131"/>
    <cellStyle name="Normal 2 2 2 9 5 2 2 7 2" xfId="15132"/>
    <cellStyle name="Normal 2 2 2 9 5 2 2 8" xfId="15133"/>
    <cellStyle name="Normal 2 2 2 9 5 2 2 8 2" xfId="15134"/>
    <cellStyle name="Normal 2 2 2 9 5 2 2 9" xfId="15135"/>
    <cellStyle name="Normal 2 2 2 9 5 2 2 9 2" xfId="15136"/>
    <cellStyle name="Normal 2 2 2 9 5 2 3" xfId="15137"/>
    <cellStyle name="Normal 2 2 2 9 5 2 3 2" xfId="15138"/>
    <cellStyle name="Normal 2 2 2 9 5 2 4" xfId="15139"/>
    <cellStyle name="Normal 2 2 2 9 5 2 4 2" xfId="15140"/>
    <cellStyle name="Normal 2 2 2 9 5 2 5" xfId="15141"/>
    <cellStyle name="Normal 2 2 2 9 5 2 5 2" xfId="15142"/>
    <cellStyle name="Normal 2 2 2 9 5 2 6" xfId="15143"/>
    <cellStyle name="Normal 2 2 2 9 5 2 6 2" xfId="15144"/>
    <cellStyle name="Normal 2 2 2 9 5 2 7" xfId="15145"/>
    <cellStyle name="Normal 2 2 2 9 5 2 7 2" xfId="15146"/>
    <cellStyle name="Normal 2 2 2 9 5 2 8" xfId="15147"/>
    <cellStyle name="Normal 2 2 2 9 5 2 8 2" xfId="15148"/>
    <cellStyle name="Normal 2 2 2 9 5 2 9" xfId="15149"/>
    <cellStyle name="Normal 2 2 2 9 5 2 9 2" xfId="15150"/>
    <cellStyle name="Normal 2 2 2 9 5 3" xfId="15151"/>
    <cellStyle name="Normal 2 2 2 9 5 3 10" xfId="15152"/>
    <cellStyle name="Normal 2 2 2 9 5 3 10 2" xfId="15153"/>
    <cellStyle name="Normal 2 2 2 9 5 3 11" xfId="15154"/>
    <cellStyle name="Normal 2 2 2 9 5 3 2" xfId="15155"/>
    <cellStyle name="Normal 2 2 2 9 5 3 2 2" xfId="15156"/>
    <cellStyle name="Normal 2 2 2 9 5 3 3" xfId="15157"/>
    <cellStyle name="Normal 2 2 2 9 5 3 3 2" xfId="15158"/>
    <cellStyle name="Normal 2 2 2 9 5 3 4" xfId="15159"/>
    <cellStyle name="Normal 2 2 2 9 5 3 4 2" xfId="15160"/>
    <cellStyle name="Normal 2 2 2 9 5 3 5" xfId="15161"/>
    <cellStyle name="Normal 2 2 2 9 5 3 5 2" xfId="15162"/>
    <cellStyle name="Normal 2 2 2 9 5 3 6" xfId="15163"/>
    <cellStyle name="Normal 2 2 2 9 5 3 6 2" xfId="15164"/>
    <cellStyle name="Normal 2 2 2 9 5 3 7" xfId="15165"/>
    <cellStyle name="Normal 2 2 2 9 5 3 7 2" xfId="15166"/>
    <cellStyle name="Normal 2 2 2 9 5 3 8" xfId="15167"/>
    <cellStyle name="Normal 2 2 2 9 5 3 8 2" xfId="15168"/>
    <cellStyle name="Normal 2 2 2 9 5 3 9" xfId="15169"/>
    <cellStyle name="Normal 2 2 2 9 5 3 9 2" xfId="15170"/>
    <cellStyle name="Normal 2 2 2 9 5 4" xfId="15171"/>
    <cellStyle name="Normal 2 2 2 9 5 4 2" xfId="15172"/>
    <cellStyle name="Normal 2 2 2 9 5 5" xfId="15173"/>
    <cellStyle name="Normal 2 2 2 9 5 5 2" xfId="15174"/>
    <cellStyle name="Normal 2 2 2 9 5 6" xfId="15175"/>
    <cellStyle name="Normal 2 2 2 9 5 6 2" xfId="15176"/>
    <cellStyle name="Normal 2 2 2 9 5 7" xfId="15177"/>
    <cellStyle name="Normal 2 2 2 9 5 7 2" xfId="15178"/>
    <cellStyle name="Normal 2 2 2 9 5 8" xfId="15179"/>
    <cellStyle name="Normal 2 2 2 9 5 8 2" xfId="15180"/>
    <cellStyle name="Normal 2 2 2 9 5 9" xfId="15181"/>
    <cellStyle name="Normal 2 2 2 9 5 9 2" xfId="15182"/>
    <cellStyle name="Normal 2 2 2 9 6" xfId="15183"/>
    <cellStyle name="Normal 2 2 2 9 6 10" xfId="15184"/>
    <cellStyle name="Normal 2 2 2 9 6 10 2" xfId="15185"/>
    <cellStyle name="Normal 2 2 2 9 6 11" xfId="15186"/>
    <cellStyle name="Normal 2 2 2 9 6 11 2" xfId="15187"/>
    <cellStyle name="Normal 2 2 2 9 6 12" xfId="15188"/>
    <cellStyle name="Normal 2 2 2 9 6 12 2" xfId="15189"/>
    <cellStyle name="Normal 2 2 2 9 6 13" xfId="15190"/>
    <cellStyle name="Normal 2 2 2 9 6 2" xfId="15191"/>
    <cellStyle name="Normal 2 2 2 9 6 2 10" xfId="15192"/>
    <cellStyle name="Normal 2 2 2 9 6 2 10 2" xfId="15193"/>
    <cellStyle name="Normal 2 2 2 9 6 2 11" xfId="15194"/>
    <cellStyle name="Normal 2 2 2 9 6 2 11 2" xfId="15195"/>
    <cellStyle name="Normal 2 2 2 9 6 2 12" xfId="15196"/>
    <cellStyle name="Normal 2 2 2 9 6 2 2" xfId="15197"/>
    <cellStyle name="Normal 2 2 2 9 6 2 2 10" xfId="15198"/>
    <cellStyle name="Normal 2 2 2 9 6 2 2 10 2" xfId="15199"/>
    <cellStyle name="Normal 2 2 2 9 6 2 2 11" xfId="15200"/>
    <cellStyle name="Normal 2 2 2 9 6 2 2 2" xfId="15201"/>
    <cellStyle name="Normal 2 2 2 9 6 2 2 2 2" xfId="15202"/>
    <cellStyle name="Normal 2 2 2 9 6 2 2 3" xfId="15203"/>
    <cellStyle name="Normal 2 2 2 9 6 2 2 3 2" xfId="15204"/>
    <cellStyle name="Normal 2 2 2 9 6 2 2 4" xfId="15205"/>
    <cellStyle name="Normal 2 2 2 9 6 2 2 4 2" xfId="15206"/>
    <cellStyle name="Normal 2 2 2 9 6 2 2 5" xfId="15207"/>
    <cellStyle name="Normal 2 2 2 9 6 2 2 5 2" xfId="15208"/>
    <cellStyle name="Normal 2 2 2 9 6 2 2 6" xfId="15209"/>
    <cellStyle name="Normal 2 2 2 9 6 2 2 6 2" xfId="15210"/>
    <cellStyle name="Normal 2 2 2 9 6 2 2 7" xfId="15211"/>
    <cellStyle name="Normal 2 2 2 9 6 2 2 7 2" xfId="15212"/>
    <cellStyle name="Normal 2 2 2 9 6 2 2 8" xfId="15213"/>
    <cellStyle name="Normal 2 2 2 9 6 2 2 8 2" xfId="15214"/>
    <cellStyle name="Normal 2 2 2 9 6 2 2 9" xfId="15215"/>
    <cellStyle name="Normal 2 2 2 9 6 2 2 9 2" xfId="15216"/>
    <cellStyle name="Normal 2 2 2 9 6 2 3" xfId="15217"/>
    <cellStyle name="Normal 2 2 2 9 6 2 3 2" xfId="15218"/>
    <cellStyle name="Normal 2 2 2 9 6 2 4" xfId="15219"/>
    <cellStyle name="Normal 2 2 2 9 6 2 4 2" xfId="15220"/>
    <cellStyle name="Normal 2 2 2 9 6 2 5" xfId="15221"/>
    <cellStyle name="Normal 2 2 2 9 6 2 5 2" xfId="15222"/>
    <cellStyle name="Normal 2 2 2 9 6 2 6" xfId="15223"/>
    <cellStyle name="Normal 2 2 2 9 6 2 6 2" xfId="15224"/>
    <cellStyle name="Normal 2 2 2 9 6 2 7" xfId="15225"/>
    <cellStyle name="Normal 2 2 2 9 6 2 7 2" xfId="15226"/>
    <cellStyle name="Normal 2 2 2 9 6 2 8" xfId="15227"/>
    <cellStyle name="Normal 2 2 2 9 6 2 8 2" xfId="15228"/>
    <cellStyle name="Normal 2 2 2 9 6 2 9" xfId="15229"/>
    <cellStyle name="Normal 2 2 2 9 6 2 9 2" xfId="15230"/>
    <cellStyle name="Normal 2 2 2 9 6 3" xfId="15231"/>
    <cellStyle name="Normal 2 2 2 9 6 3 10" xfId="15232"/>
    <cellStyle name="Normal 2 2 2 9 6 3 10 2" xfId="15233"/>
    <cellStyle name="Normal 2 2 2 9 6 3 11" xfId="15234"/>
    <cellStyle name="Normal 2 2 2 9 6 3 2" xfId="15235"/>
    <cellStyle name="Normal 2 2 2 9 6 3 2 2" xfId="15236"/>
    <cellStyle name="Normal 2 2 2 9 6 3 3" xfId="15237"/>
    <cellStyle name="Normal 2 2 2 9 6 3 3 2" xfId="15238"/>
    <cellStyle name="Normal 2 2 2 9 6 3 4" xfId="15239"/>
    <cellStyle name="Normal 2 2 2 9 6 3 4 2" xfId="15240"/>
    <cellStyle name="Normal 2 2 2 9 6 3 5" xfId="15241"/>
    <cellStyle name="Normal 2 2 2 9 6 3 5 2" xfId="15242"/>
    <cellStyle name="Normal 2 2 2 9 6 3 6" xfId="15243"/>
    <cellStyle name="Normal 2 2 2 9 6 3 6 2" xfId="15244"/>
    <cellStyle name="Normal 2 2 2 9 6 3 7" xfId="15245"/>
    <cellStyle name="Normal 2 2 2 9 6 3 7 2" xfId="15246"/>
    <cellStyle name="Normal 2 2 2 9 6 3 8" xfId="15247"/>
    <cellStyle name="Normal 2 2 2 9 6 3 8 2" xfId="15248"/>
    <cellStyle name="Normal 2 2 2 9 6 3 9" xfId="15249"/>
    <cellStyle name="Normal 2 2 2 9 6 3 9 2" xfId="15250"/>
    <cellStyle name="Normal 2 2 2 9 6 4" xfId="15251"/>
    <cellStyle name="Normal 2 2 2 9 6 4 2" xfId="15252"/>
    <cellStyle name="Normal 2 2 2 9 6 5" xfId="15253"/>
    <cellStyle name="Normal 2 2 2 9 6 5 2" xfId="15254"/>
    <cellStyle name="Normal 2 2 2 9 6 6" xfId="15255"/>
    <cellStyle name="Normal 2 2 2 9 6 6 2" xfId="15256"/>
    <cellStyle name="Normal 2 2 2 9 6 7" xfId="15257"/>
    <cellStyle name="Normal 2 2 2 9 6 7 2" xfId="15258"/>
    <cellStyle name="Normal 2 2 2 9 6 8" xfId="15259"/>
    <cellStyle name="Normal 2 2 2 9 6 8 2" xfId="15260"/>
    <cellStyle name="Normal 2 2 2 9 6 9" xfId="15261"/>
    <cellStyle name="Normal 2 2 2 9 6 9 2" xfId="15262"/>
    <cellStyle name="Normal 2 2 2 9 7" xfId="41875"/>
    <cellStyle name="Normal 2 2 20" xfId="15263"/>
    <cellStyle name="Normal 2 2 21" xfId="15264"/>
    <cellStyle name="Normal 2 2 22" xfId="15265"/>
    <cellStyle name="Normal 2 2 23" xfId="15266"/>
    <cellStyle name="Normal 2 2 24" xfId="15267"/>
    <cellStyle name="Normal 2 2 25" xfId="15268"/>
    <cellStyle name="Normal 2 2 26" xfId="15269"/>
    <cellStyle name="Normal 2 2 27" xfId="15270"/>
    <cellStyle name="Normal 2 2 28" xfId="15271"/>
    <cellStyle name="Normal 2 2 29" xfId="15272"/>
    <cellStyle name="Normal 2 2 3" xfId="15273"/>
    <cellStyle name="Normal 2 2 3 2" xfId="41876"/>
    <cellStyle name="Normal 2 2 30" xfId="15274"/>
    <cellStyle name="Normal 2 2 31" xfId="15275"/>
    <cellStyle name="Normal 2 2 4" xfId="15276"/>
    <cellStyle name="Normal 2 2 4 10" xfId="15277"/>
    <cellStyle name="Normal 2 2 4 10 10" xfId="15278"/>
    <cellStyle name="Normal 2 2 4 10 10 2" xfId="15279"/>
    <cellStyle name="Normal 2 2 4 10 11" xfId="15280"/>
    <cellStyle name="Normal 2 2 4 10 11 2" xfId="15281"/>
    <cellStyle name="Normal 2 2 4 10 12" xfId="15282"/>
    <cellStyle name="Normal 2 2 4 10 2" xfId="15283"/>
    <cellStyle name="Normal 2 2 4 10 2 10" xfId="15284"/>
    <cellStyle name="Normal 2 2 4 10 2 10 2" xfId="15285"/>
    <cellStyle name="Normal 2 2 4 10 2 11" xfId="15286"/>
    <cellStyle name="Normal 2 2 4 10 2 2" xfId="15287"/>
    <cellStyle name="Normal 2 2 4 10 2 2 2" xfId="15288"/>
    <cellStyle name="Normal 2 2 4 10 2 3" xfId="15289"/>
    <cellStyle name="Normal 2 2 4 10 2 3 2" xfId="15290"/>
    <cellStyle name="Normal 2 2 4 10 2 4" xfId="15291"/>
    <cellStyle name="Normal 2 2 4 10 2 4 2" xfId="15292"/>
    <cellStyle name="Normal 2 2 4 10 2 5" xfId="15293"/>
    <cellStyle name="Normal 2 2 4 10 2 5 2" xfId="15294"/>
    <cellStyle name="Normal 2 2 4 10 2 6" xfId="15295"/>
    <cellStyle name="Normal 2 2 4 10 2 6 2" xfId="15296"/>
    <cellStyle name="Normal 2 2 4 10 2 7" xfId="15297"/>
    <cellStyle name="Normal 2 2 4 10 2 7 2" xfId="15298"/>
    <cellStyle name="Normal 2 2 4 10 2 8" xfId="15299"/>
    <cellStyle name="Normal 2 2 4 10 2 8 2" xfId="15300"/>
    <cellStyle name="Normal 2 2 4 10 2 9" xfId="15301"/>
    <cellStyle name="Normal 2 2 4 10 2 9 2" xfId="15302"/>
    <cellStyle name="Normal 2 2 4 10 3" xfId="15303"/>
    <cellStyle name="Normal 2 2 4 10 3 2" xfId="15304"/>
    <cellStyle name="Normal 2 2 4 10 4" xfId="15305"/>
    <cellStyle name="Normal 2 2 4 10 4 2" xfId="15306"/>
    <cellStyle name="Normal 2 2 4 10 5" xfId="15307"/>
    <cellStyle name="Normal 2 2 4 10 5 2" xfId="15308"/>
    <cellStyle name="Normal 2 2 4 10 6" xfId="15309"/>
    <cellStyle name="Normal 2 2 4 10 6 2" xfId="15310"/>
    <cellStyle name="Normal 2 2 4 10 7" xfId="15311"/>
    <cellStyle name="Normal 2 2 4 10 7 2" xfId="15312"/>
    <cellStyle name="Normal 2 2 4 10 8" xfId="15313"/>
    <cellStyle name="Normal 2 2 4 10 8 2" xfId="15314"/>
    <cellStyle name="Normal 2 2 4 10 9" xfId="15315"/>
    <cellStyle name="Normal 2 2 4 10 9 2" xfId="15316"/>
    <cellStyle name="Normal 2 2 4 11" xfId="15317"/>
    <cellStyle name="Normal 2 2 4 11 10" xfId="15318"/>
    <cellStyle name="Normal 2 2 4 11 10 2" xfId="15319"/>
    <cellStyle name="Normal 2 2 4 11 11" xfId="15320"/>
    <cellStyle name="Normal 2 2 4 11 2" xfId="15321"/>
    <cellStyle name="Normal 2 2 4 11 2 2" xfId="15322"/>
    <cellStyle name="Normal 2 2 4 11 3" xfId="15323"/>
    <cellStyle name="Normal 2 2 4 11 3 2" xfId="15324"/>
    <cellStyle name="Normal 2 2 4 11 4" xfId="15325"/>
    <cellStyle name="Normal 2 2 4 11 4 2" xfId="15326"/>
    <cellStyle name="Normal 2 2 4 11 5" xfId="15327"/>
    <cellStyle name="Normal 2 2 4 11 5 2" xfId="15328"/>
    <cellStyle name="Normal 2 2 4 11 6" xfId="15329"/>
    <cellStyle name="Normal 2 2 4 11 6 2" xfId="15330"/>
    <cellStyle name="Normal 2 2 4 11 7" xfId="15331"/>
    <cellStyle name="Normal 2 2 4 11 7 2" xfId="15332"/>
    <cellStyle name="Normal 2 2 4 11 8" xfId="15333"/>
    <cellStyle name="Normal 2 2 4 11 8 2" xfId="15334"/>
    <cellStyle name="Normal 2 2 4 11 9" xfId="15335"/>
    <cellStyle name="Normal 2 2 4 11 9 2" xfId="15336"/>
    <cellStyle name="Normal 2 2 4 12" xfId="15337"/>
    <cellStyle name="Normal 2 2 4 12 2" xfId="15338"/>
    <cellStyle name="Normal 2 2 4 13" xfId="15339"/>
    <cellStyle name="Normal 2 2 4 13 2" xfId="15340"/>
    <cellStyle name="Normal 2 2 4 14" xfId="15341"/>
    <cellStyle name="Normal 2 2 4 14 2" xfId="15342"/>
    <cellStyle name="Normal 2 2 4 15" xfId="15343"/>
    <cellStyle name="Normal 2 2 4 15 2" xfId="15344"/>
    <cellStyle name="Normal 2 2 4 16" xfId="15345"/>
    <cellStyle name="Normal 2 2 4 16 2" xfId="15346"/>
    <cellStyle name="Normal 2 2 4 17" xfId="15347"/>
    <cellStyle name="Normal 2 2 4 17 2" xfId="15348"/>
    <cellStyle name="Normal 2 2 4 18" xfId="15349"/>
    <cellStyle name="Normal 2 2 4 18 2" xfId="15350"/>
    <cellStyle name="Normal 2 2 4 19" xfId="15351"/>
    <cellStyle name="Normal 2 2 4 19 2" xfId="15352"/>
    <cellStyle name="Normal 2 2 4 2" xfId="15353"/>
    <cellStyle name="Normal 2 2 4 2 10" xfId="41877"/>
    <cellStyle name="Normal 2 2 4 2 2" xfId="15354"/>
    <cellStyle name="Normal 2 2 4 2 2 10" xfId="15355"/>
    <cellStyle name="Normal 2 2 4 2 2 10 2" xfId="15356"/>
    <cellStyle name="Normal 2 2 4 2 2 11" xfId="15357"/>
    <cellStyle name="Normal 2 2 4 2 2 11 2" xfId="15358"/>
    <cellStyle name="Normal 2 2 4 2 2 12" xfId="15359"/>
    <cellStyle name="Normal 2 2 4 2 2 12 2" xfId="15360"/>
    <cellStyle name="Normal 2 2 4 2 2 13" xfId="15361"/>
    <cellStyle name="Normal 2 2 4 2 2 13 2" xfId="15362"/>
    <cellStyle name="Normal 2 2 4 2 2 14" xfId="15363"/>
    <cellStyle name="Normal 2 2 4 2 2 14 2" xfId="15364"/>
    <cellStyle name="Normal 2 2 4 2 2 15" xfId="15365"/>
    <cellStyle name="Normal 2 2 4 2 2 15 2" xfId="15366"/>
    <cellStyle name="Normal 2 2 4 2 2 16" xfId="15367"/>
    <cellStyle name="Normal 2 2 4 2 2 16 2" xfId="15368"/>
    <cellStyle name="Normal 2 2 4 2 2 17" xfId="15369"/>
    <cellStyle name="Normal 2 2 4 2 2 17 2" xfId="15370"/>
    <cellStyle name="Normal 2 2 4 2 2 18" xfId="15371"/>
    <cellStyle name="Normal 2 2 4 2 2 2" xfId="15372"/>
    <cellStyle name="Normal 2 2 4 2 2 2 2" xfId="15373"/>
    <cellStyle name="Normal 2 2 4 2 2 2 2 10" xfId="15374"/>
    <cellStyle name="Normal 2 2 4 2 2 2 2 10 2" xfId="15375"/>
    <cellStyle name="Normal 2 2 4 2 2 2 2 11" xfId="15376"/>
    <cellStyle name="Normal 2 2 4 2 2 2 2 11 2" xfId="15377"/>
    <cellStyle name="Normal 2 2 4 2 2 2 2 12" xfId="15378"/>
    <cellStyle name="Normal 2 2 4 2 2 2 2 12 2" xfId="15379"/>
    <cellStyle name="Normal 2 2 4 2 2 2 2 13" xfId="15380"/>
    <cellStyle name="Normal 2 2 4 2 2 2 2 13 2" xfId="15381"/>
    <cellStyle name="Normal 2 2 4 2 2 2 2 14" xfId="15382"/>
    <cellStyle name="Normal 2 2 4 2 2 2 2 14 2" xfId="15383"/>
    <cellStyle name="Normal 2 2 4 2 2 2 2 15" xfId="15384"/>
    <cellStyle name="Normal 2 2 4 2 2 2 2 15 2" xfId="15385"/>
    <cellStyle name="Normal 2 2 4 2 2 2 2 16" xfId="15386"/>
    <cellStyle name="Normal 2 2 4 2 2 2 2 16 2" xfId="15387"/>
    <cellStyle name="Normal 2 2 4 2 2 2 2 17" xfId="15388"/>
    <cellStyle name="Normal 2 2 4 2 2 2 2 2" xfId="15389"/>
    <cellStyle name="Normal 2 2 4 2 2 2 2 2 2" xfId="41878"/>
    <cellStyle name="Normal 2 2 4 2 2 2 2 3" xfId="15390"/>
    <cellStyle name="Normal 2 2 4 2 2 2 2 3 2" xfId="41879"/>
    <cellStyle name="Normal 2 2 4 2 2 2 2 4" xfId="15391"/>
    <cellStyle name="Normal 2 2 4 2 2 2 2 4 2" xfId="41880"/>
    <cellStyle name="Normal 2 2 4 2 2 2 2 5" xfId="15392"/>
    <cellStyle name="Normal 2 2 4 2 2 2 2 5 2" xfId="41881"/>
    <cellStyle name="Normal 2 2 4 2 2 2 2 6" xfId="15393"/>
    <cellStyle name="Normal 2 2 4 2 2 2 2 6 10" xfId="15394"/>
    <cellStyle name="Normal 2 2 4 2 2 2 2 6 10 2" xfId="15395"/>
    <cellStyle name="Normal 2 2 4 2 2 2 2 6 11" xfId="15396"/>
    <cellStyle name="Normal 2 2 4 2 2 2 2 6 11 2" xfId="15397"/>
    <cellStyle name="Normal 2 2 4 2 2 2 2 6 12" xfId="15398"/>
    <cellStyle name="Normal 2 2 4 2 2 2 2 6 2" xfId="15399"/>
    <cellStyle name="Normal 2 2 4 2 2 2 2 6 2 10" xfId="15400"/>
    <cellStyle name="Normal 2 2 4 2 2 2 2 6 2 10 2" xfId="15401"/>
    <cellStyle name="Normal 2 2 4 2 2 2 2 6 2 11" xfId="15402"/>
    <cellStyle name="Normal 2 2 4 2 2 2 2 6 2 2" xfId="15403"/>
    <cellStyle name="Normal 2 2 4 2 2 2 2 6 2 2 2" xfId="15404"/>
    <cellStyle name="Normal 2 2 4 2 2 2 2 6 2 3" xfId="15405"/>
    <cellStyle name="Normal 2 2 4 2 2 2 2 6 2 3 2" xfId="15406"/>
    <cellStyle name="Normal 2 2 4 2 2 2 2 6 2 4" xfId="15407"/>
    <cellStyle name="Normal 2 2 4 2 2 2 2 6 2 4 2" xfId="15408"/>
    <cellStyle name="Normal 2 2 4 2 2 2 2 6 2 5" xfId="15409"/>
    <cellStyle name="Normal 2 2 4 2 2 2 2 6 2 5 2" xfId="15410"/>
    <cellStyle name="Normal 2 2 4 2 2 2 2 6 2 6" xfId="15411"/>
    <cellStyle name="Normal 2 2 4 2 2 2 2 6 2 6 2" xfId="15412"/>
    <cellStyle name="Normal 2 2 4 2 2 2 2 6 2 7" xfId="15413"/>
    <cellStyle name="Normal 2 2 4 2 2 2 2 6 2 7 2" xfId="15414"/>
    <cellStyle name="Normal 2 2 4 2 2 2 2 6 2 8" xfId="15415"/>
    <cellStyle name="Normal 2 2 4 2 2 2 2 6 2 8 2" xfId="15416"/>
    <cellStyle name="Normal 2 2 4 2 2 2 2 6 2 9" xfId="15417"/>
    <cellStyle name="Normal 2 2 4 2 2 2 2 6 2 9 2" xfId="15418"/>
    <cellStyle name="Normal 2 2 4 2 2 2 2 6 3" xfId="15419"/>
    <cellStyle name="Normal 2 2 4 2 2 2 2 6 3 2" xfId="15420"/>
    <cellStyle name="Normal 2 2 4 2 2 2 2 6 4" xfId="15421"/>
    <cellStyle name="Normal 2 2 4 2 2 2 2 6 4 2" xfId="15422"/>
    <cellStyle name="Normal 2 2 4 2 2 2 2 6 5" xfId="15423"/>
    <cellStyle name="Normal 2 2 4 2 2 2 2 6 5 2" xfId="15424"/>
    <cellStyle name="Normal 2 2 4 2 2 2 2 6 6" xfId="15425"/>
    <cellStyle name="Normal 2 2 4 2 2 2 2 6 6 2" xfId="15426"/>
    <cellStyle name="Normal 2 2 4 2 2 2 2 6 7" xfId="15427"/>
    <cellStyle name="Normal 2 2 4 2 2 2 2 6 7 2" xfId="15428"/>
    <cellStyle name="Normal 2 2 4 2 2 2 2 6 8" xfId="15429"/>
    <cellStyle name="Normal 2 2 4 2 2 2 2 6 8 2" xfId="15430"/>
    <cellStyle name="Normal 2 2 4 2 2 2 2 6 9" xfId="15431"/>
    <cellStyle name="Normal 2 2 4 2 2 2 2 6 9 2" xfId="15432"/>
    <cellStyle name="Normal 2 2 4 2 2 2 2 7" xfId="15433"/>
    <cellStyle name="Normal 2 2 4 2 2 2 2 7 10" xfId="15434"/>
    <cellStyle name="Normal 2 2 4 2 2 2 2 7 10 2" xfId="15435"/>
    <cellStyle name="Normal 2 2 4 2 2 2 2 7 11" xfId="15436"/>
    <cellStyle name="Normal 2 2 4 2 2 2 2 7 2" xfId="15437"/>
    <cellStyle name="Normal 2 2 4 2 2 2 2 7 2 2" xfId="15438"/>
    <cellStyle name="Normal 2 2 4 2 2 2 2 7 3" xfId="15439"/>
    <cellStyle name="Normal 2 2 4 2 2 2 2 7 3 2" xfId="15440"/>
    <cellStyle name="Normal 2 2 4 2 2 2 2 7 4" xfId="15441"/>
    <cellStyle name="Normal 2 2 4 2 2 2 2 7 4 2" xfId="15442"/>
    <cellStyle name="Normal 2 2 4 2 2 2 2 7 5" xfId="15443"/>
    <cellStyle name="Normal 2 2 4 2 2 2 2 7 5 2" xfId="15444"/>
    <cellStyle name="Normal 2 2 4 2 2 2 2 7 6" xfId="15445"/>
    <cellStyle name="Normal 2 2 4 2 2 2 2 7 6 2" xfId="15446"/>
    <cellStyle name="Normal 2 2 4 2 2 2 2 7 7" xfId="15447"/>
    <cellStyle name="Normal 2 2 4 2 2 2 2 7 7 2" xfId="15448"/>
    <cellStyle name="Normal 2 2 4 2 2 2 2 7 8" xfId="15449"/>
    <cellStyle name="Normal 2 2 4 2 2 2 2 7 8 2" xfId="15450"/>
    <cellStyle name="Normal 2 2 4 2 2 2 2 7 9" xfId="15451"/>
    <cellStyle name="Normal 2 2 4 2 2 2 2 7 9 2" xfId="15452"/>
    <cellStyle name="Normal 2 2 4 2 2 2 2 8" xfId="15453"/>
    <cellStyle name="Normal 2 2 4 2 2 2 2 8 2" xfId="15454"/>
    <cellStyle name="Normal 2 2 4 2 2 2 2 9" xfId="15455"/>
    <cellStyle name="Normal 2 2 4 2 2 2 2 9 2" xfId="15456"/>
    <cellStyle name="Normal 2 2 4 2 2 2 3" xfId="15457"/>
    <cellStyle name="Normal 2 2 4 2 2 2 3 10" xfId="15458"/>
    <cellStyle name="Normal 2 2 4 2 2 2 3 10 2" xfId="15459"/>
    <cellStyle name="Normal 2 2 4 2 2 2 3 11" xfId="15460"/>
    <cellStyle name="Normal 2 2 4 2 2 2 3 11 2" xfId="15461"/>
    <cellStyle name="Normal 2 2 4 2 2 2 3 12" xfId="15462"/>
    <cellStyle name="Normal 2 2 4 2 2 2 3 12 2" xfId="15463"/>
    <cellStyle name="Normal 2 2 4 2 2 2 3 13" xfId="15464"/>
    <cellStyle name="Normal 2 2 4 2 2 2 3 2" xfId="15465"/>
    <cellStyle name="Normal 2 2 4 2 2 2 3 2 10" xfId="15466"/>
    <cellStyle name="Normal 2 2 4 2 2 2 3 2 10 2" xfId="15467"/>
    <cellStyle name="Normal 2 2 4 2 2 2 3 2 11" xfId="15468"/>
    <cellStyle name="Normal 2 2 4 2 2 2 3 2 11 2" xfId="15469"/>
    <cellStyle name="Normal 2 2 4 2 2 2 3 2 12" xfId="15470"/>
    <cellStyle name="Normal 2 2 4 2 2 2 3 2 2" xfId="15471"/>
    <cellStyle name="Normal 2 2 4 2 2 2 3 2 2 10" xfId="15472"/>
    <cellStyle name="Normal 2 2 4 2 2 2 3 2 2 10 2" xfId="15473"/>
    <cellStyle name="Normal 2 2 4 2 2 2 3 2 2 11" xfId="15474"/>
    <cellStyle name="Normal 2 2 4 2 2 2 3 2 2 2" xfId="15475"/>
    <cellStyle name="Normal 2 2 4 2 2 2 3 2 2 2 2" xfId="15476"/>
    <cellStyle name="Normal 2 2 4 2 2 2 3 2 2 3" xfId="15477"/>
    <cellStyle name="Normal 2 2 4 2 2 2 3 2 2 3 2" xfId="15478"/>
    <cellStyle name="Normal 2 2 4 2 2 2 3 2 2 4" xfId="15479"/>
    <cellStyle name="Normal 2 2 4 2 2 2 3 2 2 4 2" xfId="15480"/>
    <cellStyle name="Normal 2 2 4 2 2 2 3 2 2 5" xfId="15481"/>
    <cellStyle name="Normal 2 2 4 2 2 2 3 2 2 5 2" xfId="15482"/>
    <cellStyle name="Normal 2 2 4 2 2 2 3 2 2 6" xfId="15483"/>
    <cellStyle name="Normal 2 2 4 2 2 2 3 2 2 6 2" xfId="15484"/>
    <cellStyle name="Normal 2 2 4 2 2 2 3 2 2 7" xfId="15485"/>
    <cellStyle name="Normal 2 2 4 2 2 2 3 2 2 7 2" xfId="15486"/>
    <cellStyle name="Normal 2 2 4 2 2 2 3 2 2 8" xfId="15487"/>
    <cellStyle name="Normal 2 2 4 2 2 2 3 2 2 8 2" xfId="15488"/>
    <cellStyle name="Normal 2 2 4 2 2 2 3 2 2 9" xfId="15489"/>
    <cellStyle name="Normal 2 2 4 2 2 2 3 2 2 9 2" xfId="15490"/>
    <cellStyle name="Normal 2 2 4 2 2 2 3 2 3" xfId="15491"/>
    <cellStyle name="Normal 2 2 4 2 2 2 3 2 3 2" xfId="15492"/>
    <cellStyle name="Normal 2 2 4 2 2 2 3 2 4" xfId="15493"/>
    <cellStyle name="Normal 2 2 4 2 2 2 3 2 4 2" xfId="15494"/>
    <cellStyle name="Normal 2 2 4 2 2 2 3 2 5" xfId="15495"/>
    <cellStyle name="Normal 2 2 4 2 2 2 3 2 5 2" xfId="15496"/>
    <cellStyle name="Normal 2 2 4 2 2 2 3 2 6" xfId="15497"/>
    <cellStyle name="Normal 2 2 4 2 2 2 3 2 6 2" xfId="15498"/>
    <cellStyle name="Normal 2 2 4 2 2 2 3 2 7" xfId="15499"/>
    <cellStyle name="Normal 2 2 4 2 2 2 3 2 7 2" xfId="15500"/>
    <cellStyle name="Normal 2 2 4 2 2 2 3 2 8" xfId="15501"/>
    <cellStyle name="Normal 2 2 4 2 2 2 3 2 8 2" xfId="15502"/>
    <cellStyle name="Normal 2 2 4 2 2 2 3 2 9" xfId="15503"/>
    <cellStyle name="Normal 2 2 4 2 2 2 3 2 9 2" xfId="15504"/>
    <cellStyle name="Normal 2 2 4 2 2 2 3 3" xfId="15505"/>
    <cellStyle name="Normal 2 2 4 2 2 2 3 3 10" xfId="15506"/>
    <cellStyle name="Normal 2 2 4 2 2 2 3 3 10 2" xfId="15507"/>
    <cellStyle name="Normal 2 2 4 2 2 2 3 3 11" xfId="15508"/>
    <cellStyle name="Normal 2 2 4 2 2 2 3 3 2" xfId="15509"/>
    <cellStyle name="Normal 2 2 4 2 2 2 3 3 2 2" xfId="15510"/>
    <cellStyle name="Normal 2 2 4 2 2 2 3 3 3" xfId="15511"/>
    <cellStyle name="Normal 2 2 4 2 2 2 3 3 3 2" xfId="15512"/>
    <cellStyle name="Normal 2 2 4 2 2 2 3 3 4" xfId="15513"/>
    <cellStyle name="Normal 2 2 4 2 2 2 3 3 4 2" xfId="15514"/>
    <cellStyle name="Normal 2 2 4 2 2 2 3 3 5" xfId="15515"/>
    <cellStyle name="Normal 2 2 4 2 2 2 3 3 5 2" xfId="15516"/>
    <cellStyle name="Normal 2 2 4 2 2 2 3 3 6" xfId="15517"/>
    <cellStyle name="Normal 2 2 4 2 2 2 3 3 6 2" xfId="15518"/>
    <cellStyle name="Normal 2 2 4 2 2 2 3 3 7" xfId="15519"/>
    <cellStyle name="Normal 2 2 4 2 2 2 3 3 7 2" xfId="15520"/>
    <cellStyle name="Normal 2 2 4 2 2 2 3 3 8" xfId="15521"/>
    <cellStyle name="Normal 2 2 4 2 2 2 3 3 8 2" xfId="15522"/>
    <cellStyle name="Normal 2 2 4 2 2 2 3 3 9" xfId="15523"/>
    <cellStyle name="Normal 2 2 4 2 2 2 3 3 9 2" xfId="15524"/>
    <cellStyle name="Normal 2 2 4 2 2 2 3 4" xfId="15525"/>
    <cellStyle name="Normal 2 2 4 2 2 2 3 4 2" xfId="15526"/>
    <cellStyle name="Normal 2 2 4 2 2 2 3 5" xfId="15527"/>
    <cellStyle name="Normal 2 2 4 2 2 2 3 5 2" xfId="15528"/>
    <cellStyle name="Normal 2 2 4 2 2 2 3 6" xfId="15529"/>
    <cellStyle name="Normal 2 2 4 2 2 2 3 6 2" xfId="15530"/>
    <cellStyle name="Normal 2 2 4 2 2 2 3 7" xfId="15531"/>
    <cellStyle name="Normal 2 2 4 2 2 2 3 7 2" xfId="15532"/>
    <cellStyle name="Normal 2 2 4 2 2 2 3 8" xfId="15533"/>
    <cellStyle name="Normal 2 2 4 2 2 2 3 8 2" xfId="15534"/>
    <cellStyle name="Normal 2 2 4 2 2 2 3 9" xfId="15535"/>
    <cellStyle name="Normal 2 2 4 2 2 2 3 9 2" xfId="15536"/>
    <cellStyle name="Normal 2 2 4 2 2 2 4" xfId="15537"/>
    <cellStyle name="Normal 2 2 4 2 2 2 4 10" xfId="15538"/>
    <cellStyle name="Normal 2 2 4 2 2 2 4 10 2" xfId="15539"/>
    <cellStyle name="Normal 2 2 4 2 2 2 4 11" xfId="15540"/>
    <cellStyle name="Normal 2 2 4 2 2 2 4 11 2" xfId="15541"/>
    <cellStyle name="Normal 2 2 4 2 2 2 4 12" xfId="15542"/>
    <cellStyle name="Normal 2 2 4 2 2 2 4 12 2" xfId="15543"/>
    <cellStyle name="Normal 2 2 4 2 2 2 4 13" xfId="15544"/>
    <cellStyle name="Normal 2 2 4 2 2 2 4 2" xfId="15545"/>
    <cellStyle name="Normal 2 2 4 2 2 2 4 2 10" xfId="15546"/>
    <cellStyle name="Normal 2 2 4 2 2 2 4 2 10 2" xfId="15547"/>
    <cellStyle name="Normal 2 2 4 2 2 2 4 2 11" xfId="15548"/>
    <cellStyle name="Normal 2 2 4 2 2 2 4 2 11 2" xfId="15549"/>
    <cellStyle name="Normal 2 2 4 2 2 2 4 2 12" xfId="15550"/>
    <cellStyle name="Normal 2 2 4 2 2 2 4 2 2" xfId="15551"/>
    <cellStyle name="Normal 2 2 4 2 2 2 4 2 2 10" xfId="15552"/>
    <cellStyle name="Normal 2 2 4 2 2 2 4 2 2 10 2" xfId="15553"/>
    <cellStyle name="Normal 2 2 4 2 2 2 4 2 2 11" xfId="15554"/>
    <cellStyle name="Normal 2 2 4 2 2 2 4 2 2 2" xfId="15555"/>
    <cellStyle name="Normal 2 2 4 2 2 2 4 2 2 2 2" xfId="15556"/>
    <cellStyle name="Normal 2 2 4 2 2 2 4 2 2 3" xfId="15557"/>
    <cellStyle name="Normal 2 2 4 2 2 2 4 2 2 3 2" xfId="15558"/>
    <cellStyle name="Normal 2 2 4 2 2 2 4 2 2 4" xfId="15559"/>
    <cellStyle name="Normal 2 2 4 2 2 2 4 2 2 4 2" xfId="15560"/>
    <cellStyle name="Normal 2 2 4 2 2 2 4 2 2 5" xfId="15561"/>
    <cellStyle name="Normal 2 2 4 2 2 2 4 2 2 5 2" xfId="15562"/>
    <cellStyle name="Normal 2 2 4 2 2 2 4 2 2 6" xfId="15563"/>
    <cellStyle name="Normal 2 2 4 2 2 2 4 2 2 6 2" xfId="15564"/>
    <cellStyle name="Normal 2 2 4 2 2 2 4 2 2 7" xfId="15565"/>
    <cellStyle name="Normal 2 2 4 2 2 2 4 2 2 7 2" xfId="15566"/>
    <cellStyle name="Normal 2 2 4 2 2 2 4 2 2 8" xfId="15567"/>
    <cellStyle name="Normal 2 2 4 2 2 2 4 2 2 8 2" xfId="15568"/>
    <cellStyle name="Normal 2 2 4 2 2 2 4 2 2 9" xfId="15569"/>
    <cellStyle name="Normal 2 2 4 2 2 2 4 2 2 9 2" xfId="15570"/>
    <cellStyle name="Normal 2 2 4 2 2 2 4 2 3" xfId="15571"/>
    <cellStyle name="Normal 2 2 4 2 2 2 4 2 3 2" xfId="15572"/>
    <cellStyle name="Normal 2 2 4 2 2 2 4 2 4" xfId="15573"/>
    <cellStyle name="Normal 2 2 4 2 2 2 4 2 4 2" xfId="15574"/>
    <cellStyle name="Normal 2 2 4 2 2 2 4 2 5" xfId="15575"/>
    <cellStyle name="Normal 2 2 4 2 2 2 4 2 5 2" xfId="15576"/>
    <cellStyle name="Normal 2 2 4 2 2 2 4 2 6" xfId="15577"/>
    <cellStyle name="Normal 2 2 4 2 2 2 4 2 6 2" xfId="15578"/>
    <cellStyle name="Normal 2 2 4 2 2 2 4 2 7" xfId="15579"/>
    <cellStyle name="Normal 2 2 4 2 2 2 4 2 7 2" xfId="15580"/>
    <cellStyle name="Normal 2 2 4 2 2 2 4 2 8" xfId="15581"/>
    <cellStyle name="Normal 2 2 4 2 2 2 4 2 8 2" xfId="15582"/>
    <cellStyle name="Normal 2 2 4 2 2 2 4 2 9" xfId="15583"/>
    <cellStyle name="Normal 2 2 4 2 2 2 4 2 9 2" xfId="15584"/>
    <cellStyle name="Normal 2 2 4 2 2 2 4 3" xfId="15585"/>
    <cellStyle name="Normal 2 2 4 2 2 2 4 3 10" xfId="15586"/>
    <cellStyle name="Normal 2 2 4 2 2 2 4 3 10 2" xfId="15587"/>
    <cellStyle name="Normal 2 2 4 2 2 2 4 3 11" xfId="15588"/>
    <cellStyle name="Normal 2 2 4 2 2 2 4 3 2" xfId="15589"/>
    <cellStyle name="Normal 2 2 4 2 2 2 4 3 2 2" xfId="15590"/>
    <cellStyle name="Normal 2 2 4 2 2 2 4 3 3" xfId="15591"/>
    <cellStyle name="Normal 2 2 4 2 2 2 4 3 3 2" xfId="15592"/>
    <cellStyle name="Normal 2 2 4 2 2 2 4 3 4" xfId="15593"/>
    <cellStyle name="Normal 2 2 4 2 2 2 4 3 4 2" xfId="15594"/>
    <cellStyle name="Normal 2 2 4 2 2 2 4 3 5" xfId="15595"/>
    <cellStyle name="Normal 2 2 4 2 2 2 4 3 5 2" xfId="15596"/>
    <cellStyle name="Normal 2 2 4 2 2 2 4 3 6" xfId="15597"/>
    <cellStyle name="Normal 2 2 4 2 2 2 4 3 6 2" xfId="15598"/>
    <cellStyle name="Normal 2 2 4 2 2 2 4 3 7" xfId="15599"/>
    <cellStyle name="Normal 2 2 4 2 2 2 4 3 7 2" xfId="15600"/>
    <cellStyle name="Normal 2 2 4 2 2 2 4 3 8" xfId="15601"/>
    <cellStyle name="Normal 2 2 4 2 2 2 4 3 8 2" xfId="15602"/>
    <cellStyle name="Normal 2 2 4 2 2 2 4 3 9" xfId="15603"/>
    <cellStyle name="Normal 2 2 4 2 2 2 4 3 9 2" xfId="15604"/>
    <cellStyle name="Normal 2 2 4 2 2 2 4 4" xfId="15605"/>
    <cellStyle name="Normal 2 2 4 2 2 2 4 4 2" xfId="15606"/>
    <cellStyle name="Normal 2 2 4 2 2 2 4 5" xfId="15607"/>
    <cellStyle name="Normal 2 2 4 2 2 2 4 5 2" xfId="15608"/>
    <cellStyle name="Normal 2 2 4 2 2 2 4 6" xfId="15609"/>
    <cellStyle name="Normal 2 2 4 2 2 2 4 6 2" xfId="15610"/>
    <cellStyle name="Normal 2 2 4 2 2 2 4 7" xfId="15611"/>
    <cellStyle name="Normal 2 2 4 2 2 2 4 7 2" xfId="15612"/>
    <cellStyle name="Normal 2 2 4 2 2 2 4 8" xfId="15613"/>
    <cellStyle name="Normal 2 2 4 2 2 2 4 8 2" xfId="15614"/>
    <cellStyle name="Normal 2 2 4 2 2 2 4 9" xfId="15615"/>
    <cellStyle name="Normal 2 2 4 2 2 2 4 9 2" xfId="15616"/>
    <cellStyle name="Normal 2 2 4 2 2 2 5" xfId="15617"/>
    <cellStyle name="Normal 2 2 4 2 2 2 5 10" xfId="15618"/>
    <cellStyle name="Normal 2 2 4 2 2 2 5 10 2" xfId="15619"/>
    <cellStyle name="Normal 2 2 4 2 2 2 5 11" xfId="15620"/>
    <cellStyle name="Normal 2 2 4 2 2 2 5 11 2" xfId="15621"/>
    <cellStyle name="Normal 2 2 4 2 2 2 5 12" xfId="15622"/>
    <cellStyle name="Normal 2 2 4 2 2 2 5 12 2" xfId="15623"/>
    <cellStyle name="Normal 2 2 4 2 2 2 5 13" xfId="15624"/>
    <cellStyle name="Normal 2 2 4 2 2 2 5 2" xfId="15625"/>
    <cellStyle name="Normal 2 2 4 2 2 2 5 2 10" xfId="15626"/>
    <cellStyle name="Normal 2 2 4 2 2 2 5 2 10 2" xfId="15627"/>
    <cellStyle name="Normal 2 2 4 2 2 2 5 2 11" xfId="15628"/>
    <cellStyle name="Normal 2 2 4 2 2 2 5 2 11 2" xfId="15629"/>
    <cellStyle name="Normal 2 2 4 2 2 2 5 2 12" xfId="15630"/>
    <cellStyle name="Normal 2 2 4 2 2 2 5 2 2" xfId="15631"/>
    <cellStyle name="Normal 2 2 4 2 2 2 5 2 2 10" xfId="15632"/>
    <cellStyle name="Normal 2 2 4 2 2 2 5 2 2 10 2" xfId="15633"/>
    <cellStyle name="Normal 2 2 4 2 2 2 5 2 2 11" xfId="15634"/>
    <cellStyle name="Normal 2 2 4 2 2 2 5 2 2 2" xfId="15635"/>
    <cellStyle name="Normal 2 2 4 2 2 2 5 2 2 2 2" xfId="15636"/>
    <cellStyle name="Normal 2 2 4 2 2 2 5 2 2 3" xfId="15637"/>
    <cellStyle name="Normal 2 2 4 2 2 2 5 2 2 3 2" xfId="15638"/>
    <cellStyle name="Normal 2 2 4 2 2 2 5 2 2 4" xfId="15639"/>
    <cellStyle name="Normal 2 2 4 2 2 2 5 2 2 4 2" xfId="15640"/>
    <cellStyle name="Normal 2 2 4 2 2 2 5 2 2 5" xfId="15641"/>
    <cellStyle name="Normal 2 2 4 2 2 2 5 2 2 5 2" xfId="15642"/>
    <cellStyle name="Normal 2 2 4 2 2 2 5 2 2 6" xfId="15643"/>
    <cellStyle name="Normal 2 2 4 2 2 2 5 2 2 6 2" xfId="15644"/>
    <cellStyle name="Normal 2 2 4 2 2 2 5 2 2 7" xfId="15645"/>
    <cellStyle name="Normal 2 2 4 2 2 2 5 2 2 7 2" xfId="15646"/>
    <cellStyle name="Normal 2 2 4 2 2 2 5 2 2 8" xfId="15647"/>
    <cellStyle name="Normal 2 2 4 2 2 2 5 2 2 8 2" xfId="15648"/>
    <cellStyle name="Normal 2 2 4 2 2 2 5 2 2 9" xfId="15649"/>
    <cellStyle name="Normal 2 2 4 2 2 2 5 2 2 9 2" xfId="15650"/>
    <cellStyle name="Normal 2 2 4 2 2 2 5 2 3" xfId="15651"/>
    <cellStyle name="Normal 2 2 4 2 2 2 5 2 3 2" xfId="15652"/>
    <cellStyle name="Normal 2 2 4 2 2 2 5 2 4" xfId="15653"/>
    <cellStyle name="Normal 2 2 4 2 2 2 5 2 4 2" xfId="15654"/>
    <cellStyle name="Normal 2 2 4 2 2 2 5 2 5" xfId="15655"/>
    <cellStyle name="Normal 2 2 4 2 2 2 5 2 5 2" xfId="15656"/>
    <cellStyle name="Normal 2 2 4 2 2 2 5 2 6" xfId="15657"/>
    <cellStyle name="Normal 2 2 4 2 2 2 5 2 6 2" xfId="15658"/>
    <cellStyle name="Normal 2 2 4 2 2 2 5 2 7" xfId="15659"/>
    <cellStyle name="Normal 2 2 4 2 2 2 5 2 7 2" xfId="15660"/>
    <cellStyle name="Normal 2 2 4 2 2 2 5 2 8" xfId="15661"/>
    <cellStyle name="Normal 2 2 4 2 2 2 5 2 8 2" xfId="15662"/>
    <cellStyle name="Normal 2 2 4 2 2 2 5 2 9" xfId="15663"/>
    <cellStyle name="Normal 2 2 4 2 2 2 5 2 9 2" xfId="15664"/>
    <cellStyle name="Normal 2 2 4 2 2 2 5 3" xfId="15665"/>
    <cellStyle name="Normal 2 2 4 2 2 2 5 3 10" xfId="15666"/>
    <cellStyle name="Normal 2 2 4 2 2 2 5 3 10 2" xfId="15667"/>
    <cellStyle name="Normal 2 2 4 2 2 2 5 3 11" xfId="15668"/>
    <cellStyle name="Normal 2 2 4 2 2 2 5 3 2" xfId="15669"/>
    <cellStyle name="Normal 2 2 4 2 2 2 5 3 2 2" xfId="15670"/>
    <cellStyle name="Normal 2 2 4 2 2 2 5 3 3" xfId="15671"/>
    <cellStyle name="Normal 2 2 4 2 2 2 5 3 3 2" xfId="15672"/>
    <cellStyle name="Normal 2 2 4 2 2 2 5 3 4" xfId="15673"/>
    <cellStyle name="Normal 2 2 4 2 2 2 5 3 4 2" xfId="15674"/>
    <cellStyle name="Normal 2 2 4 2 2 2 5 3 5" xfId="15675"/>
    <cellStyle name="Normal 2 2 4 2 2 2 5 3 5 2" xfId="15676"/>
    <cellStyle name="Normal 2 2 4 2 2 2 5 3 6" xfId="15677"/>
    <cellStyle name="Normal 2 2 4 2 2 2 5 3 6 2" xfId="15678"/>
    <cellStyle name="Normal 2 2 4 2 2 2 5 3 7" xfId="15679"/>
    <cellStyle name="Normal 2 2 4 2 2 2 5 3 7 2" xfId="15680"/>
    <cellStyle name="Normal 2 2 4 2 2 2 5 3 8" xfId="15681"/>
    <cellStyle name="Normal 2 2 4 2 2 2 5 3 8 2" xfId="15682"/>
    <cellStyle name="Normal 2 2 4 2 2 2 5 3 9" xfId="15683"/>
    <cellStyle name="Normal 2 2 4 2 2 2 5 3 9 2" xfId="15684"/>
    <cellStyle name="Normal 2 2 4 2 2 2 5 4" xfId="15685"/>
    <cellStyle name="Normal 2 2 4 2 2 2 5 4 2" xfId="15686"/>
    <cellStyle name="Normal 2 2 4 2 2 2 5 5" xfId="15687"/>
    <cellStyle name="Normal 2 2 4 2 2 2 5 5 2" xfId="15688"/>
    <cellStyle name="Normal 2 2 4 2 2 2 5 6" xfId="15689"/>
    <cellStyle name="Normal 2 2 4 2 2 2 5 6 2" xfId="15690"/>
    <cellStyle name="Normal 2 2 4 2 2 2 5 7" xfId="15691"/>
    <cellStyle name="Normal 2 2 4 2 2 2 5 7 2" xfId="15692"/>
    <cellStyle name="Normal 2 2 4 2 2 2 5 8" xfId="15693"/>
    <cellStyle name="Normal 2 2 4 2 2 2 5 8 2" xfId="15694"/>
    <cellStyle name="Normal 2 2 4 2 2 2 5 9" xfId="15695"/>
    <cellStyle name="Normal 2 2 4 2 2 2 5 9 2" xfId="15696"/>
    <cellStyle name="Normal 2 2 4 2 2 2 6" xfId="41882"/>
    <cellStyle name="Normal 2 2 4 2 2 3" xfId="15697"/>
    <cellStyle name="Normal 2 2 4 2 2 3 2" xfId="41883"/>
    <cellStyle name="Normal 2 2 4 2 2 4" xfId="15698"/>
    <cellStyle name="Normal 2 2 4 2 2 4 2" xfId="41884"/>
    <cellStyle name="Normal 2 2 4 2 2 5" xfId="15699"/>
    <cellStyle name="Normal 2 2 4 2 2 5 2" xfId="41885"/>
    <cellStyle name="Normal 2 2 4 2 2 6" xfId="15700"/>
    <cellStyle name="Normal 2 2 4 2 2 6 2" xfId="41886"/>
    <cellStyle name="Normal 2 2 4 2 2 7" xfId="15701"/>
    <cellStyle name="Normal 2 2 4 2 2 7 10" xfId="15702"/>
    <cellStyle name="Normal 2 2 4 2 2 7 10 2" xfId="15703"/>
    <cellStyle name="Normal 2 2 4 2 2 7 11" xfId="15704"/>
    <cellStyle name="Normal 2 2 4 2 2 7 11 2" xfId="15705"/>
    <cellStyle name="Normal 2 2 4 2 2 7 12" xfId="15706"/>
    <cellStyle name="Normal 2 2 4 2 2 7 2" xfId="15707"/>
    <cellStyle name="Normal 2 2 4 2 2 7 2 10" xfId="15708"/>
    <cellStyle name="Normal 2 2 4 2 2 7 2 10 2" xfId="15709"/>
    <cellStyle name="Normal 2 2 4 2 2 7 2 11" xfId="15710"/>
    <cellStyle name="Normal 2 2 4 2 2 7 2 2" xfId="15711"/>
    <cellStyle name="Normal 2 2 4 2 2 7 2 2 2" xfId="15712"/>
    <cellStyle name="Normal 2 2 4 2 2 7 2 3" xfId="15713"/>
    <cellStyle name="Normal 2 2 4 2 2 7 2 3 2" xfId="15714"/>
    <cellStyle name="Normal 2 2 4 2 2 7 2 4" xfId="15715"/>
    <cellStyle name="Normal 2 2 4 2 2 7 2 4 2" xfId="15716"/>
    <cellStyle name="Normal 2 2 4 2 2 7 2 5" xfId="15717"/>
    <cellStyle name="Normal 2 2 4 2 2 7 2 5 2" xfId="15718"/>
    <cellStyle name="Normal 2 2 4 2 2 7 2 6" xfId="15719"/>
    <cellStyle name="Normal 2 2 4 2 2 7 2 6 2" xfId="15720"/>
    <cellStyle name="Normal 2 2 4 2 2 7 2 7" xfId="15721"/>
    <cellStyle name="Normal 2 2 4 2 2 7 2 7 2" xfId="15722"/>
    <cellStyle name="Normal 2 2 4 2 2 7 2 8" xfId="15723"/>
    <cellStyle name="Normal 2 2 4 2 2 7 2 8 2" xfId="15724"/>
    <cellStyle name="Normal 2 2 4 2 2 7 2 9" xfId="15725"/>
    <cellStyle name="Normal 2 2 4 2 2 7 2 9 2" xfId="15726"/>
    <cellStyle name="Normal 2 2 4 2 2 7 3" xfId="15727"/>
    <cellStyle name="Normal 2 2 4 2 2 7 3 2" xfId="15728"/>
    <cellStyle name="Normal 2 2 4 2 2 7 4" xfId="15729"/>
    <cellStyle name="Normal 2 2 4 2 2 7 4 2" xfId="15730"/>
    <cellStyle name="Normal 2 2 4 2 2 7 5" xfId="15731"/>
    <cellStyle name="Normal 2 2 4 2 2 7 5 2" xfId="15732"/>
    <cellStyle name="Normal 2 2 4 2 2 7 6" xfId="15733"/>
    <cellStyle name="Normal 2 2 4 2 2 7 6 2" xfId="15734"/>
    <cellStyle name="Normal 2 2 4 2 2 7 7" xfId="15735"/>
    <cellStyle name="Normal 2 2 4 2 2 7 7 2" xfId="15736"/>
    <cellStyle name="Normal 2 2 4 2 2 7 8" xfId="15737"/>
    <cellStyle name="Normal 2 2 4 2 2 7 8 2" xfId="15738"/>
    <cellStyle name="Normal 2 2 4 2 2 7 9" xfId="15739"/>
    <cellStyle name="Normal 2 2 4 2 2 7 9 2" xfId="15740"/>
    <cellStyle name="Normal 2 2 4 2 2 8" xfId="15741"/>
    <cellStyle name="Normal 2 2 4 2 2 8 10" xfId="15742"/>
    <cellStyle name="Normal 2 2 4 2 2 8 10 2" xfId="15743"/>
    <cellStyle name="Normal 2 2 4 2 2 8 11" xfId="15744"/>
    <cellStyle name="Normal 2 2 4 2 2 8 2" xfId="15745"/>
    <cellStyle name="Normal 2 2 4 2 2 8 2 2" xfId="15746"/>
    <cellStyle name="Normal 2 2 4 2 2 8 3" xfId="15747"/>
    <cellStyle name="Normal 2 2 4 2 2 8 3 2" xfId="15748"/>
    <cellStyle name="Normal 2 2 4 2 2 8 4" xfId="15749"/>
    <cellStyle name="Normal 2 2 4 2 2 8 4 2" xfId="15750"/>
    <cellStyle name="Normal 2 2 4 2 2 8 5" xfId="15751"/>
    <cellStyle name="Normal 2 2 4 2 2 8 5 2" xfId="15752"/>
    <cellStyle name="Normal 2 2 4 2 2 8 6" xfId="15753"/>
    <cellStyle name="Normal 2 2 4 2 2 8 6 2" xfId="15754"/>
    <cellStyle name="Normal 2 2 4 2 2 8 7" xfId="15755"/>
    <cellStyle name="Normal 2 2 4 2 2 8 7 2" xfId="15756"/>
    <cellStyle name="Normal 2 2 4 2 2 8 8" xfId="15757"/>
    <cellStyle name="Normal 2 2 4 2 2 8 8 2" xfId="15758"/>
    <cellStyle name="Normal 2 2 4 2 2 8 9" xfId="15759"/>
    <cellStyle name="Normal 2 2 4 2 2 8 9 2" xfId="15760"/>
    <cellStyle name="Normal 2 2 4 2 2 9" xfId="15761"/>
    <cellStyle name="Normal 2 2 4 2 2 9 2" xfId="15762"/>
    <cellStyle name="Normal 2 2 4 2 3" xfId="15763"/>
    <cellStyle name="Normal 2 2 4 2 3 2" xfId="41887"/>
    <cellStyle name="Normal 2 2 4 2 4" xfId="15764"/>
    <cellStyle name="Normal 2 2 4 2 4 2" xfId="41888"/>
    <cellStyle name="Normal 2 2 4 2 5" xfId="15765"/>
    <cellStyle name="Normal 2 2 4 2 5 2" xfId="41889"/>
    <cellStyle name="Normal 2 2 4 2 6" xfId="15766"/>
    <cellStyle name="Normal 2 2 4 2 6 10" xfId="15767"/>
    <cellStyle name="Normal 2 2 4 2 6 10 2" xfId="15768"/>
    <cellStyle name="Normal 2 2 4 2 6 11" xfId="15769"/>
    <cellStyle name="Normal 2 2 4 2 6 11 2" xfId="15770"/>
    <cellStyle name="Normal 2 2 4 2 6 12" xfId="15771"/>
    <cellStyle name="Normal 2 2 4 2 6 12 2" xfId="15772"/>
    <cellStyle name="Normal 2 2 4 2 6 13" xfId="15773"/>
    <cellStyle name="Normal 2 2 4 2 6 13 2" xfId="15774"/>
    <cellStyle name="Normal 2 2 4 2 6 14" xfId="15775"/>
    <cellStyle name="Normal 2 2 4 2 6 14 2" xfId="15776"/>
    <cellStyle name="Normal 2 2 4 2 6 15" xfId="15777"/>
    <cellStyle name="Normal 2 2 4 2 6 15 2" xfId="15778"/>
    <cellStyle name="Normal 2 2 4 2 6 16" xfId="15779"/>
    <cellStyle name="Normal 2 2 4 2 6 16 2" xfId="15780"/>
    <cellStyle name="Normal 2 2 4 2 6 17" xfId="15781"/>
    <cellStyle name="Normal 2 2 4 2 6 2" xfId="15782"/>
    <cellStyle name="Normal 2 2 4 2 6 2 2" xfId="41890"/>
    <cellStyle name="Normal 2 2 4 2 6 3" xfId="15783"/>
    <cellStyle name="Normal 2 2 4 2 6 3 2" xfId="41891"/>
    <cellStyle name="Normal 2 2 4 2 6 4" xfId="15784"/>
    <cellStyle name="Normal 2 2 4 2 6 4 2" xfId="41892"/>
    <cellStyle name="Normal 2 2 4 2 6 5" xfId="15785"/>
    <cellStyle name="Normal 2 2 4 2 6 5 2" xfId="41893"/>
    <cellStyle name="Normal 2 2 4 2 6 6" xfId="15786"/>
    <cellStyle name="Normal 2 2 4 2 6 6 10" xfId="15787"/>
    <cellStyle name="Normal 2 2 4 2 6 6 10 2" xfId="15788"/>
    <cellStyle name="Normal 2 2 4 2 6 6 11" xfId="15789"/>
    <cellStyle name="Normal 2 2 4 2 6 6 11 2" xfId="15790"/>
    <cellStyle name="Normal 2 2 4 2 6 6 12" xfId="15791"/>
    <cellStyle name="Normal 2 2 4 2 6 6 2" xfId="15792"/>
    <cellStyle name="Normal 2 2 4 2 6 6 2 10" xfId="15793"/>
    <cellStyle name="Normal 2 2 4 2 6 6 2 10 2" xfId="15794"/>
    <cellStyle name="Normal 2 2 4 2 6 6 2 11" xfId="15795"/>
    <cellStyle name="Normal 2 2 4 2 6 6 2 2" xfId="15796"/>
    <cellStyle name="Normal 2 2 4 2 6 6 2 2 2" xfId="15797"/>
    <cellStyle name="Normal 2 2 4 2 6 6 2 3" xfId="15798"/>
    <cellStyle name="Normal 2 2 4 2 6 6 2 3 2" xfId="15799"/>
    <cellStyle name="Normal 2 2 4 2 6 6 2 4" xfId="15800"/>
    <cellStyle name="Normal 2 2 4 2 6 6 2 4 2" xfId="15801"/>
    <cellStyle name="Normal 2 2 4 2 6 6 2 5" xfId="15802"/>
    <cellStyle name="Normal 2 2 4 2 6 6 2 5 2" xfId="15803"/>
    <cellStyle name="Normal 2 2 4 2 6 6 2 6" xfId="15804"/>
    <cellStyle name="Normal 2 2 4 2 6 6 2 6 2" xfId="15805"/>
    <cellStyle name="Normal 2 2 4 2 6 6 2 7" xfId="15806"/>
    <cellStyle name="Normal 2 2 4 2 6 6 2 7 2" xfId="15807"/>
    <cellStyle name="Normal 2 2 4 2 6 6 2 8" xfId="15808"/>
    <cellStyle name="Normal 2 2 4 2 6 6 2 8 2" xfId="15809"/>
    <cellStyle name="Normal 2 2 4 2 6 6 2 9" xfId="15810"/>
    <cellStyle name="Normal 2 2 4 2 6 6 2 9 2" xfId="15811"/>
    <cellStyle name="Normal 2 2 4 2 6 6 3" xfId="15812"/>
    <cellStyle name="Normal 2 2 4 2 6 6 3 2" xfId="15813"/>
    <cellStyle name="Normal 2 2 4 2 6 6 4" xfId="15814"/>
    <cellStyle name="Normal 2 2 4 2 6 6 4 2" xfId="15815"/>
    <cellStyle name="Normal 2 2 4 2 6 6 5" xfId="15816"/>
    <cellStyle name="Normal 2 2 4 2 6 6 5 2" xfId="15817"/>
    <cellStyle name="Normal 2 2 4 2 6 6 6" xfId="15818"/>
    <cellStyle name="Normal 2 2 4 2 6 6 6 2" xfId="15819"/>
    <cellStyle name="Normal 2 2 4 2 6 6 7" xfId="15820"/>
    <cellStyle name="Normal 2 2 4 2 6 6 7 2" xfId="15821"/>
    <cellStyle name="Normal 2 2 4 2 6 6 8" xfId="15822"/>
    <cellStyle name="Normal 2 2 4 2 6 6 8 2" xfId="15823"/>
    <cellStyle name="Normal 2 2 4 2 6 6 9" xfId="15824"/>
    <cellStyle name="Normal 2 2 4 2 6 6 9 2" xfId="15825"/>
    <cellStyle name="Normal 2 2 4 2 6 7" xfId="15826"/>
    <cellStyle name="Normal 2 2 4 2 6 7 10" xfId="15827"/>
    <cellStyle name="Normal 2 2 4 2 6 7 10 2" xfId="15828"/>
    <cellStyle name="Normal 2 2 4 2 6 7 11" xfId="15829"/>
    <cellStyle name="Normal 2 2 4 2 6 7 2" xfId="15830"/>
    <cellStyle name="Normal 2 2 4 2 6 7 2 2" xfId="15831"/>
    <cellStyle name="Normal 2 2 4 2 6 7 3" xfId="15832"/>
    <cellStyle name="Normal 2 2 4 2 6 7 3 2" xfId="15833"/>
    <cellStyle name="Normal 2 2 4 2 6 7 4" xfId="15834"/>
    <cellStyle name="Normal 2 2 4 2 6 7 4 2" xfId="15835"/>
    <cellStyle name="Normal 2 2 4 2 6 7 5" xfId="15836"/>
    <cellStyle name="Normal 2 2 4 2 6 7 5 2" xfId="15837"/>
    <cellStyle name="Normal 2 2 4 2 6 7 6" xfId="15838"/>
    <cellStyle name="Normal 2 2 4 2 6 7 6 2" xfId="15839"/>
    <cellStyle name="Normal 2 2 4 2 6 7 7" xfId="15840"/>
    <cellStyle name="Normal 2 2 4 2 6 7 7 2" xfId="15841"/>
    <cellStyle name="Normal 2 2 4 2 6 7 8" xfId="15842"/>
    <cellStyle name="Normal 2 2 4 2 6 7 8 2" xfId="15843"/>
    <cellStyle name="Normal 2 2 4 2 6 7 9" xfId="15844"/>
    <cellStyle name="Normal 2 2 4 2 6 7 9 2" xfId="15845"/>
    <cellStyle name="Normal 2 2 4 2 6 8" xfId="15846"/>
    <cellStyle name="Normal 2 2 4 2 6 8 2" xfId="15847"/>
    <cellStyle name="Normal 2 2 4 2 6 9" xfId="15848"/>
    <cellStyle name="Normal 2 2 4 2 6 9 2" xfId="15849"/>
    <cellStyle name="Normal 2 2 4 2 7" xfId="15850"/>
    <cellStyle name="Normal 2 2 4 2 7 10" xfId="15851"/>
    <cellStyle name="Normal 2 2 4 2 7 10 2" xfId="15852"/>
    <cellStyle name="Normal 2 2 4 2 7 11" xfId="15853"/>
    <cellStyle name="Normal 2 2 4 2 7 11 2" xfId="15854"/>
    <cellStyle name="Normal 2 2 4 2 7 12" xfId="15855"/>
    <cellStyle name="Normal 2 2 4 2 7 12 2" xfId="15856"/>
    <cellStyle name="Normal 2 2 4 2 7 13" xfId="15857"/>
    <cellStyle name="Normal 2 2 4 2 7 2" xfId="15858"/>
    <cellStyle name="Normal 2 2 4 2 7 2 10" xfId="15859"/>
    <cellStyle name="Normal 2 2 4 2 7 2 10 2" xfId="15860"/>
    <cellStyle name="Normal 2 2 4 2 7 2 11" xfId="15861"/>
    <cellStyle name="Normal 2 2 4 2 7 2 11 2" xfId="15862"/>
    <cellStyle name="Normal 2 2 4 2 7 2 12" xfId="15863"/>
    <cellStyle name="Normal 2 2 4 2 7 2 2" xfId="15864"/>
    <cellStyle name="Normal 2 2 4 2 7 2 2 10" xfId="15865"/>
    <cellStyle name="Normal 2 2 4 2 7 2 2 10 2" xfId="15866"/>
    <cellStyle name="Normal 2 2 4 2 7 2 2 11" xfId="15867"/>
    <cellStyle name="Normal 2 2 4 2 7 2 2 2" xfId="15868"/>
    <cellStyle name="Normal 2 2 4 2 7 2 2 2 2" xfId="15869"/>
    <cellStyle name="Normal 2 2 4 2 7 2 2 3" xfId="15870"/>
    <cellStyle name="Normal 2 2 4 2 7 2 2 3 2" xfId="15871"/>
    <cellStyle name="Normal 2 2 4 2 7 2 2 4" xfId="15872"/>
    <cellStyle name="Normal 2 2 4 2 7 2 2 4 2" xfId="15873"/>
    <cellStyle name="Normal 2 2 4 2 7 2 2 5" xfId="15874"/>
    <cellStyle name="Normal 2 2 4 2 7 2 2 5 2" xfId="15875"/>
    <cellStyle name="Normal 2 2 4 2 7 2 2 6" xfId="15876"/>
    <cellStyle name="Normal 2 2 4 2 7 2 2 6 2" xfId="15877"/>
    <cellStyle name="Normal 2 2 4 2 7 2 2 7" xfId="15878"/>
    <cellStyle name="Normal 2 2 4 2 7 2 2 7 2" xfId="15879"/>
    <cellStyle name="Normal 2 2 4 2 7 2 2 8" xfId="15880"/>
    <cellStyle name="Normal 2 2 4 2 7 2 2 8 2" xfId="15881"/>
    <cellStyle name="Normal 2 2 4 2 7 2 2 9" xfId="15882"/>
    <cellStyle name="Normal 2 2 4 2 7 2 2 9 2" xfId="15883"/>
    <cellStyle name="Normal 2 2 4 2 7 2 3" xfId="15884"/>
    <cellStyle name="Normal 2 2 4 2 7 2 3 2" xfId="15885"/>
    <cellStyle name="Normal 2 2 4 2 7 2 4" xfId="15886"/>
    <cellStyle name="Normal 2 2 4 2 7 2 4 2" xfId="15887"/>
    <cellStyle name="Normal 2 2 4 2 7 2 5" xfId="15888"/>
    <cellStyle name="Normal 2 2 4 2 7 2 5 2" xfId="15889"/>
    <cellStyle name="Normal 2 2 4 2 7 2 6" xfId="15890"/>
    <cellStyle name="Normal 2 2 4 2 7 2 6 2" xfId="15891"/>
    <cellStyle name="Normal 2 2 4 2 7 2 7" xfId="15892"/>
    <cellStyle name="Normal 2 2 4 2 7 2 7 2" xfId="15893"/>
    <cellStyle name="Normal 2 2 4 2 7 2 8" xfId="15894"/>
    <cellStyle name="Normal 2 2 4 2 7 2 8 2" xfId="15895"/>
    <cellStyle name="Normal 2 2 4 2 7 2 9" xfId="15896"/>
    <cellStyle name="Normal 2 2 4 2 7 2 9 2" xfId="15897"/>
    <cellStyle name="Normal 2 2 4 2 7 3" xfId="15898"/>
    <cellStyle name="Normal 2 2 4 2 7 3 10" xfId="15899"/>
    <cellStyle name="Normal 2 2 4 2 7 3 10 2" xfId="15900"/>
    <cellStyle name="Normal 2 2 4 2 7 3 11" xfId="15901"/>
    <cellStyle name="Normal 2 2 4 2 7 3 2" xfId="15902"/>
    <cellStyle name="Normal 2 2 4 2 7 3 2 2" xfId="15903"/>
    <cellStyle name="Normal 2 2 4 2 7 3 3" xfId="15904"/>
    <cellStyle name="Normal 2 2 4 2 7 3 3 2" xfId="15905"/>
    <cellStyle name="Normal 2 2 4 2 7 3 4" xfId="15906"/>
    <cellStyle name="Normal 2 2 4 2 7 3 4 2" xfId="15907"/>
    <cellStyle name="Normal 2 2 4 2 7 3 5" xfId="15908"/>
    <cellStyle name="Normal 2 2 4 2 7 3 5 2" xfId="15909"/>
    <cellStyle name="Normal 2 2 4 2 7 3 6" xfId="15910"/>
    <cellStyle name="Normal 2 2 4 2 7 3 6 2" xfId="15911"/>
    <cellStyle name="Normal 2 2 4 2 7 3 7" xfId="15912"/>
    <cellStyle name="Normal 2 2 4 2 7 3 7 2" xfId="15913"/>
    <cellStyle name="Normal 2 2 4 2 7 3 8" xfId="15914"/>
    <cellStyle name="Normal 2 2 4 2 7 3 8 2" xfId="15915"/>
    <cellStyle name="Normal 2 2 4 2 7 3 9" xfId="15916"/>
    <cellStyle name="Normal 2 2 4 2 7 3 9 2" xfId="15917"/>
    <cellStyle name="Normal 2 2 4 2 7 4" xfId="15918"/>
    <cellStyle name="Normal 2 2 4 2 7 4 2" xfId="15919"/>
    <cellStyle name="Normal 2 2 4 2 7 5" xfId="15920"/>
    <cellStyle name="Normal 2 2 4 2 7 5 2" xfId="15921"/>
    <cellStyle name="Normal 2 2 4 2 7 6" xfId="15922"/>
    <cellStyle name="Normal 2 2 4 2 7 6 2" xfId="15923"/>
    <cellStyle name="Normal 2 2 4 2 7 7" xfId="15924"/>
    <cellStyle name="Normal 2 2 4 2 7 7 2" xfId="15925"/>
    <cellStyle name="Normal 2 2 4 2 7 8" xfId="15926"/>
    <cellStyle name="Normal 2 2 4 2 7 8 2" xfId="15927"/>
    <cellStyle name="Normal 2 2 4 2 7 9" xfId="15928"/>
    <cellStyle name="Normal 2 2 4 2 7 9 2" xfId="15929"/>
    <cellStyle name="Normal 2 2 4 2 8" xfId="15930"/>
    <cellStyle name="Normal 2 2 4 2 8 10" xfId="15931"/>
    <cellStyle name="Normal 2 2 4 2 8 10 2" xfId="15932"/>
    <cellStyle name="Normal 2 2 4 2 8 11" xfId="15933"/>
    <cellStyle name="Normal 2 2 4 2 8 11 2" xfId="15934"/>
    <cellStyle name="Normal 2 2 4 2 8 12" xfId="15935"/>
    <cellStyle name="Normal 2 2 4 2 8 12 2" xfId="15936"/>
    <cellStyle name="Normal 2 2 4 2 8 13" xfId="15937"/>
    <cellStyle name="Normal 2 2 4 2 8 2" xfId="15938"/>
    <cellStyle name="Normal 2 2 4 2 8 2 10" xfId="15939"/>
    <cellStyle name="Normal 2 2 4 2 8 2 10 2" xfId="15940"/>
    <cellStyle name="Normal 2 2 4 2 8 2 11" xfId="15941"/>
    <cellStyle name="Normal 2 2 4 2 8 2 11 2" xfId="15942"/>
    <cellStyle name="Normal 2 2 4 2 8 2 12" xfId="15943"/>
    <cellStyle name="Normal 2 2 4 2 8 2 2" xfId="15944"/>
    <cellStyle name="Normal 2 2 4 2 8 2 2 10" xfId="15945"/>
    <cellStyle name="Normal 2 2 4 2 8 2 2 10 2" xfId="15946"/>
    <cellStyle name="Normal 2 2 4 2 8 2 2 11" xfId="15947"/>
    <cellStyle name="Normal 2 2 4 2 8 2 2 2" xfId="15948"/>
    <cellStyle name="Normal 2 2 4 2 8 2 2 2 2" xfId="15949"/>
    <cellStyle name="Normal 2 2 4 2 8 2 2 3" xfId="15950"/>
    <cellStyle name="Normal 2 2 4 2 8 2 2 3 2" xfId="15951"/>
    <cellStyle name="Normal 2 2 4 2 8 2 2 4" xfId="15952"/>
    <cellStyle name="Normal 2 2 4 2 8 2 2 4 2" xfId="15953"/>
    <cellStyle name="Normal 2 2 4 2 8 2 2 5" xfId="15954"/>
    <cellStyle name="Normal 2 2 4 2 8 2 2 5 2" xfId="15955"/>
    <cellStyle name="Normal 2 2 4 2 8 2 2 6" xfId="15956"/>
    <cellStyle name="Normal 2 2 4 2 8 2 2 6 2" xfId="15957"/>
    <cellStyle name="Normal 2 2 4 2 8 2 2 7" xfId="15958"/>
    <cellStyle name="Normal 2 2 4 2 8 2 2 7 2" xfId="15959"/>
    <cellStyle name="Normal 2 2 4 2 8 2 2 8" xfId="15960"/>
    <cellStyle name="Normal 2 2 4 2 8 2 2 8 2" xfId="15961"/>
    <cellStyle name="Normal 2 2 4 2 8 2 2 9" xfId="15962"/>
    <cellStyle name="Normal 2 2 4 2 8 2 2 9 2" xfId="15963"/>
    <cellStyle name="Normal 2 2 4 2 8 2 3" xfId="15964"/>
    <cellStyle name="Normal 2 2 4 2 8 2 3 2" xfId="15965"/>
    <cellStyle name="Normal 2 2 4 2 8 2 4" xfId="15966"/>
    <cellStyle name="Normal 2 2 4 2 8 2 4 2" xfId="15967"/>
    <cellStyle name="Normal 2 2 4 2 8 2 5" xfId="15968"/>
    <cellStyle name="Normal 2 2 4 2 8 2 5 2" xfId="15969"/>
    <cellStyle name="Normal 2 2 4 2 8 2 6" xfId="15970"/>
    <cellStyle name="Normal 2 2 4 2 8 2 6 2" xfId="15971"/>
    <cellStyle name="Normal 2 2 4 2 8 2 7" xfId="15972"/>
    <cellStyle name="Normal 2 2 4 2 8 2 7 2" xfId="15973"/>
    <cellStyle name="Normal 2 2 4 2 8 2 8" xfId="15974"/>
    <cellStyle name="Normal 2 2 4 2 8 2 8 2" xfId="15975"/>
    <cellStyle name="Normal 2 2 4 2 8 2 9" xfId="15976"/>
    <cellStyle name="Normal 2 2 4 2 8 2 9 2" xfId="15977"/>
    <cellStyle name="Normal 2 2 4 2 8 3" xfId="15978"/>
    <cellStyle name="Normal 2 2 4 2 8 3 10" xfId="15979"/>
    <cellStyle name="Normal 2 2 4 2 8 3 10 2" xfId="15980"/>
    <cellStyle name="Normal 2 2 4 2 8 3 11" xfId="15981"/>
    <cellStyle name="Normal 2 2 4 2 8 3 2" xfId="15982"/>
    <cellStyle name="Normal 2 2 4 2 8 3 2 2" xfId="15983"/>
    <cellStyle name="Normal 2 2 4 2 8 3 3" xfId="15984"/>
    <cellStyle name="Normal 2 2 4 2 8 3 3 2" xfId="15985"/>
    <cellStyle name="Normal 2 2 4 2 8 3 4" xfId="15986"/>
    <cellStyle name="Normal 2 2 4 2 8 3 4 2" xfId="15987"/>
    <cellStyle name="Normal 2 2 4 2 8 3 5" xfId="15988"/>
    <cellStyle name="Normal 2 2 4 2 8 3 5 2" xfId="15989"/>
    <cellStyle name="Normal 2 2 4 2 8 3 6" xfId="15990"/>
    <cellStyle name="Normal 2 2 4 2 8 3 6 2" xfId="15991"/>
    <cellStyle name="Normal 2 2 4 2 8 3 7" xfId="15992"/>
    <cellStyle name="Normal 2 2 4 2 8 3 7 2" xfId="15993"/>
    <cellStyle name="Normal 2 2 4 2 8 3 8" xfId="15994"/>
    <cellStyle name="Normal 2 2 4 2 8 3 8 2" xfId="15995"/>
    <cellStyle name="Normal 2 2 4 2 8 3 9" xfId="15996"/>
    <cellStyle name="Normal 2 2 4 2 8 3 9 2" xfId="15997"/>
    <cellStyle name="Normal 2 2 4 2 8 4" xfId="15998"/>
    <cellStyle name="Normal 2 2 4 2 8 4 2" xfId="15999"/>
    <cellStyle name="Normal 2 2 4 2 8 5" xfId="16000"/>
    <cellStyle name="Normal 2 2 4 2 8 5 2" xfId="16001"/>
    <cellStyle name="Normal 2 2 4 2 8 6" xfId="16002"/>
    <cellStyle name="Normal 2 2 4 2 8 6 2" xfId="16003"/>
    <cellStyle name="Normal 2 2 4 2 8 7" xfId="16004"/>
    <cellStyle name="Normal 2 2 4 2 8 7 2" xfId="16005"/>
    <cellStyle name="Normal 2 2 4 2 8 8" xfId="16006"/>
    <cellStyle name="Normal 2 2 4 2 8 8 2" xfId="16007"/>
    <cellStyle name="Normal 2 2 4 2 8 9" xfId="16008"/>
    <cellStyle name="Normal 2 2 4 2 8 9 2" xfId="16009"/>
    <cellStyle name="Normal 2 2 4 2 9" xfId="16010"/>
    <cellStyle name="Normal 2 2 4 2 9 10" xfId="16011"/>
    <cellStyle name="Normal 2 2 4 2 9 10 2" xfId="16012"/>
    <cellStyle name="Normal 2 2 4 2 9 11" xfId="16013"/>
    <cellStyle name="Normal 2 2 4 2 9 11 2" xfId="16014"/>
    <cellStyle name="Normal 2 2 4 2 9 12" xfId="16015"/>
    <cellStyle name="Normal 2 2 4 2 9 12 2" xfId="16016"/>
    <cellStyle name="Normal 2 2 4 2 9 13" xfId="16017"/>
    <cellStyle name="Normal 2 2 4 2 9 2" xfId="16018"/>
    <cellStyle name="Normal 2 2 4 2 9 2 10" xfId="16019"/>
    <cellStyle name="Normal 2 2 4 2 9 2 10 2" xfId="16020"/>
    <cellStyle name="Normal 2 2 4 2 9 2 11" xfId="16021"/>
    <cellStyle name="Normal 2 2 4 2 9 2 11 2" xfId="16022"/>
    <cellStyle name="Normal 2 2 4 2 9 2 12" xfId="16023"/>
    <cellStyle name="Normal 2 2 4 2 9 2 2" xfId="16024"/>
    <cellStyle name="Normal 2 2 4 2 9 2 2 10" xfId="16025"/>
    <cellStyle name="Normal 2 2 4 2 9 2 2 10 2" xfId="16026"/>
    <cellStyle name="Normal 2 2 4 2 9 2 2 11" xfId="16027"/>
    <cellStyle name="Normal 2 2 4 2 9 2 2 2" xfId="16028"/>
    <cellStyle name="Normal 2 2 4 2 9 2 2 2 2" xfId="16029"/>
    <cellStyle name="Normal 2 2 4 2 9 2 2 3" xfId="16030"/>
    <cellStyle name="Normal 2 2 4 2 9 2 2 3 2" xfId="16031"/>
    <cellStyle name="Normal 2 2 4 2 9 2 2 4" xfId="16032"/>
    <cellStyle name="Normal 2 2 4 2 9 2 2 4 2" xfId="16033"/>
    <cellStyle name="Normal 2 2 4 2 9 2 2 5" xfId="16034"/>
    <cellStyle name="Normal 2 2 4 2 9 2 2 5 2" xfId="16035"/>
    <cellStyle name="Normal 2 2 4 2 9 2 2 6" xfId="16036"/>
    <cellStyle name="Normal 2 2 4 2 9 2 2 6 2" xfId="16037"/>
    <cellStyle name="Normal 2 2 4 2 9 2 2 7" xfId="16038"/>
    <cellStyle name="Normal 2 2 4 2 9 2 2 7 2" xfId="16039"/>
    <cellStyle name="Normal 2 2 4 2 9 2 2 8" xfId="16040"/>
    <cellStyle name="Normal 2 2 4 2 9 2 2 8 2" xfId="16041"/>
    <cellStyle name="Normal 2 2 4 2 9 2 2 9" xfId="16042"/>
    <cellStyle name="Normal 2 2 4 2 9 2 2 9 2" xfId="16043"/>
    <cellStyle name="Normal 2 2 4 2 9 2 3" xfId="16044"/>
    <cellStyle name="Normal 2 2 4 2 9 2 3 2" xfId="16045"/>
    <cellStyle name="Normal 2 2 4 2 9 2 4" xfId="16046"/>
    <cellStyle name="Normal 2 2 4 2 9 2 4 2" xfId="16047"/>
    <cellStyle name="Normal 2 2 4 2 9 2 5" xfId="16048"/>
    <cellStyle name="Normal 2 2 4 2 9 2 5 2" xfId="16049"/>
    <cellStyle name="Normal 2 2 4 2 9 2 6" xfId="16050"/>
    <cellStyle name="Normal 2 2 4 2 9 2 6 2" xfId="16051"/>
    <cellStyle name="Normal 2 2 4 2 9 2 7" xfId="16052"/>
    <cellStyle name="Normal 2 2 4 2 9 2 7 2" xfId="16053"/>
    <cellStyle name="Normal 2 2 4 2 9 2 8" xfId="16054"/>
    <cellStyle name="Normal 2 2 4 2 9 2 8 2" xfId="16055"/>
    <cellStyle name="Normal 2 2 4 2 9 2 9" xfId="16056"/>
    <cellStyle name="Normal 2 2 4 2 9 2 9 2" xfId="16057"/>
    <cellStyle name="Normal 2 2 4 2 9 3" xfId="16058"/>
    <cellStyle name="Normal 2 2 4 2 9 3 10" xfId="16059"/>
    <cellStyle name="Normal 2 2 4 2 9 3 10 2" xfId="16060"/>
    <cellStyle name="Normal 2 2 4 2 9 3 11" xfId="16061"/>
    <cellStyle name="Normal 2 2 4 2 9 3 2" xfId="16062"/>
    <cellStyle name="Normal 2 2 4 2 9 3 2 2" xfId="16063"/>
    <cellStyle name="Normal 2 2 4 2 9 3 3" xfId="16064"/>
    <cellStyle name="Normal 2 2 4 2 9 3 3 2" xfId="16065"/>
    <cellStyle name="Normal 2 2 4 2 9 3 4" xfId="16066"/>
    <cellStyle name="Normal 2 2 4 2 9 3 4 2" xfId="16067"/>
    <cellStyle name="Normal 2 2 4 2 9 3 5" xfId="16068"/>
    <cellStyle name="Normal 2 2 4 2 9 3 5 2" xfId="16069"/>
    <cellStyle name="Normal 2 2 4 2 9 3 6" xfId="16070"/>
    <cellStyle name="Normal 2 2 4 2 9 3 6 2" xfId="16071"/>
    <cellStyle name="Normal 2 2 4 2 9 3 7" xfId="16072"/>
    <cellStyle name="Normal 2 2 4 2 9 3 7 2" xfId="16073"/>
    <cellStyle name="Normal 2 2 4 2 9 3 8" xfId="16074"/>
    <cellStyle name="Normal 2 2 4 2 9 3 8 2" xfId="16075"/>
    <cellStyle name="Normal 2 2 4 2 9 3 9" xfId="16076"/>
    <cellStyle name="Normal 2 2 4 2 9 3 9 2" xfId="16077"/>
    <cellStyle name="Normal 2 2 4 2 9 4" xfId="16078"/>
    <cellStyle name="Normal 2 2 4 2 9 4 2" xfId="16079"/>
    <cellStyle name="Normal 2 2 4 2 9 5" xfId="16080"/>
    <cellStyle name="Normal 2 2 4 2 9 5 2" xfId="16081"/>
    <cellStyle name="Normal 2 2 4 2 9 6" xfId="16082"/>
    <cellStyle name="Normal 2 2 4 2 9 6 2" xfId="16083"/>
    <cellStyle name="Normal 2 2 4 2 9 7" xfId="16084"/>
    <cellStyle name="Normal 2 2 4 2 9 7 2" xfId="16085"/>
    <cellStyle name="Normal 2 2 4 2 9 8" xfId="16086"/>
    <cellStyle name="Normal 2 2 4 2 9 8 2" xfId="16087"/>
    <cellStyle name="Normal 2 2 4 2 9 9" xfId="16088"/>
    <cellStyle name="Normal 2 2 4 2 9 9 2" xfId="16089"/>
    <cellStyle name="Normal 2 2 4 20" xfId="16090"/>
    <cellStyle name="Normal 2 2 4 20 2" xfId="16091"/>
    <cellStyle name="Normal 2 2 4 21" xfId="16092"/>
    <cellStyle name="Normal 2 2 4 3" xfId="16093"/>
    <cellStyle name="Normal 2 2 4 3 2" xfId="16094"/>
    <cellStyle name="Normal 2 2 4 3 2 10" xfId="16095"/>
    <cellStyle name="Normal 2 2 4 3 2 10 2" xfId="16096"/>
    <cellStyle name="Normal 2 2 4 3 2 11" xfId="16097"/>
    <cellStyle name="Normal 2 2 4 3 2 11 2" xfId="16098"/>
    <cellStyle name="Normal 2 2 4 3 2 12" xfId="16099"/>
    <cellStyle name="Normal 2 2 4 3 2 12 2" xfId="16100"/>
    <cellStyle name="Normal 2 2 4 3 2 13" xfId="16101"/>
    <cellStyle name="Normal 2 2 4 3 2 13 2" xfId="16102"/>
    <cellStyle name="Normal 2 2 4 3 2 14" xfId="16103"/>
    <cellStyle name="Normal 2 2 4 3 2 14 2" xfId="16104"/>
    <cellStyle name="Normal 2 2 4 3 2 15" xfId="16105"/>
    <cellStyle name="Normal 2 2 4 3 2 15 2" xfId="16106"/>
    <cellStyle name="Normal 2 2 4 3 2 16" xfId="16107"/>
    <cellStyle name="Normal 2 2 4 3 2 16 2" xfId="16108"/>
    <cellStyle name="Normal 2 2 4 3 2 17" xfId="16109"/>
    <cellStyle name="Normal 2 2 4 3 2 2" xfId="16110"/>
    <cellStyle name="Normal 2 2 4 3 2 2 2" xfId="16111"/>
    <cellStyle name="Normal 2 2 4 3 2 2 2 10" xfId="16112"/>
    <cellStyle name="Normal 2 2 4 3 2 2 2 10 2" xfId="16113"/>
    <cellStyle name="Normal 2 2 4 3 2 2 2 11" xfId="16114"/>
    <cellStyle name="Normal 2 2 4 3 2 2 2 11 2" xfId="16115"/>
    <cellStyle name="Normal 2 2 4 3 2 2 2 12" xfId="16116"/>
    <cellStyle name="Normal 2 2 4 3 2 2 2 12 2" xfId="16117"/>
    <cellStyle name="Normal 2 2 4 3 2 2 2 13" xfId="16118"/>
    <cellStyle name="Normal 2 2 4 3 2 2 2 2" xfId="16119"/>
    <cellStyle name="Normal 2 2 4 3 2 2 2 2 10" xfId="16120"/>
    <cellStyle name="Normal 2 2 4 3 2 2 2 2 10 2" xfId="16121"/>
    <cellStyle name="Normal 2 2 4 3 2 2 2 2 11" xfId="16122"/>
    <cellStyle name="Normal 2 2 4 3 2 2 2 2 11 2" xfId="16123"/>
    <cellStyle name="Normal 2 2 4 3 2 2 2 2 12" xfId="16124"/>
    <cellStyle name="Normal 2 2 4 3 2 2 2 2 2" xfId="16125"/>
    <cellStyle name="Normal 2 2 4 3 2 2 2 2 2 10" xfId="16126"/>
    <cellStyle name="Normal 2 2 4 3 2 2 2 2 2 10 2" xfId="16127"/>
    <cellStyle name="Normal 2 2 4 3 2 2 2 2 2 11" xfId="16128"/>
    <cellStyle name="Normal 2 2 4 3 2 2 2 2 2 2" xfId="16129"/>
    <cellStyle name="Normal 2 2 4 3 2 2 2 2 2 2 2" xfId="16130"/>
    <cellStyle name="Normal 2 2 4 3 2 2 2 2 2 3" xfId="16131"/>
    <cellStyle name="Normal 2 2 4 3 2 2 2 2 2 3 2" xfId="16132"/>
    <cellStyle name="Normal 2 2 4 3 2 2 2 2 2 4" xfId="16133"/>
    <cellStyle name="Normal 2 2 4 3 2 2 2 2 2 4 2" xfId="16134"/>
    <cellStyle name="Normal 2 2 4 3 2 2 2 2 2 5" xfId="16135"/>
    <cellStyle name="Normal 2 2 4 3 2 2 2 2 2 5 2" xfId="16136"/>
    <cellStyle name="Normal 2 2 4 3 2 2 2 2 2 6" xfId="16137"/>
    <cellStyle name="Normal 2 2 4 3 2 2 2 2 2 6 2" xfId="16138"/>
    <cellStyle name="Normal 2 2 4 3 2 2 2 2 2 7" xfId="16139"/>
    <cellStyle name="Normal 2 2 4 3 2 2 2 2 2 7 2" xfId="16140"/>
    <cellStyle name="Normal 2 2 4 3 2 2 2 2 2 8" xfId="16141"/>
    <cellStyle name="Normal 2 2 4 3 2 2 2 2 2 8 2" xfId="16142"/>
    <cellStyle name="Normal 2 2 4 3 2 2 2 2 2 9" xfId="16143"/>
    <cellStyle name="Normal 2 2 4 3 2 2 2 2 2 9 2" xfId="16144"/>
    <cellStyle name="Normal 2 2 4 3 2 2 2 2 3" xfId="16145"/>
    <cellStyle name="Normal 2 2 4 3 2 2 2 2 3 2" xfId="16146"/>
    <cellStyle name="Normal 2 2 4 3 2 2 2 2 4" xfId="16147"/>
    <cellStyle name="Normal 2 2 4 3 2 2 2 2 4 2" xfId="16148"/>
    <cellStyle name="Normal 2 2 4 3 2 2 2 2 5" xfId="16149"/>
    <cellStyle name="Normal 2 2 4 3 2 2 2 2 5 2" xfId="16150"/>
    <cellStyle name="Normal 2 2 4 3 2 2 2 2 6" xfId="16151"/>
    <cellStyle name="Normal 2 2 4 3 2 2 2 2 6 2" xfId="16152"/>
    <cellStyle name="Normal 2 2 4 3 2 2 2 2 7" xfId="16153"/>
    <cellStyle name="Normal 2 2 4 3 2 2 2 2 7 2" xfId="16154"/>
    <cellStyle name="Normal 2 2 4 3 2 2 2 2 8" xfId="16155"/>
    <cellStyle name="Normal 2 2 4 3 2 2 2 2 8 2" xfId="16156"/>
    <cellStyle name="Normal 2 2 4 3 2 2 2 2 9" xfId="16157"/>
    <cellStyle name="Normal 2 2 4 3 2 2 2 2 9 2" xfId="16158"/>
    <cellStyle name="Normal 2 2 4 3 2 2 2 3" xfId="16159"/>
    <cellStyle name="Normal 2 2 4 3 2 2 2 3 10" xfId="16160"/>
    <cellStyle name="Normal 2 2 4 3 2 2 2 3 10 2" xfId="16161"/>
    <cellStyle name="Normal 2 2 4 3 2 2 2 3 11" xfId="16162"/>
    <cellStyle name="Normal 2 2 4 3 2 2 2 3 2" xfId="16163"/>
    <cellStyle name="Normal 2 2 4 3 2 2 2 3 2 2" xfId="16164"/>
    <cellStyle name="Normal 2 2 4 3 2 2 2 3 3" xfId="16165"/>
    <cellStyle name="Normal 2 2 4 3 2 2 2 3 3 2" xfId="16166"/>
    <cellStyle name="Normal 2 2 4 3 2 2 2 3 4" xfId="16167"/>
    <cellStyle name="Normal 2 2 4 3 2 2 2 3 4 2" xfId="16168"/>
    <cellStyle name="Normal 2 2 4 3 2 2 2 3 5" xfId="16169"/>
    <cellStyle name="Normal 2 2 4 3 2 2 2 3 5 2" xfId="16170"/>
    <cellStyle name="Normal 2 2 4 3 2 2 2 3 6" xfId="16171"/>
    <cellStyle name="Normal 2 2 4 3 2 2 2 3 6 2" xfId="16172"/>
    <cellStyle name="Normal 2 2 4 3 2 2 2 3 7" xfId="16173"/>
    <cellStyle name="Normal 2 2 4 3 2 2 2 3 7 2" xfId="16174"/>
    <cellStyle name="Normal 2 2 4 3 2 2 2 3 8" xfId="16175"/>
    <cellStyle name="Normal 2 2 4 3 2 2 2 3 8 2" xfId="16176"/>
    <cellStyle name="Normal 2 2 4 3 2 2 2 3 9" xfId="16177"/>
    <cellStyle name="Normal 2 2 4 3 2 2 2 3 9 2" xfId="16178"/>
    <cellStyle name="Normal 2 2 4 3 2 2 2 4" xfId="16179"/>
    <cellStyle name="Normal 2 2 4 3 2 2 2 4 2" xfId="16180"/>
    <cellStyle name="Normal 2 2 4 3 2 2 2 5" xfId="16181"/>
    <cellStyle name="Normal 2 2 4 3 2 2 2 5 2" xfId="16182"/>
    <cellStyle name="Normal 2 2 4 3 2 2 2 6" xfId="16183"/>
    <cellStyle name="Normal 2 2 4 3 2 2 2 6 2" xfId="16184"/>
    <cellStyle name="Normal 2 2 4 3 2 2 2 7" xfId="16185"/>
    <cellStyle name="Normal 2 2 4 3 2 2 2 7 2" xfId="16186"/>
    <cellStyle name="Normal 2 2 4 3 2 2 2 8" xfId="16187"/>
    <cellStyle name="Normal 2 2 4 3 2 2 2 8 2" xfId="16188"/>
    <cellStyle name="Normal 2 2 4 3 2 2 2 9" xfId="16189"/>
    <cellStyle name="Normal 2 2 4 3 2 2 2 9 2" xfId="16190"/>
    <cellStyle name="Normal 2 2 4 3 2 2 3" xfId="16191"/>
    <cellStyle name="Normal 2 2 4 3 2 2 3 10" xfId="16192"/>
    <cellStyle name="Normal 2 2 4 3 2 2 3 10 2" xfId="16193"/>
    <cellStyle name="Normal 2 2 4 3 2 2 3 11" xfId="16194"/>
    <cellStyle name="Normal 2 2 4 3 2 2 3 11 2" xfId="16195"/>
    <cellStyle name="Normal 2 2 4 3 2 2 3 12" xfId="16196"/>
    <cellStyle name="Normal 2 2 4 3 2 2 3 12 2" xfId="16197"/>
    <cellStyle name="Normal 2 2 4 3 2 2 3 13" xfId="16198"/>
    <cellStyle name="Normal 2 2 4 3 2 2 3 2" xfId="16199"/>
    <cellStyle name="Normal 2 2 4 3 2 2 3 2 10" xfId="16200"/>
    <cellStyle name="Normal 2 2 4 3 2 2 3 2 10 2" xfId="16201"/>
    <cellStyle name="Normal 2 2 4 3 2 2 3 2 11" xfId="16202"/>
    <cellStyle name="Normal 2 2 4 3 2 2 3 2 11 2" xfId="16203"/>
    <cellStyle name="Normal 2 2 4 3 2 2 3 2 12" xfId="16204"/>
    <cellStyle name="Normal 2 2 4 3 2 2 3 2 2" xfId="16205"/>
    <cellStyle name="Normal 2 2 4 3 2 2 3 2 2 10" xfId="16206"/>
    <cellStyle name="Normal 2 2 4 3 2 2 3 2 2 10 2" xfId="16207"/>
    <cellStyle name="Normal 2 2 4 3 2 2 3 2 2 11" xfId="16208"/>
    <cellStyle name="Normal 2 2 4 3 2 2 3 2 2 2" xfId="16209"/>
    <cellStyle name="Normal 2 2 4 3 2 2 3 2 2 2 2" xfId="16210"/>
    <cellStyle name="Normal 2 2 4 3 2 2 3 2 2 3" xfId="16211"/>
    <cellStyle name="Normal 2 2 4 3 2 2 3 2 2 3 2" xfId="16212"/>
    <cellStyle name="Normal 2 2 4 3 2 2 3 2 2 4" xfId="16213"/>
    <cellStyle name="Normal 2 2 4 3 2 2 3 2 2 4 2" xfId="16214"/>
    <cellStyle name="Normal 2 2 4 3 2 2 3 2 2 5" xfId="16215"/>
    <cellStyle name="Normal 2 2 4 3 2 2 3 2 2 5 2" xfId="16216"/>
    <cellStyle name="Normal 2 2 4 3 2 2 3 2 2 6" xfId="16217"/>
    <cellStyle name="Normal 2 2 4 3 2 2 3 2 2 6 2" xfId="16218"/>
    <cellStyle name="Normal 2 2 4 3 2 2 3 2 2 7" xfId="16219"/>
    <cellStyle name="Normal 2 2 4 3 2 2 3 2 2 7 2" xfId="16220"/>
    <cellStyle name="Normal 2 2 4 3 2 2 3 2 2 8" xfId="16221"/>
    <cellStyle name="Normal 2 2 4 3 2 2 3 2 2 8 2" xfId="16222"/>
    <cellStyle name="Normal 2 2 4 3 2 2 3 2 2 9" xfId="16223"/>
    <cellStyle name="Normal 2 2 4 3 2 2 3 2 2 9 2" xfId="16224"/>
    <cellStyle name="Normal 2 2 4 3 2 2 3 2 3" xfId="16225"/>
    <cellStyle name="Normal 2 2 4 3 2 2 3 2 3 2" xfId="16226"/>
    <cellStyle name="Normal 2 2 4 3 2 2 3 2 4" xfId="16227"/>
    <cellStyle name="Normal 2 2 4 3 2 2 3 2 4 2" xfId="16228"/>
    <cellStyle name="Normal 2 2 4 3 2 2 3 2 5" xfId="16229"/>
    <cellStyle name="Normal 2 2 4 3 2 2 3 2 5 2" xfId="16230"/>
    <cellStyle name="Normal 2 2 4 3 2 2 3 2 6" xfId="16231"/>
    <cellStyle name="Normal 2 2 4 3 2 2 3 2 6 2" xfId="16232"/>
    <cellStyle name="Normal 2 2 4 3 2 2 3 2 7" xfId="16233"/>
    <cellStyle name="Normal 2 2 4 3 2 2 3 2 7 2" xfId="16234"/>
    <cellStyle name="Normal 2 2 4 3 2 2 3 2 8" xfId="16235"/>
    <cellStyle name="Normal 2 2 4 3 2 2 3 2 8 2" xfId="16236"/>
    <cellStyle name="Normal 2 2 4 3 2 2 3 2 9" xfId="16237"/>
    <cellStyle name="Normal 2 2 4 3 2 2 3 2 9 2" xfId="16238"/>
    <cellStyle name="Normal 2 2 4 3 2 2 3 3" xfId="16239"/>
    <cellStyle name="Normal 2 2 4 3 2 2 3 3 10" xfId="16240"/>
    <cellStyle name="Normal 2 2 4 3 2 2 3 3 10 2" xfId="16241"/>
    <cellStyle name="Normal 2 2 4 3 2 2 3 3 11" xfId="16242"/>
    <cellStyle name="Normal 2 2 4 3 2 2 3 3 2" xfId="16243"/>
    <cellStyle name="Normal 2 2 4 3 2 2 3 3 2 2" xfId="16244"/>
    <cellStyle name="Normal 2 2 4 3 2 2 3 3 3" xfId="16245"/>
    <cellStyle name="Normal 2 2 4 3 2 2 3 3 3 2" xfId="16246"/>
    <cellStyle name="Normal 2 2 4 3 2 2 3 3 4" xfId="16247"/>
    <cellStyle name="Normal 2 2 4 3 2 2 3 3 4 2" xfId="16248"/>
    <cellStyle name="Normal 2 2 4 3 2 2 3 3 5" xfId="16249"/>
    <cellStyle name="Normal 2 2 4 3 2 2 3 3 5 2" xfId="16250"/>
    <cellStyle name="Normal 2 2 4 3 2 2 3 3 6" xfId="16251"/>
    <cellStyle name="Normal 2 2 4 3 2 2 3 3 6 2" xfId="16252"/>
    <cellStyle name="Normal 2 2 4 3 2 2 3 3 7" xfId="16253"/>
    <cellStyle name="Normal 2 2 4 3 2 2 3 3 7 2" xfId="16254"/>
    <cellStyle name="Normal 2 2 4 3 2 2 3 3 8" xfId="16255"/>
    <cellStyle name="Normal 2 2 4 3 2 2 3 3 8 2" xfId="16256"/>
    <cellStyle name="Normal 2 2 4 3 2 2 3 3 9" xfId="16257"/>
    <cellStyle name="Normal 2 2 4 3 2 2 3 3 9 2" xfId="16258"/>
    <cellStyle name="Normal 2 2 4 3 2 2 3 4" xfId="16259"/>
    <cellStyle name="Normal 2 2 4 3 2 2 3 4 2" xfId="16260"/>
    <cellStyle name="Normal 2 2 4 3 2 2 3 5" xfId="16261"/>
    <cellStyle name="Normal 2 2 4 3 2 2 3 5 2" xfId="16262"/>
    <cellStyle name="Normal 2 2 4 3 2 2 3 6" xfId="16263"/>
    <cellStyle name="Normal 2 2 4 3 2 2 3 6 2" xfId="16264"/>
    <cellStyle name="Normal 2 2 4 3 2 2 3 7" xfId="16265"/>
    <cellStyle name="Normal 2 2 4 3 2 2 3 7 2" xfId="16266"/>
    <cellStyle name="Normal 2 2 4 3 2 2 3 8" xfId="16267"/>
    <cellStyle name="Normal 2 2 4 3 2 2 3 8 2" xfId="16268"/>
    <cellStyle name="Normal 2 2 4 3 2 2 3 9" xfId="16269"/>
    <cellStyle name="Normal 2 2 4 3 2 2 3 9 2" xfId="16270"/>
    <cellStyle name="Normal 2 2 4 3 2 2 4" xfId="16271"/>
    <cellStyle name="Normal 2 2 4 3 2 2 4 10" xfId="16272"/>
    <cellStyle name="Normal 2 2 4 3 2 2 4 10 2" xfId="16273"/>
    <cellStyle name="Normal 2 2 4 3 2 2 4 11" xfId="16274"/>
    <cellStyle name="Normal 2 2 4 3 2 2 4 11 2" xfId="16275"/>
    <cellStyle name="Normal 2 2 4 3 2 2 4 12" xfId="16276"/>
    <cellStyle name="Normal 2 2 4 3 2 2 4 12 2" xfId="16277"/>
    <cellStyle name="Normal 2 2 4 3 2 2 4 13" xfId="16278"/>
    <cellStyle name="Normal 2 2 4 3 2 2 4 2" xfId="16279"/>
    <cellStyle name="Normal 2 2 4 3 2 2 4 2 10" xfId="16280"/>
    <cellStyle name="Normal 2 2 4 3 2 2 4 2 10 2" xfId="16281"/>
    <cellStyle name="Normal 2 2 4 3 2 2 4 2 11" xfId="16282"/>
    <cellStyle name="Normal 2 2 4 3 2 2 4 2 11 2" xfId="16283"/>
    <cellStyle name="Normal 2 2 4 3 2 2 4 2 12" xfId="16284"/>
    <cellStyle name="Normal 2 2 4 3 2 2 4 2 2" xfId="16285"/>
    <cellStyle name="Normal 2 2 4 3 2 2 4 2 2 10" xfId="16286"/>
    <cellStyle name="Normal 2 2 4 3 2 2 4 2 2 10 2" xfId="16287"/>
    <cellStyle name="Normal 2 2 4 3 2 2 4 2 2 11" xfId="16288"/>
    <cellStyle name="Normal 2 2 4 3 2 2 4 2 2 2" xfId="16289"/>
    <cellStyle name="Normal 2 2 4 3 2 2 4 2 2 2 2" xfId="16290"/>
    <cellStyle name="Normal 2 2 4 3 2 2 4 2 2 3" xfId="16291"/>
    <cellStyle name="Normal 2 2 4 3 2 2 4 2 2 3 2" xfId="16292"/>
    <cellStyle name="Normal 2 2 4 3 2 2 4 2 2 4" xfId="16293"/>
    <cellStyle name="Normal 2 2 4 3 2 2 4 2 2 4 2" xfId="16294"/>
    <cellStyle name="Normal 2 2 4 3 2 2 4 2 2 5" xfId="16295"/>
    <cellStyle name="Normal 2 2 4 3 2 2 4 2 2 5 2" xfId="16296"/>
    <cellStyle name="Normal 2 2 4 3 2 2 4 2 2 6" xfId="16297"/>
    <cellStyle name="Normal 2 2 4 3 2 2 4 2 2 6 2" xfId="16298"/>
    <cellStyle name="Normal 2 2 4 3 2 2 4 2 2 7" xfId="16299"/>
    <cellStyle name="Normal 2 2 4 3 2 2 4 2 2 7 2" xfId="16300"/>
    <cellStyle name="Normal 2 2 4 3 2 2 4 2 2 8" xfId="16301"/>
    <cellStyle name="Normal 2 2 4 3 2 2 4 2 2 8 2" xfId="16302"/>
    <cellStyle name="Normal 2 2 4 3 2 2 4 2 2 9" xfId="16303"/>
    <cellStyle name="Normal 2 2 4 3 2 2 4 2 2 9 2" xfId="16304"/>
    <cellStyle name="Normal 2 2 4 3 2 2 4 2 3" xfId="16305"/>
    <cellStyle name="Normal 2 2 4 3 2 2 4 2 3 2" xfId="16306"/>
    <cellStyle name="Normal 2 2 4 3 2 2 4 2 4" xfId="16307"/>
    <cellStyle name="Normal 2 2 4 3 2 2 4 2 4 2" xfId="16308"/>
    <cellStyle name="Normal 2 2 4 3 2 2 4 2 5" xfId="16309"/>
    <cellStyle name="Normal 2 2 4 3 2 2 4 2 5 2" xfId="16310"/>
    <cellStyle name="Normal 2 2 4 3 2 2 4 2 6" xfId="16311"/>
    <cellStyle name="Normal 2 2 4 3 2 2 4 2 6 2" xfId="16312"/>
    <cellStyle name="Normal 2 2 4 3 2 2 4 2 7" xfId="16313"/>
    <cellStyle name="Normal 2 2 4 3 2 2 4 2 7 2" xfId="16314"/>
    <cellStyle name="Normal 2 2 4 3 2 2 4 2 8" xfId="16315"/>
    <cellStyle name="Normal 2 2 4 3 2 2 4 2 8 2" xfId="16316"/>
    <cellStyle name="Normal 2 2 4 3 2 2 4 2 9" xfId="16317"/>
    <cellStyle name="Normal 2 2 4 3 2 2 4 2 9 2" xfId="16318"/>
    <cellStyle name="Normal 2 2 4 3 2 2 4 3" xfId="16319"/>
    <cellStyle name="Normal 2 2 4 3 2 2 4 3 10" xfId="16320"/>
    <cellStyle name="Normal 2 2 4 3 2 2 4 3 10 2" xfId="16321"/>
    <cellStyle name="Normal 2 2 4 3 2 2 4 3 11" xfId="16322"/>
    <cellStyle name="Normal 2 2 4 3 2 2 4 3 2" xfId="16323"/>
    <cellStyle name="Normal 2 2 4 3 2 2 4 3 2 2" xfId="16324"/>
    <cellStyle name="Normal 2 2 4 3 2 2 4 3 3" xfId="16325"/>
    <cellStyle name="Normal 2 2 4 3 2 2 4 3 3 2" xfId="16326"/>
    <cellStyle name="Normal 2 2 4 3 2 2 4 3 4" xfId="16327"/>
    <cellStyle name="Normal 2 2 4 3 2 2 4 3 4 2" xfId="16328"/>
    <cellStyle name="Normal 2 2 4 3 2 2 4 3 5" xfId="16329"/>
    <cellStyle name="Normal 2 2 4 3 2 2 4 3 5 2" xfId="16330"/>
    <cellStyle name="Normal 2 2 4 3 2 2 4 3 6" xfId="16331"/>
    <cellStyle name="Normal 2 2 4 3 2 2 4 3 6 2" xfId="16332"/>
    <cellStyle name="Normal 2 2 4 3 2 2 4 3 7" xfId="16333"/>
    <cellStyle name="Normal 2 2 4 3 2 2 4 3 7 2" xfId="16334"/>
    <cellStyle name="Normal 2 2 4 3 2 2 4 3 8" xfId="16335"/>
    <cellStyle name="Normal 2 2 4 3 2 2 4 3 8 2" xfId="16336"/>
    <cellStyle name="Normal 2 2 4 3 2 2 4 3 9" xfId="16337"/>
    <cellStyle name="Normal 2 2 4 3 2 2 4 3 9 2" xfId="16338"/>
    <cellStyle name="Normal 2 2 4 3 2 2 4 4" xfId="16339"/>
    <cellStyle name="Normal 2 2 4 3 2 2 4 4 2" xfId="16340"/>
    <cellStyle name="Normal 2 2 4 3 2 2 4 5" xfId="16341"/>
    <cellStyle name="Normal 2 2 4 3 2 2 4 5 2" xfId="16342"/>
    <cellStyle name="Normal 2 2 4 3 2 2 4 6" xfId="16343"/>
    <cellStyle name="Normal 2 2 4 3 2 2 4 6 2" xfId="16344"/>
    <cellStyle name="Normal 2 2 4 3 2 2 4 7" xfId="16345"/>
    <cellStyle name="Normal 2 2 4 3 2 2 4 7 2" xfId="16346"/>
    <cellStyle name="Normal 2 2 4 3 2 2 4 8" xfId="16347"/>
    <cellStyle name="Normal 2 2 4 3 2 2 4 8 2" xfId="16348"/>
    <cellStyle name="Normal 2 2 4 3 2 2 4 9" xfId="16349"/>
    <cellStyle name="Normal 2 2 4 3 2 2 4 9 2" xfId="16350"/>
    <cellStyle name="Normal 2 2 4 3 2 2 5" xfId="16351"/>
    <cellStyle name="Normal 2 2 4 3 2 2 5 10" xfId="16352"/>
    <cellStyle name="Normal 2 2 4 3 2 2 5 10 2" xfId="16353"/>
    <cellStyle name="Normal 2 2 4 3 2 2 5 11" xfId="16354"/>
    <cellStyle name="Normal 2 2 4 3 2 2 5 11 2" xfId="16355"/>
    <cellStyle name="Normal 2 2 4 3 2 2 5 12" xfId="16356"/>
    <cellStyle name="Normal 2 2 4 3 2 2 5 12 2" xfId="16357"/>
    <cellStyle name="Normal 2 2 4 3 2 2 5 13" xfId="16358"/>
    <cellStyle name="Normal 2 2 4 3 2 2 5 2" xfId="16359"/>
    <cellStyle name="Normal 2 2 4 3 2 2 5 2 10" xfId="16360"/>
    <cellStyle name="Normal 2 2 4 3 2 2 5 2 10 2" xfId="16361"/>
    <cellStyle name="Normal 2 2 4 3 2 2 5 2 11" xfId="16362"/>
    <cellStyle name="Normal 2 2 4 3 2 2 5 2 11 2" xfId="16363"/>
    <cellStyle name="Normal 2 2 4 3 2 2 5 2 12" xfId="16364"/>
    <cellStyle name="Normal 2 2 4 3 2 2 5 2 2" xfId="16365"/>
    <cellStyle name="Normal 2 2 4 3 2 2 5 2 2 10" xfId="16366"/>
    <cellStyle name="Normal 2 2 4 3 2 2 5 2 2 10 2" xfId="16367"/>
    <cellStyle name="Normal 2 2 4 3 2 2 5 2 2 11" xfId="16368"/>
    <cellStyle name="Normal 2 2 4 3 2 2 5 2 2 2" xfId="16369"/>
    <cellStyle name="Normal 2 2 4 3 2 2 5 2 2 2 2" xfId="16370"/>
    <cellStyle name="Normal 2 2 4 3 2 2 5 2 2 3" xfId="16371"/>
    <cellStyle name="Normal 2 2 4 3 2 2 5 2 2 3 2" xfId="16372"/>
    <cellStyle name="Normal 2 2 4 3 2 2 5 2 2 4" xfId="16373"/>
    <cellStyle name="Normal 2 2 4 3 2 2 5 2 2 4 2" xfId="16374"/>
    <cellStyle name="Normal 2 2 4 3 2 2 5 2 2 5" xfId="16375"/>
    <cellStyle name="Normal 2 2 4 3 2 2 5 2 2 5 2" xfId="16376"/>
    <cellStyle name="Normal 2 2 4 3 2 2 5 2 2 6" xfId="16377"/>
    <cellStyle name="Normal 2 2 4 3 2 2 5 2 2 6 2" xfId="16378"/>
    <cellStyle name="Normal 2 2 4 3 2 2 5 2 2 7" xfId="16379"/>
    <cellStyle name="Normal 2 2 4 3 2 2 5 2 2 7 2" xfId="16380"/>
    <cellStyle name="Normal 2 2 4 3 2 2 5 2 2 8" xfId="16381"/>
    <cellStyle name="Normal 2 2 4 3 2 2 5 2 2 8 2" xfId="16382"/>
    <cellStyle name="Normal 2 2 4 3 2 2 5 2 2 9" xfId="16383"/>
    <cellStyle name="Normal 2 2 4 3 2 2 5 2 2 9 2" xfId="16384"/>
    <cellStyle name="Normal 2 2 4 3 2 2 5 2 3" xfId="16385"/>
    <cellStyle name="Normal 2 2 4 3 2 2 5 2 3 2" xfId="16386"/>
    <cellStyle name="Normal 2 2 4 3 2 2 5 2 4" xfId="16387"/>
    <cellStyle name="Normal 2 2 4 3 2 2 5 2 4 2" xfId="16388"/>
    <cellStyle name="Normal 2 2 4 3 2 2 5 2 5" xfId="16389"/>
    <cellStyle name="Normal 2 2 4 3 2 2 5 2 5 2" xfId="16390"/>
    <cellStyle name="Normal 2 2 4 3 2 2 5 2 6" xfId="16391"/>
    <cellStyle name="Normal 2 2 4 3 2 2 5 2 6 2" xfId="16392"/>
    <cellStyle name="Normal 2 2 4 3 2 2 5 2 7" xfId="16393"/>
    <cellStyle name="Normal 2 2 4 3 2 2 5 2 7 2" xfId="16394"/>
    <cellStyle name="Normal 2 2 4 3 2 2 5 2 8" xfId="16395"/>
    <cellStyle name="Normal 2 2 4 3 2 2 5 2 8 2" xfId="16396"/>
    <cellStyle name="Normal 2 2 4 3 2 2 5 2 9" xfId="16397"/>
    <cellStyle name="Normal 2 2 4 3 2 2 5 2 9 2" xfId="16398"/>
    <cellStyle name="Normal 2 2 4 3 2 2 5 3" xfId="16399"/>
    <cellStyle name="Normal 2 2 4 3 2 2 5 3 10" xfId="16400"/>
    <cellStyle name="Normal 2 2 4 3 2 2 5 3 10 2" xfId="16401"/>
    <cellStyle name="Normal 2 2 4 3 2 2 5 3 11" xfId="16402"/>
    <cellStyle name="Normal 2 2 4 3 2 2 5 3 2" xfId="16403"/>
    <cellStyle name="Normal 2 2 4 3 2 2 5 3 2 2" xfId="16404"/>
    <cellStyle name="Normal 2 2 4 3 2 2 5 3 3" xfId="16405"/>
    <cellStyle name="Normal 2 2 4 3 2 2 5 3 3 2" xfId="16406"/>
    <cellStyle name="Normal 2 2 4 3 2 2 5 3 4" xfId="16407"/>
    <cellStyle name="Normal 2 2 4 3 2 2 5 3 4 2" xfId="16408"/>
    <cellStyle name="Normal 2 2 4 3 2 2 5 3 5" xfId="16409"/>
    <cellStyle name="Normal 2 2 4 3 2 2 5 3 5 2" xfId="16410"/>
    <cellStyle name="Normal 2 2 4 3 2 2 5 3 6" xfId="16411"/>
    <cellStyle name="Normal 2 2 4 3 2 2 5 3 6 2" xfId="16412"/>
    <cellStyle name="Normal 2 2 4 3 2 2 5 3 7" xfId="16413"/>
    <cellStyle name="Normal 2 2 4 3 2 2 5 3 7 2" xfId="16414"/>
    <cellStyle name="Normal 2 2 4 3 2 2 5 3 8" xfId="16415"/>
    <cellStyle name="Normal 2 2 4 3 2 2 5 3 8 2" xfId="16416"/>
    <cellStyle name="Normal 2 2 4 3 2 2 5 3 9" xfId="16417"/>
    <cellStyle name="Normal 2 2 4 3 2 2 5 3 9 2" xfId="16418"/>
    <cellStyle name="Normal 2 2 4 3 2 2 5 4" xfId="16419"/>
    <cellStyle name="Normal 2 2 4 3 2 2 5 4 2" xfId="16420"/>
    <cellStyle name="Normal 2 2 4 3 2 2 5 5" xfId="16421"/>
    <cellStyle name="Normal 2 2 4 3 2 2 5 5 2" xfId="16422"/>
    <cellStyle name="Normal 2 2 4 3 2 2 5 6" xfId="16423"/>
    <cellStyle name="Normal 2 2 4 3 2 2 5 6 2" xfId="16424"/>
    <cellStyle name="Normal 2 2 4 3 2 2 5 7" xfId="16425"/>
    <cellStyle name="Normal 2 2 4 3 2 2 5 7 2" xfId="16426"/>
    <cellStyle name="Normal 2 2 4 3 2 2 5 8" xfId="16427"/>
    <cellStyle name="Normal 2 2 4 3 2 2 5 8 2" xfId="16428"/>
    <cellStyle name="Normal 2 2 4 3 2 2 5 9" xfId="16429"/>
    <cellStyle name="Normal 2 2 4 3 2 2 5 9 2" xfId="16430"/>
    <cellStyle name="Normal 2 2 4 3 2 2 6" xfId="41894"/>
    <cellStyle name="Normal 2 2 4 3 2 3" xfId="16431"/>
    <cellStyle name="Normal 2 2 4 3 2 3 2" xfId="41895"/>
    <cellStyle name="Normal 2 2 4 3 2 4" xfId="16432"/>
    <cellStyle name="Normal 2 2 4 3 2 4 2" xfId="41896"/>
    <cellStyle name="Normal 2 2 4 3 2 5" xfId="16433"/>
    <cellStyle name="Normal 2 2 4 3 2 5 2" xfId="41897"/>
    <cellStyle name="Normal 2 2 4 3 2 6" xfId="16434"/>
    <cellStyle name="Normal 2 2 4 3 2 6 10" xfId="16435"/>
    <cellStyle name="Normal 2 2 4 3 2 6 10 2" xfId="16436"/>
    <cellStyle name="Normal 2 2 4 3 2 6 11" xfId="16437"/>
    <cellStyle name="Normal 2 2 4 3 2 6 11 2" xfId="16438"/>
    <cellStyle name="Normal 2 2 4 3 2 6 12" xfId="16439"/>
    <cellStyle name="Normal 2 2 4 3 2 6 2" xfId="16440"/>
    <cellStyle name="Normal 2 2 4 3 2 6 2 10" xfId="16441"/>
    <cellStyle name="Normal 2 2 4 3 2 6 2 10 2" xfId="16442"/>
    <cellStyle name="Normal 2 2 4 3 2 6 2 11" xfId="16443"/>
    <cellStyle name="Normal 2 2 4 3 2 6 2 2" xfId="16444"/>
    <cellStyle name="Normal 2 2 4 3 2 6 2 2 2" xfId="16445"/>
    <cellStyle name="Normal 2 2 4 3 2 6 2 3" xfId="16446"/>
    <cellStyle name="Normal 2 2 4 3 2 6 2 3 2" xfId="16447"/>
    <cellStyle name="Normal 2 2 4 3 2 6 2 4" xfId="16448"/>
    <cellStyle name="Normal 2 2 4 3 2 6 2 4 2" xfId="16449"/>
    <cellStyle name="Normal 2 2 4 3 2 6 2 5" xfId="16450"/>
    <cellStyle name="Normal 2 2 4 3 2 6 2 5 2" xfId="16451"/>
    <cellStyle name="Normal 2 2 4 3 2 6 2 6" xfId="16452"/>
    <cellStyle name="Normal 2 2 4 3 2 6 2 6 2" xfId="16453"/>
    <cellStyle name="Normal 2 2 4 3 2 6 2 7" xfId="16454"/>
    <cellStyle name="Normal 2 2 4 3 2 6 2 7 2" xfId="16455"/>
    <cellStyle name="Normal 2 2 4 3 2 6 2 8" xfId="16456"/>
    <cellStyle name="Normal 2 2 4 3 2 6 2 8 2" xfId="16457"/>
    <cellStyle name="Normal 2 2 4 3 2 6 2 9" xfId="16458"/>
    <cellStyle name="Normal 2 2 4 3 2 6 2 9 2" xfId="16459"/>
    <cellStyle name="Normal 2 2 4 3 2 6 3" xfId="16460"/>
    <cellStyle name="Normal 2 2 4 3 2 6 3 2" xfId="16461"/>
    <cellStyle name="Normal 2 2 4 3 2 6 4" xfId="16462"/>
    <cellStyle name="Normal 2 2 4 3 2 6 4 2" xfId="16463"/>
    <cellStyle name="Normal 2 2 4 3 2 6 5" xfId="16464"/>
    <cellStyle name="Normal 2 2 4 3 2 6 5 2" xfId="16465"/>
    <cellStyle name="Normal 2 2 4 3 2 6 6" xfId="16466"/>
    <cellStyle name="Normal 2 2 4 3 2 6 6 2" xfId="16467"/>
    <cellStyle name="Normal 2 2 4 3 2 6 7" xfId="16468"/>
    <cellStyle name="Normal 2 2 4 3 2 6 7 2" xfId="16469"/>
    <cellStyle name="Normal 2 2 4 3 2 6 8" xfId="16470"/>
    <cellStyle name="Normal 2 2 4 3 2 6 8 2" xfId="16471"/>
    <cellStyle name="Normal 2 2 4 3 2 6 9" xfId="16472"/>
    <cellStyle name="Normal 2 2 4 3 2 6 9 2" xfId="16473"/>
    <cellStyle name="Normal 2 2 4 3 2 7" xfId="16474"/>
    <cellStyle name="Normal 2 2 4 3 2 7 10" xfId="16475"/>
    <cellStyle name="Normal 2 2 4 3 2 7 10 2" xfId="16476"/>
    <cellStyle name="Normal 2 2 4 3 2 7 11" xfId="16477"/>
    <cellStyle name="Normal 2 2 4 3 2 7 2" xfId="16478"/>
    <cellStyle name="Normal 2 2 4 3 2 7 2 2" xfId="16479"/>
    <cellStyle name="Normal 2 2 4 3 2 7 3" xfId="16480"/>
    <cellStyle name="Normal 2 2 4 3 2 7 3 2" xfId="16481"/>
    <cellStyle name="Normal 2 2 4 3 2 7 4" xfId="16482"/>
    <cellStyle name="Normal 2 2 4 3 2 7 4 2" xfId="16483"/>
    <cellStyle name="Normal 2 2 4 3 2 7 5" xfId="16484"/>
    <cellStyle name="Normal 2 2 4 3 2 7 5 2" xfId="16485"/>
    <cellStyle name="Normal 2 2 4 3 2 7 6" xfId="16486"/>
    <cellStyle name="Normal 2 2 4 3 2 7 6 2" xfId="16487"/>
    <cellStyle name="Normal 2 2 4 3 2 7 7" xfId="16488"/>
    <cellStyle name="Normal 2 2 4 3 2 7 7 2" xfId="16489"/>
    <cellStyle name="Normal 2 2 4 3 2 7 8" xfId="16490"/>
    <cellStyle name="Normal 2 2 4 3 2 7 8 2" xfId="16491"/>
    <cellStyle name="Normal 2 2 4 3 2 7 9" xfId="16492"/>
    <cellStyle name="Normal 2 2 4 3 2 7 9 2" xfId="16493"/>
    <cellStyle name="Normal 2 2 4 3 2 8" xfId="16494"/>
    <cellStyle name="Normal 2 2 4 3 2 8 2" xfId="16495"/>
    <cellStyle name="Normal 2 2 4 3 2 9" xfId="16496"/>
    <cellStyle name="Normal 2 2 4 3 2 9 2" xfId="16497"/>
    <cellStyle name="Normal 2 2 4 3 3" xfId="16498"/>
    <cellStyle name="Normal 2 2 4 3 3 10" xfId="16499"/>
    <cellStyle name="Normal 2 2 4 3 3 10 2" xfId="16500"/>
    <cellStyle name="Normal 2 2 4 3 3 11" xfId="16501"/>
    <cellStyle name="Normal 2 2 4 3 3 11 2" xfId="16502"/>
    <cellStyle name="Normal 2 2 4 3 3 12" xfId="16503"/>
    <cellStyle name="Normal 2 2 4 3 3 12 2" xfId="16504"/>
    <cellStyle name="Normal 2 2 4 3 3 13" xfId="16505"/>
    <cellStyle name="Normal 2 2 4 3 3 2" xfId="16506"/>
    <cellStyle name="Normal 2 2 4 3 3 2 10" xfId="16507"/>
    <cellStyle name="Normal 2 2 4 3 3 2 10 2" xfId="16508"/>
    <cellStyle name="Normal 2 2 4 3 3 2 11" xfId="16509"/>
    <cellStyle name="Normal 2 2 4 3 3 2 11 2" xfId="16510"/>
    <cellStyle name="Normal 2 2 4 3 3 2 12" xfId="16511"/>
    <cellStyle name="Normal 2 2 4 3 3 2 2" xfId="16512"/>
    <cellStyle name="Normal 2 2 4 3 3 2 2 10" xfId="16513"/>
    <cellStyle name="Normal 2 2 4 3 3 2 2 10 2" xfId="16514"/>
    <cellStyle name="Normal 2 2 4 3 3 2 2 11" xfId="16515"/>
    <cellStyle name="Normal 2 2 4 3 3 2 2 2" xfId="16516"/>
    <cellStyle name="Normal 2 2 4 3 3 2 2 2 2" xfId="16517"/>
    <cellStyle name="Normal 2 2 4 3 3 2 2 3" xfId="16518"/>
    <cellStyle name="Normal 2 2 4 3 3 2 2 3 2" xfId="16519"/>
    <cellStyle name="Normal 2 2 4 3 3 2 2 4" xfId="16520"/>
    <cellStyle name="Normal 2 2 4 3 3 2 2 4 2" xfId="16521"/>
    <cellStyle name="Normal 2 2 4 3 3 2 2 5" xfId="16522"/>
    <cellStyle name="Normal 2 2 4 3 3 2 2 5 2" xfId="16523"/>
    <cellStyle name="Normal 2 2 4 3 3 2 2 6" xfId="16524"/>
    <cellStyle name="Normal 2 2 4 3 3 2 2 6 2" xfId="16525"/>
    <cellStyle name="Normal 2 2 4 3 3 2 2 7" xfId="16526"/>
    <cellStyle name="Normal 2 2 4 3 3 2 2 7 2" xfId="16527"/>
    <cellStyle name="Normal 2 2 4 3 3 2 2 8" xfId="16528"/>
    <cellStyle name="Normal 2 2 4 3 3 2 2 8 2" xfId="16529"/>
    <cellStyle name="Normal 2 2 4 3 3 2 2 9" xfId="16530"/>
    <cellStyle name="Normal 2 2 4 3 3 2 2 9 2" xfId="16531"/>
    <cellStyle name="Normal 2 2 4 3 3 2 3" xfId="16532"/>
    <cellStyle name="Normal 2 2 4 3 3 2 3 2" xfId="16533"/>
    <cellStyle name="Normal 2 2 4 3 3 2 4" xfId="16534"/>
    <cellStyle name="Normal 2 2 4 3 3 2 4 2" xfId="16535"/>
    <cellStyle name="Normal 2 2 4 3 3 2 5" xfId="16536"/>
    <cellStyle name="Normal 2 2 4 3 3 2 5 2" xfId="16537"/>
    <cellStyle name="Normal 2 2 4 3 3 2 6" xfId="16538"/>
    <cellStyle name="Normal 2 2 4 3 3 2 6 2" xfId="16539"/>
    <cellStyle name="Normal 2 2 4 3 3 2 7" xfId="16540"/>
    <cellStyle name="Normal 2 2 4 3 3 2 7 2" xfId="16541"/>
    <cellStyle name="Normal 2 2 4 3 3 2 8" xfId="16542"/>
    <cellStyle name="Normal 2 2 4 3 3 2 8 2" xfId="16543"/>
    <cellStyle name="Normal 2 2 4 3 3 2 9" xfId="16544"/>
    <cellStyle name="Normal 2 2 4 3 3 2 9 2" xfId="16545"/>
    <cellStyle name="Normal 2 2 4 3 3 3" xfId="16546"/>
    <cellStyle name="Normal 2 2 4 3 3 3 10" xfId="16547"/>
    <cellStyle name="Normal 2 2 4 3 3 3 10 2" xfId="16548"/>
    <cellStyle name="Normal 2 2 4 3 3 3 11" xfId="16549"/>
    <cellStyle name="Normal 2 2 4 3 3 3 2" xfId="16550"/>
    <cellStyle name="Normal 2 2 4 3 3 3 2 2" xfId="16551"/>
    <cellStyle name="Normal 2 2 4 3 3 3 3" xfId="16552"/>
    <cellStyle name="Normal 2 2 4 3 3 3 3 2" xfId="16553"/>
    <cellStyle name="Normal 2 2 4 3 3 3 4" xfId="16554"/>
    <cellStyle name="Normal 2 2 4 3 3 3 4 2" xfId="16555"/>
    <cellStyle name="Normal 2 2 4 3 3 3 5" xfId="16556"/>
    <cellStyle name="Normal 2 2 4 3 3 3 5 2" xfId="16557"/>
    <cellStyle name="Normal 2 2 4 3 3 3 6" xfId="16558"/>
    <cellStyle name="Normal 2 2 4 3 3 3 6 2" xfId="16559"/>
    <cellStyle name="Normal 2 2 4 3 3 3 7" xfId="16560"/>
    <cellStyle name="Normal 2 2 4 3 3 3 7 2" xfId="16561"/>
    <cellStyle name="Normal 2 2 4 3 3 3 8" xfId="16562"/>
    <cellStyle name="Normal 2 2 4 3 3 3 8 2" xfId="16563"/>
    <cellStyle name="Normal 2 2 4 3 3 3 9" xfId="16564"/>
    <cellStyle name="Normal 2 2 4 3 3 3 9 2" xfId="16565"/>
    <cellStyle name="Normal 2 2 4 3 3 4" xfId="16566"/>
    <cellStyle name="Normal 2 2 4 3 3 4 2" xfId="16567"/>
    <cellStyle name="Normal 2 2 4 3 3 5" xfId="16568"/>
    <cellStyle name="Normal 2 2 4 3 3 5 2" xfId="16569"/>
    <cellStyle name="Normal 2 2 4 3 3 6" xfId="16570"/>
    <cellStyle name="Normal 2 2 4 3 3 6 2" xfId="16571"/>
    <cellStyle name="Normal 2 2 4 3 3 7" xfId="16572"/>
    <cellStyle name="Normal 2 2 4 3 3 7 2" xfId="16573"/>
    <cellStyle name="Normal 2 2 4 3 3 8" xfId="16574"/>
    <cellStyle name="Normal 2 2 4 3 3 8 2" xfId="16575"/>
    <cellStyle name="Normal 2 2 4 3 3 9" xfId="16576"/>
    <cellStyle name="Normal 2 2 4 3 3 9 2" xfId="16577"/>
    <cellStyle name="Normal 2 2 4 3 4" xfId="16578"/>
    <cellStyle name="Normal 2 2 4 3 4 10" xfId="16579"/>
    <cellStyle name="Normal 2 2 4 3 4 10 2" xfId="16580"/>
    <cellStyle name="Normal 2 2 4 3 4 11" xfId="16581"/>
    <cellStyle name="Normal 2 2 4 3 4 11 2" xfId="16582"/>
    <cellStyle name="Normal 2 2 4 3 4 12" xfId="16583"/>
    <cellStyle name="Normal 2 2 4 3 4 12 2" xfId="16584"/>
    <cellStyle name="Normal 2 2 4 3 4 13" xfId="16585"/>
    <cellStyle name="Normal 2 2 4 3 4 2" xfId="16586"/>
    <cellStyle name="Normal 2 2 4 3 4 2 10" xfId="16587"/>
    <cellStyle name="Normal 2 2 4 3 4 2 10 2" xfId="16588"/>
    <cellStyle name="Normal 2 2 4 3 4 2 11" xfId="16589"/>
    <cellStyle name="Normal 2 2 4 3 4 2 11 2" xfId="16590"/>
    <cellStyle name="Normal 2 2 4 3 4 2 12" xfId="16591"/>
    <cellStyle name="Normal 2 2 4 3 4 2 2" xfId="16592"/>
    <cellStyle name="Normal 2 2 4 3 4 2 2 10" xfId="16593"/>
    <cellStyle name="Normal 2 2 4 3 4 2 2 10 2" xfId="16594"/>
    <cellStyle name="Normal 2 2 4 3 4 2 2 11" xfId="16595"/>
    <cellStyle name="Normal 2 2 4 3 4 2 2 2" xfId="16596"/>
    <cellStyle name="Normal 2 2 4 3 4 2 2 2 2" xfId="16597"/>
    <cellStyle name="Normal 2 2 4 3 4 2 2 3" xfId="16598"/>
    <cellStyle name="Normal 2 2 4 3 4 2 2 3 2" xfId="16599"/>
    <cellStyle name="Normal 2 2 4 3 4 2 2 4" xfId="16600"/>
    <cellStyle name="Normal 2 2 4 3 4 2 2 4 2" xfId="16601"/>
    <cellStyle name="Normal 2 2 4 3 4 2 2 5" xfId="16602"/>
    <cellStyle name="Normal 2 2 4 3 4 2 2 5 2" xfId="16603"/>
    <cellStyle name="Normal 2 2 4 3 4 2 2 6" xfId="16604"/>
    <cellStyle name="Normal 2 2 4 3 4 2 2 6 2" xfId="16605"/>
    <cellStyle name="Normal 2 2 4 3 4 2 2 7" xfId="16606"/>
    <cellStyle name="Normal 2 2 4 3 4 2 2 7 2" xfId="16607"/>
    <cellStyle name="Normal 2 2 4 3 4 2 2 8" xfId="16608"/>
    <cellStyle name="Normal 2 2 4 3 4 2 2 8 2" xfId="16609"/>
    <cellStyle name="Normal 2 2 4 3 4 2 2 9" xfId="16610"/>
    <cellStyle name="Normal 2 2 4 3 4 2 2 9 2" xfId="16611"/>
    <cellStyle name="Normal 2 2 4 3 4 2 3" xfId="16612"/>
    <cellStyle name="Normal 2 2 4 3 4 2 3 2" xfId="16613"/>
    <cellStyle name="Normal 2 2 4 3 4 2 4" xfId="16614"/>
    <cellStyle name="Normal 2 2 4 3 4 2 4 2" xfId="16615"/>
    <cellStyle name="Normal 2 2 4 3 4 2 5" xfId="16616"/>
    <cellStyle name="Normal 2 2 4 3 4 2 5 2" xfId="16617"/>
    <cellStyle name="Normal 2 2 4 3 4 2 6" xfId="16618"/>
    <cellStyle name="Normal 2 2 4 3 4 2 6 2" xfId="16619"/>
    <cellStyle name="Normal 2 2 4 3 4 2 7" xfId="16620"/>
    <cellStyle name="Normal 2 2 4 3 4 2 7 2" xfId="16621"/>
    <cellStyle name="Normal 2 2 4 3 4 2 8" xfId="16622"/>
    <cellStyle name="Normal 2 2 4 3 4 2 8 2" xfId="16623"/>
    <cellStyle name="Normal 2 2 4 3 4 2 9" xfId="16624"/>
    <cellStyle name="Normal 2 2 4 3 4 2 9 2" xfId="16625"/>
    <cellStyle name="Normal 2 2 4 3 4 3" xfId="16626"/>
    <cellStyle name="Normal 2 2 4 3 4 3 10" xfId="16627"/>
    <cellStyle name="Normal 2 2 4 3 4 3 10 2" xfId="16628"/>
    <cellStyle name="Normal 2 2 4 3 4 3 11" xfId="16629"/>
    <cellStyle name="Normal 2 2 4 3 4 3 2" xfId="16630"/>
    <cellStyle name="Normal 2 2 4 3 4 3 2 2" xfId="16631"/>
    <cellStyle name="Normal 2 2 4 3 4 3 3" xfId="16632"/>
    <cellStyle name="Normal 2 2 4 3 4 3 3 2" xfId="16633"/>
    <cellStyle name="Normal 2 2 4 3 4 3 4" xfId="16634"/>
    <cellStyle name="Normal 2 2 4 3 4 3 4 2" xfId="16635"/>
    <cellStyle name="Normal 2 2 4 3 4 3 5" xfId="16636"/>
    <cellStyle name="Normal 2 2 4 3 4 3 5 2" xfId="16637"/>
    <cellStyle name="Normal 2 2 4 3 4 3 6" xfId="16638"/>
    <cellStyle name="Normal 2 2 4 3 4 3 6 2" xfId="16639"/>
    <cellStyle name="Normal 2 2 4 3 4 3 7" xfId="16640"/>
    <cellStyle name="Normal 2 2 4 3 4 3 7 2" xfId="16641"/>
    <cellStyle name="Normal 2 2 4 3 4 3 8" xfId="16642"/>
    <cellStyle name="Normal 2 2 4 3 4 3 8 2" xfId="16643"/>
    <cellStyle name="Normal 2 2 4 3 4 3 9" xfId="16644"/>
    <cellStyle name="Normal 2 2 4 3 4 3 9 2" xfId="16645"/>
    <cellStyle name="Normal 2 2 4 3 4 4" xfId="16646"/>
    <cellStyle name="Normal 2 2 4 3 4 4 2" xfId="16647"/>
    <cellStyle name="Normal 2 2 4 3 4 5" xfId="16648"/>
    <cellStyle name="Normal 2 2 4 3 4 5 2" xfId="16649"/>
    <cellStyle name="Normal 2 2 4 3 4 6" xfId="16650"/>
    <cellStyle name="Normal 2 2 4 3 4 6 2" xfId="16651"/>
    <cellStyle name="Normal 2 2 4 3 4 7" xfId="16652"/>
    <cellStyle name="Normal 2 2 4 3 4 7 2" xfId="16653"/>
    <cellStyle name="Normal 2 2 4 3 4 8" xfId="16654"/>
    <cellStyle name="Normal 2 2 4 3 4 8 2" xfId="16655"/>
    <cellStyle name="Normal 2 2 4 3 4 9" xfId="16656"/>
    <cellStyle name="Normal 2 2 4 3 4 9 2" xfId="16657"/>
    <cellStyle name="Normal 2 2 4 3 5" xfId="16658"/>
    <cellStyle name="Normal 2 2 4 3 5 10" xfId="16659"/>
    <cellStyle name="Normal 2 2 4 3 5 10 2" xfId="16660"/>
    <cellStyle name="Normal 2 2 4 3 5 11" xfId="16661"/>
    <cellStyle name="Normal 2 2 4 3 5 11 2" xfId="16662"/>
    <cellStyle name="Normal 2 2 4 3 5 12" xfId="16663"/>
    <cellStyle name="Normal 2 2 4 3 5 12 2" xfId="16664"/>
    <cellStyle name="Normal 2 2 4 3 5 13" xfId="16665"/>
    <cellStyle name="Normal 2 2 4 3 5 2" xfId="16666"/>
    <cellStyle name="Normal 2 2 4 3 5 2 10" xfId="16667"/>
    <cellStyle name="Normal 2 2 4 3 5 2 10 2" xfId="16668"/>
    <cellStyle name="Normal 2 2 4 3 5 2 11" xfId="16669"/>
    <cellStyle name="Normal 2 2 4 3 5 2 11 2" xfId="16670"/>
    <cellStyle name="Normal 2 2 4 3 5 2 12" xfId="16671"/>
    <cellStyle name="Normal 2 2 4 3 5 2 2" xfId="16672"/>
    <cellStyle name="Normal 2 2 4 3 5 2 2 10" xfId="16673"/>
    <cellStyle name="Normal 2 2 4 3 5 2 2 10 2" xfId="16674"/>
    <cellStyle name="Normal 2 2 4 3 5 2 2 11" xfId="16675"/>
    <cellStyle name="Normal 2 2 4 3 5 2 2 2" xfId="16676"/>
    <cellStyle name="Normal 2 2 4 3 5 2 2 2 2" xfId="16677"/>
    <cellStyle name="Normal 2 2 4 3 5 2 2 3" xfId="16678"/>
    <cellStyle name="Normal 2 2 4 3 5 2 2 3 2" xfId="16679"/>
    <cellStyle name="Normal 2 2 4 3 5 2 2 4" xfId="16680"/>
    <cellStyle name="Normal 2 2 4 3 5 2 2 4 2" xfId="16681"/>
    <cellStyle name="Normal 2 2 4 3 5 2 2 5" xfId="16682"/>
    <cellStyle name="Normal 2 2 4 3 5 2 2 5 2" xfId="16683"/>
    <cellStyle name="Normal 2 2 4 3 5 2 2 6" xfId="16684"/>
    <cellStyle name="Normal 2 2 4 3 5 2 2 6 2" xfId="16685"/>
    <cellStyle name="Normal 2 2 4 3 5 2 2 7" xfId="16686"/>
    <cellStyle name="Normal 2 2 4 3 5 2 2 7 2" xfId="16687"/>
    <cellStyle name="Normal 2 2 4 3 5 2 2 8" xfId="16688"/>
    <cellStyle name="Normal 2 2 4 3 5 2 2 8 2" xfId="16689"/>
    <cellStyle name="Normal 2 2 4 3 5 2 2 9" xfId="16690"/>
    <cellStyle name="Normal 2 2 4 3 5 2 2 9 2" xfId="16691"/>
    <cellStyle name="Normal 2 2 4 3 5 2 3" xfId="16692"/>
    <cellStyle name="Normal 2 2 4 3 5 2 3 2" xfId="16693"/>
    <cellStyle name="Normal 2 2 4 3 5 2 4" xfId="16694"/>
    <cellStyle name="Normal 2 2 4 3 5 2 4 2" xfId="16695"/>
    <cellStyle name="Normal 2 2 4 3 5 2 5" xfId="16696"/>
    <cellStyle name="Normal 2 2 4 3 5 2 5 2" xfId="16697"/>
    <cellStyle name="Normal 2 2 4 3 5 2 6" xfId="16698"/>
    <cellStyle name="Normal 2 2 4 3 5 2 6 2" xfId="16699"/>
    <cellStyle name="Normal 2 2 4 3 5 2 7" xfId="16700"/>
    <cellStyle name="Normal 2 2 4 3 5 2 7 2" xfId="16701"/>
    <cellStyle name="Normal 2 2 4 3 5 2 8" xfId="16702"/>
    <cellStyle name="Normal 2 2 4 3 5 2 8 2" xfId="16703"/>
    <cellStyle name="Normal 2 2 4 3 5 2 9" xfId="16704"/>
    <cellStyle name="Normal 2 2 4 3 5 2 9 2" xfId="16705"/>
    <cellStyle name="Normal 2 2 4 3 5 3" xfId="16706"/>
    <cellStyle name="Normal 2 2 4 3 5 3 10" xfId="16707"/>
    <cellStyle name="Normal 2 2 4 3 5 3 10 2" xfId="16708"/>
    <cellStyle name="Normal 2 2 4 3 5 3 11" xfId="16709"/>
    <cellStyle name="Normal 2 2 4 3 5 3 2" xfId="16710"/>
    <cellStyle name="Normal 2 2 4 3 5 3 2 2" xfId="16711"/>
    <cellStyle name="Normal 2 2 4 3 5 3 3" xfId="16712"/>
    <cellStyle name="Normal 2 2 4 3 5 3 3 2" xfId="16713"/>
    <cellStyle name="Normal 2 2 4 3 5 3 4" xfId="16714"/>
    <cellStyle name="Normal 2 2 4 3 5 3 4 2" xfId="16715"/>
    <cellStyle name="Normal 2 2 4 3 5 3 5" xfId="16716"/>
    <cellStyle name="Normal 2 2 4 3 5 3 5 2" xfId="16717"/>
    <cellStyle name="Normal 2 2 4 3 5 3 6" xfId="16718"/>
    <cellStyle name="Normal 2 2 4 3 5 3 6 2" xfId="16719"/>
    <cellStyle name="Normal 2 2 4 3 5 3 7" xfId="16720"/>
    <cellStyle name="Normal 2 2 4 3 5 3 7 2" xfId="16721"/>
    <cellStyle name="Normal 2 2 4 3 5 3 8" xfId="16722"/>
    <cellStyle name="Normal 2 2 4 3 5 3 8 2" xfId="16723"/>
    <cellStyle name="Normal 2 2 4 3 5 3 9" xfId="16724"/>
    <cellStyle name="Normal 2 2 4 3 5 3 9 2" xfId="16725"/>
    <cellStyle name="Normal 2 2 4 3 5 4" xfId="16726"/>
    <cellStyle name="Normal 2 2 4 3 5 4 2" xfId="16727"/>
    <cellStyle name="Normal 2 2 4 3 5 5" xfId="16728"/>
    <cellStyle name="Normal 2 2 4 3 5 5 2" xfId="16729"/>
    <cellStyle name="Normal 2 2 4 3 5 6" xfId="16730"/>
    <cellStyle name="Normal 2 2 4 3 5 6 2" xfId="16731"/>
    <cellStyle name="Normal 2 2 4 3 5 7" xfId="16732"/>
    <cellStyle name="Normal 2 2 4 3 5 7 2" xfId="16733"/>
    <cellStyle name="Normal 2 2 4 3 5 8" xfId="16734"/>
    <cellStyle name="Normal 2 2 4 3 5 8 2" xfId="16735"/>
    <cellStyle name="Normal 2 2 4 3 5 9" xfId="16736"/>
    <cellStyle name="Normal 2 2 4 3 5 9 2" xfId="16737"/>
    <cellStyle name="Normal 2 2 4 3 6" xfId="16738"/>
    <cellStyle name="Normal 2 2 4 3 6 10" xfId="16739"/>
    <cellStyle name="Normal 2 2 4 3 6 10 2" xfId="16740"/>
    <cellStyle name="Normal 2 2 4 3 6 11" xfId="16741"/>
    <cellStyle name="Normal 2 2 4 3 6 11 2" xfId="16742"/>
    <cellStyle name="Normal 2 2 4 3 6 12" xfId="16743"/>
    <cellStyle name="Normal 2 2 4 3 6 12 2" xfId="16744"/>
    <cellStyle name="Normal 2 2 4 3 6 13" xfId="16745"/>
    <cellStyle name="Normal 2 2 4 3 6 2" xfId="16746"/>
    <cellStyle name="Normal 2 2 4 3 6 2 10" xfId="16747"/>
    <cellStyle name="Normal 2 2 4 3 6 2 10 2" xfId="16748"/>
    <cellStyle name="Normal 2 2 4 3 6 2 11" xfId="16749"/>
    <cellStyle name="Normal 2 2 4 3 6 2 11 2" xfId="16750"/>
    <cellStyle name="Normal 2 2 4 3 6 2 12" xfId="16751"/>
    <cellStyle name="Normal 2 2 4 3 6 2 2" xfId="16752"/>
    <cellStyle name="Normal 2 2 4 3 6 2 2 10" xfId="16753"/>
    <cellStyle name="Normal 2 2 4 3 6 2 2 10 2" xfId="16754"/>
    <cellStyle name="Normal 2 2 4 3 6 2 2 11" xfId="16755"/>
    <cellStyle name="Normal 2 2 4 3 6 2 2 2" xfId="16756"/>
    <cellStyle name="Normal 2 2 4 3 6 2 2 2 2" xfId="16757"/>
    <cellStyle name="Normal 2 2 4 3 6 2 2 3" xfId="16758"/>
    <cellStyle name="Normal 2 2 4 3 6 2 2 3 2" xfId="16759"/>
    <cellStyle name="Normal 2 2 4 3 6 2 2 4" xfId="16760"/>
    <cellStyle name="Normal 2 2 4 3 6 2 2 4 2" xfId="16761"/>
    <cellStyle name="Normal 2 2 4 3 6 2 2 5" xfId="16762"/>
    <cellStyle name="Normal 2 2 4 3 6 2 2 5 2" xfId="16763"/>
    <cellStyle name="Normal 2 2 4 3 6 2 2 6" xfId="16764"/>
    <cellStyle name="Normal 2 2 4 3 6 2 2 6 2" xfId="16765"/>
    <cellStyle name="Normal 2 2 4 3 6 2 2 7" xfId="16766"/>
    <cellStyle name="Normal 2 2 4 3 6 2 2 7 2" xfId="16767"/>
    <cellStyle name="Normal 2 2 4 3 6 2 2 8" xfId="16768"/>
    <cellStyle name="Normal 2 2 4 3 6 2 2 8 2" xfId="16769"/>
    <cellStyle name="Normal 2 2 4 3 6 2 2 9" xfId="16770"/>
    <cellStyle name="Normal 2 2 4 3 6 2 2 9 2" xfId="16771"/>
    <cellStyle name="Normal 2 2 4 3 6 2 3" xfId="16772"/>
    <cellStyle name="Normal 2 2 4 3 6 2 3 2" xfId="16773"/>
    <cellStyle name="Normal 2 2 4 3 6 2 4" xfId="16774"/>
    <cellStyle name="Normal 2 2 4 3 6 2 4 2" xfId="16775"/>
    <cellStyle name="Normal 2 2 4 3 6 2 5" xfId="16776"/>
    <cellStyle name="Normal 2 2 4 3 6 2 5 2" xfId="16777"/>
    <cellStyle name="Normal 2 2 4 3 6 2 6" xfId="16778"/>
    <cellStyle name="Normal 2 2 4 3 6 2 6 2" xfId="16779"/>
    <cellStyle name="Normal 2 2 4 3 6 2 7" xfId="16780"/>
    <cellStyle name="Normal 2 2 4 3 6 2 7 2" xfId="16781"/>
    <cellStyle name="Normal 2 2 4 3 6 2 8" xfId="16782"/>
    <cellStyle name="Normal 2 2 4 3 6 2 8 2" xfId="16783"/>
    <cellStyle name="Normal 2 2 4 3 6 2 9" xfId="16784"/>
    <cellStyle name="Normal 2 2 4 3 6 2 9 2" xfId="16785"/>
    <cellStyle name="Normal 2 2 4 3 6 3" xfId="16786"/>
    <cellStyle name="Normal 2 2 4 3 6 3 10" xfId="16787"/>
    <cellStyle name="Normal 2 2 4 3 6 3 10 2" xfId="16788"/>
    <cellStyle name="Normal 2 2 4 3 6 3 11" xfId="16789"/>
    <cellStyle name="Normal 2 2 4 3 6 3 2" xfId="16790"/>
    <cellStyle name="Normal 2 2 4 3 6 3 2 2" xfId="16791"/>
    <cellStyle name="Normal 2 2 4 3 6 3 3" xfId="16792"/>
    <cellStyle name="Normal 2 2 4 3 6 3 3 2" xfId="16793"/>
    <cellStyle name="Normal 2 2 4 3 6 3 4" xfId="16794"/>
    <cellStyle name="Normal 2 2 4 3 6 3 4 2" xfId="16795"/>
    <cellStyle name="Normal 2 2 4 3 6 3 5" xfId="16796"/>
    <cellStyle name="Normal 2 2 4 3 6 3 5 2" xfId="16797"/>
    <cellStyle name="Normal 2 2 4 3 6 3 6" xfId="16798"/>
    <cellStyle name="Normal 2 2 4 3 6 3 6 2" xfId="16799"/>
    <cellStyle name="Normal 2 2 4 3 6 3 7" xfId="16800"/>
    <cellStyle name="Normal 2 2 4 3 6 3 7 2" xfId="16801"/>
    <cellStyle name="Normal 2 2 4 3 6 3 8" xfId="16802"/>
    <cellStyle name="Normal 2 2 4 3 6 3 8 2" xfId="16803"/>
    <cellStyle name="Normal 2 2 4 3 6 3 9" xfId="16804"/>
    <cellStyle name="Normal 2 2 4 3 6 3 9 2" xfId="16805"/>
    <cellStyle name="Normal 2 2 4 3 6 4" xfId="16806"/>
    <cellStyle name="Normal 2 2 4 3 6 4 2" xfId="16807"/>
    <cellStyle name="Normal 2 2 4 3 6 5" xfId="16808"/>
    <cellStyle name="Normal 2 2 4 3 6 5 2" xfId="16809"/>
    <cellStyle name="Normal 2 2 4 3 6 6" xfId="16810"/>
    <cellStyle name="Normal 2 2 4 3 6 6 2" xfId="16811"/>
    <cellStyle name="Normal 2 2 4 3 6 7" xfId="16812"/>
    <cellStyle name="Normal 2 2 4 3 6 7 2" xfId="16813"/>
    <cellStyle name="Normal 2 2 4 3 6 8" xfId="16814"/>
    <cellStyle name="Normal 2 2 4 3 6 8 2" xfId="16815"/>
    <cellStyle name="Normal 2 2 4 3 6 9" xfId="16816"/>
    <cellStyle name="Normal 2 2 4 3 6 9 2" xfId="16817"/>
    <cellStyle name="Normal 2 2 4 3 7" xfId="41898"/>
    <cellStyle name="Normal 2 2 4 4" xfId="16818"/>
    <cellStyle name="Normal 2 2 4 4 10" xfId="16819"/>
    <cellStyle name="Normal 2 2 4 4 10 2" xfId="16820"/>
    <cellStyle name="Normal 2 2 4 4 11" xfId="16821"/>
    <cellStyle name="Normal 2 2 4 4 11 2" xfId="16822"/>
    <cellStyle name="Normal 2 2 4 4 12" xfId="16823"/>
    <cellStyle name="Normal 2 2 4 4 12 2" xfId="16824"/>
    <cellStyle name="Normal 2 2 4 4 13" xfId="16825"/>
    <cellStyle name="Normal 2 2 4 4 2" xfId="16826"/>
    <cellStyle name="Normal 2 2 4 4 2 10" xfId="16827"/>
    <cellStyle name="Normal 2 2 4 4 2 10 2" xfId="16828"/>
    <cellStyle name="Normal 2 2 4 4 2 11" xfId="16829"/>
    <cellStyle name="Normal 2 2 4 4 2 11 2" xfId="16830"/>
    <cellStyle name="Normal 2 2 4 4 2 12" xfId="16831"/>
    <cellStyle name="Normal 2 2 4 4 2 2" xfId="16832"/>
    <cellStyle name="Normal 2 2 4 4 2 2 10" xfId="16833"/>
    <cellStyle name="Normal 2 2 4 4 2 2 10 2" xfId="16834"/>
    <cellStyle name="Normal 2 2 4 4 2 2 11" xfId="16835"/>
    <cellStyle name="Normal 2 2 4 4 2 2 2" xfId="16836"/>
    <cellStyle name="Normal 2 2 4 4 2 2 2 2" xfId="16837"/>
    <cellStyle name="Normal 2 2 4 4 2 2 3" xfId="16838"/>
    <cellStyle name="Normal 2 2 4 4 2 2 3 2" xfId="16839"/>
    <cellStyle name="Normal 2 2 4 4 2 2 4" xfId="16840"/>
    <cellStyle name="Normal 2 2 4 4 2 2 4 2" xfId="16841"/>
    <cellStyle name="Normal 2 2 4 4 2 2 5" xfId="16842"/>
    <cellStyle name="Normal 2 2 4 4 2 2 5 2" xfId="16843"/>
    <cellStyle name="Normal 2 2 4 4 2 2 6" xfId="16844"/>
    <cellStyle name="Normal 2 2 4 4 2 2 6 2" xfId="16845"/>
    <cellStyle name="Normal 2 2 4 4 2 2 7" xfId="16846"/>
    <cellStyle name="Normal 2 2 4 4 2 2 7 2" xfId="16847"/>
    <cellStyle name="Normal 2 2 4 4 2 2 8" xfId="16848"/>
    <cellStyle name="Normal 2 2 4 4 2 2 8 2" xfId="16849"/>
    <cellStyle name="Normal 2 2 4 4 2 2 9" xfId="16850"/>
    <cellStyle name="Normal 2 2 4 4 2 2 9 2" xfId="16851"/>
    <cellStyle name="Normal 2 2 4 4 2 3" xfId="16852"/>
    <cellStyle name="Normal 2 2 4 4 2 3 2" xfId="16853"/>
    <cellStyle name="Normal 2 2 4 4 2 4" xfId="16854"/>
    <cellStyle name="Normal 2 2 4 4 2 4 2" xfId="16855"/>
    <cellStyle name="Normal 2 2 4 4 2 5" xfId="16856"/>
    <cellStyle name="Normal 2 2 4 4 2 5 2" xfId="16857"/>
    <cellStyle name="Normal 2 2 4 4 2 6" xfId="16858"/>
    <cellStyle name="Normal 2 2 4 4 2 6 2" xfId="16859"/>
    <cellStyle name="Normal 2 2 4 4 2 7" xfId="16860"/>
    <cellStyle name="Normal 2 2 4 4 2 7 2" xfId="16861"/>
    <cellStyle name="Normal 2 2 4 4 2 8" xfId="16862"/>
    <cellStyle name="Normal 2 2 4 4 2 8 2" xfId="16863"/>
    <cellStyle name="Normal 2 2 4 4 2 9" xfId="16864"/>
    <cellStyle name="Normal 2 2 4 4 2 9 2" xfId="16865"/>
    <cellStyle name="Normal 2 2 4 4 3" xfId="16866"/>
    <cellStyle name="Normal 2 2 4 4 3 10" xfId="16867"/>
    <cellStyle name="Normal 2 2 4 4 3 10 2" xfId="16868"/>
    <cellStyle name="Normal 2 2 4 4 3 11" xfId="16869"/>
    <cellStyle name="Normal 2 2 4 4 3 2" xfId="16870"/>
    <cellStyle name="Normal 2 2 4 4 3 2 2" xfId="16871"/>
    <cellStyle name="Normal 2 2 4 4 3 3" xfId="16872"/>
    <cellStyle name="Normal 2 2 4 4 3 3 2" xfId="16873"/>
    <cellStyle name="Normal 2 2 4 4 3 4" xfId="16874"/>
    <cellStyle name="Normal 2 2 4 4 3 4 2" xfId="16875"/>
    <cellStyle name="Normal 2 2 4 4 3 5" xfId="16876"/>
    <cellStyle name="Normal 2 2 4 4 3 5 2" xfId="16877"/>
    <cellStyle name="Normal 2 2 4 4 3 6" xfId="16878"/>
    <cellStyle name="Normal 2 2 4 4 3 6 2" xfId="16879"/>
    <cellStyle name="Normal 2 2 4 4 3 7" xfId="16880"/>
    <cellStyle name="Normal 2 2 4 4 3 7 2" xfId="16881"/>
    <cellStyle name="Normal 2 2 4 4 3 8" xfId="16882"/>
    <cellStyle name="Normal 2 2 4 4 3 8 2" xfId="16883"/>
    <cellStyle name="Normal 2 2 4 4 3 9" xfId="16884"/>
    <cellStyle name="Normal 2 2 4 4 3 9 2" xfId="16885"/>
    <cellStyle name="Normal 2 2 4 4 4" xfId="16886"/>
    <cellStyle name="Normal 2 2 4 4 4 2" xfId="16887"/>
    <cellStyle name="Normal 2 2 4 4 5" xfId="16888"/>
    <cellStyle name="Normal 2 2 4 4 5 2" xfId="16889"/>
    <cellStyle name="Normal 2 2 4 4 6" xfId="16890"/>
    <cellStyle name="Normal 2 2 4 4 6 2" xfId="16891"/>
    <cellStyle name="Normal 2 2 4 4 7" xfId="16892"/>
    <cellStyle name="Normal 2 2 4 4 7 2" xfId="16893"/>
    <cellStyle name="Normal 2 2 4 4 8" xfId="16894"/>
    <cellStyle name="Normal 2 2 4 4 8 2" xfId="16895"/>
    <cellStyle name="Normal 2 2 4 4 9" xfId="16896"/>
    <cellStyle name="Normal 2 2 4 4 9 2" xfId="16897"/>
    <cellStyle name="Normal 2 2 4 5" xfId="16898"/>
    <cellStyle name="Normal 2 2 4 5 10" xfId="16899"/>
    <cellStyle name="Normal 2 2 4 5 10 2" xfId="16900"/>
    <cellStyle name="Normal 2 2 4 5 11" xfId="16901"/>
    <cellStyle name="Normal 2 2 4 5 11 2" xfId="16902"/>
    <cellStyle name="Normal 2 2 4 5 12" xfId="16903"/>
    <cellStyle name="Normal 2 2 4 5 12 2" xfId="16904"/>
    <cellStyle name="Normal 2 2 4 5 13" xfId="16905"/>
    <cellStyle name="Normal 2 2 4 5 2" xfId="16906"/>
    <cellStyle name="Normal 2 2 4 5 2 10" xfId="16907"/>
    <cellStyle name="Normal 2 2 4 5 2 10 2" xfId="16908"/>
    <cellStyle name="Normal 2 2 4 5 2 11" xfId="16909"/>
    <cellStyle name="Normal 2 2 4 5 2 11 2" xfId="16910"/>
    <cellStyle name="Normal 2 2 4 5 2 12" xfId="16911"/>
    <cellStyle name="Normal 2 2 4 5 2 2" xfId="16912"/>
    <cellStyle name="Normal 2 2 4 5 2 2 10" xfId="16913"/>
    <cellStyle name="Normal 2 2 4 5 2 2 10 2" xfId="16914"/>
    <cellStyle name="Normal 2 2 4 5 2 2 11" xfId="16915"/>
    <cellStyle name="Normal 2 2 4 5 2 2 2" xfId="16916"/>
    <cellStyle name="Normal 2 2 4 5 2 2 2 2" xfId="16917"/>
    <cellStyle name="Normal 2 2 4 5 2 2 3" xfId="16918"/>
    <cellStyle name="Normal 2 2 4 5 2 2 3 2" xfId="16919"/>
    <cellStyle name="Normal 2 2 4 5 2 2 4" xfId="16920"/>
    <cellStyle name="Normal 2 2 4 5 2 2 4 2" xfId="16921"/>
    <cellStyle name="Normal 2 2 4 5 2 2 5" xfId="16922"/>
    <cellStyle name="Normal 2 2 4 5 2 2 5 2" xfId="16923"/>
    <cellStyle name="Normal 2 2 4 5 2 2 6" xfId="16924"/>
    <cellStyle name="Normal 2 2 4 5 2 2 6 2" xfId="16925"/>
    <cellStyle name="Normal 2 2 4 5 2 2 7" xfId="16926"/>
    <cellStyle name="Normal 2 2 4 5 2 2 7 2" xfId="16927"/>
    <cellStyle name="Normal 2 2 4 5 2 2 8" xfId="16928"/>
    <cellStyle name="Normal 2 2 4 5 2 2 8 2" xfId="16929"/>
    <cellStyle name="Normal 2 2 4 5 2 2 9" xfId="16930"/>
    <cellStyle name="Normal 2 2 4 5 2 2 9 2" xfId="16931"/>
    <cellStyle name="Normal 2 2 4 5 2 3" xfId="16932"/>
    <cellStyle name="Normal 2 2 4 5 2 3 2" xfId="16933"/>
    <cellStyle name="Normal 2 2 4 5 2 4" xfId="16934"/>
    <cellStyle name="Normal 2 2 4 5 2 4 2" xfId="16935"/>
    <cellStyle name="Normal 2 2 4 5 2 5" xfId="16936"/>
    <cellStyle name="Normal 2 2 4 5 2 5 2" xfId="16937"/>
    <cellStyle name="Normal 2 2 4 5 2 6" xfId="16938"/>
    <cellStyle name="Normal 2 2 4 5 2 6 2" xfId="16939"/>
    <cellStyle name="Normal 2 2 4 5 2 7" xfId="16940"/>
    <cellStyle name="Normal 2 2 4 5 2 7 2" xfId="16941"/>
    <cellStyle name="Normal 2 2 4 5 2 8" xfId="16942"/>
    <cellStyle name="Normal 2 2 4 5 2 8 2" xfId="16943"/>
    <cellStyle name="Normal 2 2 4 5 2 9" xfId="16944"/>
    <cellStyle name="Normal 2 2 4 5 2 9 2" xfId="16945"/>
    <cellStyle name="Normal 2 2 4 5 3" xfId="16946"/>
    <cellStyle name="Normal 2 2 4 5 3 10" xfId="16947"/>
    <cellStyle name="Normal 2 2 4 5 3 10 2" xfId="16948"/>
    <cellStyle name="Normal 2 2 4 5 3 11" xfId="16949"/>
    <cellStyle name="Normal 2 2 4 5 3 2" xfId="16950"/>
    <cellStyle name="Normal 2 2 4 5 3 2 2" xfId="16951"/>
    <cellStyle name="Normal 2 2 4 5 3 3" xfId="16952"/>
    <cellStyle name="Normal 2 2 4 5 3 3 2" xfId="16953"/>
    <cellStyle name="Normal 2 2 4 5 3 4" xfId="16954"/>
    <cellStyle name="Normal 2 2 4 5 3 4 2" xfId="16955"/>
    <cellStyle name="Normal 2 2 4 5 3 5" xfId="16956"/>
    <cellStyle name="Normal 2 2 4 5 3 5 2" xfId="16957"/>
    <cellStyle name="Normal 2 2 4 5 3 6" xfId="16958"/>
    <cellStyle name="Normal 2 2 4 5 3 6 2" xfId="16959"/>
    <cellStyle name="Normal 2 2 4 5 3 7" xfId="16960"/>
    <cellStyle name="Normal 2 2 4 5 3 7 2" xfId="16961"/>
    <cellStyle name="Normal 2 2 4 5 3 8" xfId="16962"/>
    <cellStyle name="Normal 2 2 4 5 3 8 2" xfId="16963"/>
    <cellStyle name="Normal 2 2 4 5 3 9" xfId="16964"/>
    <cellStyle name="Normal 2 2 4 5 3 9 2" xfId="16965"/>
    <cellStyle name="Normal 2 2 4 5 4" xfId="16966"/>
    <cellStyle name="Normal 2 2 4 5 4 2" xfId="16967"/>
    <cellStyle name="Normal 2 2 4 5 5" xfId="16968"/>
    <cellStyle name="Normal 2 2 4 5 5 2" xfId="16969"/>
    <cellStyle name="Normal 2 2 4 5 6" xfId="16970"/>
    <cellStyle name="Normal 2 2 4 5 6 2" xfId="16971"/>
    <cellStyle name="Normal 2 2 4 5 7" xfId="16972"/>
    <cellStyle name="Normal 2 2 4 5 7 2" xfId="16973"/>
    <cellStyle name="Normal 2 2 4 5 8" xfId="16974"/>
    <cellStyle name="Normal 2 2 4 5 8 2" xfId="16975"/>
    <cellStyle name="Normal 2 2 4 5 9" xfId="16976"/>
    <cellStyle name="Normal 2 2 4 5 9 2" xfId="16977"/>
    <cellStyle name="Normal 2 2 4 6" xfId="16978"/>
    <cellStyle name="Normal 2 2 4 6 2" xfId="16979"/>
    <cellStyle name="Normal 2 2 4 6 2 10" xfId="16980"/>
    <cellStyle name="Normal 2 2 4 6 2 10 2" xfId="16981"/>
    <cellStyle name="Normal 2 2 4 6 2 11" xfId="16982"/>
    <cellStyle name="Normal 2 2 4 6 2 11 2" xfId="16983"/>
    <cellStyle name="Normal 2 2 4 6 2 12" xfId="16984"/>
    <cellStyle name="Normal 2 2 4 6 2 12 2" xfId="16985"/>
    <cellStyle name="Normal 2 2 4 6 2 13" xfId="16986"/>
    <cellStyle name="Normal 2 2 4 6 2 2" xfId="16987"/>
    <cellStyle name="Normal 2 2 4 6 2 2 10" xfId="16988"/>
    <cellStyle name="Normal 2 2 4 6 2 2 10 2" xfId="16989"/>
    <cellStyle name="Normal 2 2 4 6 2 2 11" xfId="16990"/>
    <cellStyle name="Normal 2 2 4 6 2 2 11 2" xfId="16991"/>
    <cellStyle name="Normal 2 2 4 6 2 2 12" xfId="16992"/>
    <cellStyle name="Normal 2 2 4 6 2 2 2" xfId="16993"/>
    <cellStyle name="Normal 2 2 4 6 2 2 2 10" xfId="16994"/>
    <cellStyle name="Normal 2 2 4 6 2 2 2 10 2" xfId="16995"/>
    <cellStyle name="Normal 2 2 4 6 2 2 2 11" xfId="16996"/>
    <cellStyle name="Normal 2 2 4 6 2 2 2 2" xfId="16997"/>
    <cellStyle name="Normal 2 2 4 6 2 2 2 2 2" xfId="16998"/>
    <cellStyle name="Normal 2 2 4 6 2 2 2 3" xfId="16999"/>
    <cellStyle name="Normal 2 2 4 6 2 2 2 3 2" xfId="17000"/>
    <cellStyle name="Normal 2 2 4 6 2 2 2 4" xfId="17001"/>
    <cellStyle name="Normal 2 2 4 6 2 2 2 4 2" xfId="17002"/>
    <cellStyle name="Normal 2 2 4 6 2 2 2 5" xfId="17003"/>
    <cellStyle name="Normal 2 2 4 6 2 2 2 5 2" xfId="17004"/>
    <cellStyle name="Normal 2 2 4 6 2 2 2 6" xfId="17005"/>
    <cellStyle name="Normal 2 2 4 6 2 2 2 6 2" xfId="17006"/>
    <cellStyle name="Normal 2 2 4 6 2 2 2 7" xfId="17007"/>
    <cellStyle name="Normal 2 2 4 6 2 2 2 7 2" xfId="17008"/>
    <cellStyle name="Normal 2 2 4 6 2 2 2 8" xfId="17009"/>
    <cellStyle name="Normal 2 2 4 6 2 2 2 8 2" xfId="17010"/>
    <cellStyle name="Normal 2 2 4 6 2 2 2 9" xfId="17011"/>
    <cellStyle name="Normal 2 2 4 6 2 2 2 9 2" xfId="17012"/>
    <cellStyle name="Normal 2 2 4 6 2 2 3" xfId="17013"/>
    <cellStyle name="Normal 2 2 4 6 2 2 3 2" xfId="17014"/>
    <cellStyle name="Normal 2 2 4 6 2 2 4" xfId="17015"/>
    <cellStyle name="Normal 2 2 4 6 2 2 4 2" xfId="17016"/>
    <cellStyle name="Normal 2 2 4 6 2 2 5" xfId="17017"/>
    <cellStyle name="Normal 2 2 4 6 2 2 5 2" xfId="17018"/>
    <cellStyle name="Normal 2 2 4 6 2 2 6" xfId="17019"/>
    <cellStyle name="Normal 2 2 4 6 2 2 6 2" xfId="17020"/>
    <cellStyle name="Normal 2 2 4 6 2 2 7" xfId="17021"/>
    <cellStyle name="Normal 2 2 4 6 2 2 7 2" xfId="17022"/>
    <cellStyle name="Normal 2 2 4 6 2 2 8" xfId="17023"/>
    <cellStyle name="Normal 2 2 4 6 2 2 8 2" xfId="17024"/>
    <cellStyle name="Normal 2 2 4 6 2 2 9" xfId="17025"/>
    <cellStyle name="Normal 2 2 4 6 2 2 9 2" xfId="17026"/>
    <cellStyle name="Normal 2 2 4 6 2 3" xfId="17027"/>
    <cellStyle name="Normal 2 2 4 6 2 3 10" xfId="17028"/>
    <cellStyle name="Normal 2 2 4 6 2 3 10 2" xfId="17029"/>
    <cellStyle name="Normal 2 2 4 6 2 3 11" xfId="17030"/>
    <cellStyle name="Normal 2 2 4 6 2 3 2" xfId="17031"/>
    <cellStyle name="Normal 2 2 4 6 2 3 2 2" xfId="17032"/>
    <cellStyle name="Normal 2 2 4 6 2 3 3" xfId="17033"/>
    <cellStyle name="Normal 2 2 4 6 2 3 3 2" xfId="17034"/>
    <cellStyle name="Normal 2 2 4 6 2 3 4" xfId="17035"/>
    <cellStyle name="Normal 2 2 4 6 2 3 4 2" xfId="17036"/>
    <cellStyle name="Normal 2 2 4 6 2 3 5" xfId="17037"/>
    <cellStyle name="Normal 2 2 4 6 2 3 5 2" xfId="17038"/>
    <cellStyle name="Normal 2 2 4 6 2 3 6" xfId="17039"/>
    <cellStyle name="Normal 2 2 4 6 2 3 6 2" xfId="17040"/>
    <cellStyle name="Normal 2 2 4 6 2 3 7" xfId="17041"/>
    <cellStyle name="Normal 2 2 4 6 2 3 7 2" xfId="17042"/>
    <cellStyle name="Normal 2 2 4 6 2 3 8" xfId="17043"/>
    <cellStyle name="Normal 2 2 4 6 2 3 8 2" xfId="17044"/>
    <cellStyle name="Normal 2 2 4 6 2 3 9" xfId="17045"/>
    <cellStyle name="Normal 2 2 4 6 2 3 9 2" xfId="17046"/>
    <cellStyle name="Normal 2 2 4 6 2 4" xfId="17047"/>
    <cellStyle name="Normal 2 2 4 6 2 4 2" xfId="17048"/>
    <cellStyle name="Normal 2 2 4 6 2 5" xfId="17049"/>
    <cellStyle name="Normal 2 2 4 6 2 5 2" xfId="17050"/>
    <cellStyle name="Normal 2 2 4 6 2 6" xfId="17051"/>
    <cellStyle name="Normal 2 2 4 6 2 6 2" xfId="17052"/>
    <cellStyle name="Normal 2 2 4 6 2 7" xfId="17053"/>
    <cellStyle name="Normal 2 2 4 6 2 7 2" xfId="17054"/>
    <cellStyle name="Normal 2 2 4 6 2 8" xfId="17055"/>
    <cellStyle name="Normal 2 2 4 6 2 8 2" xfId="17056"/>
    <cellStyle name="Normal 2 2 4 6 2 9" xfId="17057"/>
    <cellStyle name="Normal 2 2 4 6 2 9 2" xfId="17058"/>
    <cellStyle name="Normal 2 2 4 6 3" xfId="17059"/>
    <cellStyle name="Normal 2 2 4 6 3 10" xfId="17060"/>
    <cellStyle name="Normal 2 2 4 6 3 10 2" xfId="17061"/>
    <cellStyle name="Normal 2 2 4 6 3 11" xfId="17062"/>
    <cellStyle name="Normal 2 2 4 6 3 11 2" xfId="17063"/>
    <cellStyle name="Normal 2 2 4 6 3 12" xfId="17064"/>
    <cellStyle name="Normal 2 2 4 6 3 12 2" xfId="17065"/>
    <cellStyle name="Normal 2 2 4 6 3 13" xfId="17066"/>
    <cellStyle name="Normal 2 2 4 6 3 2" xfId="17067"/>
    <cellStyle name="Normal 2 2 4 6 3 2 10" xfId="17068"/>
    <cellStyle name="Normal 2 2 4 6 3 2 10 2" xfId="17069"/>
    <cellStyle name="Normal 2 2 4 6 3 2 11" xfId="17070"/>
    <cellStyle name="Normal 2 2 4 6 3 2 11 2" xfId="17071"/>
    <cellStyle name="Normal 2 2 4 6 3 2 12" xfId="17072"/>
    <cellStyle name="Normal 2 2 4 6 3 2 2" xfId="17073"/>
    <cellStyle name="Normal 2 2 4 6 3 2 2 10" xfId="17074"/>
    <cellStyle name="Normal 2 2 4 6 3 2 2 10 2" xfId="17075"/>
    <cellStyle name="Normal 2 2 4 6 3 2 2 11" xfId="17076"/>
    <cellStyle name="Normal 2 2 4 6 3 2 2 2" xfId="17077"/>
    <cellStyle name="Normal 2 2 4 6 3 2 2 2 2" xfId="17078"/>
    <cellStyle name="Normal 2 2 4 6 3 2 2 3" xfId="17079"/>
    <cellStyle name="Normal 2 2 4 6 3 2 2 3 2" xfId="17080"/>
    <cellStyle name="Normal 2 2 4 6 3 2 2 4" xfId="17081"/>
    <cellStyle name="Normal 2 2 4 6 3 2 2 4 2" xfId="17082"/>
    <cellStyle name="Normal 2 2 4 6 3 2 2 5" xfId="17083"/>
    <cellStyle name="Normal 2 2 4 6 3 2 2 5 2" xfId="17084"/>
    <cellStyle name="Normal 2 2 4 6 3 2 2 6" xfId="17085"/>
    <cellStyle name="Normal 2 2 4 6 3 2 2 6 2" xfId="17086"/>
    <cellStyle name="Normal 2 2 4 6 3 2 2 7" xfId="17087"/>
    <cellStyle name="Normal 2 2 4 6 3 2 2 7 2" xfId="17088"/>
    <cellStyle name="Normal 2 2 4 6 3 2 2 8" xfId="17089"/>
    <cellStyle name="Normal 2 2 4 6 3 2 2 8 2" xfId="17090"/>
    <cellStyle name="Normal 2 2 4 6 3 2 2 9" xfId="17091"/>
    <cellStyle name="Normal 2 2 4 6 3 2 2 9 2" xfId="17092"/>
    <cellStyle name="Normal 2 2 4 6 3 2 3" xfId="17093"/>
    <cellStyle name="Normal 2 2 4 6 3 2 3 2" xfId="17094"/>
    <cellStyle name="Normal 2 2 4 6 3 2 4" xfId="17095"/>
    <cellStyle name="Normal 2 2 4 6 3 2 4 2" xfId="17096"/>
    <cellStyle name="Normal 2 2 4 6 3 2 5" xfId="17097"/>
    <cellStyle name="Normal 2 2 4 6 3 2 5 2" xfId="17098"/>
    <cellStyle name="Normal 2 2 4 6 3 2 6" xfId="17099"/>
    <cellStyle name="Normal 2 2 4 6 3 2 6 2" xfId="17100"/>
    <cellStyle name="Normal 2 2 4 6 3 2 7" xfId="17101"/>
    <cellStyle name="Normal 2 2 4 6 3 2 7 2" xfId="17102"/>
    <cellStyle name="Normal 2 2 4 6 3 2 8" xfId="17103"/>
    <cellStyle name="Normal 2 2 4 6 3 2 8 2" xfId="17104"/>
    <cellStyle name="Normal 2 2 4 6 3 2 9" xfId="17105"/>
    <cellStyle name="Normal 2 2 4 6 3 2 9 2" xfId="17106"/>
    <cellStyle name="Normal 2 2 4 6 3 3" xfId="17107"/>
    <cellStyle name="Normal 2 2 4 6 3 3 10" xfId="17108"/>
    <cellStyle name="Normal 2 2 4 6 3 3 10 2" xfId="17109"/>
    <cellStyle name="Normal 2 2 4 6 3 3 11" xfId="17110"/>
    <cellStyle name="Normal 2 2 4 6 3 3 2" xfId="17111"/>
    <cellStyle name="Normal 2 2 4 6 3 3 2 2" xfId="17112"/>
    <cellStyle name="Normal 2 2 4 6 3 3 3" xfId="17113"/>
    <cellStyle name="Normal 2 2 4 6 3 3 3 2" xfId="17114"/>
    <cellStyle name="Normal 2 2 4 6 3 3 4" xfId="17115"/>
    <cellStyle name="Normal 2 2 4 6 3 3 4 2" xfId="17116"/>
    <cellStyle name="Normal 2 2 4 6 3 3 5" xfId="17117"/>
    <cellStyle name="Normal 2 2 4 6 3 3 5 2" xfId="17118"/>
    <cellStyle name="Normal 2 2 4 6 3 3 6" xfId="17119"/>
    <cellStyle name="Normal 2 2 4 6 3 3 6 2" xfId="17120"/>
    <cellStyle name="Normal 2 2 4 6 3 3 7" xfId="17121"/>
    <cellStyle name="Normal 2 2 4 6 3 3 7 2" xfId="17122"/>
    <cellStyle name="Normal 2 2 4 6 3 3 8" xfId="17123"/>
    <cellStyle name="Normal 2 2 4 6 3 3 8 2" xfId="17124"/>
    <cellStyle name="Normal 2 2 4 6 3 3 9" xfId="17125"/>
    <cellStyle name="Normal 2 2 4 6 3 3 9 2" xfId="17126"/>
    <cellStyle name="Normal 2 2 4 6 3 4" xfId="17127"/>
    <cellStyle name="Normal 2 2 4 6 3 4 2" xfId="17128"/>
    <cellStyle name="Normal 2 2 4 6 3 5" xfId="17129"/>
    <cellStyle name="Normal 2 2 4 6 3 5 2" xfId="17130"/>
    <cellStyle name="Normal 2 2 4 6 3 6" xfId="17131"/>
    <cellStyle name="Normal 2 2 4 6 3 6 2" xfId="17132"/>
    <cellStyle name="Normal 2 2 4 6 3 7" xfId="17133"/>
    <cellStyle name="Normal 2 2 4 6 3 7 2" xfId="17134"/>
    <cellStyle name="Normal 2 2 4 6 3 8" xfId="17135"/>
    <cellStyle name="Normal 2 2 4 6 3 8 2" xfId="17136"/>
    <cellStyle name="Normal 2 2 4 6 3 9" xfId="17137"/>
    <cellStyle name="Normal 2 2 4 6 3 9 2" xfId="17138"/>
    <cellStyle name="Normal 2 2 4 6 4" xfId="17139"/>
    <cellStyle name="Normal 2 2 4 6 4 10" xfId="17140"/>
    <cellStyle name="Normal 2 2 4 6 4 10 2" xfId="17141"/>
    <cellStyle name="Normal 2 2 4 6 4 11" xfId="17142"/>
    <cellStyle name="Normal 2 2 4 6 4 11 2" xfId="17143"/>
    <cellStyle name="Normal 2 2 4 6 4 12" xfId="17144"/>
    <cellStyle name="Normal 2 2 4 6 4 12 2" xfId="17145"/>
    <cellStyle name="Normal 2 2 4 6 4 13" xfId="17146"/>
    <cellStyle name="Normal 2 2 4 6 4 2" xfId="17147"/>
    <cellStyle name="Normal 2 2 4 6 4 2 10" xfId="17148"/>
    <cellStyle name="Normal 2 2 4 6 4 2 10 2" xfId="17149"/>
    <cellStyle name="Normal 2 2 4 6 4 2 11" xfId="17150"/>
    <cellStyle name="Normal 2 2 4 6 4 2 11 2" xfId="17151"/>
    <cellStyle name="Normal 2 2 4 6 4 2 12" xfId="17152"/>
    <cellStyle name="Normal 2 2 4 6 4 2 2" xfId="17153"/>
    <cellStyle name="Normal 2 2 4 6 4 2 2 10" xfId="17154"/>
    <cellStyle name="Normal 2 2 4 6 4 2 2 10 2" xfId="17155"/>
    <cellStyle name="Normal 2 2 4 6 4 2 2 11" xfId="17156"/>
    <cellStyle name="Normal 2 2 4 6 4 2 2 2" xfId="17157"/>
    <cellStyle name="Normal 2 2 4 6 4 2 2 2 2" xfId="17158"/>
    <cellStyle name="Normal 2 2 4 6 4 2 2 3" xfId="17159"/>
    <cellStyle name="Normal 2 2 4 6 4 2 2 3 2" xfId="17160"/>
    <cellStyle name="Normal 2 2 4 6 4 2 2 4" xfId="17161"/>
    <cellStyle name="Normal 2 2 4 6 4 2 2 4 2" xfId="17162"/>
    <cellStyle name="Normal 2 2 4 6 4 2 2 5" xfId="17163"/>
    <cellStyle name="Normal 2 2 4 6 4 2 2 5 2" xfId="17164"/>
    <cellStyle name="Normal 2 2 4 6 4 2 2 6" xfId="17165"/>
    <cellStyle name="Normal 2 2 4 6 4 2 2 6 2" xfId="17166"/>
    <cellStyle name="Normal 2 2 4 6 4 2 2 7" xfId="17167"/>
    <cellStyle name="Normal 2 2 4 6 4 2 2 7 2" xfId="17168"/>
    <cellStyle name="Normal 2 2 4 6 4 2 2 8" xfId="17169"/>
    <cellStyle name="Normal 2 2 4 6 4 2 2 8 2" xfId="17170"/>
    <cellStyle name="Normal 2 2 4 6 4 2 2 9" xfId="17171"/>
    <cellStyle name="Normal 2 2 4 6 4 2 2 9 2" xfId="17172"/>
    <cellStyle name="Normal 2 2 4 6 4 2 3" xfId="17173"/>
    <cellStyle name="Normal 2 2 4 6 4 2 3 2" xfId="17174"/>
    <cellStyle name="Normal 2 2 4 6 4 2 4" xfId="17175"/>
    <cellStyle name="Normal 2 2 4 6 4 2 4 2" xfId="17176"/>
    <cellStyle name="Normal 2 2 4 6 4 2 5" xfId="17177"/>
    <cellStyle name="Normal 2 2 4 6 4 2 5 2" xfId="17178"/>
    <cellStyle name="Normal 2 2 4 6 4 2 6" xfId="17179"/>
    <cellStyle name="Normal 2 2 4 6 4 2 6 2" xfId="17180"/>
    <cellStyle name="Normal 2 2 4 6 4 2 7" xfId="17181"/>
    <cellStyle name="Normal 2 2 4 6 4 2 7 2" xfId="17182"/>
    <cellStyle name="Normal 2 2 4 6 4 2 8" xfId="17183"/>
    <cellStyle name="Normal 2 2 4 6 4 2 8 2" xfId="17184"/>
    <cellStyle name="Normal 2 2 4 6 4 2 9" xfId="17185"/>
    <cellStyle name="Normal 2 2 4 6 4 2 9 2" xfId="17186"/>
    <cellStyle name="Normal 2 2 4 6 4 3" xfId="17187"/>
    <cellStyle name="Normal 2 2 4 6 4 3 10" xfId="17188"/>
    <cellStyle name="Normal 2 2 4 6 4 3 10 2" xfId="17189"/>
    <cellStyle name="Normal 2 2 4 6 4 3 11" xfId="17190"/>
    <cellStyle name="Normal 2 2 4 6 4 3 2" xfId="17191"/>
    <cellStyle name="Normal 2 2 4 6 4 3 2 2" xfId="17192"/>
    <cellStyle name="Normal 2 2 4 6 4 3 3" xfId="17193"/>
    <cellStyle name="Normal 2 2 4 6 4 3 3 2" xfId="17194"/>
    <cellStyle name="Normal 2 2 4 6 4 3 4" xfId="17195"/>
    <cellStyle name="Normal 2 2 4 6 4 3 4 2" xfId="17196"/>
    <cellStyle name="Normal 2 2 4 6 4 3 5" xfId="17197"/>
    <cellStyle name="Normal 2 2 4 6 4 3 5 2" xfId="17198"/>
    <cellStyle name="Normal 2 2 4 6 4 3 6" xfId="17199"/>
    <cellStyle name="Normal 2 2 4 6 4 3 6 2" xfId="17200"/>
    <cellStyle name="Normal 2 2 4 6 4 3 7" xfId="17201"/>
    <cellStyle name="Normal 2 2 4 6 4 3 7 2" xfId="17202"/>
    <cellStyle name="Normal 2 2 4 6 4 3 8" xfId="17203"/>
    <cellStyle name="Normal 2 2 4 6 4 3 8 2" xfId="17204"/>
    <cellStyle name="Normal 2 2 4 6 4 3 9" xfId="17205"/>
    <cellStyle name="Normal 2 2 4 6 4 3 9 2" xfId="17206"/>
    <cellStyle name="Normal 2 2 4 6 4 4" xfId="17207"/>
    <cellStyle name="Normal 2 2 4 6 4 4 2" xfId="17208"/>
    <cellStyle name="Normal 2 2 4 6 4 5" xfId="17209"/>
    <cellStyle name="Normal 2 2 4 6 4 5 2" xfId="17210"/>
    <cellStyle name="Normal 2 2 4 6 4 6" xfId="17211"/>
    <cellStyle name="Normal 2 2 4 6 4 6 2" xfId="17212"/>
    <cellStyle name="Normal 2 2 4 6 4 7" xfId="17213"/>
    <cellStyle name="Normal 2 2 4 6 4 7 2" xfId="17214"/>
    <cellStyle name="Normal 2 2 4 6 4 8" xfId="17215"/>
    <cellStyle name="Normal 2 2 4 6 4 8 2" xfId="17216"/>
    <cellStyle name="Normal 2 2 4 6 4 9" xfId="17217"/>
    <cellStyle name="Normal 2 2 4 6 4 9 2" xfId="17218"/>
    <cellStyle name="Normal 2 2 4 6 5" xfId="17219"/>
    <cellStyle name="Normal 2 2 4 6 5 10" xfId="17220"/>
    <cellStyle name="Normal 2 2 4 6 5 10 2" xfId="17221"/>
    <cellStyle name="Normal 2 2 4 6 5 11" xfId="17222"/>
    <cellStyle name="Normal 2 2 4 6 5 11 2" xfId="17223"/>
    <cellStyle name="Normal 2 2 4 6 5 12" xfId="17224"/>
    <cellStyle name="Normal 2 2 4 6 5 12 2" xfId="17225"/>
    <cellStyle name="Normal 2 2 4 6 5 13" xfId="17226"/>
    <cellStyle name="Normal 2 2 4 6 5 2" xfId="17227"/>
    <cellStyle name="Normal 2 2 4 6 5 2 10" xfId="17228"/>
    <cellStyle name="Normal 2 2 4 6 5 2 10 2" xfId="17229"/>
    <cellStyle name="Normal 2 2 4 6 5 2 11" xfId="17230"/>
    <cellStyle name="Normal 2 2 4 6 5 2 11 2" xfId="17231"/>
    <cellStyle name="Normal 2 2 4 6 5 2 12" xfId="17232"/>
    <cellStyle name="Normal 2 2 4 6 5 2 2" xfId="17233"/>
    <cellStyle name="Normal 2 2 4 6 5 2 2 10" xfId="17234"/>
    <cellStyle name="Normal 2 2 4 6 5 2 2 10 2" xfId="17235"/>
    <cellStyle name="Normal 2 2 4 6 5 2 2 11" xfId="17236"/>
    <cellStyle name="Normal 2 2 4 6 5 2 2 2" xfId="17237"/>
    <cellStyle name="Normal 2 2 4 6 5 2 2 2 2" xfId="17238"/>
    <cellStyle name="Normal 2 2 4 6 5 2 2 3" xfId="17239"/>
    <cellStyle name="Normal 2 2 4 6 5 2 2 3 2" xfId="17240"/>
    <cellStyle name="Normal 2 2 4 6 5 2 2 4" xfId="17241"/>
    <cellStyle name="Normal 2 2 4 6 5 2 2 4 2" xfId="17242"/>
    <cellStyle name="Normal 2 2 4 6 5 2 2 5" xfId="17243"/>
    <cellStyle name="Normal 2 2 4 6 5 2 2 5 2" xfId="17244"/>
    <cellStyle name="Normal 2 2 4 6 5 2 2 6" xfId="17245"/>
    <cellStyle name="Normal 2 2 4 6 5 2 2 6 2" xfId="17246"/>
    <cellStyle name="Normal 2 2 4 6 5 2 2 7" xfId="17247"/>
    <cellStyle name="Normal 2 2 4 6 5 2 2 7 2" xfId="17248"/>
    <cellStyle name="Normal 2 2 4 6 5 2 2 8" xfId="17249"/>
    <cellStyle name="Normal 2 2 4 6 5 2 2 8 2" xfId="17250"/>
    <cellStyle name="Normal 2 2 4 6 5 2 2 9" xfId="17251"/>
    <cellStyle name="Normal 2 2 4 6 5 2 2 9 2" xfId="17252"/>
    <cellStyle name="Normal 2 2 4 6 5 2 3" xfId="17253"/>
    <cellStyle name="Normal 2 2 4 6 5 2 3 2" xfId="17254"/>
    <cellStyle name="Normal 2 2 4 6 5 2 4" xfId="17255"/>
    <cellStyle name="Normal 2 2 4 6 5 2 4 2" xfId="17256"/>
    <cellStyle name="Normal 2 2 4 6 5 2 5" xfId="17257"/>
    <cellStyle name="Normal 2 2 4 6 5 2 5 2" xfId="17258"/>
    <cellStyle name="Normal 2 2 4 6 5 2 6" xfId="17259"/>
    <cellStyle name="Normal 2 2 4 6 5 2 6 2" xfId="17260"/>
    <cellStyle name="Normal 2 2 4 6 5 2 7" xfId="17261"/>
    <cellStyle name="Normal 2 2 4 6 5 2 7 2" xfId="17262"/>
    <cellStyle name="Normal 2 2 4 6 5 2 8" xfId="17263"/>
    <cellStyle name="Normal 2 2 4 6 5 2 8 2" xfId="17264"/>
    <cellStyle name="Normal 2 2 4 6 5 2 9" xfId="17265"/>
    <cellStyle name="Normal 2 2 4 6 5 2 9 2" xfId="17266"/>
    <cellStyle name="Normal 2 2 4 6 5 3" xfId="17267"/>
    <cellStyle name="Normal 2 2 4 6 5 3 10" xfId="17268"/>
    <cellStyle name="Normal 2 2 4 6 5 3 10 2" xfId="17269"/>
    <cellStyle name="Normal 2 2 4 6 5 3 11" xfId="17270"/>
    <cellStyle name="Normal 2 2 4 6 5 3 2" xfId="17271"/>
    <cellStyle name="Normal 2 2 4 6 5 3 2 2" xfId="17272"/>
    <cellStyle name="Normal 2 2 4 6 5 3 3" xfId="17273"/>
    <cellStyle name="Normal 2 2 4 6 5 3 3 2" xfId="17274"/>
    <cellStyle name="Normal 2 2 4 6 5 3 4" xfId="17275"/>
    <cellStyle name="Normal 2 2 4 6 5 3 4 2" xfId="17276"/>
    <cellStyle name="Normal 2 2 4 6 5 3 5" xfId="17277"/>
    <cellStyle name="Normal 2 2 4 6 5 3 5 2" xfId="17278"/>
    <cellStyle name="Normal 2 2 4 6 5 3 6" xfId="17279"/>
    <cellStyle name="Normal 2 2 4 6 5 3 6 2" xfId="17280"/>
    <cellStyle name="Normal 2 2 4 6 5 3 7" xfId="17281"/>
    <cellStyle name="Normal 2 2 4 6 5 3 7 2" xfId="17282"/>
    <cellStyle name="Normal 2 2 4 6 5 3 8" xfId="17283"/>
    <cellStyle name="Normal 2 2 4 6 5 3 8 2" xfId="17284"/>
    <cellStyle name="Normal 2 2 4 6 5 3 9" xfId="17285"/>
    <cellStyle name="Normal 2 2 4 6 5 3 9 2" xfId="17286"/>
    <cellStyle name="Normal 2 2 4 6 5 4" xfId="17287"/>
    <cellStyle name="Normal 2 2 4 6 5 4 2" xfId="17288"/>
    <cellStyle name="Normal 2 2 4 6 5 5" xfId="17289"/>
    <cellStyle name="Normal 2 2 4 6 5 5 2" xfId="17290"/>
    <cellStyle name="Normal 2 2 4 6 5 6" xfId="17291"/>
    <cellStyle name="Normal 2 2 4 6 5 6 2" xfId="17292"/>
    <cellStyle name="Normal 2 2 4 6 5 7" xfId="17293"/>
    <cellStyle name="Normal 2 2 4 6 5 7 2" xfId="17294"/>
    <cellStyle name="Normal 2 2 4 6 5 8" xfId="17295"/>
    <cellStyle name="Normal 2 2 4 6 5 8 2" xfId="17296"/>
    <cellStyle name="Normal 2 2 4 6 5 9" xfId="17297"/>
    <cellStyle name="Normal 2 2 4 6 5 9 2" xfId="17298"/>
    <cellStyle name="Normal 2 2 4 6 6" xfId="41899"/>
    <cellStyle name="Normal 2 2 4 7" xfId="17299"/>
    <cellStyle name="Normal 2 2 4 7 2" xfId="41900"/>
    <cellStyle name="Normal 2 2 4 8" xfId="17300"/>
    <cellStyle name="Normal 2 2 4 8 2" xfId="41901"/>
    <cellStyle name="Normal 2 2 4 9" xfId="17301"/>
    <cellStyle name="Normal 2 2 4 9 2" xfId="41902"/>
    <cellStyle name="Normal 2 2 5" xfId="17302"/>
    <cellStyle name="Normal 2 2 5 2" xfId="41903"/>
    <cellStyle name="Normal 2 2 6" xfId="17303"/>
    <cellStyle name="Normal 2 2 6 2" xfId="41904"/>
    <cellStyle name="Normal 2 2 7" xfId="17304"/>
    <cellStyle name="Normal 2 2 7 2" xfId="41905"/>
    <cellStyle name="Normal 2 2 8" xfId="17305"/>
    <cellStyle name="Normal 2 2 8 2" xfId="41906"/>
    <cellStyle name="Normal 2 2 9" xfId="17306"/>
    <cellStyle name="Normal 2 2 9 2" xfId="41907"/>
    <cellStyle name="Normal 2 20" xfId="17307"/>
    <cellStyle name="Normal 2 20 2" xfId="41908"/>
    <cellStyle name="Normal 2 21" xfId="17308"/>
    <cellStyle name="Normal 2 22" xfId="17309"/>
    <cellStyle name="Normal 2 22 2" xfId="41909"/>
    <cellStyle name="Normal 2 23" xfId="41710"/>
    <cellStyle name="Normal 2 3" xfId="17310"/>
    <cellStyle name="Normal 2 3 10" xfId="17311"/>
    <cellStyle name="Normal 2 3 10 2" xfId="41910"/>
    <cellStyle name="Normal 2 3 11" xfId="17312"/>
    <cellStyle name="Normal 2 3 11 2" xfId="41911"/>
    <cellStyle name="Normal 2 3 12" xfId="17313"/>
    <cellStyle name="Normal 2 3 12 2" xfId="41912"/>
    <cellStyle name="Normal 2 3 13" xfId="17314"/>
    <cellStyle name="Normal 2 3 13 10" xfId="17315"/>
    <cellStyle name="Normal 2 3 13 10 2" xfId="17316"/>
    <cellStyle name="Normal 2 3 13 11" xfId="17317"/>
    <cellStyle name="Normal 2 3 13 11 2" xfId="17318"/>
    <cellStyle name="Normal 2 3 13 12" xfId="17319"/>
    <cellStyle name="Normal 2 3 13 12 2" xfId="17320"/>
    <cellStyle name="Normal 2 3 13 13" xfId="17321"/>
    <cellStyle name="Normal 2 3 13 13 2" xfId="17322"/>
    <cellStyle name="Normal 2 3 13 14" xfId="17323"/>
    <cellStyle name="Normal 2 3 13 14 2" xfId="17324"/>
    <cellStyle name="Normal 2 3 13 15" xfId="17325"/>
    <cellStyle name="Normal 2 3 13 15 2" xfId="17326"/>
    <cellStyle name="Normal 2 3 13 16" xfId="17327"/>
    <cellStyle name="Normal 2 3 13 16 2" xfId="17328"/>
    <cellStyle name="Normal 2 3 13 17" xfId="17329"/>
    <cellStyle name="Normal 2 3 13 2" xfId="17330"/>
    <cellStyle name="Normal 2 3 13 2 2" xfId="41913"/>
    <cellStyle name="Normal 2 3 13 3" xfId="17331"/>
    <cellStyle name="Normal 2 3 13 3 2" xfId="41914"/>
    <cellStyle name="Normal 2 3 13 4" xfId="17332"/>
    <cellStyle name="Normal 2 3 13 4 2" xfId="41915"/>
    <cellStyle name="Normal 2 3 13 5" xfId="17333"/>
    <cellStyle name="Normal 2 3 13 5 2" xfId="41916"/>
    <cellStyle name="Normal 2 3 13 6" xfId="17334"/>
    <cellStyle name="Normal 2 3 13 6 10" xfId="17335"/>
    <cellStyle name="Normal 2 3 13 6 10 2" xfId="17336"/>
    <cellStyle name="Normal 2 3 13 6 11" xfId="17337"/>
    <cellStyle name="Normal 2 3 13 6 11 2" xfId="17338"/>
    <cellStyle name="Normal 2 3 13 6 12" xfId="17339"/>
    <cellStyle name="Normal 2 3 13 6 2" xfId="17340"/>
    <cellStyle name="Normal 2 3 13 6 2 10" xfId="17341"/>
    <cellStyle name="Normal 2 3 13 6 2 10 2" xfId="17342"/>
    <cellStyle name="Normal 2 3 13 6 2 11" xfId="17343"/>
    <cellStyle name="Normal 2 3 13 6 2 2" xfId="17344"/>
    <cellStyle name="Normal 2 3 13 6 2 2 2" xfId="17345"/>
    <cellStyle name="Normal 2 3 13 6 2 3" xfId="17346"/>
    <cellStyle name="Normal 2 3 13 6 2 3 2" xfId="17347"/>
    <cellStyle name="Normal 2 3 13 6 2 4" xfId="17348"/>
    <cellStyle name="Normal 2 3 13 6 2 4 2" xfId="17349"/>
    <cellStyle name="Normal 2 3 13 6 2 5" xfId="17350"/>
    <cellStyle name="Normal 2 3 13 6 2 5 2" xfId="17351"/>
    <cellStyle name="Normal 2 3 13 6 2 6" xfId="17352"/>
    <cellStyle name="Normal 2 3 13 6 2 6 2" xfId="17353"/>
    <cellStyle name="Normal 2 3 13 6 2 7" xfId="17354"/>
    <cellStyle name="Normal 2 3 13 6 2 7 2" xfId="17355"/>
    <cellStyle name="Normal 2 3 13 6 2 8" xfId="17356"/>
    <cellStyle name="Normal 2 3 13 6 2 8 2" xfId="17357"/>
    <cellStyle name="Normal 2 3 13 6 2 9" xfId="17358"/>
    <cellStyle name="Normal 2 3 13 6 2 9 2" xfId="17359"/>
    <cellStyle name="Normal 2 3 13 6 3" xfId="17360"/>
    <cellStyle name="Normal 2 3 13 6 3 2" xfId="17361"/>
    <cellStyle name="Normal 2 3 13 6 4" xfId="17362"/>
    <cellStyle name="Normal 2 3 13 6 4 2" xfId="17363"/>
    <cellStyle name="Normal 2 3 13 6 5" xfId="17364"/>
    <cellStyle name="Normal 2 3 13 6 5 2" xfId="17365"/>
    <cellStyle name="Normal 2 3 13 6 6" xfId="17366"/>
    <cellStyle name="Normal 2 3 13 6 6 2" xfId="17367"/>
    <cellStyle name="Normal 2 3 13 6 7" xfId="17368"/>
    <cellStyle name="Normal 2 3 13 6 7 2" xfId="17369"/>
    <cellStyle name="Normal 2 3 13 6 8" xfId="17370"/>
    <cellStyle name="Normal 2 3 13 6 8 2" xfId="17371"/>
    <cellStyle name="Normal 2 3 13 6 9" xfId="17372"/>
    <cellStyle name="Normal 2 3 13 6 9 2" xfId="17373"/>
    <cellStyle name="Normal 2 3 13 7" xfId="17374"/>
    <cellStyle name="Normal 2 3 13 7 10" xfId="17375"/>
    <cellStyle name="Normal 2 3 13 7 10 2" xfId="17376"/>
    <cellStyle name="Normal 2 3 13 7 11" xfId="17377"/>
    <cellStyle name="Normal 2 3 13 7 2" xfId="17378"/>
    <cellStyle name="Normal 2 3 13 7 2 2" xfId="17379"/>
    <cellStyle name="Normal 2 3 13 7 3" xfId="17380"/>
    <cellStyle name="Normal 2 3 13 7 3 2" xfId="17381"/>
    <cellStyle name="Normal 2 3 13 7 4" xfId="17382"/>
    <cellStyle name="Normal 2 3 13 7 4 2" xfId="17383"/>
    <cellStyle name="Normal 2 3 13 7 5" xfId="17384"/>
    <cellStyle name="Normal 2 3 13 7 5 2" xfId="17385"/>
    <cellStyle name="Normal 2 3 13 7 6" xfId="17386"/>
    <cellStyle name="Normal 2 3 13 7 6 2" xfId="17387"/>
    <cellStyle name="Normal 2 3 13 7 7" xfId="17388"/>
    <cellStyle name="Normal 2 3 13 7 7 2" xfId="17389"/>
    <cellStyle name="Normal 2 3 13 7 8" xfId="17390"/>
    <cellStyle name="Normal 2 3 13 7 8 2" xfId="17391"/>
    <cellStyle name="Normal 2 3 13 7 9" xfId="17392"/>
    <cellStyle name="Normal 2 3 13 7 9 2" xfId="17393"/>
    <cellStyle name="Normal 2 3 13 8" xfId="17394"/>
    <cellStyle name="Normal 2 3 13 8 2" xfId="17395"/>
    <cellStyle name="Normal 2 3 13 9" xfId="17396"/>
    <cellStyle name="Normal 2 3 13 9 2" xfId="17397"/>
    <cellStyle name="Normal 2 3 14" xfId="17398"/>
    <cellStyle name="Normal 2 3 14 10" xfId="17399"/>
    <cellStyle name="Normal 2 3 14 10 2" xfId="17400"/>
    <cellStyle name="Normal 2 3 14 11" xfId="17401"/>
    <cellStyle name="Normal 2 3 14 11 2" xfId="17402"/>
    <cellStyle name="Normal 2 3 14 12" xfId="17403"/>
    <cellStyle name="Normal 2 3 14 12 2" xfId="17404"/>
    <cellStyle name="Normal 2 3 14 13" xfId="17405"/>
    <cellStyle name="Normal 2 3 14 2" xfId="17406"/>
    <cellStyle name="Normal 2 3 14 2 10" xfId="17407"/>
    <cellStyle name="Normal 2 3 14 2 10 2" xfId="17408"/>
    <cellStyle name="Normal 2 3 14 2 11" xfId="17409"/>
    <cellStyle name="Normal 2 3 14 2 11 2" xfId="17410"/>
    <cellStyle name="Normal 2 3 14 2 12" xfId="17411"/>
    <cellStyle name="Normal 2 3 14 2 2" xfId="17412"/>
    <cellStyle name="Normal 2 3 14 2 2 10" xfId="17413"/>
    <cellStyle name="Normal 2 3 14 2 2 10 2" xfId="17414"/>
    <cellStyle name="Normal 2 3 14 2 2 11" xfId="17415"/>
    <cellStyle name="Normal 2 3 14 2 2 2" xfId="17416"/>
    <cellStyle name="Normal 2 3 14 2 2 2 2" xfId="17417"/>
    <cellStyle name="Normal 2 3 14 2 2 3" xfId="17418"/>
    <cellStyle name="Normal 2 3 14 2 2 3 2" xfId="17419"/>
    <cellStyle name="Normal 2 3 14 2 2 4" xfId="17420"/>
    <cellStyle name="Normal 2 3 14 2 2 4 2" xfId="17421"/>
    <cellStyle name="Normal 2 3 14 2 2 5" xfId="17422"/>
    <cellStyle name="Normal 2 3 14 2 2 5 2" xfId="17423"/>
    <cellStyle name="Normal 2 3 14 2 2 6" xfId="17424"/>
    <cellStyle name="Normal 2 3 14 2 2 6 2" xfId="17425"/>
    <cellStyle name="Normal 2 3 14 2 2 7" xfId="17426"/>
    <cellStyle name="Normal 2 3 14 2 2 7 2" xfId="17427"/>
    <cellStyle name="Normal 2 3 14 2 2 8" xfId="17428"/>
    <cellStyle name="Normal 2 3 14 2 2 8 2" xfId="17429"/>
    <cellStyle name="Normal 2 3 14 2 2 9" xfId="17430"/>
    <cellStyle name="Normal 2 3 14 2 2 9 2" xfId="17431"/>
    <cellStyle name="Normal 2 3 14 2 3" xfId="17432"/>
    <cellStyle name="Normal 2 3 14 2 3 2" xfId="17433"/>
    <cellStyle name="Normal 2 3 14 2 4" xfId="17434"/>
    <cellStyle name="Normal 2 3 14 2 4 2" xfId="17435"/>
    <cellStyle name="Normal 2 3 14 2 5" xfId="17436"/>
    <cellStyle name="Normal 2 3 14 2 5 2" xfId="17437"/>
    <cellStyle name="Normal 2 3 14 2 6" xfId="17438"/>
    <cellStyle name="Normal 2 3 14 2 6 2" xfId="17439"/>
    <cellStyle name="Normal 2 3 14 2 7" xfId="17440"/>
    <cellStyle name="Normal 2 3 14 2 7 2" xfId="17441"/>
    <cellStyle name="Normal 2 3 14 2 8" xfId="17442"/>
    <cellStyle name="Normal 2 3 14 2 8 2" xfId="17443"/>
    <cellStyle name="Normal 2 3 14 2 9" xfId="17444"/>
    <cellStyle name="Normal 2 3 14 2 9 2" xfId="17445"/>
    <cellStyle name="Normal 2 3 14 3" xfId="17446"/>
    <cellStyle name="Normal 2 3 14 3 10" xfId="17447"/>
    <cellStyle name="Normal 2 3 14 3 10 2" xfId="17448"/>
    <cellStyle name="Normal 2 3 14 3 11" xfId="17449"/>
    <cellStyle name="Normal 2 3 14 3 2" xfId="17450"/>
    <cellStyle name="Normal 2 3 14 3 2 2" xfId="17451"/>
    <cellStyle name="Normal 2 3 14 3 3" xfId="17452"/>
    <cellStyle name="Normal 2 3 14 3 3 2" xfId="17453"/>
    <cellStyle name="Normal 2 3 14 3 4" xfId="17454"/>
    <cellStyle name="Normal 2 3 14 3 4 2" xfId="17455"/>
    <cellStyle name="Normal 2 3 14 3 5" xfId="17456"/>
    <cellStyle name="Normal 2 3 14 3 5 2" xfId="17457"/>
    <cellStyle name="Normal 2 3 14 3 6" xfId="17458"/>
    <cellStyle name="Normal 2 3 14 3 6 2" xfId="17459"/>
    <cellStyle name="Normal 2 3 14 3 7" xfId="17460"/>
    <cellStyle name="Normal 2 3 14 3 7 2" xfId="17461"/>
    <cellStyle name="Normal 2 3 14 3 8" xfId="17462"/>
    <cellStyle name="Normal 2 3 14 3 8 2" xfId="17463"/>
    <cellStyle name="Normal 2 3 14 3 9" xfId="17464"/>
    <cellStyle name="Normal 2 3 14 3 9 2" xfId="17465"/>
    <cellStyle name="Normal 2 3 14 4" xfId="17466"/>
    <cellStyle name="Normal 2 3 14 4 2" xfId="17467"/>
    <cellStyle name="Normal 2 3 14 5" xfId="17468"/>
    <cellStyle name="Normal 2 3 14 5 2" xfId="17469"/>
    <cellStyle name="Normal 2 3 14 6" xfId="17470"/>
    <cellStyle name="Normal 2 3 14 6 2" xfId="17471"/>
    <cellStyle name="Normal 2 3 14 7" xfId="17472"/>
    <cellStyle name="Normal 2 3 14 7 2" xfId="17473"/>
    <cellStyle name="Normal 2 3 14 8" xfId="17474"/>
    <cellStyle name="Normal 2 3 14 8 2" xfId="17475"/>
    <cellStyle name="Normal 2 3 14 9" xfId="17476"/>
    <cellStyle name="Normal 2 3 14 9 2" xfId="17477"/>
    <cellStyle name="Normal 2 3 15" xfId="17478"/>
    <cellStyle name="Normal 2 3 15 10" xfId="17479"/>
    <cellStyle name="Normal 2 3 15 10 2" xfId="17480"/>
    <cellStyle name="Normal 2 3 15 11" xfId="17481"/>
    <cellStyle name="Normal 2 3 15 11 2" xfId="17482"/>
    <cellStyle name="Normal 2 3 15 12" xfId="17483"/>
    <cellStyle name="Normal 2 3 15 12 2" xfId="17484"/>
    <cellStyle name="Normal 2 3 15 13" xfId="17485"/>
    <cellStyle name="Normal 2 3 15 2" xfId="17486"/>
    <cellStyle name="Normal 2 3 15 2 10" xfId="17487"/>
    <cellStyle name="Normal 2 3 15 2 10 2" xfId="17488"/>
    <cellStyle name="Normal 2 3 15 2 11" xfId="17489"/>
    <cellStyle name="Normal 2 3 15 2 11 2" xfId="17490"/>
    <cellStyle name="Normal 2 3 15 2 12" xfId="17491"/>
    <cellStyle name="Normal 2 3 15 2 2" xfId="17492"/>
    <cellStyle name="Normal 2 3 15 2 2 10" xfId="17493"/>
    <cellStyle name="Normal 2 3 15 2 2 10 2" xfId="17494"/>
    <cellStyle name="Normal 2 3 15 2 2 11" xfId="17495"/>
    <cellStyle name="Normal 2 3 15 2 2 2" xfId="17496"/>
    <cellStyle name="Normal 2 3 15 2 2 2 2" xfId="17497"/>
    <cellStyle name="Normal 2 3 15 2 2 3" xfId="17498"/>
    <cellStyle name="Normal 2 3 15 2 2 3 2" xfId="17499"/>
    <cellStyle name="Normal 2 3 15 2 2 4" xfId="17500"/>
    <cellStyle name="Normal 2 3 15 2 2 4 2" xfId="17501"/>
    <cellStyle name="Normal 2 3 15 2 2 5" xfId="17502"/>
    <cellStyle name="Normal 2 3 15 2 2 5 2" xfId="17503"/>
    <cellStyle name="Normal 2 3 15 2 2 6" xfId="17504"/>
    <cellStyle name="Normal 2 3 15 2 2 6 2" xfId="17505"/>
    <cellStyle name="Normal 2 3 15 2 2 7" xfId="17506"/>
    <cellStyle name="Normal 2 3 15 2 2 7 2" xfId="17507"/>
    <cellStyle name="Normal 2 3 15 2 2 8" xfId="17508"/>
    <cellStyle name="Normal 2 3 15 2 2 8 2" xfId="17509"/>
    <cellStyle name="Normal 2 3 15 2 2 9" xfId="17510"/>
    <cellStyle name="Normal 2 3 15 2 2 9 2" xfId="17511"/>
    <cellStyle name="Normal 2 3 15 2 3" xfId="17512"/>
    <cellStyle name="Normal 2 3 15 2 3 2" xfId="17513"/>
    <cellStyle name="Normal 2 3 15 2 4" xfId="17514"/>
    <cellStyle name="Normal 2 3 15 2 4 2" xfId="17515"/>
    <cellStyle name="Normal 2 3 15 2 5" xfId="17516"/>
    <cellStyle name="Normal 2 3 15 2 5 2" xfId="17517"/>
    <cellStyle name="Normal 2 3 15 2 6" xfId="17518"/>
    <cellStyle name="Normal 2 3 15 2 6 2" xfId="17519"/>
    <cellStyle name="Normal 2 3 15 2 7" xfId="17520"/>
    <cellStyle name="Normal 2 3 15 2 7 2" xfId="17521"/>
    <cellStyle name="Normal 2 3 15 2 8" xfId="17522"/>
    <cellStyle name="Normal 2 3 15 2 8 2" xfId="17523"/>
    <cellStyle name="Normal 2 3 15 2 9" xfId="17524"/>
    <cellStyle name="Normal 2 3 15 2 9 2" xfId="17525"/>
    <cellStyle name="Normal 2 3 15 3" xfId="17526"/>
    <cellStyle name="Normal 2 3 15 3 10" xfId="17527"/>
    <cellStyle name="Normal 2 3 15 3 10 2" xfId="17528"/>
    <cellStyle name="Normal 2 3 15 3 11" xfId="17529"/>
    <cellStyle name="Normal 2 3 15 3 2" xfId="17530"/>
    <cellStyle name="Normal 2 3 15 3 2 2" xfId="17531"/>
    <cellStyle name="Normal 2 3 15 3 3" xfId="17532"/>
    <cellStyle name="Normal 2 3 15 3 3 2" xfId="17533"/>
    <cellStyle name="Normal 2 3 15 3 4" xfId="17534"/>
    <cellStyle name="Normal 2 3 15 3 4 2" xfId="17535"/>
    <cellStyle name="Normal 2 3 15 3 5" xfId="17536"/>
    <cellStyle name="Normal 2 3 15 3 5 2" xfId="17537"/>
    <cellStyle name="Normal 2 3 15 3 6" xfId="17538"/>
    <cellStyle name="Normal 2 3 15 3 6 2" xfId="17539"/>
    <cellStyle name="Normal 2 3 15 3 7" xfId="17540"/>
    <cellStyle name="Normal 2 3 15 3 7 2" xfId="17541"/>
    <cellStyle name="Normal 2 3 15 3 8" xfId="17542"/>
    <cellStyle name="Normal 2 3 15 3 8 2" xfId="17543"/>
    <cellStyle name="Normal 2 3 15 3 9" xfId="17544"/>
    <cellStyle name="Normal 2 3 15 3 9 2" xfId="17545"/>
    <cellStyle name="Normal 2 3 15 4" xfId="17546"/>
    <cellStyle name="Normal 2 3 15 4 2" xfId="17547"/>
    <cellStyle name="Normal 2 3 15 5" xfId="17548"/>
    <cellStyle name="Normal 2 3 15 5 2" xfId="17549"/>
    <cellStyle name="Normal 2 3 15 6" xfId="17550"/>
    <cellStyle name="Normal 2 3 15 6 2" xfId="17551"/>
    <cellStyle name="Normal 2 3 15 7" xfId="17552"/>
    <cellStyle name="Normal 2 3 15 7 2" xfId="17553"/>
    <cellStyle name="Normal 2 3 15 8" xfId="17554"/>
    <cellStyle name="Normal 2 3 15 8 2" xfId="17555"/>
    <cellStyle name="Normal 2 3 15 9" xfId="17556"/>
    <cellStyle name="Normal 2 3 15 9 2" xfId="17557"/>
    <cellStyle name="Normal 2 3 16" xfId="17558"/>
    <cellStyle name="Normal 2 3 16 10" xfId="17559"/>
    <cellStyle name="Normal 2 3 16 10 2" xfId="17560"/>
    <cellStyle name="Normal 2 3 16 11" xfId="17561"/>
    <cellStyle name="Normal 2 3 16 11 2" xfId="17562"/>
    <cellStyle name="Normal 2 3 16 12" xfId="17563"/>
    <cellStyle name="Normal 2 3 16 12 2" xfId="17564"/>
    <cellStyle name="Normal 2 3 16 13" xfId="17565"/>
    <cellStyle name="Normal 2 3 16 2" xfId="17566"/>
    <cellStyle name="Normal 2 3 16 2 10" xfId="17567"/>
    <cellStyle name="Normal 2 3 16 2 10 2" xfId="17568"/>
    <cellStyle name="Normal 2 3 16 2 11" xfId="17569"/>
    <cellStyle name="Normal 2 3 16 2 11 2" xfId="17570"/>
    <cellStyle name="Normal 2 3 16 2 12" xfId="17571"/>
    <cellStyle name="Normal 2 3 16 2 2" xfId="17572"/>
    <cellStyle name="Normal 2 3 16 2 2 10" xfId="17573"/>
    <cellStyle name="Normal 2 3 16 2 2 10 2" xfId="17574"/>
    <cellStyle name="Normal 2 3 16 2 2 11" xfId="17575"/>
    <cellStyle name="Normal 2 3 16 2 2 2" xfId="17576"/>
    <cellStyle name="Normal 2 3 16 2 2 2 2" xfId="17577"/>
    <cellStyle name="Normal 2 3 16 2 2 3" xfId="17578"/>
    <cellStyle name="Normal 2 3 16 2 2 3 2" xfId="17579"/>
    <cellStyle name="Normal 2 3 16 2 2 4" xfId="17580"/>
    <cellStyle name="Normal 2 3 16 2 2 4 2" xfId="17581"/>
    <cellStyle name="Normal 2 3 16 2 2 5" xfId="17582"/>
    <cellStyle name="Normal 2 3 16 2 2 5 2" xfId="17583"/>
    <cellStyle name="Normal 2 3 16 2 2 6" xfId="17584"/>
    <cellStyle name="Normal 2 3 16 2 2 6 2" xfId="17585"/>
    <cellStyle name="Normal 2 3 16 2 2 7" xfId="17586"/>
    <cellStyle name="Normal 2 3 16 2 2 7 2" xfId="17587"/>
    <cellStyle name="Normal 2 3 16 2 2 8" xfId="17588"/>
    <cellStyle name="Normal 2 3 16 2 2 8 2" xfId="17589"/>
    <cellStyle name="Normal 2 3 16 2 2 9" xfId="17590"/>
    <cellStyle name="Normal 2 3 16 2 2 9 2" xfId="17591"/>
    <cellStyle name="Normal 2 3 16 2 3" xfId="17592"/>
    <cellStyle name="Normal 2 3 16 2 3 2" xfId="17593"/>
    <cellStyle name="Normal 2 3 16 2 4" xfId="17594"/>
    <cellStyle name="Normal 2 3 16 2 4 2" xfId="17595"/>
    <cellStyle name="Normal 2 3 16 2 5" xfId="17596"/>
    <cellStyle name="Normal 2 3 16 2 5 2" xfId="17597"/>
    <cellStyle name="Normal 2 3 16 2 6" xfId="17598"/>
    <cellStyle name="Normal 2 3 16 2 6 2" xfId="17599"/>
    <cellStyle name="Normal 2 3 16 2 7" xfId="17600"/>
    <cellStyle name="Normal 2 3 16 2 7 2" xfId="17601"/>
    <cellStyle name="Normal 2 3 16 2 8" xfId="17602"/>
    <cellStyle name="Normal 2 3 16 2 8 2" xfId="17603"/>
    <cellStyle name="Normal 2 3 16 2 9" xfId="17604"/>
    <cellStyle name="Normal 2 3 16 2 9 2" xfId="17605"/>
    <cellStyle name="Normal 2 3 16 3" xfId="17606"/>
    <cellStyle name="Normal 2 3 16 3 10" xfId="17607"/>
    <cellStyle name="Normal 2 3 16 3 10 2" xfId="17608"/>
    <cellStyle name="Normal 2 3 16 3 11" xfId="17609"/>
    <cellStyle name="Normal 2 3 16 3 2" xfId="17610"/>
    <cellStyle name="Normal 2 3 16 3 2 2" xfId="17611"/>
    <cellStyle name="Normal 2 3 16 3 3" xfId="17612"/>
    <cellStyle name="Normal 2 3 16 3 3 2" xfId="17613"/>
    <cellStyle name="Normal 2 3 16 3 4" xfId="17614"/>
    <cellStyle name="Normal 2 3 16 3 4 2" xfId="17615"/>
    <cellStyle name="Normal 2 3 16 3 5" xfId="17616"/>
    <cellStyle name="Normal 2 3 16 3 5 2" xfId="17617"/>
    <cellStyle name="Normal 2 3 16 3 6" xfId="17618"/>
    <cellStyle name="Normal 2 3 16 3 6 2" xfId="17619"/>
    <cellStyle name="Normal 2 3 16 3 7" xfId="17620"/>
    <cellStyle name="Normal 2 3 16 3 7 2" xfId="17621"/>
    <cellStyle name="Normal 2 3 16 3 8" xfId="17622"/>
    <cellStyle name="Normal 2 3 16 3 8 2" xfId="17623"/>
    <cellStyle name="Normal 2 3 16 3 9" xfId="17624"/>
    <cellStyle name="Normal 2 3 16 3 9 2" xfId="17625"/>
    <cellStyle name="Normal 2 3 16 4" xfId="17626"/>
    <cellStyle name="Normal 2 3 16 4 2" xfId="17627"/>
    <cellStyle name="Normal 2 3 16 5" xfId="17628"/>
    <cellStyle name="Normal 2 3 16 5 2" xfId="17629"/>
    <cellStyle name="Normal 2 3 16 6" xfId="17630"/>
    <cellStyle name="Normal 2 3 16 6 2" xfId="17631"/>
    <cellStyle name="Normal 2 3 16 7" xfId="17632"/>
    <cellStyle name="Normal 2 3 16 7 2" xfId="17633"/>
    <cellStyle name="Normal 2 3 16 8" xfId="17634"/>
    <cellStyle name="Normal 2 3 16 8 2" xfId="17635"/>
    <cellStyle name="Normal 2 3 16 9" xfId="17636"/>
    <cellStyle name="Normal 2 3 16 9 2" xfId="17637"/>
    <cellStyle name="Normal 2 3 17" xfId="17638"/>
    <cellStyle name="Normal 2 3 18" xfId="17639"/>
    <cellStyle name="Normal 2 3 19" xfId="17640"/>
    <cellStyle name="Normal 2 3 2" xfId="17641"/>
    <cellStyle name="Normal 2 3 2 10" xfId="17642"/>
    <cellStyle name="Normal 2 3 2 10 10" xfId="17643"/>
    <cellStyle name="Normal 2 3 2 10 10 2" xfId="17644"/>
    <cellStyle name="Normal 2 3 2 10 11" xfId="17645"/>
    <cellStyle name="Normal 2 3 2 10 11 2" xfId="17646"/>
    <cellStyle name="Normal 2 3 2 10 12" xfId="17647"/>
    <cellStyle name="Normal 2 3 2 10 12 2" xfId="17648"/>
    <cellStyle name="Normal 2 3 2 10 13" xfId="17649"/>
    <cellStyle name="Normal 2 3 2 10 2" xfId="17650"/>
    <cellStyle name="Normal 2 3 2 10 2 10" xfId="17651"/>
    <cellStyle name="Normal 2 3 2 10 2 10 2" xfId="17652"/>
    <cellStyle name="Normal 2 3 2 10 2 11" xfId="17653"/>
    <cellStyle name="Normal 2 3 2 10 2 11 2" xfId="17654"/>
    <cellStyle name="Normal 2 3 2 10 2 12" xfId="17655"/>
    <cellStyle name="Normal 2 3 2 10 2 2" xfId="17656"/>
    <cellStyle name="Normal 2 3 2 10 2 2 10" xfId="17657"/>
    <cellStyle name="Normal 2 3 2 10 2 2 10 2" xfId="17658"/>
    <cellStyle name="Normal 2 3 2 10 2 2 11" xfId="17659"/>
    <cellStyle name="Normal 2 3 2 10 2 2 2" xfId="17660"/>
    <cellStyle name="Normal 2 3 2 10 2 2 2 2" xfId="17661"/>
    <cellStyle name="Normal 2 3 2 10 2 2 3" xfId="17662"/>
    <cellStyle name="Normal 2 3 2 10 2 2 3 2" xfId="17663"/>
    <cellStyle name="Normal 2 3 2 10 2 2 4" xfId="17664"/>
    <cellStyle name="Normal 2 3 2 10 2 2 4 2" xfId="17665"/>
    <cellStyle name="Normal 2 3 2 10 2 2 5" xfId="17666"/>
    <cellStyle name="Normal 2 3 2 10 2 2 5 2" xfId="17667"/>
    <cellStyle name="Normal 2 3 2 10 2 2 6" xfId="17668"/>
    <cellStyle name="Normal 2 3 2 10 2 2 6 2" xfId="17669"/>
    <cellStyle name="Normal 2 3 2 10 2 2 7" xfId="17670"/>
    <cellStyle name="Normal 2 3 2 10 2 2 7 2" xfId="17671"/>
    <cellStyle name="Normal 2 3 2 10 2 2 8" xfId="17672"/>
    <cellStyle name="Normal 2 3 2 10 2 2 8 2" xfId="17673"/>
    <cellStyle name="Normal 2 3 2 10 2 2 9" xfId="17674"/>
    <cellStyle name="Normal 2 3 2 10 2 2 9 2" xfId="17675"/>
    <cellStyle name="Normal 2 3 2 10 2 3" xfId="17676"/>
    <cellStyle name="Normal 2 3 2 10 2 3 2" xfId="17677"/>
    <cellStyle name="Normal 2 3 2 10 2 4" xfId="17678"/>
    <cellStyle name="Normal 2 3 2 10 2 4 2" xfId="17679"/>
    <cellStyle name="Normal 2 3 2 10 2 5" xfId="17680"/>
    <cellStyle name="Normal 2 3 2 10 2 5 2" xfId="17681"/>
    <cellStyle name="Normal 2 3 2 10 2 6" xfId="17682"/>
    <cellStyle name="Normal 2 3 2 10 2 6 2" xfId="17683"/>
    <cellStyle name="Normal 2 3 2 10 2 7" xfId="17684"/>
    <cellStyle name="Normal 2 3 2 10 2 7 2" xfId="17685"/>
    <cellStyle name="Normal 2 3 2 10 2 8" xfId="17686"/>
    <cellStyle name="Normal 2 3 2 10 2 8 2" xfId="17687"/>
    <cellStyle name="Normal 2 3 2 10 2 9" xfId="17688"/>
    <cellStyle name="Normal 2 3 2 10 2 9 2" xfId="17689"/>
    <cellStyle name="Normal 2 3 2 10 3" xfId="17690"/>
    <cellStyle name="Normal 2 3 2 10 3 10" xfId="17691"/>
    <cellStyle name="Normal 2 3 2 10 3 10 2" xfId="17692"/>
    <cellStyle name="Normal 2 3 2 10 3 11" xfId="17693"/>
    <cellStyle name="Normal 2 3 2 10 3 2" xfId="17694"/>
    <cellStyle name="Normal 2 3 2 10 3 2 2" xfId="17695"/>
    <cellStyle name="Normal 2 3 2 10 3 3" xfId="17696"/>
    <cellStyle name="Normal 2 3 2 10 3 3 2" xfId="17697"/>
    <cellStyle name="Normal 2 3 2 10 3 4" xfId="17698"/>
    <cellStyle name="Normal 2 3 2 10 3 4 2" xfId="17699"/>
    <cellStyle name="Normal 2 3 2 10 3 5" xfId="17700"/>
    <cellStyle name="Normal 2 3 2 10 3 5 2" xfId="17701"/>
    <cellStyle name="Normal 2 3 2 10 3 6" xfId="17702"/>
    <cellStyle name="Normal 2 3 2 10 3 6 2" xfId="17703"/>
    <cellStyle name="Normal 2 3 2 10 3 7" xfId="17704"/>
    <cellStyle name="Normal 2 3 2 10 3 7 2" xfId="17705"/>
    <cellStyle name="Normal 2 3 2 10 3 8" xfId="17706"/>
    <cellStyle name="Normal 2 3 2 10 3 8 2" xfId="17707"/>
    <cellStyle name="Normal 2 3 2 10 3 9" xfId="17708"/>
    <cellStyle name="Normal 2 3 2 10 3 9 2" xfId="17709"/>
    <cellStyle name="Normal 2 3 2 10 4" xfId="17710"/>
    <cellStyle name="Normal 2 3 2 10 4 2" xfId="17711"/>
    <cellStyle name="Normal 2 3 2 10 5" xfId="17712"/>
    <cellStyle name="Normal 2 3 2 10 5 2" xfId="17713"/>
    <cellStyle name="Normal 2 3 2 10 6" xfId="17714"/>
    <cellStyle name="Normal 2 3 2 10 6 2" xfId="17715"/>
    <cellStyle name="Normal 2 3 2 10 7" xfId="17716"/>
    <cellStyle name="Normal 2 3 2 10 7 2" xfId="17717"/>
    <cellStyle name="Normal 2 3 2 10 8" xfId="17718"/>
    <cellStyle name="Normal 2 3 2 10 8 2" xfId="17719"/>
    <cellStyle name="Normal 2 3 2 10 9" xfId="17720"/>
    <cellStyle name="Normal 2 3 2 10 9 2" xfId="17721"/>
    <cellStyle name="Normal 2 3 2 11" xfId="17722"/>
    <cellStyle name="Normal 2 3 2 11 10" xfId="17723"/>
    <cellStyle name="Normal 2 3 2 11 10 2" xfId="17724"/>
    <cellStyle name="Normal 2 3 2 11 11" xfId="17725"/>
    <cellStyle name="Normal 2 3 2 11 11 2" xfId="17726"/>
    <cellStyle name="Normal 2 3 2 11 12" xfId="17727"/>
    <cellStyle name="Normal 2 3 2 11 12 2" xfId="17728"/>
    <cellStyle name="Normal 2 3 2 11 13" xfId="17729"/>
    <cellStyle name="Normal 2 3 2 11 2" xfId="17730"/>
    <cellStyle name="Normal 2 3 2 11 2 10" xfId="17731"/>
    <cellStyle name="Normal 2 3 2 11 2 10 2" xfId="17732"/>
    <cellStyle name="Normal 2 3 2 11 2 11" xfId="17733"/>
    <cellStyle name="Normal 2 3 2 11 2 11 2" xfId="17734"/>
    <cellStyle name="Normal 2 3 2 11 2 12" xfId="17735"/>
    <cellStyle name="Normal 2 3 2 11 2 2" xfId="17736"/>
    <cellStyle name="Normal 2 3 2 11 2 2 10" xfId="17737"/>
    <cellStyle name="Normal 2 3 2 11 2 2 10 2" xfId="17738"/>
    <cellStyle name="Normal 2 3 2 11 2 2 11" xfId="17739"/>
    <cellStyle name="Normal 2 3 2 11 2 2 2" xfId="17740"/>
    <cellStyle name="Normal 2 3 2 11 2 2 2 2" xfId="17741"/>
    <cellStyle name="Normal 2 3 2 11 2 2 3" xfId="17742"/>
    <cellStyle name="Normal 2 3 2 11 2 2 3 2" xfId="17743"/>
    <cellStyle name="Normal 2 3 2 11 2 2 4" xfId="17744"/>
    <cellStyle name="Normal 2 3 2 11 2 2 4 2" xfId="17745"/>
    <cellStyle name="Normal 2 3 2 11 2 2 5" xfId="17746"/>
    <cellStyle name="Normal 2 3 2 11 2 2 5 2" xfId="17747"/>
    <cellStyle name="Normal 2 3 2 11 2 2 6" xfId="17748"/>
    <cellStyle name="Normal 2 3 2 11 2 2 6 2" xfId="17749"/>
    <cellStyle name="Normal 2 3 2 11 2 2 7" xfId="17750"/>
    <cellStyle name="Normal 2 3 2 11 2 2 7 2" xfId="17751"/>
    <cellStyle name="Normal 2 3 2 11 2 2 8" xfId="17752"/>
    <cellStyle name="Normal 2 3 2 11 2 2 8 2" xfId="17753"/>
    <cellStyle name="Normal 2 3 2 11 2 2 9" xfId="17754"/>
    <cellStyle name="Normal 2 3 2 11 2 2 9 2" xfId="17755"/>
    <cellStyle name="Normal 2 3 2 11 2 3" xfId="17756"/>
    <cellStyle name="Normal 2 3 2 11 2 3 2" xfId="17757"/>
    <cellStyle name="Normal 2 3 2 11 2 4" xfId="17758"/>
    <cellStyle name="Normal 2 3 2 11 2 4 2" xfId="17759"/>
    <cellStyle name="Normal 2 3 2 11 2 5" xfId="17760"/>
    <cellStyle name="Normal 2 3 2 11 2 5 2" xfId="17761"/>
    <cellStyle name="Normal 2 3 2 11 2 6" xfId="17762"/>
    <cellStyle name="Normal 2 3 2 11 2 6 2" xfId="17763"/>
    <cellStyle name="Normal 2 3 2 11 2 7" xfId="17764"/>
    <cellStyle name="Normal 2 3 2 11 2 7 2" xfId="17765"/>
    <cellStyle name="Normal 2 3 2 11 2 8" xfId="17766"/>
    <cellStyle name="Normal 2 3 2 11 2 8 2" xfId="17767"/>
    <cellStyle name="Normal 2 3 2 11 2 9" xfId="17768"/>
    <cellStyle name="Normal 2 3 2 11 2 9 2" xfId="17769"/>
    <cellStyle name="Normal 2 3 2 11 3" xfId="17770"/>
    <cellStyle name="Normal 2 3 2 11 3 10" xfId="17771"/>
    <cellStyle name="Normal 2 3 2 11 3 10 2" xfId="17772"/>
    <cellStyle name="Normal 2 3 2 11 3 11" xfId="17773"/>
    <cellStyle name="Normal 2 3 2 11 3 2" xfId="17774"/>
    <cellStyle name="Normal 2 3 2 11 3 2 2" xfId="17775"/>
    <cellStyle name="Normal 2 3 2 11 3 3" xfId="17776"/>
    <cellStyle name="Normal 2 3 2 11 3 3 2" xfId="17777"/>
    <cellStyle name="Normal 2 3 2 11 3 4" xfId="17778"/>
    <cellStyle name="Normal 2 3 2 11 3 4 2" xfId="17779"/>
    <cellStyle name="Normal 2 3 2 11 3 5" xfId="17780"/>
    <cellStyle name="Normal 2 3 2 11 3 5 2" xfId="17781"/>
    <cellStyle name="Normal 2 3 2 11 3 6" xfId="17782"/>
    <cellStyle name="Normal 2 3 2 11 3 6 2" xfId="17783"/>
    <cellStyle name="Normal 2 3 2 11 3 7" xfId="17784"/>
    <cellStyle name="Normal 2 3 2 11 3 7 2" xfId="17785"/>
    <cellStyle name="Normal 2 3 2 11 3 8" xfId="17786"/>
    <cellStyle name="Normal 2 3 2 11 3 8 2" xfId="17787"/>
    <cellStyle name="Normal 2 3 2 11 3 9" xfId="17788"/>
    <cellStyle name="Normal 2 3 2 11 3 9 2" xfId="17789"/>
    <cellStyle name="Normal 2 3 2 11 4" xfId="17790"/>
    <cellStyle name="Normal 2 3 2 11 4 2" xfId="17791"/>
    <cellStyle name="Normal 2 3 2 11 5" xfId="17792"/>
    <cellStyle name="Normal 2 3 2 11 5 2" xfId="17793"/>
    <cellStyle name="Normal 2 3 2 11 6" xfId="17794"/>
    <cellStyle name="Normal 2 3 2 11 6 2" xfId="17795"/>
    <cellStyle name="Normal 2 3 2 11 7" xfId="17796"/>
    <cellStyle name="Normal 2 3 2 11 7 2" xfId="17797"/>
    <cellStyle name="Normal 2 3 2 11 8" xfId="17798"/>
    <cellStyle name="Normal 2 3 2 11 8 2" xfId="17799"/>
    <cellStyle name="Normal 2 3 2 11 9" xfId="17800"/>
    <cellStyle name="Normal 2 3 2 11 9 2" xfId="17801"/>
    <cellStyle name="Normal 2 3 2 12" xfId="17802"/>
    <cellStyle name="Normal 2 3 2 12 10" xfId="17803"/>
    <cellStyle name="Normal 2 3 2 12 10 2" xfId="17804"/>
    <cellStyle name="Normal 2 3 2 12 11" xfId="17805"/>
    <cellStyle name="Normal 2 3 2 12 11 2" xfId="17806"/>
    <cellStyle name="Normal 2 3 2 12 12" xfId="17807"/>
    <cellStyle name="Normal 2 3 2 12 12 2" xfId="17808"/>
    <cellStyle name="Normal 2 3 2 12 13" xfId="17809"/>
    <cellStyle name="Normal 2 3 2 12 2" xfId="17810"/>
    <cellStyle name="Normal 2 3 2 12 2 10" xfId="17811"/>
    <cellStyle name="Normal 2 3 2 12 2 10 2" xfId="17812"/>
    <cellStyle name="Normal 2 3 2 12 2 11" xfId="17813"/>
    <cellStyle name="Normal 2 3 2 12 2 11 2" xfId="17814"/>
    <cellStyle name="Normal 2 3 2 12 2 12" xfId="17815"/>
    <cellStyle name="Normal 2 3 2 12 2 2" xfId="17816"/>
    <cellStyle name="Normal 2 3 2 12 2 2 10" xfId="17817"/>
    <cellStyle name="Normal 2 3 2 12 2 2 10 2" xfId="17818"/>
    <cellStyle name="Normal 2 3 2 12 2 2 11" xfId="17819"/>
    <cellStyle name="Normal 2 3 2 12 2 2 2" xfId="17820"/>
    <cellStyle name="Normal 2 3 2 12 2 2 2 2" xfId="17821"/>
    <cellStyle name="Normal 2 3 2 12 2 2 3" xfId="17822"/>
    <cellStyle name="Normal 2 3 2 12 2 2 3 2" xfId="17823"/>
    <cellStyle name="Normal 2 3 2 12 2 2 4" xfId="17824"/>
    <cellStyle name="Normal 2 3 2 12 2 2 4 2" xfId="17825"/>
    <cellStyle name="Normal 2 3 2 12 2 2 5" xfId="17826"/>
    <cellStyle name="Normal 2 3 2 12 2 2 5 2" xfId="17827"/>
    <cellStyle name="Normal 2 3 2 12 2 2 6" xfId="17828"/>
    <cellStyle name="Normal 2 3 2 12 2 2 6 2" xfId="17829"/>
    <cellStyle name="Normal 2 3 2 12 2 2 7" xfId="17830"/>
    <cellStyle name="Normal 2 3 2 12 2 2 7 2" xfId="17831"/>
    <cellStyle name="Normal 2 3 2 12 2 2 8" xfId="17832"/>
    <cellStyle name="Normal 2 3 2 12 2 2 8 2" xfId="17833"/>
    <cellStyle name="Normal 2 3 2 12 2 2 9" xfId="17834"/>
    <cellStyle name="Normal 2 3 2 12 2 2 9 2" xfId="17835"/>
    <cellStyle name="Normal 2 3 2 12 2 3" xfId="17836"/>
    <cellStyle name="Normal 2 3 2 12 2 3 2" xfId="17837"/>
    <cellStyle name="Normal 2 3 2 12 2 4" xfId="17838"/>
    <cellStyle name="Normal 2 3 2 12 2 4 2" xfId="17839"/>
    <cellStyle name="Normal 2 3 2 12 2 5" xfId="17840"/>
    <cellStyle name="Normal 2 3 2 12 2 5 2" xfId="17841"/>
    <cellStyle name="Normal 2 3 2 12 2 6" xfId="17842"/>
    <cellStyle name="Normal 2 3 2 12 2 6 2" xfId="17843"/>
    <cellStyle name="Normal 2 3 2 12 2 7" xfId="17844"/>
    <cellStyle name="Normal 2 3 2 12 2 7 2" xfId="17845"/>
    <cellStyle name="Normal 2 3 2 12 2 8" xfId="17846"/>
    <cellStyle name="Normal 2 3 2 12 2 8 2" xfId="17847"/>
    <cellStyle name="Normal 2 3 2 12 2 9" xfId="17848"/>
    <cellStyle name="Normal 2 3 2 12 2 9 2" xfId="17849"/>
    <cellStyle name="Normal 2 3 2 12 3" xfId="17850"/>
    <cellStyle name="Normal 2 3 2 12 3 10" xfId="17851"/>
    <cellStyle name="Normal 2 3 2 12 3 10 2" xfId="17852"/>
    <cellStyle name="Normal 2 3 2 12 3 11" xfId="17853"/>
    <cellStyle name="Normal 2 3 2 12 3 2" xfId="17854"/>
    <cellStyle name="Normal 2 3 2 12 3 2 2" xfId="17855"/>
    <cellStyle name="Normal 2 3 2 12 3 3" xfId="17856"/>
    <cellStyle name="Normal 2 3 2 12 3 3 2" xfId="17857"/>
    <cellStyle name="Normal 2 3 2 12 3 4" xfId="17858"/>
    <cellStyle name="Normal 2 3 2 12 3 4 2" xfId="17859"/>
    <cellStyle name="Normal 2 3 2 12 3 5" xfId="17860"/>
    <cellStyle name="Normal 2 3 2 12 3 5 2" xfId="17861"/>
    <cellStyle name="Normal 2 3 2 12 3 6" xfId="17862"/>
    <cellStyle name="Normal 2 3 2 12 3 6 2" xfId="17863"/>
    <cellStyle name="Normal 2 3 2 12 3 7" xfId="17864"/>
    <cellStyle name="Normal 2 3 2 12 3 7 2" xfId="17865"/>
    <cellStyle name="Normal 2 3 2 12 3 8" xfId="17866"/>
    <cellStyle name="Normal 2 3 2 12 3 8 2" xfId="17867"/>
    <cellStyle name="Normal 2 3 2 12 3 9" xfId="17868"/>
    <cellStyle name="Normal 2 3 2 12 3 9 2" xfId="17869"/>
    <cellStyle name="Normal 2 3 2 12 4" xfId="17870"/>
    <cellStyle name="Normal 2 3 2 12 4 2" xfId="17871"/>
    <cellStyle name="Normal 2 3 2 12 5" xfId="17872"/>
    <cellStyle name="Normal 2 3 2 12 5 2" xfId="17873"/>
    <cellStyle name="Normal 2 3 2 12 6" xfId="17874"/>
    <cellStyle name="Normal 2 3 2 12 6 2" xfId="17875"/>
    <cellStyle name="Normal 2 3 2 12 7" xfId="17876"/>
    <cellStyle name="Normal 2 3 2 12 7 2" xfId="17877"/>
    <cellStyle name="Normal 2 3 2 12 8" xfId="17878"/>
    <cellStyle name="Normal 2 3 2 12 8 2" xfId="17879"/>
    <cellStyle name="Normal 2 3 2 12 9" xfId="17880"/>
    <cellStyle name="Normal 2 3 2 12 9 2" xfId="17881"/>
    <cellStyle name="Normal 2 3 2 13" xfId="17882"/>
    <cellStyle name="Normal 2 3 2 13 2" xfId="17883"/>
    <cellStyle name="Normal 2 3 2 13 2 10" xfId="17884"/>
    <cellStyle name="Normal 2 3 2 13 2 10 2" xfId="17885"/>
    <cellStyle name="Normal 2 3 2 13 2 11" xfId="17886"/>
    <cellStyle name="Normal 2 3 2 13 2 11 2" xfId="17887"/>
    <cellStyle name="Normal 2 3 2 13 2 12" xfId="17888"/>
    <cellStyle name="Normal 2 3 2 13 2 12 2" xfId="17889"/>
    <cellStyle name="Normal 2 3 2 13 2 13" xfId="17890"/>
    <cellStyle name="Normal 2 3 2 13 2 2" xfId="17891"/>
    <cellStyle name="Normal 2 3 2 13 2 2 10" xfId="17892"/>
    <cellStyle name="Normal 2 3 2 13 2 2 10 2" xfId="17893"/>
    <cellStyle name="Normal 2 3 2 13 2 2 11" xfId="17894"/>
    <cellStyle name="Normal 2 3 2 13 2 2 11 2" xfId="17895"/>
    <cellStyle name="Normal 2 3 2 13 2 2 12" xfId="17896"/>
    <cellStyle name="Normal 2 3 2 13 2 2 2" xfId="17897"/>
    <cellStyle name="Normal 2 3 2 13 2 2 2 10" xfId="17898"/>
    <cellStyle name="Normal 2 3 2 13 2 2 2 10 2" xfId="17899"/>
    <cellStyle name="Normal 2 3 2 13 2 2 2 11" xfId="17900"/>
    <cellStyle name="Normal 2 3 2 13 2 2 2 2" xfId="17901"/>
    <cellStyle name="Normal 2 3 2 13 2 2 2 2 2" xfId="17902"/>
    <cellStyle name="Normal 2 3 2 13 2 2 2 3" xfId="17903"/>
    <cellStyle name="Normal 2 3 2 13 2 2 2 3 2" xfId="17904"/>
    <cellStyle name="Normal 2 3 2 13 2 2 2 4" xfId="17905"/>
    <cellStyle name="Normal 2 3 2 13 2 2 2 4 2" xfId="17906"/>
    <cellStyle name="Normal 2 3 2 13 2 2 2 5" xfId="17907"/>
    <cellStyle name="Normal 2 3 2 13 2 2 2 5 2" xfId="17908"/>
    <cellStyle name="Normal 2 3 2 13 2 2 2 6" xfId="17909"/>
    <cellStyle name="Normal 2 3 2 13 2 2 2 6 2" xfId="17910"/>
    <cellStyle name="Normal 2 3 2 13 2 2 2 7" xfId="17911"/>
    <cellStyle name="Normal 2 3 2 13 2 2 2 7 2" xfId="17912"/>
    <cellStyle name="Normal 2 3 2 13 2 2 2 8" xfId="17913"/>
    <cellStyle name="Normal 2 3 2 13 2 2 2 8 2" xfId="17914"/>
    <cellStyle name="Normal 2 3 2 13 2 2 2 9" xfId="17915"/>
    <cellStyle name="Normal 2 3 2 13 2 2 2 9 2" xfId="17916"/>
    <cellStyle name="Normal 2 3 2 13 2 2 3" xfId="17917"/>
    <cellStyle name="Normal 2 3 2 13 2 2 3 2" xfId="17918"/>
    <cellStyle name="Normal 2 3 2 13 2 2 4" xfId="17919"/>
    <cellStyle name="Normal 2 3 2 13 2 2 4 2" xfId="17920"/>
    <cellStyle name="Normal 2 3 2 13 2 2 5" xfId="17921"/>
    <cellStyle name="Normal 2 3 2 13 2 2 5 2" xfId="17922"/>
    <cellStyle name="Normal 2 3 2 13 2 2 6" xfId="17923"/>
    <cellStyle name="Normal 2 3 2 13 2 2 6 2" xfId="17924"/>
    <cellStyle name="Normal 2 3 2 13 2 2 7" xfId="17925"/>
    <cellStyle name="Normal 2 3 2 13 2 2 7 2" xfId="17926"/>
    <cellStyle name="Normal 2 3 2 13 2 2 8" xfId="17927"/>
    <cellStyle name="Normal 2 3 2 13 2 2 8 2" xfId="17928"/>
    <cellStyle name="Normal 2 3 2 13 2 2 9" xfId="17929"/>
    <cellStyle name="Normal 2 3 2 13 2 2 9 2" xfId="17930"/>
    <cellStyle name="Normal 2 3 2 13 2 3" xfId="17931"/>
    <cellStyle name="Normal 2 3 2 13 2 3 10" xfId="17932"/>
    <cellStyle name="Normal 2 3 2 13 2 3 10 2" xfId="17933"/>
    <cellStyle name="Normal 2 3 2 13 2 3 11" xfId="17934"/>
    <cellStyle name="Normal 2 3 2 13 2 3 2" xfId="17935"/>
    <cellStyle name="Normal 2 3 2 13 2 3 2 2" xfId="17936"/>
    <cellStyle name="Normal 2 3 2 13 2 3 3" xfId="17937"/>
    <cellStyle name="Normal 2 3 2 13 2 3 3 2" xfId="17938"/>
    <cellStyle name="Normal 2 3 2 13 2 3 4" xfId="17939"/>
    <cellStyle name="Normal 2 3 2 13 2 3 4 2" xfId="17940"/>
    <cellStyle name="Normal 2 3 2 13 2 3 5" xfId="17941"/>
    <cellStyle name="Normal 2 3 2 13 2 3 5 2" xfId="17942"/>
    <cellStyle name="Normal 2 3 2 13 2 3 6" xfId="17943"/>
    <cellStyle name="Normal 2 3 2 13 2 3 6 2" xfId="17944"/>
    <cellStyle name="Normal 2 3 2 13 2 3 7" xfId="17945"/>
    <cellStyle name="Normal 2 3 2 13 2 3 7 2" xfId="17946"/>
    <cellStyle name="Normal 2 3 2 13 2 3 8" xfId="17947"/>
    <cellStyle name="Normal 2 3 2 13 2 3 8 2" xfId="17948"/>
    <cellStyle name="Normal 2 3 2 13 2 3 9" xfId="17949"/>
    <cellStyle name="Normal 2 3 2 13 2 3 9 2" xfId="17950"/>
    <cellStyle name="Normal 2 3 2 13 2 4" xfId="17951"/>
    <cellStyle name="Normal 2 3 2 13 2 4 2" xfId="17952"/>
    <cellStyle name="Normal 2 3 2 13 2 5" xfId="17953"/>
    <cellStyle name="Normal 2 3 2 13 2 5 2" xfId="17954"/>
    <cellStyle name="Normal 2 3 2 13 2 6" xfId="17955"/>
    <cellStyle name="Normal 2 3 2 13 2 6 2" xfId="17956"/>
    <cellStyle name="Normal 2 3 2 13 2 7" xfId="17957"/>
    <cellStyle name="Normal 2 3 2 13 2 7 2" xfId="17958"/>
    <cellStyle name="Normal 2 3 2 13 2 8" xfId="17959"/>
    <cellStyle name="Normal 2 3 2 13 2 8 2" xfId="17960"/>
    <cellStyle name="Normal 2 3 2 13 2 9" xfId="17961"/>
    <cellStyle name="Normal 2 3 2 13 2 9 2" xfId="17962"/>
    <cellStyle name="Normal 2 3 2 13 3" xfId="17963"/>
    <cellStyle name="Normal 2 3 2 13 3 10" xfId="17964"/>
    <cellStyle name="Normal 2 3 2 13 3 10 2" xfId="17965"/>
    <cellStyle name="Normal 2 3 2 13 3 11" xfId="17966"/>
    <cellStyle name="Normal 2 3 2 13 3 11 2" xfId="17967"/>
    <cellStyle name="Normal 2 3 2 13 3 12" xfId="17968"/>
    <cellStyle name="Normal 2 3 2 13 3 12 2" xfId="17969"/>
    <cellStyle name="Normal 2 3 2 13 3 13" xfId="17970"/>
    <cellStyle name="Normal 2 3 2 13 3 2" xfId="17971"/>
    <cellStyle name="Normal 2 3 2 13 3 2 10" xfId="17972"/>
    <cellStyle name="Normal 2 3 2 13 3 2 10 2" xfId="17973"/>
    <cellStyle name="Normal 2 3 2 13 3 2 11" xfId="17974"/>
    <cellStyle name="Normal 2 3 2 13 3 2 11 2" xfId="17975"/>
    <cellStyle name="Normal 2 3 2 13 3 2 12" xfId="17976"/>
    <cellStyle name="Normal 2 3 2 13 3 2 2" xfId="17977"/>
    <cellStyle name="Normal 2 3 2 13 3 2 2 10" xfId="17978"/>
    <cellStyle name="Normal 2 3 2 13 3 2 2 10 2" xfId="17979"/>
    <cellStyle name="Normal 2 3 2 13 3 2 2 11" xfId="17980"/>
    <cellStyle name="Normal 2 3 2 13 3 2 2 2" xfId="17981"/>
    <cellStyle name="Normal 2 3 2 13 3 2 2 2 2" xfId="17982"/>
    <cellStyle name="Normal 2 3 2 13 3 2 2 3" xfId="17983"/>
    <cellStyle name="Normal 2 3 2 13 3 2 2 3 2" xfId="17984"/>
    <cellStyle name="Normal 2 3 2 13 3 2 2 4" xfId="17985"/>
    <cellStyle name="Normal 2 3 2 13 3 2 2 4 2" xfId="17986"/>
    <cellStyle name="Normal 2 3 2 13 3 2 2 5" xfId="17987"/>
    <cellStyle name="Normal 2 3 2 13 3 2 2 5 2" xfId="17988"/>
    <cellStyle name="Normal 2 3 2 13 3 2 2 6" xfId="17989"/>
    <cellStyle name="Normal 2 3 2 13 3 2 2 6 2" xfId="17990"/>
    <cellStyle name="Normal 2 3 2 13 3 2 2 7" xfId="17991"/>
    <cellStyle name="Normal 2 3 2 13 3 2 2 7 2" xfId="17992"/>
    <cellStyle name="Normal 2 3 2 13 3 2 2 8" xfId="17993"/>
    <cellStyle name="Normal 2 3 2 13 3 2 2 8 2" xfId="17994"/>
    <cellStyle name="Normal 2 3 2 13 3 2 2 9" xfId="17995"/>
    <cellStyle name="Normal 2 3 2 13 3 2 2 9 2" xfId="17996"/>
    <cellStyle name="Normal 2 3 2 13 3 2 3" xfId="17997"/>
    <cellStyle name="Normal 2 3 2 13 3 2 3 2" xfId="17998"/>
    <cellStyle name="Normal 2 3 2 13 3 2 4" xfId="17999"/>
    <cellStyle name="Normal 2 3 2 13 3 2 4 2" xfId="18000"/>
    <cellStyle name="Normal 2 3 2 13 3 2 5" xfId="18001"/>
    <cellStyle name="Normal 2 3 2 13 3 2 5 2" xfId="18002"/>
    <cellStyle name="Normal 2 3 2 13 3 2 6" xfId="18003"/>
    <cellStyle name="Normal 2 3 2 13 3 2 6 2" xfId="18004"/>
    <cellStyle name="Normal 2 3 2 13 3 2 7" xfId="18005"/>
    <cellStyle name="Normal 2 3 2 13 3 2 7 2" xfId="18006"/>
    <cellStyle name="Normal 2 3 2 13 3 2 8" xfId="18007"/>
    <cellStyle name="Normal 2 3 2 13 3 2 8 2" xfId="18008"/>
    <cellStyle name="Normal 2 3 2 13 3 2 9" xfId="18009"/>
    <cellStyle name="Normal 2 3 2 13 3 2 9 2" xfId="18010"/>
    <cellStyle name="Normal 2 3 2 13 3 3" xfId="18011"/>
    <cellStyle name="Normal 2 3 2 13 3 3 10" xfId="18012"/>
    <cellStyle name="Normal 2 3 2 13 3 3 10 2" xfId="18013"/>
    <cellStyle name="Normal 2 3 2 13 3 3 11" xfId="18014"/>
    <cellStyle name="Normal 2 3 2 13 3 3 2" xfId="18015"/>
    <cellStyle name="Normal 2 3 2 13 3 3 2 2" xfId="18016"/>
    <cellStyle name="Normal 2 3 2 13 3 3 3" xfId="18017"/>
    <cellStyle name="Normal 2 3 2 13 3 3 3 2" xfId="18018"/>
    <cellStyle name="Normal 2 3 2 13 3 3 4" xfId="18019"/>
    <cellStyle name="Normal 2 3 2 13 3 3 4 2" xfId="18020"/>
    <cellStyle name="Normal 2 3 2 13 3 3 5" xfId="18021"/>
    <cellStyle name="Normal 2 3 2 13 3 3 5 2" xfId="18022"/>
    <cellStyle name="Normal 2 3 2 13 3 3 6" xfId="18023"/>
    <cellStyle name="Normal 2 3 2 13 3 3 6 2" xfId="18024"/>
    <cellStyle name="Normal 2 3 2 13 3 3 7" xfId="18025"/>
    <cellStyle name="Normal 2 3 2 13 3 3 7 2" xfId="18026"/>
    <cellStyle name="Normal 2 3 2 13 3 3 8" xfId="18027"/>
    <cellStyle name="Normal 2 3 2 13 3 3 8 2" xfId="18028"/>
    <cellStyle name="Normal 2 3 2 13 3 3 9" xfId="18029"/>
    <cellStyle name="Normal 2 3 2 13 3 3 9 2" xfId="18030"/>
    <cellStyle name="Normal 2 3 2 13 3 4" xfId="18031"/>
    <cellStyle name="Normal 2 3 2 13 3 4 2" xfId="18032"/>
    <cellStyle name="Normal 2 3 2 13 3 5" xfId="18033"/>
    <cellStyle name="Normal 2 3 2 13 3 5 2" xfId="18034"/>
    <cellStyle name="Normal 2 3 2 13 3 6" xfId="18035"/>
    <cellStyle name="Normal 2 3 2 13 3 6 2" xfId="18036"/>
    <cellStyle name="Normal 2 3 2 13 3 7" xfId="18037"/>
    <cellStyle name="Normal 2 3 2 13 3 7 2" xfId="18038"/>
    <cellStyle name="Normal 2 3 2 13 3 8" xfId="18039"/>
    <cellStyle name="Normal 2 3 2 13 3 8 2" xfId="18040"/>
    <cellStyle name="Normal 2 3 2 13 3 9" xfId="18041"/>
    <cellStyle name="Normal 2 3 2 13 3 9 2" xfId="18042"/>
    <cellStyle name="Normal 2 3 2 13 4" xfId="18043"/>
    <cellStyle name="Normal 2 3 2 13 4 10" xfId="18044"/>
    <cellStyle name="Normal 2 3 2 13 4 10 2" xfId="18045"/>
    <cellStyle name="Normal 2 3 2 13 4 11" xfId="18046"/>
    <cellStyle name="Normal 2 3 2 13 4 11 2" xfId="18047"/>
    <cellStyle name="Normal 2 3 2 13 4 12" xfId="18048"/>
    <cellStyle name="Normal 2 3 2 13 4 12 2" xfId="18049"/>
    <cellStyle name="Normal 2 3 2 13 4 13" xfId="18050"/>
    <cellStyle name="Normal 2 3 2 13 4 2" xfId="18051"/>
    <cellStyle name="Normal 2 3 2 13 4 2 10" xfId="18052"/>
    <cellStyle name="Normal 2 3 2 13 4 2 10 2" xfId="18053"/>
    <cellStyle name="Normal 2 3 2 13 4 2 11" xfId="18054"/>
    <cellStyle name="Normal 2 3 2 13 4 2 11 2" xfId="18055"/>
    <cellStyle name="Normal 2 3 2 13 4 2 12" xfId="18056"/>
    <cellStyle name="Normal 2 3 2 13 4 2 2" xfId="18057"/>
    <cellStyle name="Normal 2 3 2 13 4 2 2 10" xfId="18058"/>
    <cellStyle name="Normal 2 3 2 13 4 2 2 10 2" xfId="18059"/>
    <cellStyle name="Normal 2 3 2 13 4 2 2 11" xfId="18060"/>
    <cellStyle name="Normal 2 3 2 13 4 2 2 2" xfId="18061"/>
    <cellStyle name="Normal 2 3 2 13 4 2 2 2 2" xfId="18062"/>
    <cellStyle name="Normal 2 3 2 13 4 2 2 3" xfId="18063"/>
    <cellStyle name="Normal 2 3 2 13 4 2 2 3 2" xfId="18064"/>
    <cellStyle name="Normal 2 3 2 13 4 2 2 4" xfId="18065"/>
    <cellStyle name="Normal 2 3 2 13 4 2 2 4 2" xfId="18066"/>
    <cellStyle name="Normal 2 3 2 13 4 2 2 5" xfId="18067"/>
    <cellStyle name="Normal 2 3 2 13 4 2 2 5 2" xfId="18068"/>
    <cellStyle name="Normal 2 3 2 13 4 2 2 6" xfId="18069"/>
    <cellStyle name="Normal 2 3 2 13 4 2 2 6 2" xfId="18070"/>
    <cellStyle name="Normal 2 3 2 13 4 2 2 7" xfId="18071"/>
    <cellStyle name="Normal 2 3 2 13 4 2 2 7 2" xfId="18072"/>
    <cellStyle name="Normal 2 3 2 13 4 2 2 8" xfId="18073"/>
    <cellStyle name="Normal 2 3 2 13 4 2 2 8 2" xfId="18074"/>
    <cellStyle name="Normal 2 3 2 13 4 2 2 9" xfId="18075"/>
    <cellStyle name="Normal 2 3 2 13 4 2 2 9 2" xfId="18076"/>
    <cellStyle name="Normal 2 3 2 13 4 2 3" xfId="18077"/>
    <cellStyle name="Normal 2 3 2 13 4 2 3 2" xfId="18078"/>
    <cellStyle name="Normal 2 3 2 13 4 2 4" xfId="18079"/>
    <cellStyle name="Normal 2 3 2 13 4 2 4 2" xfId="18080"/>
    <cellStyle name="Normal 2 3 2 13 4 2 5" xfId="18081"/>
    <cellStyle name="Normal 2 3 2 13 4 2 5 2" xfId="18082"/>
    <cellStyle name="Normal 2 3 2 13 4 2 6" xfId="18083"/>
    <cellStyle name="Normal 2 3 2 13 4 2 6 2" xfId="18084"/>
    <cellStyle name="Normal 2 3 2 13 4 2 7" xfId="18085"/>
    <cellStyle name="Normal 2 3 2 13 4 2 7 2" xfId="18086"/>
    <cellStyle name="Normal 2 3 2 13 4 2 8" xfId="18087"/>
    <cellStyle name="Normal 2 3 2 13 4 2 8 2" xfId="18088"/>
    <cellStyle name="Normal 2 3 2 13 4 2 9" xfId="18089"/>
    <cellStyle name="Normal 2 3 2 13 4 2 9 2" xfId="18090"/>
    <cellStyle name="Normal 2 3 2 13 4 3" xfId="18091"/>
    <cellStyle name="Normal 2 3 2 13 4 3 10" xfId="18092"/>
    <cellStyle name="Normal 2 3 2 13 4 3 10 2" xfId="18093"/>
    <cellStyle name="Normal 2 3 2 13 4 3 11" xfId="18094"/>
    <cellStyle name="Normal 2 3 2 13 4 3 2" xfId="18095"/>
    <cellStyle name="Normal 2 3 2 13 4 3 2 2" xfId="18096"/>
    <cellStyle name="Normal 2 3 2 13 4 3 3" xfId="18097"/>
    <cellStyle name="Normal 2 3 2 13 4 3 3 2" xfId="18098"/>
    <cellStyle name="Normal 2 3 2 13 4 3 4" xfId="18099"/>
    <cellStyle name="Normal 2 3 2 13 4 3 4 2" xfId="18100"/>
    <cellStyle name="Normal 2 3 2 13 4 3 5" xfId="18101"/>
    <cellStyle name="Normal 2 3 2 13 4 3 5 2" xfId="18102"/>
    <cellStyle name="Normal 2 3 2 13 4 3 6" xfId="18103"/>
    <cellStyle name="Normal 2 3 2 13 4 3 6 2" xfId="18104"/>
    <cellStyle name="Normal 2 3 2 13 4 3 7" xfId="18105"/>
    <cellStyle name="Normal 2 3 2 13 4 3 7 2" xfId="18106"/>
    <cellStyle name="Normal 2 3 2 13 4 3 8" xfId="18107"/>
    <cellStyle name="Normal 2 3 2 13 4 3 8 2" xfId="18108"/>
    <cellStyle name="Normal 2 3 2 13 4 3 9" xfId="18109"/>
    <cellStyle name="Normal 2 3 2 13 4 3 9 2" xfId="18110"/>
    <cellStyle name="Normal 2 3 2 13 4 4" xfId="18111"/>
    <cellStyle name="Normal 2 3 2 13 4 4 2" xfId="18112"/>
    <cellStyle name="Normal 2 3 2 13 4 5" xfId="18113"/>
    <cellStyle name="Normal 2 3 2 13 4 5 2" xfId="18114"/>
    <cellStyle name="Normal 2 3 2 13 4 6" xfId="18115"/>
    <cellStyle name="Normal 2 3 2 13 4 6 2" xfId="18116"/>
    <cellStyle name="Normal 2 3 2 13 4 7" xfId="18117"/>
    <cellStyle name="Normal 2 3 2 13 4 7 2" xfId="18118"/>
    <cellStyle name="Normal 2 3 2 13 4 8" xfId="18119"/>
    <cellStyle name="Normal 2 3 2 13 4 8 2" xfId="18120"/>
    <cellStyle name="Normal 2 3 2 13 4 9" xfId="18121"/>
    <cellStyle name="Normal 2 3 2 13 4 9 2" xfId="18122"/>
    <cellStyle name="Normal 2 3 2 13 5" xfId="18123"/>
    <cellStyle name="Normal 2 3 2 13 5 10" xfId="18124"/>
    <cellStyle name="Normal 2 3 2 13 5 10 2" xfId="18125"/>
    <cellStyle name="Normal 2 3 2 13 5 11" xfId="18126"/>
    <cellStyle name="Normal 2 3 2 13 5 11 2" xfId="18127"/>
    <cellStyle name="Normal 2 3 2 13 5 12" xfId="18128"/>
    <cellStyle name="Normal 2 3 2 13 5 12 2" xfId="18129"/>
    <cellStyle name="Normal 2 3 2 13 5 13" xfId="18130"/>
    <cellStyle name="Normal 2 3 2 13 5 2" xfId="18131"/>
    <cellStyle name="Normal 2 3 2 13 5 2 10" xfId="18132"/>
    <cellStyle name="Normal 2 3 2 13 5 2 10 2" xfId="18133"/>
    <cellStyle name="Normal 2 3 2 13 5 2 11" xfId="18134"/>
    <cellStyle name="Normal 2 3 2 13 5 2 11 2" xfId="18135"/>
    <cellStyle name="Normal 2 3 2 13 5 2 12" xfId="18136"/>
    <cellStyle name="Normal 2 3 2 13 5 2 2" xfId="18137"/>
    <cellStyle name="Normal 2 3 2 13 5 2 2 10" xfId="18138"/>
    <cellStyle name="Normal 2 3 2 13 5 2 2 10 2" xfId="18139"/>
    <cellStyle name="Normal 2 3 2 13 5 2 2 11" xfId="18140"/>
    <cellStyle name="Normal 2 3 2 13 5 2 2 2" xfId="18141"/>
    <cellStyle name="Normal 2 3 2 13 5 2 2 2 2" xfId="18142"/>
    <cellStyle name="Normal 2 3 2 13 5 2 2 3" xfId="18143"/>
    <cellStyle name="Normal 2 3 2 13 5 2 2 3 2" xfId="18144"/>
    <cellStyle name="Normal 2 3 2 13 5 2 2 4" xfId="18145"/>
    <cellStyle name="Normal 2 3 2 13 5 2 2 4 2" xfId="18146"/>
    <cellStyle name="Normal 2 3 2 13 5 2 2 5" xfId="18147"/>
    <cellStyle name="Normal 2 3 2 13 5 2 2 5 2" xfId="18148"/>
    <cellStyle name="Normal 2 3 2 13 5 2 2 6" xfId="18149"/>
    <cellStyle name="Normal 2 3 2 13 5 2 2 6 2" xfId="18150"/>
    <cellStyle name="Normal 2 3 2 13 5 2 2 7" xfId="18151"/>
    <cellStyle name="Normal 2 3 2 13 5 2 2 7 2" xfId="18152"/>
    <cellStyle name="Normal 2 3 2 13 5 2 2 8" xfId="18153"/>
    <cellStyle name="Normal 2 3 2 13 5 2 2 8 2" xfId="18154"/>
    <cellStyle name="Normal 2 3 2 13 5 2 2 9" xfId="18155"/>
    <cellStyle name="Normal 2 3 2 13 5 2 2 9 2" xfId="18156"/>
    <cellStyle name="Normal 2 3 2 13 5 2 3" xfId="18157"/>
    <cellStyle name="Normal 2 3 2 13 5 2 3 2" xfId="18158"/>
    <cellStyle name="Normal 2 3 2 13 5 2 4" xfId="18159"/>
    <cellStyle name="Normal 2 3 2 13 5 2 4 2" xfId="18160"/>
    <cellStyle name="Normal 2 3 2 13 5 2 5" xfId="18161"/>
    <cellStyle name="Normal 2 3 2 13 5 2 5 2" xfId="18162"/>
    <cellStyle name="Normal 2 3 2 13 5 2 6" xfId="18163"/>
    <cellStyle name="Normal 2 3 2 13 5 2 6 2" xfId="18164"/>
    <cellStyle name="Normal 2 3 2 13 5 2 7" xfId="18165"/>
    <cellStyle name="Normal 2 3 2 13 5 2 7 2" xfId="18166"/>
    <cellStyle name="Normal 2 3 2 13 5 2 8" xfId="18167"/>
    <cellStyle name="Normal 2 3 2 13 5 2 8 2" xfId="18168"/>
    <cellStyle name="Normal 2 3 2 13 5 2 9" xfId="18169"/>
    <cellStyle name="Normal 2 3 2 13 5 2 9 2" xfId="18170"/>
    <cellStyle name="Normal 2 3 2 13 5 3" xfId="18171"/>
    <cellStyle name="Normal 2 3 2 13 5 3 10" xfId="18172"/>
    <cellStyle name="Normal 2 3 2 13 5 3 10 2" xfId="18173"/>
    <cellStyle name="Normal 2 3 2 13 5 3 11" xfId="18174"/>
    <cellStyle name="Normal 2 3 2 13 5 3 2" xfId="18175"/>
    <cellStyle name="Normal 2 3 2 13 5 3 2 2" xfId="18176"/>
    <cellStyle name="Normal 2 3 2 13 5 3 3" xfId="18177"/>
    <cellStyle name="Normal 2 3 2 13 5 3 3 2" xfId="18178"/>
    <cellStyle name="Normal 2 3 2 13 5 3 4" xfId="18179"/>
    <cellStyle name="Normal 2 3 2 13 5 3 4 2" xfId="18180"/>
    <cellStyle name="Normal 2 3 2 13 5 3 5" xfId="18181"/>
    <cellStyle name="Normal 2 3 2 13 5 3 5 2" xfId="18182"/>
    <cellStyle name="Normal 2 3 2 13 5 3 6" xfId="18183"/>
    <cellStyle name="Normal 2 3 2 13 5 3 6 2" xfId="18184"/>
    <cellStyle name="Normal 2 3 2 13 5 3 7" xfId="18185"/>
    <cellStyle name="Normal 2 3 2 13 5 3 7 2" xfId="18186"/>
    <cellStyle name="Normal 2 3 2 13 5 3 8" xfId="18187"/>
    <cellStyle name="Normal 2 3 2 13 5 3 8 2" xfId="18188"/>
    <cellStyle name="Normal 2 3 2 13 5 3 9" xfId="18189"/>
    <cellStyle name="Normal 2 3 2 13 5 3 9 2" xfId="18190"/>
    <cellStyle name="Normal 2 3 2 13 5 4" xfId="18191"/>
    <cellStyle name="Normal 2 3 2 13 5 4 2" xfId="18192"/>
    <cellStyle name="Normal 2 3 2 13 5 5" xfId="18193"/>
    <cellStyle name="Normal 2 3 2 13 5 5 2" xfId="18194"/>
    <cellStyle name="Normal 2 3 2 13 5 6" xfId="18195"/>
    <cellStyle name="Normal 2 3 2 13 5 6 2" xfId="18196"/>
    <cellStyle name="Normal 2 3 2 13 5 7" xfId="18197"/>
    <cellStyle name="Normal 2 3 2 13 5 7 2" xfId="18198"/>
    <cellStyle name="Normal 2 3 2 13 5 8" xfId="18199"/>
    <cellStyle name="Normal 2 3 2 13 5 8 2" xfId="18200"/>
    <cellStyle name="Normal 2 3 2 13 5 9" xfId="18201"/>
    <cellStyle name="Normal 2 3 2 13 5 9 2" xfId="18202"/>
    <cellStyle name="Normal 2 3 2 13 6" xfId="41917"/>
    <cellStyle name="Normal 2 3 2 14" xfId="18203"/>
    <cellStyle name="Normal 2 3 2 14 2" xfId="41918"/>
    <cellStyle name="Normal 2 3 2 15" xfId="18204"/>
    <cellStyle name="Normal 2 3 2 15 2" xfId="41919"/>
    <cellStyle name="Normal 2 3 2 16" xfId="18205"/>
    <cellStyle name="Normal 2 3 2 16 2" xfId="41920"/>
    <cellStyle name="Normal 2 3 2 17" xfId="18206"/>
    <cellStyle name="Normal 2 3 2 17 10" xfId="18207"/>
    <cellStyle name="Normal 2 3 2 17 10 2" xfId="18208"/>
    <cellStyle name="Normal 2 3 2 17 11" xfId="18209"/>
    <cellStyle name="Normal 2 3 2 17 11 2" xfId="18210"/>
    <cellStyle name="Normal 2 3 2 17 12" xfId="18211"/>
    <cellStyle name="Normal 2 3 2 17 12 2" xfId="18212"/>
    <cellStyle name="Normal 2 3 2 17 13" xfId="18213"/>
    <cellStyle name="Normal 2 3 2 17 2" xfId="18214"/>
    <cellStyle name="Normal 2 3 2 17 2 10" xfId="18215"/>
    <cellStyle name="Normal 2 3 2 17 2 10 2" xfId="18216"/>
    <cellStyle name="Normal 2 3 2 17 2 11" xfId="18217"/>
    <cellStyle name="Normal 2 3 2 17 2 11 2" xfId="18218"/>
    <cellStyle name="Normal 2 3 2 17 2 12" xfId="18219"/>
    <cellStyle name="Normal 2 3 2 17 2 2" xfId="18220"/>
    <cellStyle name="Normal 2 3 2 17 2 2 10" xfId="18221"/>
    <cellStyle name="Normal 2 3 2 17 2 2 10 2" xfId="18222"/>
    <cellStyle name="Normal 2 3 2 17 2 2 11" xfId="18223"/>
    <cellStyle name="Normal 2 3 2 17 2 2 2" xfId="18224"/>
    <cellStyle name="Normal 2 3 2 17 2 2 2 2" xfId="18225"/>
    <cellStyle name="Normal 2 3 2 17 2 2 3" xfId="18226"/>
    <cellStyle name="Normal 2 3 2 17 2 2 3 2" xfId="18227"/>
    <cellStyle name="Normal 2 3 2 17 2 2 4" xfId="18228"/>
    <cellStyle name="Normal 2 3 2 17 2 2 4 2" xfId="18229"/>
    <cellStyle name="Normal 2 3 2 17 2 2 5" xfId="18230"/>
    <cellStyle name="Normal 2 3 2 17 2 2 5 2" xfId="18231"/>
    <cellStyle name="Normal 2 3 2 17 2 2 6" xfId="18232"/>
    <cellStyle name="Normal 2 3 2 17 2 2 6 2" xfId="18233"/>
    <cellStyle name="Normal 2 3 2 17 2 2 7" xfId="18234"/>
    <cellStyle name="Normal 2 3 2 17 2 2 7 2" xfId="18235"/>
    <cellStyle name="Normal 2 3 2 17 2 2 8" xfId="18236"/>
    <cellStyle name="Normal 2 3 2 17 2 2 8 2" xfId="18237"/>
    <cellStyle name="Normal 2 3 2 17 2 2 9" xfId="18238"/>
    <cellStyle name="Normal 2 3 2 17 2 2 9 2" xfId="18239"/>
    <cellStyle name="Normal 2 3 2 17 2 3" xfId="18240"/>
    <cellStyle name="Normal 2 3 2 17 2 3 2" xfId="18241"/>
    <cellStyle name="Normal 2 3 2 17 2 4" xfId="18242"/>
    <cellStyle name="Normal 2 3 2 17 2 4 2" xfId="18243"/>
    <cellStyle name="Normal 2 3 2 17 2 5" xfId="18244"/>
    <cellStyle name="Normal 2 3 2 17 2 5 2" xfId="18245"/>
    <cellStyle name="Normal 2 3 2 17 2 6" xfId="18246"/>
    <cellStyle name="Normal 2 3 2 17 2 6 2" xfId="18247"/>
    <cellStyle name="Normal 2 3 2 17 2 7" xfId="18248"/>
    <cellStyle name="Normal 2 3 2 17 2 7 2" xfId="18249"/>
    <cellStyle name="Normal 2 3 2 17 2 8" xfId="18250"/>
    <cellStyle name="Normal 2 3 2 17 2 8 2" xfId="18251"/>
    <cellStyle name="Normal 2 3 2 17 2 9" xfId="18252"/>
    <cellStyle name="Normal 2 3 2 17 2 9 2" xfId="18253"/>
    <cellStyle name="Normal 2 3 2 17 3" xfId="18254"/>
    <cellStyle name="Normal 2 3 2 17 3 10" xfId="18255"/>
    <cellStyle name="Normal 2 3 2 17 3 10 2" xfId="18256"/>
    <cellStyle name="Normal 2 3 2 17 3 11" xfId="18257"/>
    <cellStyle name="Normal 2 3 2 17 3 2" xfId="18258"/>
    <cellStyle name="Normal 2 3 2 17 3 2 2" xfId="18259"/>
    <cellStyle name="Normal 2 3 2 17 3 3" xfId="18260"/>
    <cellStyle name="Normal 2 3 2 17 3 3 2" xfId="18261"/>
    <cellStyle name="Normal 2 3 2 17 3 4" xfId="18262"/>
    <cellStyle name="Normal 2 3 2 17 3 4 2" xfId="18263"/>
    <cellStyle name="Normal 2 3 2 17 3 5" xfId="18264"/>
    <cellStyle name="Normal 2 3 2 17 3 5 2" xfId="18265"/>
    <cellStyle name="Normal 2 3 2 17 3 6" xfId="18266"/>
    <cellStyle name="Normal 2 3 2 17 3 6 2" xfId="18267"/>
    <cellStyle name="Normal 2 3 2 17 3 7" xfId="18268"/>
    <cellStyle name="Normal 2 3 2 17 3 7 2" xfId="18269"/>
    <cellStyle name="Normal 2 3 2 17 3 8" xfId="18270"/>
    <cellStyle name="Normal 2 3 2 17 3 8 2" xfId="18271"/>
    <cellStyle name="Normal 2 3 2 17 3 9" xfId="18272"/>
    <cellStyle name="Normal 2 3 2 17 3 9 2" xfId="18273"/>
    <cellStyle name="Normal 2 3 2 17 4" xfId="18274"/>
    <cellStyle name="Normal 2 3 2 17 4 2" xfId="18275"/>
    <cellStyle name="Normal 2 3 2 17 5" xfId="18276"/>
    <cellStyle name="Normal 2 3 2 17 5 2" xfId="18277"/>
    <cellStyle name="Normal 2 3 2 17 6" xfId="18278"/>
    <cellStyle name="Normal 2 3 2 17 6 2" xfId="18279"/>
    <cellStyle name="Normal 2 3 2 17 7" xfId="18280"/>
    <cellStyle name="Normal 2 3 2 17 7 2" xfId="18281"/>
    <cellStyle name="Normal 2 3 2 17 8" xfId="18282"/>
    <cellStyle name="Normal 2 3 2 17 8 2" xfId="18283"/>
    <cellStyle name="Normal 2 3 2 17 9" xfId="18284"/>
    <cellStyle name="Normal 2 3 2 17 9 2" xfId="18285"/>
    <cellStyle name="Normal 2 3 2 18" xfId="18286"/>
    <cellStyle name="Normal 2 3 2 19" xfId="18287"/>
    <cellStyle name="Normal 2 3 2 2" xfId="18288"/>
    <cellStyle name="Normal 2 3 2 2 10" xfId="41921"/>
    <cellStyle name="Normal 2 3 2 2 2" xfId="18289"/>
    <cellStyle name="Normal 2 3 2 2 2 10" xfId="18290"/>
    <cellStyle name="Normal 2 3 2 2 2 10 10" xfId="18291"/>
    <cellStyle name="Normal 2 3 2 2 2 10 10 2" xfId="18292"/>
    <cellStyle name="Normal 2 3 2 2 2 10 11" xfId="18293"/>
    <cellStyle name="Normal 2 3 2 2 2 10 11 2" xfId="18294"/>
    <cellStyle name="Normal 2 3 2 2 2 10 12" xfId="18295"/>
    <cellStyle name="Normal 2 3 2 2 2 10 2" xfId="18296"/>
    <cellStyle name="Normal 2 3 2 2 2 10 2 10" xfId="18297"/>
    <cellStyle name="Normal 2 3 2 2 2 10 2 10 2" xfId="18298"/>
    <cellStyle name="Normal 2 3 2 2 2 10 2 11" xfId="18299"/>
    <cellStyle name="Normal 2 3 2 2 2 10 2 2" xfId="18300"/>
    <cellStyle name="Normal 2 3 2 2 2 10 2 2 2" xfId="18301"/>
    <cellStyle name="Normal 2 3 2 2 2 10 2 3" xfId="18302"/>
    <cellStyle name="Normal 2 3 2 2 2 10 2 3 2" xfId="18303"/>
    <cellStyle name="Normal 2 3 2 2 2 10 2 4" xfId="18304"/>
    <cellStyle name="Normal 2 3 2 2 2 10 2 4 2" xfId="18305"/>
    <cellStyle name="Normal 2 3 2 2 2 10 2 5" xfId="18306"/>
    <cellStyle name="Normal 2 3 2 2 2 10 2 5 2" xfId="18307"/>
    <cellStyle name="Normal 2 3 2 2 2 10 2 6" xfId="18308"/>
    <cellStyle name="Normal 2 3 2 2 2 10 2 6 2" xfId="18309"/>
    <cellStyle name="Normal 2 3 2 2 2 10 2 7" xfId="18310"/>
    <cellStyle name="Normal 2 3 2 2 2 10 2 7 2" xfId="18311"/>
    <cellStyle name="Normal 2 3 2 2 2 10 2 8" xfId="18312"/>
    <cellStyle name="Normal 2 3 2 2 2 10 2 8 2" xfId="18313"/>
    <cellStyle name="Normal 2 3 2 2 2 10 2 9" xfId="18314"/>
    <cellStyle name="Normal 2 3 2 2 2 10 2 9 2" xfId="18315"/>
    <cellStyle name="Normal 2 3 2 2 2 10 3" xfId="18316"/>
    <cellStyle name="Normal 2 3 2 2 2 10 3 2" xfId="18317"/>
    <cellStyle name="Normal 2 3 2 2 2 10 4" xfId="18318"/>
    <cellStyle name="Normal 2 3 2 2 2 10 4 2" xfId="18319"/>
    <cellStyle name="Normal 2 3 2 2 2 10 5" xfId="18320"/>
    <cellStyle name="Normal 2 3 2 2 2 10 5 2" xfId="18321"/>
    <cellStyle name="Normal 2 3 2 2 2 10 6" xfId="18322"/>
    <cellStyle name="Normal 2 3 2 2 2 10 6 2" xfId="18323"/>
    <cellStyle name="Normal 2 3 2 2 2 10 7" xfId="18324"/>
    <cellStyle name="Normal 2 3 2 2 2 10 7 2" xfId="18325"/>
    <cellStyle name="Normal 2 3 2 2 2 10 8" xfId="18326"/>
    <cellStyle name="Normal 2 3 2 2 2 10 8 2" xfId="18327"/>
    <cellStyle name="Normal 2 3 2 2 2 10 9" xfId="18328"/>
    <cellStyle name="Normal 2 3 2 2 2 10 9 2" xfId="18329"/>
    <cellStyle name="Normal 2 3 2 2 2 11" xfId="18330"/>
    <cellStyle name="Normal 2 3 2 2 2 11 10" xfId="18331"/>
    <cellStyle name="Normal 2 3 2 2 2 11 10 2" xfId="18332"/>
    <cellStyle name="Normal 2 3 2 2 2 11 11" xfId="18333"/>
    <cellStyle name="Normal 2 3 2 2 2 11 2" xfId="18334"/>
    <cellStyle name="Normal 2 3 2 2 2 11 2 2" xfId="18335"/>
    <cellStyle name="Normal 2 3 2 2 2 11 3" xfId="18336"/>
    <cellStyle name="Normal 2 3 2 2 2 11 3 2" xfId="18337"/>
    <cellStyle name="Normal 2 3 2 2 2 11 4" xfId="18338"/>
    <cellStyle name="Normal 2 3 2 2 2 11 4 2" xfId="18339"/>
    <cellStyle name="Normal 2 3 2 2 2 11 5" xfId="18340"/>
    <cellStyle name="Normal 2 3 2 2 2 11 5 2" xfId="18341"/>
    <cellStyle name="Normal 2 3 2 2 2 11 6" xfId="18342"/>
    <cellStyle name="Normal 2 3 2 2 2 11 6 2" xfId="18343"/>
    <cellStyle name="Normal 2 3 2 2 2 11 7" xfId="18344"/>
    <cellStyle name="Normal 2 3 2 2 2 11 7 2" xfId="18345"/>
    <cellStyle name="Normal 2 3 2 2 2 11 8" xfId="18346"/>
    <cellStyle name="Normal 2 3 2 2 2 11 8 2" xfId="18347"/>
    <cellStyle name="Normal 2 3 2 2 2 11 9" xfId="18348"/>
    <cellStyle name="Normal 2 3 2 2 2 11 9 2" xfId="18349"/>
    <cellStyle name="Normal 2 3 2 2 2 12" xfId="18350"/>
    <cellStyle name="Normal 2 3 2 2 2 12 2" xfId="18351"/>
    <cellStyle name="Normal 2 3 2 2 2 13" xfId="18352"/>
    <cellStyle name="Normal 2 3 2 2 2 13 2" xfId="18353"/>
    <cellStyle name="Normal 2 3 2 2 2 14" xfId="18354"/>
    <cellStyle name="Normal 2 3 2 2 2 14 2" xfId="18355"/>
    <cellStyle name="Normal 2 3 2 2 2 15" xfId="18356"/>
    <cellStyle name="Normal 2 3 2 2 2 15 2" xfId="18357"/>
    <cellStyle name="Normal 2 3 2 2 2 16" xfId="18358"/>
    <cellStyle name="Normal 2 3 2 2 2 16 2" xfId="18359"/>
    <cellStyle name="Normal 2 3 2 2 2 17" xfId="18360"/>
    <cellStyle name="Normal 2 3 2 2 2 17 2" xfId="18361"/>
    <cellStyle name="Normal 2 3 2 2 2 18" xfId="18362"/>
    <cellStyle name="Normal 2 3 2 2 2 18 2" xfId="18363"/>
    <cellStyle name="Normal 2 3 2 2 2 19" xfId="18364"/>
    <cellStyle name="Normal 2 3 2 2 2 19 2" xfId="18365"/>
    <cellStyle name="Normal 2 3 2 2 2 2" xfId="18366"/>
    <cellStyle name="Normal 2 3 2 2 2 2 2" xfId="18367"/>
    <cellStyle name="Normal 2 3 2 2 2 2 2 10" xfId="18368"/>
    <cellStyle name="Normal 2 3 2 2 2 2 2 10 2" xfId="18369"/>
    <cellStyle name="Normal 2 3 2 2 2 2 2 11" xfId="18370"/>
    <cellStyle name="Normal 2 3 2 2 2 2 2 11 2" xfId="18371"/>
    <cellStyle name="Normal 2 3 2 2 2 2 2 12" xfId="18372"/>
    <cellStyle name="Normal 2 3 2 2 2 2 2 12 2" xfId="18373"/>
    <cellStyle name="Normal 2 3 2 2 2 2 2 13" xfId="18374"/>
    <cellStyle name="Normal 2 3 2 2 2 2 2 13 2" xfId="18375"/>
    <cellStyle name="Normal 2 3 2 2 2 2 2 14" xfId="18376"/>
    <cellStyle name="Normal 2 3 2 2 2 2 2 14 2" xfId="18377"/>
    <cellStyle name="Normal 2 3 2 2 2 2 2 15" xfId="18378"/>
    <cellStyle name="Normal 2 3 2 2 2 2 2 15 2" xfId="18379"/>
    <cellStyle name="Normal 2 3 2 2 2 2 2 16" xfId="18380"/>
    <cellStyle name="Normal 2 3 2 2 2 2 2 16 2" xfId="18381"/>
    <cellStyle name="Normal 2 3 2 2 2 2 2 17" xfId="18382"/>
    <cellStyle name="Normal 2 3 2 2 2 2 2 2" xfId="18383"/>
    <cellStyle name="Normal 2 3 2 2 2 2 2 2 2" xfId="18384"/>
    <cellStyle name="Normal 2 3 2 2 2 2 2 2 2 10" xfId="18385"/>
    <cellStyle name="Normal 2 3 2 2 2 2 2 2 2 10 2" xfId="18386"/>
    <cellStyle name="Normal 2 3 2 2 2 2 2 2 2 11" xfId="18387"/>
    <cellStyle name="Normal 2 3 2 2 2 2 2 2 2 11 2" xfId="18388"/>
    <cellStyle name="Normal 2 3 2 2 2 2 2 2 2 12" xfId="18389"/>
    <cellStyle name="Normal 2 3 2 2 2 2 2 2 2 12 2" xfId="18390"/>
    <cellStyle name="Normal 2 3 2 2 2 2 2 2 2 13" xfId="18391"/>
    <cellStyle name="Normal 2 3 2 2 2 2 2 2 2 2" xfId="18392"/>
    <cellStyle name="Normal 2 3 2 2 2 2 2 2 2 2 10" xfId="18393"/>
    <cellStyle name="Normal 2 3 2 2 2 2 2 2 2 2 10 2" xfId="18394"/>
    <cellStyle name="Normal 2 3 2 2 2 2 2 2 2 2 11" xfId="18395"/>
    <cellStyle name="Normal 2 3 2 2 2 2 2 2 2 2 11 2" xfId="18396"/>
    <cellStyle name="Normal 2 3 2 2 2 2 2 2 2 2 12" xfId="18397"/>
    <cellStyle name="Normal 2 3 2 2 2 2 2 2 2 2 2" xfId="18398"/>
    <cellStyle name="Normal 2 3 2 2 2 2 2 2 2 2 2 10" xfId="18399"/>
    <cellStyle name="Normal 2 3 2 2 2 2 2 2 2 2 2 10 2" xfId="18400"/>
    <cellStyle name="Normal 2 3 2 2 2 2 2 2 2 2 2 11" xfId="18401"/>
    <cellStyle name="Normal 2 3 2 2 2 2 2 2 2 2 2 2" xfId="18402"/>
    <cellStyle name="Normal 2 3 2 2 2 2 2 2 2 2 2 2 2" xfId="18403"/>
    <cellStyle name="Normal 2 3 2 2 2 2 2 2 2 2 2 3" xfId="18404"/>
    <cellStyle name="Normal 2 3 2 2 2 2 2 2 2 2 2 3 2" xfId="18405"/>
    <cellStyle name="Normal 2 3 2 2 2 2 2 2 2 2 2 4" xfId="18406"/>
    <cellStyle name="Normal 2 3 2 2 2 2 2 2 2 2 2 4 2" xfId="18407"/>
    <cellStyle name="Normal 2 3 2 2 2 2 2 2 2 2 2 5" xfId="18408"/>
    <cellStyle name="Normal 2 3 2 2 2 2 2 2 2 2 2 5 2" xfId="18409"/>
    <cellStyle name="Normal 2 3 2 2 2 2 2 2 2 2 2 6" xfId="18410"/>
    <cellStyle name="Normal 2 3 2 2 2 2 2 2 2 2 2 6 2" xfId="18411"/>
    <cellStyle name="Normal 2 3 2 2 2 2 2 2 2 2 2 7" xfId="18412"/>
    <cellStyle name="Normal 2 3 2 2 2 2 2 2 2 2 2 7 2" xfId="18413"/>
    <cellStyle name="Normal 2 3 2 2 2 2 2 2 2 2 2 8" xfId="18414"/>
    <cellStyle name="Normal 2 3 2 2 2 2 2 2 2 2 2 8 2" xfId="18415"/>
    <cellStyle name="Normal 2 3 2 2 2 2 2 2 2 2 2 9" xfId="18416"/>
    <cellStyle name="Normal 2 3 2 2 2 2 2 2 2 2 2 9 2" xfId="18417"/>
    <cellStyle name="Normal 2 3 2 2 2 2 2 2 2 2 3" xfId="18418"/>
    <cellStyle name="Normal 2 3 2 2 2 2 2 2 2 2 3 2" xfId="18419"/>
    <cellStyle name="Normal 2 3 2 2 2 2 2 2 2 2 4" xfId="18420"/>
    <cellStyle name="Normal 2 3 2 2 2 2 2 2 2 2 4 2" xfId="18421"/>
    <cellStyle name="Normal 2 3 2 2 2 2 2 2 2 2 5" xfId="18422"/>
    <cellStyle name="Normal 2 3 2 2 2 2 2 2 2 2 5 2" xfId="18423"/>
    <cellStyle name="Normal 2 3 2 2 2 2 2 2 2 2 6" xfId="18424"/>
    <cellStyle name="Normal 2 3 2 2 2 2 2 2 2 2 6 2" xfId="18425"/>
    <cellStyle name="Normal 2 3 2 2 2 2 2 2 2 2 7" xfId="18426"/>
    <cellStyle name="Normal 2 3 2 2 2 2 2 2 2 2 7 2" xfId="18427"/>
    <cellStyle name="Normal 2 3 2 2 2 2 2 2 2 2 8" xfId="18428"/>
    <cellStyle name="Normal 2 3 2 2 2 2 2 2 2 2 8 2" xfId="18429"/>
    <cellStyle name="Normal 2 3 2 2 2 2 2 2 2 2 9" xfId="18430"/>
    <cellStyle name="Normal 2 3 2 2 2 2 2 2 2 2 9 2" xfId="18431"/>
    <cellStyle name="Normal 2 3 2 2 2 2 2 2 2 3" xfId="18432"/>
    <cellStyle name="Normal 2 3 2 2 2 2 2 2 2 3 10" xfId="18433"/>
    <cellStyle name="Normal 2 3 2 2 2 2 2 2 2 3 10 2" xfId="18434"/>
    <cellStyle name="Normal 2 3 2 2 2 2 2 2 2 3 11" xfId="18435"/>
    <cellStyle name="Normal 2 3 2 2 2 2 2 2 2 3 2" xfId="18436"/>
    <cellStyle name="Normal 2 3 2 2 2 2 2 2 2 3 2 2" xfId="18437"/>
    <cellStyle name="Normal 2 3 2 2 2 2 2 2 2 3 3" xfId="18438"/>
    <cellStyle name="Normal 2 3 2 2 2 2 2 2 2 3 3 2" xfId="18439"/>
    <cellStyle name="Normal 2 3 2 2 2 2 2 2 2 3 4" xfId="18440"/>
    <cellStyle name="Normal 2 3 2 2 2 2 2 2 2 3 4 2" xfId="18441"/>
    <cellStyle name="Normal 2 3 2 2 2 2 2 2 2 3 5" xfId="18442"/>
    <cellStyle name="Normal 2 3 2 2 2 2 2 2 2 3 5 2" xfId="18443"/>
    <cellStyle name="Normal 2 3 2 2 2 2 2 2 2 3 6" xfId="18444"/>
    <cellStyle name="Normal 2 3 2 2 2 2 2 2 2 3 6 2" xfId="18445"/>
    <cellStyle name="Normal 2 3 2 2 2 2 2 2 2 3 7" xfId="18446"/>
    <cellStyle name="Normal 2 3 2 2 2 2 2 2 2 3 7 2" xfId="18447"/>
    <cellStyle name="Normal 2 3 2 2 2 2 2 2 2 3 8" xfId="18448"/>
    <cellStyle name="Normal 2 3 2 2 2 2 2 2 2 3 8 2" xfId="18449"/>
    <cellStyle name="Normal 2 3 2 2 2 2 2 2 2 3 9" xfId="18450"/>
    <cellStyle name="Normal 2 3 2 2 2 2 2 2 2 3 9 2" xfId="18451"/>
    <cellStyle name="Normal 2 3 2 2 2 2 2 2 2 4" xfId="18452"/>
    <cellStyle name="Normal 2 3 2 2 2 2 2 2 2 4 2" xfId="18453"/>
    <cellStyle name="Normal 2 3 2 2 2 2 2 2 2 5" xfId="18454"/>
    <cellStyle name="Normal 2 3 2 2 2 2 2 2 2 5 2" xfId="18455"/>
    <cellStyle name="Normal 2 3 2 2 2 2 2 2 2 6" xfId="18456"/>
    <cellStyle name="Normal 2 3 2 2 2 2 2 2 2 6 2" xfId="18457"/>
    <cellStyle name="Normal 2 3 2 2 2 2 2 2 2 7" xfId="18458"/>
    <cellStyle name="Normal 2 3 2 2 2 2 2 2 2 7 2" xfId="18459"/>
    <cellStyle name="Normal 2 3 2 2 2 2 2 2 2 8" xfId="18460"/>
    <cellStyle name="Normal 2 3 2 2 2 2 2 2 2 8 2" xfId="18461"/>
    <cellStyle name="Normal 2 3 2 2 2 2 2 2 2 9" xfId="18462"/>
    <cellStyle name="Normal 2 3 2 2 2 2 2 2 2 9 2" xfId="18463"/>
    <cellStyle name="Normal 2 3 2 2 2 2 2 2 3" xfId="18464"/>
    <cellStyle name="Normal 2 3 2 2 2 2 2 2 3 10" xfId="18465"/>
    <cellStyle name="Normal 2 3 2 2 2 2 2 2 3 10 2" xfId="18466"/>
    <cellStyle name="Normal 2 3 2 2 2 2 2 2 3 11" xfId="18467"/>
    <cellStyle name="Normal 2 3 2 2 2 2 2 2 3 11 2" xfId="18468"/>
    <cellStyle name="Normal 2 3 2 2 2 2 2 2 3 12" xfId="18469"/>
    <cellStyle name="Normal 2 3 2 2 2 2 2 2 3 12 2" xfId="18470"/>
    <cellStyle name="Normal 2 3 2 2 2 2 2 2 3 13" xfId="18471"/>
    <cellStyle name="Normal 2 3 2 2 2 2 2 2 3 2" xfId="18472"/>
    <cellStyle name="Normal 2 3 2 2 2 2 2 2 3 2 10" xfId="18473"/>
    <cellStyle name="Normal 2 3 2 2 2 2 2 2 3 2 10 2" xfId="18474"/>
    <cellStyle name="Normal 2 3 2 2 2 2 2 2 3 2 11" xfId="18475"/>
    <cellStyle name="Normal 2 3 2 2 2 2 2 2 3 2 11 2" xfId="18476"/>
    <cellStyle name="Normal 2 3 2 2 2 2 2 2 3 2 12" xfId="18477"/>
    <cellStyle name="Normal 2 3 2 2 2 2 2 2 3 2 2" xfId="18478"/>
    <cellStyle name="Normal 2 3 2 2 2 2 2 2 3 2 2 10" xfId="18479"/>
    <cellStyle name="Normal 2 3 2 2 2 2 2 2 3 2 2 10 2" xfId="18480"/>
    <cellStyle name="Normal 2 3 2 2 2 2 2 2 3 2 2 11" xfId="18481"/>
    <cellStyle name="Normal 2 3 2 2 2 2 2 2 3 2 2 2" xfId="18482"/>
    <cellStyle name="Normal 2 3 2 2 2 2 2 2 3 2 2 2 2" xfId="18483"/>
    <cellStyle name="Normal 2 3 2 2 2 2 2 2 3 2 2 3" xfId="18484"/>
    <cellStyle name="Normal 2 3 2 2 2 2 2 2 3 2 2 3 2" xfId="18485"/>
    <cellStyle name="Normal 2 3 2 2 2 2 2 2 3 2 2 4" xfId="18486"/>
    <cellStyle name="Normal 2 3 2 2 2 2 2 2 3 2 2 4 2" xfId="18487"/>
    <cellStyle name="Normal 2 3 2 2 2 2 2 2 3 2 2 5" xfId="18488"/>
    <cellStyle name="Normal 2 3 2 2 2 2 2 2 3 2 2 5 2" xfId="18489"/>
    <cellStyle name="Normal 2 3 2 2 2 2 2 2 3 2 2 6" xfId="18490"/>
    <cellStyle name="Normal 2 3 2 2 2 2 2 2 3 2 2 6 2" xfId="18491"/>
    <cellStyle name="Normal 2 3 2 2 2 2 2 2 3 2 2 7" xfId="18492"/>
    <cellStyle name="Normal 2 3 2 2 2 2 2 2 3 2 2 7 2" xfId="18493"/>
    <cellStyle name="Normal 2 3 2 2 2 2 2 2 3 2 2 8" xfId="18494"/>
    <cellStyle name="Normal 2 3 2 2 2 2 2 2 3 2 2 8 2" xfId="18495"/>
    <cellStyle name="Normal 2 3 2 2 2 2 2 2 3 2 2 9" xfId="18496"/>
    <cellStyle name="Normal 2 3 2 2 2 2 2 2 3 2 2 9 2" xfId="18497"/>
    <cellStyle name="Normal 2 3 2 2 2 2 2 2 3 2 3" xfId="18498"/>
    <cellStyle name="Normal 2 3 2 2 2 2 2 2 3 2 3 2" xfId="18499"/>
    <cellStyle name="Normal 2 3 2 2 2 2 2 2 3 2 4" xfId="18500"/>
    <cellStyle name="Normal 2 3 2 2 2 2 2 2 3 2 4 2" xfId="18501"/>
    <cellStyle name="Normal 2 3 2 2 2 2 2 2 3 2 5" xfId="18502"/>
    <cellStyle name="Normal 2 3 2 2 2 2 2 2 3 2 5 2" xfId="18503"/>
    <cellStyle name="Normal 2 3 2 2 2 2 2 2 3 2 6" xfId="18504"/>
    <cellStyle name="Normal 2 3 2 2 2 2 2 2 3 2 6 2" xfId="18505"/>
    <cellStyle name="Normal 2 3 2 2 2 2 2 2 3 2 7" xfId="18506"/>
    <cellStyle name="Normal 2 3 2 2 2 2 2 2 3 2 7 2" xfId="18507"/>
    <cellStyle name="Normal 2 3 2 2 2 2 2 2 3 2 8" xfId="18508"/>
    <cellStyle name="Normal 2 3 2 2 2 2 2 2 3 2 8 2" xfId="18509"/>
    <cellStyle name="Normal 2 3 2 2 2 2 2 2 3 2 9" xfId="18510"/>
    <cellStyle name="Normal 2 3 2 2 2 2 2 2 3 2 9 2" xfId="18511"/>
    <cellStyle name="Normal 2 3 2 2 2 2 2 2 3 3" xfId="18512"/>
    <cellStyle name="Normal 2 3 2 2 2 2 2 2 3 3 10" xfId="18513"/>
    <cellStyle name="Normal 2 3 2 2 2 2 2 2 3 3 10 2" xfId="18514"/>
    <cellStyle name="Normal 2 3 2 2 2 2 2 2 3 3 11" xfId="18515"/>
    <cellStyle name="Normal 2 3 2 2 2 2 2 2 3 3 2" xfId="18516"/>
    <cellStyle name="Normal 2 3 2 2 2 2 2 2 3 3 2 2" xfId="18517"/>
    <cellStyle name="Normal 2 3 2 2 2 2 2 2 3 3 3" xfId="18518"/>
    <cellStyle name="Normal 2 3 2 2 2 2 2 2 3 3 3 2" xfId="18519"/>
    <cellStyle name="Normal 2 3 2 2 2 2 2 2 3 3 4" xfId="18520"/>
    <cellStyle name="Normal 2 3 2 2 2 2 2 2 3 3 4 2" xfId="18521"/>
    <cellStyle name="Normal 2 3 2 2 2 2 2 2 3 3 5" xfId="18522"/>
    <cellStyle name="Normal 2 3 2 2 2 2 2 2 3 3 5 2" xfId="18523"/>
    <cellStyle name="Normal 2 3 2 2 2 2 2 2 3 3 6" xfId="18524"/>
    <cellStyle name="Normal 2 3 2 2 2 2 2 2 3 3 6 2" xfId="18525"/>
    <cellStyle name="Normal 2 3 2 2 2 2 2 2 3 3 7" xfId="18526"/>
    <cellStyle name="Normal 2 3 2 2 2 2 2 2 3 3 7 2" xfId="18527"/>
    <cellStyle name="Normal 2 3 2 2 2 2 2 2 3 3 8" xfId="18528"/>
    <cellStyle name="Normal 2 3 2 2 2 2 2 2 3 3 8 2" xfId="18529"/>
    <cellStyle name="Normal 2 3 2 2 2 2 2 2 3 3 9" xfId="18530"/>
    <cellStyle name="Normal 2 3 2 2 2 2 2 2 3 3 9 2" xfId="18531"/>
    <cellStyle name="Normal 2 3 2 2 2 2 2 2 3 4" xfId="18532"/>
    <cellStyle name="Normal 2 3 2 2 2 2 2 2 3 4 2" xfId="18533"/>
    <cellStyle name="Normal 2 3 2 2 2 2 2 2 3 5" xfId="18534"/>
    <cellStyle name="Normal 2 3 2 2 2 2 2 2 3 5 2" xfId="18535"/>
    <cellStyle name="Normal 2 3 2 2 2 2 2 2 3 6" xfId="18536"/>
    <cellStyle name="Normal 2 3 2 2 2 2 2 2 3 6 2" xfId="18537"/>
    <cellStyle name="Normal 2 3 2 2 2 2 2 2 3 7" xfId="18538"/>
    <cellStyle name="Normal 2 3 2 2 2 2 2 2 3 7 2" xfId="18539"/>
    <cellStyle name="Normal 2 3 2 2 2 2 2 2 3 8" xfId="18540"/>
    <cellStyle name="Normal 2 3 2 2 2 2 2 2 3 8 2" xfId="18541"/>
    <cellStyle name="Normal 2 3 2 2 2 2 2 2 3 9" xfId="18542"/>
    <cellStyle name="Normal 2 3 2 2 2 2 2 2 3 9 2" xfId="18543"/>
    <cellStyle name="Normal 2 3 2 2 2 2 2 2 4" xfId="18544"/>
    <cellStyle name="Normal 2 3 2 2 2 2 2 2 4 10" xfId="18545"/>
    <cellStyle name="Normal 2 3 2 2 2 2 2 2 4 10 2" xfId="18546"/>
    <cellStyle name="Normal 2 3 2 2 2 2 2 2 4 11" xfId="18547"/>
    <cellStyle name="Normal 2 3 2 2 2 2 2 2 4 11 2" xfId="18548"/>
    <cellStyle name="Normal 2 3 2 2 2 2 2 2 4 12" xfId="18549"/>
    <cellStyle name="Normal 2 3 2 2 2 2 2 2 4 12 2" xfId="18550"/>
    <cellStyle name="Normal 2 3 2 2 2 2 2 2 4 13" xfId="18551"/>
    <cellStyle name="Normal 2 3 2 2 2 2 2 2 4 2" xfId="18552"/>
    <cellStyle name="Normal 2 3 2 2 2 2 2 2 4 2 10" xfId="18553"/>
    <cellStyle name="Normal 2 3 2 2 2 2 2 2 4 2 10 2" xfId="18554"/>
    <cellStyle name="Normal 2 3 2 2 2 2 2 2 4 2 11" xfId="18555"/>
    <cellStyle name="Normal 2 3 2 2 2 2 2 2 4 2 11 2" xfId="18556"/>
    <cellStyle name="Normal 2 3 2 2 2 2 2 2 4 2 12" xfId="18557"/>
    <cellStyle name="Normal 2 3 2 2 2 2 2 2 4 2 2" xfId="18558"/>
    <cellStyle name="Normal 2 3 2 2 2 2 2 2 4 2 2 10" xfId="18559"/>
    <cellStyle name="Normal 2 3 2 2 2 2 2 2 4 2 2 10 2" xfId="18560"/>
    <cellStyle name="Normal 2 3 2 2 2 2 2 2 4 2 2 11" xfId="18561"/>
    <cellStyle name="Normal 2 3 2 2 2 2 2 2 4 2 2 2" xfId="18562"/>
    <cellStyle name="Normal 2 3 2 2 2 2 2 2 4 2 2 2 2" xfId="18563"/>
    <cellStyle name="Normal 2 3 2 2 2 2 2 2 4 2 2 3" xfId="18564"/>
    <cellStyle name="Normal 2 3 2 2 2 2 2 2 4 2 2 3 2" xfId="18565"/>
    <cellStyle name="Normal 2 3 2 2 2 2 2 2 4 2 2 4" xfId="18566"/>
    <cellStyle name="Normal 2 3 2 2 2 2 2 2 4 2 2 4 2" xfId="18567"/>
    <cellStyle name="Normal 2 3 2 2 2 2 2 2 4 2 2 5" xfId="18568"/>
    <cellStyle name="Normal 2 3 2 2 2 2 2 2 4 2 2 5 2" xfId="18569"/>
    <cellStyle name="Normal 2 3 2 2 2 2 2 2 4 2 2 6" xfId="18570"/>
    <cellStyle name="Normal 2 3 2 2 2 2 2 2 4 2 2 6 2" xfId="18571"/>
    <cellStyle name="Normal 2 3 2 2 2 2 2 2 4 2 2 7" xfId="18572"/>
    <cellStyle name="Normal 2 3 2 2 2 2 2 2 4 2 2 7 2" xfId="18573"/>
    <cellStyle name="Normal 2 3 2 2 2 2 2 2 4 2 2 8" xfId="18574"/>
    <cellStyle name="Normal 2 3 2 2 2 2 2 2 4 2 2 8 2" xfId="18575"/>
    <cellStyle name="Normal 2 3 2 2 2 2 2 2 4 2 2 9" xfId="18576"/>
    <cellStyle name="Normal 2 3 2 2 2 2 2 2 4 2 2 9 2" xfId="18577"/>
    <cellStyle name="Normal 2 3 2 2 2 2 2 2 4 2 3" xfId="18578"/>
    <cellStyle name="Normal 2 3 2 2 2 2 2 2 4 2 3 2" xfId="18579"/>
    <cellStyle name="Normal 2 3 2 2 2 2 2 2 4 2 4" xfId="18580"/>
    <cellStyle name="Normal 2 3 2 2 2 2 2 2 4 2 4 2" xfId="18581"/>
    <cellStyle name="Normal 2 3 2 2 2 2 2 2 4 2 5" xfId="18582"/>
    <cellStyle name="Normal 2 3 2 2 2 2 2 2 4 2 5 2" xfId="18583"/>
    <cellStyle name="Normal 2 3 2 2 2 2 2 2 4 2 6" xfId="18584"/>
    <cellStyle name="Normal 2 3 2 2 2 2 2 2 4 2 6 2" xfId="18585"/>
    <cellStyle name="Normal 2 3 2 2 2 2 2 2 4 2 7" xfId="18586"/>
    <cellStyle name="Normal 2 3 2 2 2 2 2 2 4 2 7 2" xfId="18587"/>
    <cellStyle name="Normal 2 3 2 2 2 2 2 2 4 2 8" xfId="18588"/>
    <cellStyle name="Normal 2 3 2 2 2 2 2 2 4 2 8 2" xfId="18589"/>
    <cellStyle name="Normal 2 3 2 2 2 2 2 2 4 2 9" xfId="18590"/>
    <cellStyle name="Normal 2 3 2 2 2 2 2 2 4 2 9 2" xfId="18591"/>
    <cellStyle name="Normal 2 3 2 2 2 2 2 2 4 3" xfId="18592"/>
    <cellStyle name="Normal 2 3 2 2 2 2 2 2 4 3 10" xfId="18593"/>
    <cellStyle name="Normal 2 3 2 2 2 2 2 2 4 3 10 2" xfId="18594"/>
    <cellStyle name="Normal 2 3 2 2 2 2 2 2 4 3 11" xfId="18595"/>
    <cellStyle name="Normal 2 3 2 2 2 2 2 2 4 3 2" xfId="18596"/>
    <cellStyle name="Normal 2 3 2 2 2 2 2 2 4 3 2 2" xfId="18597"/>
    <cellStyle name="Normal 2 3 2 2 2 2 2 2 4 3 3" xfId="18598"/>
    <cellStyle name="Normal 2 3 2 2 2 2 2 2 4 3 3 2" xfId="18599"/>
    <cellStyle name="Normal 2 3 2 2 2 2 2 2 4 3 4" xfId="18600"/>
    <cellStyle name="Normal 2 3 2 2 2 2 2 2 4 3 4 2" xfId="18601"/>
    <cellStyle name="Normal 2 3 2 2 2 2 2 2 4 3 5" xfId="18602"/>
    <cellStyle name="Normal 2 3 2 2 2 2 2 2 4 3 5 2" xfId="18603"/>
    <cellStyle name="Normal 2 3 2 2 2 2 2 2 4 3 6" xfId="18604"/>
    <cellStyle name="Normal 2 3 2 2 2 2 2 2 4 3 6 2" xfId="18605"/>
    <cellStyle name="Normal 2 3 2 2 2 2 2 2 4 3 7" xfId="18606"/>
    <cellStyle name="Normal 2 3 2 2 2 2 2 2 4 3 7 2" xfId="18607"/>
    <cellStyle name="Normal 2 3 2 2 2 2 2 2 4 3 8" xfId="18608"/>
    <cellStyle name="Normal 2 3 2 2 2 2 2 2 4 3 8 2" xfId="18609"/>
    <cellStyle name="Normal 2 3 2 2 2 2 2 2 4 3 9" xfId="18610"/>
    <cellStyle name="Normal 2 3 2 2 2 2 2 2 4 3 9 2" xfId="18611"/>
    <cellStyle name="Normal 2 3 2 2 2 2 2 2 4 4" xfId="18612"/>
    <cellStyle name="Normal 2 3 2 2 2 2 2 2 4 4 2" xfId="18613"/>
    <cellStyle name="Normal 2 3 2 2 2 2 2 2 4 5" xfId="18614"/>
    <cellStyle name="Normal 2 3 2 2 2 2 2 2 4 5 2" xfId="18615"/>
    <cellStyle name="Normal 2 3 2 2 2 2 2 2 4 6" xfId="18616"/>
    <cellStyle name="Normal 2 3 2 2 2 2 2 2 4 6 2" xfId="18617"/>
    <cellStyle name="Normal 2 3 2 2 2 2 2 2 4 7" xfId="18618"/>
    <cellStyle name="Normal 2 3 2 2 2 2 2 2 4 7 2" xfId="18619"/>
    <cellStyle name="Normal 2 3 2 2 2 2 2 2 4 8" xfId="18620"/>
    <cellStyle name="Normal 2 3 2 2 2 2 2 2 4 8 2" xfId="18621"/>
    <cellStyle name="Normal 2 3 2 2 2 2 2 2 4 9" xfId="18622"/>
    <cellStyle name="Normal 2 3 2 2 2 2 2 2 4 9 2" xfId="18623"/>
    <cellStyle name="Normal 2 3 2 2 2 2 2 2 5" xfId="18624"/>
    <cellStyle name="Normal 2 3 2 2 2 2 2 2 5 10" xfId="18625"/>
    <cellStyle name="Normal 2 3 2 2 2 2 2 2 5 10 2" xfId="18626"/>
    <cellStyle name="Normal 2 3 2 2 2 2 2 2 5 11" xfId="18627"/>
    <cellStyle name="Normal 2 3 2 2 2 2 2 2 5 11 2" xfId="18628"/>
    <cellStyle name="Normal 2 3 2 2 2 2 2 2 5 12" xfId="18629"/>
    <cellStyle name="Normal 2 3 2 2 2 2 2 2 5 12 2" xfId="18630"/>
    <cellStyle name="Normal 2 3 2 2 2 2 2 2 5 13" xfId="18631"/>
    <cellStyle name="Normal 2 3 2 2 2 2 2 2 5 2" xfId="18632"/>
    <cellStyle name="Normal 2 3 2 2 2 2 2 2 5 2 10" xfId="18633"/>
    <cellStyle name="Normal 2 3 2 2 2 2 2 2 5 2 10 2" xfId="18634"/>
    <cellStyle name="Normal 2 3 2 2 2 2 2 2 5 2 11" xfId="18635"/>
    <cellStyle name="Normal 2 3 2 2 2 2 2 2 5 2 11 2" xfId="18636"/>
    <cellStyle name="Normal 2 3 2 2 2 2 2 2 5 2 12" xfId="18637"/>
    <cellStyle name="Normal 2 3 2 2 2 2 2 2 5 2 2" xfId="18638"/>
    <cellStyle name="Normal 2 3 2 2 2 2 2 2 5 2 2 10" xfId="18639"/>
    <cellStyle name="Normal 2 3 2 2 2 2 2 2 5 2 2 10 2" xfId="18640"/>
    <cellStyle name="Normal 2 3 2 2 2 2 2 2 5 2 2 11" xfId="18641"/>
    <cellStyle name="Normal 2 3 2 2 2 2 2 2 5 2 2 2" xfId="18642"/>
    <cellStyle name="Normal 2 3 2 2 2 2 2 2 5 2 2 2 2" xfId="18643"/>
    <cellStyle name="Normal 2 3 2 2 2 2 2 2 5 2 2 3" xfId="18644"/>
    <cellStyle name="Normal 2 3 2 2 2 2 2 2 5 2 2 3 2" xfId="18645"/>
    <cellStyle name="Normal 2 3 2 2 2 2 2 2 5 2 2 4" xfId="18646"/>
    <cellStyle name="Normal 2 3 2 2 2 2 2 2 5 2 2 4 2" xfId="18647"/>
    <cellStyle name="Normal 2 3 2 2 2 2 2 2 5 2 2 5" xfId="18648"/>
    <cellStyle name="Normal 2 3 2 2 2 2 2 2 5 2 2 5 2" xfId="18649"/>
    <cellStyle name="Normal 2 3 2 2 2 2 2 2 5 2 2 6" xfId="18650"/>
    <cellStyle name="Normal 2 3 2 2 2 2 2 2 5 2 2 6 2" xfId="18651"/>
    <cellStyle name="Normal 2 3 2 2 2 2 2 2 5 2 2 7" xfId="18652"/>
    <cellStyle name="Normal 2 3 2 2 2 2 2 2 5 2 2 7 2" xfId="18653"/>
    <cellStyle name="Normal 2 3 2 2 2 2 2 2 5 2 2 8" xfId="18654"/>
    <cellStyle name="Normal 2 3 2 2 2 2 2 2 5 2 2 8 2" xfId="18655"/>
    <cellStyle name="Normal 2 3 2 2 2 2 2 2 5 2 2 9" xfId="18656"/>
    <cellStyle name="Normal 2 3 2 2 2 2 2 2 5 2 2 9 2" xfId="18657"/>
    <cellStyle name="Normal 2 3 2 2 2 2 2 2 5 2 3" xfId="18658"/>
    <cellStyle name="Normal 2 3 2 2 2 2 2 2 5 2 3 2" xfId="18659"/>
    <cellStyle name="Normal 2 3 2 2 2 2 2 2 5 2 4" xfId="18660"/>
    <cellStyle name="Normal 2 3 2 2 2 2 2 2 5 2 4 2" xfId="18661"/>
    <cellStyle name="Normal 2 3 2 2 2 2 2 2 5 2 5" xfId="18662"/>
    <cellStyle name="Normal 2 3 2 2 2 2 2 2 5 2 5 2" xfId="18663"/>
    <cellStyle name="Normal 2 3 2 2 2 2 2 2 5 2 6" xfId="18664"/>
    <cellStyle name="Normal 2 3 2 2 2 2 2 2 5 2 6 2" xfId="18665"/>
    <cellStyle name="Normal 2 3 2 2 2 2 2 2 5 2 7" xfId="18666"/>
    <cellStyle name="Normal 2 3 2 2 2 2 2 2 5 2 7 2" xfId="18667"/>
    <cellStyle name="Normal 2 3 2 2 2 2 2 2 5 2 8" xfId="18668"/>
    <cellStyle name="Normal 2 3 2 2 2 2 2 2 5 2 8 2" xfId="18669"/>
    <cellStyle name="Normal 2 3 2 2 2 2 2 2 5 2 9" xfId="18670"/>
    <cellStyle name="Normal 2 3 2 2 2 2 2 2 5 2 9 2" xfId="18671"/>
    <cellStyle name="Normal 2 3 2 2 2 2 2 2 5 3" xfId="18672"/>
    <cellStyle name="Normal 2 3 2 2 2 2 2 2 5 3 10" xfId="18673"/>
    <cellStyle name="Normal 2 3 2 2 2 2 2 2 5 3 10 2" xfId="18674"/>
    <cellStyle name="Normal 2 3 2 2 2 2 2 2 5 3 11" xfId="18675"/>
    <cellStyle name="Normal 2 3 2 2 2 2 2 2 5 3 2" xfId="18676"/>
    <cellStyle name="Normal 2 3 2 2 2 2 2 2 5 3 2 2" xfId="18677"/>
    <cellStyle name="Normal 2 3 2 2 2 2 2 2 5 3 3" xfId="18678"/>
    <cellStyle name="Normal 2 3 2 2 2 2 2 2 5 3 3 2" xfId="18679"/>
    <cellStyle name="Normal 2 3 2 2 2 2 2 2 5 3 4" xfId="18680"/>
    <cellStyle name="Normal 2 3 2 2 2 2 2 2 5 3 4 2" xfId="18681"/>
    <cellStyle name="Normal 2 3 2 2 2 2 2 2 5 3 5" xfId="18682"/>
    <cellStyle name="Normal 2 3 2 2 2 2 2 2 5 3 5 2" xfId="18683"/>
    <cellStyle name="Normal 2 3 2 2 2 2 2 2 5 3 6" xfId="18684"/>
    <cellStyle name="Normal 2 3 2 2 2 2 2 2 5 3 6 2" xfId="18685"/>
    <cellStyle name="Normal 2 3 2 2 2 2 2 2 5 3 7" xfId="18686"/>
    <cellStyle name="Normal 2 3 2 2 2 2 2 2 5 3 7 2" xfId="18687"/>
    <cellStyle name="Normal 2 3 2 2 2 2 2 2 5 3 8" xfId="18688"/>
    <cellStyle name="Normal 2 3 2 2 2 2 2 2 5 3 8 2" xfId="18689"/>
    <cellStyle name="Normal 2 3 2 2 2 2 2 2 5 3 9" xfId="18690"/>
    <cellStyle name="Normal 2 3 2 2 2 2 2 2 5 3 9 2" xfId="18691"/>
    <cellStyle name="Normal 2 3 2 2 2 2 2 2 5 4" xfId="18692"/>
    <cellStyle name="Normal 2 3 2 2 2 2 2 2 5 4 2" xfId="18693"/>
    <cellStyle name="Normal 2 3 2 2 2 2 2 2 5 5" xfId="18694"/>
    <cellStyle name="Normal 2 3 2 2 2 2 2 2 5 5 2" xfId="18695"/>
    <cellStyle name="Normal 2 3 2 2 2 2 2 2 5 6" xfId="18696"/>
    <cellStyle name="Normal 2 3 2 2 2 2 2 2 5 6 2" xfId="18697"/>
    <cellStyle name="Normal 2 3 2 2 2 2 2 2 5 7" xfId="18698"/>
    <cellStyle name="Normal 2 3 2 2 2 2 2 2 5 7 2" xfId="18699"/>
    <cellStyle name="Normal 2 3 2 2 2 2 2 2 5 8" xfId="18700"/>
    <cellStyle name="Normal 2 3 2 2 2 2 2 2 5 8 2" xfId="18701"/>
    <cellStyle name="Normal 2 3 2 2 2 2 2 2 5 9" xfId="18702"/>
    <cellStyle name="Normal 2 3 2 2 2 2 2 2 5 9 2" xfId="18703"/>
    <cellStyle name="Normal 2 3 2 2 2 2 2 2 6" xfId="41922"/>
    <cellStyle name="Normal 2 3 2 2 2 2 2 3" xfId="18704"/>
    <cellStyle name="Normal 2 3 2 2 2 2 2 3 2" xfId="41923"/>
    <cellStyle name="Normal 2 3 2 2 2 2 2 4" xfId="18705"/>
    <cellStyle name="Normal 2 3 2 2 2 2 2 4 2" xfId="41924"/>
    <cellStyle name="Normal 2 3 2 2 2 2 2 5" xfId="18706"/>
    <cellStyle name="Normal 2 3 2 2 2 2 2 5 2" xfId="41925"/>
    <cellStyle name="Normal 2 3 2 2 2 2 2 6" xfId="18707"/>
    <cellStyle name="Normal 2 3 2 2 2 2 2 6 10" xfId="18708"/>
    <cellStyle name="Normal 2 3 2 2 2 2 2 6 10 2" xfId="18709"/>
    <cellStyle name="Normal 2 3 2 2 2 2 2 6 11" xfId="18710"/>
    <cellStyle name="Normal 2 3 2 2 2 2 2 6 11 2" xfId="18711"/>
    <cellStyle name="Normal 2 3 2 2 2 2 2 6 12" xfId="18712"/>
    <cellStyle name="Normal 2 3 2 2 2 2 2 6 2" xfId="18713"/>
    <cellStyle name="Normal 2 3 2 2 2 2 2 6 2 10" xfId="18714"/>
    <cellStyle name="Normal 2 3 2 2 2 2 2 6 2 10 2" xfId="18715"/>
    <cellStyle name="Normal 2 3 2 2 2 2 2 6 2 11" xfId="18716"/>
    <cellStyle name="Normal 2 3 2 2 2 2 2 6 2 2" xfId="18717"/>
    <cellStyle name="Normal 2 3 2 2 2 2 2 6 2 2 2" xfId="18718"/>
    <cellStyle name="Normal 2 3 2 2 2 2 2 6 2 3" xfId="18719"/>
    <cellStyle name="Normal 2 3 2 2 2 2 2 6 2 3 2" xfId="18720"/>
    <cellStyle name="Normal 2 3 2 2 2 2 2 6 2 4" xfId="18721"/>
    <cellStyle name="Normal 2 3 2 2 2 2 2 6 2 4 2" xfId="18722"/>
    <cellStyle name="Normal 2 3 2 2 2 2 2 6 2 5" xfId="18723"/>
    <cellStyle name="Normal 2 3 2 2 2 2 2 6 2 5 2" xfId="18724"/>
    <cellStyle name="Normal 2 3 2 2 2 2 2 6 2 6" xfId="18725"/>
    <cellStyle name="Normal 2 3 2 2 2 2 2 6 2 6 2" xfId="18726"/>
    <cellStyle name="Normal 2 3 2 2 2 2 2 6 2 7" xfId="18727"/>
    <cellStyle name="Normal 2 3 2 2 2 2 2 6 2 7 2" xfId="18728"/>
    <cellStyle name="Normal 2 3 2 2 2 2 2 6 2 8" xfId="18729"/>
    <cellStyle name="Normal 2 3 2 2 2 2 2 6 2 8 2" xfId="18730"/>
    <cellStyle name="Normal 2 3 2 2 2 2 2 6 2 9" xfId="18731"/>
    <cellStyle name="Normal 2 3 2 2 2 2 2 6 2 9 2" xfId="18732"/>
    <cellStyle name="Normal 2 3 2 2 2 2 2 6 3" xfId="18733"/>
    <cellStyle name="Normal 2 3 2 2 2 2 2 6 3 2" xfId="18734"/>
    <cellStyle name="Normal 2 3 2 2 2 2 2 6 4" xfId="18735"/>
    <cellStyle name="Normal 2 3 2 2 2 2 2 6 4 2" xfId="18736"/>
    <cellStyle name="Normal 2 3 2 2 2 2 2 6 5" xfId="18737"/>
    <cellStyle name="Normal 2 3 2 2 2 2 2 6 5 2" xfId="18738"/>
    <cellStyle name="Normal 2 3 2 2 2 2 2 6 6" xfId="18739"/>
    <cellStyle name="Normal 2 3 2 2 2 2 2 6 6 2" xfId="18740"/>
    <cellStyle name="Normal 2 3 2 2 2 2 2 6 7" xfId="18741"/>
    <cellStyle name="Normal 2 3 2 2 2 2 2 6 7 2" xfId="18742"/>
    <cellStyle name="Normal 2 3 2 2 2 2 2 6 8" xfId="18743"/>
    <cellStyle name="Normal 2 3 2 2 2 2 2 6 8 2" xfId="18744"/>
    <cellStyle name="Normal 2 3 2 2 2 2 2 6 9" xfId="18745"/>
    <cellStyle name="Normal 2 3 2 2 2 2 2 6 9 2" xfId="18746"/>
    <cellStyle name="Normal 2 3 2 2 2 2 2 7" xfId="18747"/>
    <cellStyle name="Normal 2 3 2 2 2 2 2 7 10" xfId="18748"/>
    <cellStyle name="Normal 2 3 2 2 2 2 2 7 10 2" xfId="18749"/>
    <cellStyle name="Normal 2 3 2 2 2 2 2 7 11" xfId="18750"/>
    <cellStyle name="Normal 2 3 2 2 2 2 2 7 2" xfId="18751"/>
    <cellStyle name="Normal 2 3 2 2 2 2 2 7 2 2" xfId="18752"/>
    <cellStyle name="Normal 2 3 2 2 2 2 2 7 3" xfId="18753"/>
    <cellStyle name="Normal 2 3 2 2 2 2 2 7 3 2" xfId="18754"/>
    <cellStyle name="Normal 2 3 2 2 2 2 2 7 4" xfId="18755"/>
    <cellStyle name="Normal 2 3 2 2 2 2 2 7 4 2" xfId="18756"/>
    <cellStyle name="Normal 2 3 2 2 2 2 2 7 5" xfId="18757"/>
    <cellStyle name="Normal 2 3 2 2 2 2 2 7 5 2" xfId="18758"/>
    <cellStyle name="Normal 2 3 2 2 2 2 2 7 6" xfId="18759"/>
    <cellStyle name="Normal 2 3 2 2 2 2 2 7 6 2" xfId="18760"/>
    <cellStyle name="Normal 2 3 2 2 2 2 2 7 7" xfId="18761"/>
    <cellStyle name="Normal 2 3 2 2 2 2 2 7 7 2" xfId="18762"/>
    <cellStyle name="Normal 2 3 2 2 2 2 2 7 8" xfId="18763"/>
    <cellStyle name="Normal 2 3 2 2 2 2 2 7 8 2" xfId="18764"/>
    <cellStyle name="Normal 2 3 2 2 2 2 2 7 9" xfId="18765"/>
    <cellStyle name="Normal 2 3 2 2 2 2 2 7 9 2" xfId="18766"/>
    <cellStyle name="Normal 2 3 2 2 2 2 2 8" xfId="18767"/>
    <cellStyle name="Normal 2 3 2 2 2 2 2 8 2" xfId="18768"/>
    <cellStyle name="Normal 2 3 2 2 2 2 2 9" xfId="18769"/>
    <cellStyle name="Normal 2 3 2 2 2 2 2 9 2" xfId="18770"/>
    <cellStyle name="Normal 2 3 2 2 2 2 3" xfId="18771"/>
    <cellStyle name="Normal 2 3 2 2 2 2 3 10" xfId="18772"/>
    <cellStyle name="Normal 2 3 2 2 2 2 3 10 2" xfId="18773"/>
    <cellStyle name="Normal 2 3 2 2 2 2 3 11" xfId="18774"/>
    <cellStyle name="Normal 2 3 2 2 2 2 3 11 2" xfId="18775"/>
    <cellStyle name="Normal 2 3 2 2 2 2 3 12" xfId="18776"/>
    <cellStyle name="Normal 2 3 2 2 2 2 3 12 2" xfId="18777"/>
    <cellStyle name="Normal 2 3 2 2 2 2 3 13" xfId="18778"/>
    <cellStyle name="Normal 2 3 2 2 2 2 3 2" xfId="18779"/>
    <cellStyle name="Normal 2 3 2 2 2 2 3 2 10" xfId="18780"/>
    <cellStyle name="Normal 2 3 2 2 2 2 3 2 10 2" xfId="18781"/>
    <cellStyle name="Normal 2 3 2 2 2 2 3 2 11" xfId="18782"/>
    <cellStyle name="Normal 2 3 2 2 2 2 3 2 11 2" xfId="18783"/>
    <cellStyle name="Normal 2 3 2 2 2 2 3 2 12" xfId="18784"/>
    <cellStyle name="Normal 2 3 2 2 2 2 3 2 2" xfId="18785"/>
    <cellStyle name="Normal 2 3 2 2 2 2 3 2 2 10" xfId="18786"/>
    <cellStyle name="Normal 2 3 2 2 2 2 3 2 2 10 2" xfId="18787"/>
    <cellStyle name="Normal 2 3 2 2 2 2 3 2 2 11" xfId="18788"/>
    <cellStyle name="Normal 2 3 2 2 2 2 3 2 2 2" xfId="18789"/>
    <cellStyle name="Normal 2 3 2 2 2 2 3 2 2 2 2" xfId="18790"/>
    <cellStyle name="Normal 2 3 2 2 2 2 3 2 2 3" xfId="18791"/>
    <cellStyle name="Normal 2 3 2 2 2 2 3 2 2 3 2" xfId="18792"/>
    <cellStyle name="Normal 2 3 2 2 2 2 3 2 2 4" xfId="18793"/>
    <cellStyle name="Normal 2 3 2 2 2 2 3 2 2 4 2" xfId="18794"/>
    <cellStyle name="Normal 2 3 2 2 2 2 3 2 2 5" xfId="18795"/>
    <cellStyle name="Normal 2 3 2 2 2 2 3 2 2 5 2" xfId="18796"/>
    <cellStyle name="Normal 2 3 2 2 2 2 3 2 2 6" xfId="18797"/>
    <cellStyle name="Normal 2 3 2 2 2 2 3 2 2 6 2" xfId="18798"/>
    <cellStyle name="Normal 2 3 2 2 2 2 3 2 2 7" xfId="18799"/>
    <cellStyle name="Normal 2 3 2 2 2 2 3 2 2 7 2" xfId="18800"/>
    <cellStyle name="Normal 2 3 2 2 2 2 3 2 2 8" xfId="18801"/>
    <cellStyle name="Normal 2 3 2 2 2 2 3 2 2 8 2" xfId="18802"/>
    <cellStyle name="Normal 2 3 2 2 2 2 3 2 2 9" xfId="18803"/>
    <cellStyle name="Normal 2 3 2 2 2 2 3 2 2 9 2" xfId="18804"/>
    <cellStyle name="Normal 2 3 2 2 2 2 3 2 3" xfId="18805"/>
    <cellStyle name="Normal 2 3 2 2 2 2 3 2 3 2" xfId="18806"/>
    <cellStyle name="Normal 2 3 2 2 2 2 3 2 4" xfId="18807"/>
    <cellStyle name="Normal 2 3 2 2 2 2 3 2 4 2" xfId="18808"/>
    <cellStyle name="Normal 2 3 2 2 2 2 3 2 5" xfId="18809"/>
    <cellStyle name="Normal 2 3 2 2 2 2 3 2 5 2" xfId="18810"/>
    <cellStyle name="Normal 2 3 2 2 2 2 3 2 6" xfId="18811"/>
    <cellStyle name="Normal 2 3 2 2 2 2 3 2 6 2" xfId="18812"/>
    <cellStyle name="Normal 2 3 2 2 2 2 3 2 7" xfId="18813"/>
    <cellStyle name="Normal 2 3 2 2 2 2 3 2 7 2" xfId="18814"/>
    <cellStyle name="Normal 2 3 2 2 2 2 3 2 8" xfId="18815"/>
    <cellStyle name="Normal 2 3 2 2 2 2 3 2 8 2" xfId="18816"/>
    <cellStyle name="Normal 2 3 2 2 2 2 3 2 9" xfId="18817"/>
    <cellStyle name="Normal 2 3 2 2 2 2 3 2 9 2" xfId="18818"/>
    <cellStyle name="Normal 2 3 2 2 2 2 3 3" xfId="18819"/>
    <cellStyle name="Normal 2 3 2 2 2 2 3 3 10" xfId="18820"/>
    <cellStyle name="Normal 2 3 2 2 2 2 3 3 10 2" xfId="18821"/>
    <cellStyle name="Normal 2 3 2 2 2 2 3 3 11" xfId="18822"/>
    <cellStyle name="Normal 2 3 2 2 2 2 3 3 2" xfId="18823"/>
    <cellStyle name="Normal 2 3 2 2 2 2 3 3 2 2" xfId="18824"/>
    <cellStyle name="Normal 2 3 2 2 2 2 3 3 3" xfId="18825"/>
    <cellStyle name="Normal 2 3 2 2 2 2 3 3 3 2" xfId="18826"/>
    <cellStyle name="Normal 2 3 2 2 2 2 3 3 4" xfId="18827"/>
    <cellStyle name="Normal 2 3 2 2 2 2 3 3 4 2" xfId="18828"/>
    <cellStyle name="Normal 2 3 2 2 2 2 3 3 5" xfId="18829"/>
    <cellStyle name="Normal 2 3 2 2 2 2 3 3 5 2" xfId="18830"/>
    <cellStyle name="Normal 2 3 2 2 2 2 3 3 6" xfId="18831"/>
    <cellStyle name="Normal 2 3 2 2 2 2 3 3 6 2" xfId="18832"/>
    <cellStyle name="Normal 2 3 2 2 2 2 3 3 7" xfId="18833"/>
    <cellStyle name="Normal 2 3 2 2 2 2 3 3 7 2" xfId="18834"/>
    <cellStyle name="Normal 2 3 2 2 2 2 3 3 8" xfId="18835"/>
    <cellStyle name="Normal 2 3 2 2 2 2 3 3 8 2" xfId="18836"/>
    <cellStyle name="Normal 2 3 2 2 2 2 3 3 9" xfId="18837"/>
    <cellStyle name="Normal 2 3 2 2 2 2 3 3 9 2" xfId="18838"/>
    <cellStyle name="Normal 2 3 2 2 2 2 3 4" xfId="18839"/>
    <cellStyle name="Normal 2 3 2 2 2 2 3 4 2" xfId="18840"/>
    <cellStyle name="Normal 2 3 2 2 2 2 3 5" xfId="18841"/>
    <cellStyle name="Normal 2 3 2 2 2 2 3 5 2" xfId="18842"/>
    <cellStyle name="Normal 2 3 2 2 2 2 3 6" xfId="18843"/>
    <cellStyle name="Normal 2 3 2 2 2 2 3 6 2" xfId="18844"/>
    <cellStyle name="Normal 2 3 2 2 2 2 3 7" xfId="18845"/>
    <cellStyle name="Normal 2 3 2 2 2 2 3 7 2" xfId="18846"/>
    <cellStyle name="Normal 2 3 2 2 2 2 3 8" xfId="18847"/>
    <cellStyle name="Normal 2 3 2 2 2 2 3 8 2" xfId="18848"/>
    <cellStyle name="Normal 2 3 2 2 2 2 3 9" xfId="18849"/>
    <cellStyle name="Normal 2 3 2 2 2 2 3 9 2" xfId="18850"/>
    <cellStyle name="Normal 2 3 2 2 2 2 4" xfId="18851"/>
    <cellStyle name="Normal 2 3 2 2 2 2 4 10" xfId="18852"/>
    <cellStyle name="Normal 2 3 2 2 2 2 4 10 2" xfId="18853"/>
    <cellStyle name="Normal 2 3 2 2 2 2 4 11" xfId="18854"/>
    <cellStyle name="Normal 2 3 2 2 2 2 4 11 2" xfId="18855"/>
    <cellStyle name="Normal 2 3 2 2 2 2 4 12" xfId="18856"/>
    <cellStyle name="Normal 2 3 2 2 2 2 4 12 2" xfId="18857"/>
    <cellStyle name="Normal 2 3 2 2 2 2 4 13" xfId="18858"/>
    <cellStyle name="Normal 2 3 2 2 2 2 4 2" xfId="18859"/>
    <cellStyle name="Normal 2 3 2 2 2 2 4 2 10" xfId="18860"/>
    <cellStyle name="Normal 2 3 2 2 2 2 4 2 10 2" xfId="18861"/>
    <cellStyle name="Normal 2 3 2 2 2 2 4 2 11" xfId="18862"/>
    <cellStyle name="Normal 2 3 2 2 2 2 4 2 11 2" xfId="18863"/>
    <cellStyle name="Normal 2 3 2 2 2 2 4 2 12" xfId="18864"/>
    <cellStyle name="Normal 2 3 2 2 2 2 4 2 2" xfId="18865"/>
    <cellStyle name="Normal 2 3 2 2 2 2 4 2 2 10" xfId="18866"/>
    <cellStyle name="Normal 2 3 2 2 2 2 4 2 2 10 2" xfId="18867"/>
    <cellStyle name="Normal 2 3 2 2 2 2 4 2 2 11" xfId="18868"/>
    <cellStyle name="Normal 2 3 2 2 2 2 4 2 2 2" xfId="18869"/>
    <cellStyle name="Normal 2 3 2 2 2 2 4 2 2 2 2" xfId="18870"/>
    <cellStyle name="Normal 2 3 2 2 2 2 4 2 2 3" xfId="18871"/>
    <cellStyle name="Normal 2 3 2 2 2 2 4 2 2 3 2" xfId="18872"/>
    <cellStyle name="Normal 2 3 2 2 2 2 4 2 2 4" xfId="18873"/>
    <cellStyle name="Normal 2 3 2 2 2 2 4 2 2 4 2" xfId="18874"/>
    <cellStyle name="Normal 2 3 2 2 2 2 4 2 2 5" xfId="18875"/>
    <cellStyle name="Normal 2 3 2 2 2 2 4 2 2 5 2" xfId="18876"/>
    <cellStyle name="Normal 2 3 2 2 2 2 4 2 2 6" xfId="18877"/>
    <cellStyle name="Normal 2 3 2 2 2 2 4 2 2 6 2" xfId="18878"/>
    <cellStyle name="Normal 2 3 2 2 2 2 4 2 2 7" xfId="18879"/>
    <cellStyle name="Normal 2 3 2 2 2 2 4 2 2 7 2" xfId="18880"/>
    <cellStyle name="Normal 2 3 2 2 2 2 4 2 2 8" xfId="18881"/>
    <cellStyle name="Normal 2 3 2 2 2 2 4 2 2 8 2" xfId="18882"/>
    <cellStyle name="Normal 2 3 2 2 2 2 4 2 2 9" xfId="18883"/>
    <cellStyle name="Normal 2 3 2 2 2 2 4 2 2 9 2" xfId="18884"/>
    <cellStyle name="Normal 2 3 2 2 2 2 4 2 3" xfId="18885"/>
    <cellStyle name="Normal 2 3 2 2 2 2 4 2 3 2" xfId="18886"/>
    <cellStyle name="Normal 2 3 2 2 2 2 4 2 4" xfId="18887"/>
    <cellStyle name="Normal 2 3 2 2 2 2 4 2 4 2" xfId="18888"/>
    <cellStyle name="Normal 2 3 2 2 2 2 4 2 5" xfId="18889"/>
    <cellStyle name="Normal 2 3 2 2 2 2 4 2 5 2" xfId="18890"/>
    <cellStyle name="Normal 2 3 2 2 2 2 4 2 6" xfId="18891"/>
    <cellStyle name="Normal 2 3 2 2 2 2 4 2 6 2" xfId="18892"/>
    <cellStyle name="Normal 2 3 2 2 2 2 4 2 7" xfId="18893"/>
    <cellStyle name="Normal 2 3 2 2 2 2 4 2 7 2" xfId="18894"/>
    <cellStyle name="Normal 2 3 2 2 2 2 4 2 8" xfId="18895"/>
    <cellStyle name="Normal 2 3 2 2 2 2 4 2 8 2" xfId="18896"/>
    <cellStyle name="Normal 2 3 2 2 2 2 4 2 9" xfId="18897"/>
    <cellStyle name="Normal 2 3 2 2 2 2 4 2 9 2" xfId="18898"/>
    <cellStyle name="Normal 2 3 2 2 2 2 4 3" xfId="18899"/>
    <cellStyle name="Normal 2 3 2 2 2 2 4 3 10" xfId="18900"/>
    <cellStyle name="Normal 2 3 2 2 2 2 4 3 10 2" xfId="18901"/>
    <cellStyle name="Normal 2 3 2 2 2 2 4 3 11" xfId="18902"/>
    <cellStyle name="Normal 2 3 2 2 2 2 4 3 2" xfId="18903"/>
    <cellStyle name="Normal 2 3 2 2 2 2 4 3 2 2" xfId="18904"/>
    <cellStyle name="Normal 2 3 2 2 2 2 4 3 3" xfId="18905"/>
    <cellStyle name="Normal 2 3 2 2 2 2 4 3 3 2" xfId="18906"/>
    <cellStyle name="Normal 2 3 2 2 2 2 4 3 4" xfId="18907"/>
    <cellStyle name="Normal 2 3 2 2 2 2 4 3 4 2" xfId="18908"/>
    <cellStyle name="Normal 2 3 2 2 2 2 4 3 5" xfId="18909"/>
    <cellStyle name="Normal 2 3 2 2 2 2 4 3 5 2" xfId="18910"/>
    <cellStyle name="Normal 2 3 2 2 2 2 4 3 6" xfId="18911"/>
    <cellStyle name="Normal 2 3 2 2 2 2 4 3 6 2" xfId="18912"/>
    <cellStyle name="Normal 2 3 2 2 2 2 4 3 7" xfId="18913"/>
    <cellStyle name="Normal 2 3 2 2 2 2 4 3 7 2" xfId="18914"/>
    <cellStyle name="Normal 2 3 2 2 2 2 4 3 8" xfId="18915"/>
    <cellStyle name="Normal 2 3 2 2 2 2 4 3 8 2" xfId="18916"/>
    <cellStyle name="Normal 2 3 2 2 2 2 4 3 9" xfId="18917"/>
    <cellStyle name="Normal 2 3 2 2 2 2 4 3 9 2" xfId="18918"/>
    <cellStyle name="Normal 2 3 2 2 2 2 4 4" xfId="18919"/>
    <cellStyle name="Normal 2 3 2 2 2 2 4 4 2" xfId="18920"/>
    <cellStyle name="Normal 2 3 2 2 2 2 4 5" xfId="18921"/>
    <cellStyle name="Normal 2 3 2 2 2 2 4 5 2" xfId="18922"/>
    <cellStyle name="Normal 2 3 2 2 2 2 4 6" xfId="18923"/>
    <cellStyle name="Normal 2 3 2 2 2 2 4 6 2" xfId="18924"/>
    <cellStyle name="Normal 2 3 2 2 2 2 4 7" xfId="18925"/>
    <cellStyle name="Normal 2 3 2 2 2 2 4 7 2" xfId="18926"/>
    <cellStyle name="Normal 2 3 2 2 2 2 4 8" xfId="18927"/>
    <cellStyle name="Normal 2 3 2 2 2 2 4 8 2" xfId="18928"/>
    <cellStyle name="Normal 2 3 2 2 2 2 4 9" xfId="18929"/>
    <cellStyle name="Normal 2 3 2 2 2 2 4 9 2" xfId="18930"/>
    <cellStyle name="Normal 2 3 2 2 2 2 5" xfId="18931"/>
    <cellStyle name="Normal 2 3 2 2 2 2 5 10" xfId="18932"/>
    <cellStyle name="Normal 2 3 2 2 2 2 5 10 2" xfId="18933"/>
    <cellStyle name="Normal 2 3 2 2 2 2 5 11" xfId="18934"/>
    <cellStyle name="Normal 2 3 2 2 2 2 5 11 2" xfId="18935"/>
    <cellStyle name="Normal 2 3 2 2 2 2 5 12" xfId="18936"/>
    <cellStyle name="Normal 2 3 2 2 2 2 5 12 2" xfId="18937"/>
    <cellStyle name="Normal 2 3 2 2 2 2 5 13" xfId="18938"/>
    <cellStyle name="Normal 2 3 2 2 2 2 5 2" xfId="18939"/>
    <cellStyle name="Normal 2 3 2 2 2 2 5 2 10" xfId="18940"/>
    <cellStyle name="Normal 2 3 2 2 2 2 5 2 10 2" xfId="18941"/>
    <cellStyle name="Normal 2 3 2 2 2 2 5 2 11" xfId="18942"/>
    <cellStyle name="Normal 2 3 2 2 2 2 5 2 11 2" xfId="18943"/>
    <cellStyle name="Normal 2 3 2 2 2 2 5 2 12" xfId="18944"/>
    <cellStyle name="Normal 2 3 2 2 2 2 5 2 2" xfId="18945"/>
    <cellStyle name="Normal 2 3 2 2 2 2 5 2 2 10" xfId="18946"/>
    <cellStyle name="Normal 2 3 2 2 2 2 5 2 2 10 2" xfId="18947"/>
    <cellStyle name="Normal 2 3 2 2 2 2 5 2 2 11" xfId="18948"/>
    <cellStyle name="Normal 2 3 2 2 2 2 5 2 2 2" xfId="18949"/>
    <cellStyle name="Normal 2 3 2 2 2 2 5 2 2 2 2" xfId="18950"/>
    <cellStyle name="Normal 2 3 2 2 2 2 5 2 2 3" xfId="18951"/>
    <cellStyle name="Normal 2 3 2 2 2 2 5 2 2 3 2" xfId="18952"/>
    <cellStyle name="Normal 2 3 2 2 2 2 5 2 2 4" xfId="18953"/>
    <cellStyle name="Normal 2 3 2 2 2 2 5 2 2 4 2" xfId="18954"/>
    <cellStyle name="Normal 2 3 2 2 2 2 5 2 2 5" xfId="18955"/>
    <cellStyle name="Normal 2 3 2 2 2 2 5 2 2 5 2" xfId="18956"/>
    <cellStyle name="Normal 2 3 2 2 2 2 5 2 2 6" xfId="18957"/>
    <cellStyle name="Normal 2 3 2 2 2 2 5 2 2 6 2" xfId="18958"/>
    <cellStyle name="Normal 2 3 2 2 2 2 5 2 2 7" xfId="18959"/>
    <cellStyle name="Normal 2 3 2 2 2 2 5 2 2 7 2" xfId="18960"/>
    <cellStyle name="Normal 2 3 2 2 2 2 5 2 2 8" xfId="18961"/>
    <cellStyle name="Normal 2 3 2 2 2 2 5 2 2 8 2" xfId="18962"/>
    <cellStyle name="Normal 2 3 2 2 2 2 5 2 2 9" xfId="18963"/>
    <cellStyle name="Normal 2 3 2 2 2 2 5 2 2 9 2" xfId="18964"/>
    <cellStyle name="Normal 2 3 2 2 2 2 5 2 3" xfId="18965"/>
    <cellStyle name="Normal 2 3 2 2 2 2 5 2 3 2" xfId="18966"/>
    <cellStyle name="Normal 2 3 2 2 2 2 5 2 4" xfId="18967"/>
    <cellStyle name="Normal 2 3 2 2 2 2 5 2 4 2" xfId="18968"/>
    <cellStyle name="Normal 2 3 2 2 2 2 5 2 5" xfId="18969"/>
    <cellStyle name="Normal 2 3 2 2 2 2 5 2 5 2" xfId="18970"/>
    <cellStyle name="Normal 2 3 2 2 2 2 5 2 6" xfId="18971"/>
    <cellStyle name="Normal 2 3 2 2 2 2 5 2 6 2" xfId="18972"/>
    <cellStyle name="Normal 2 3 2 2 2 2 5 2 7" xfId="18973"/>
    <cellStyle name="Normal 2 3 2 2 2 2 5 2 7 2" xfId="18974"/>
    <cellStyle name="Normal 2 3 2 2 2 2 5 2 8" xfId="18975"/>
    <cellStyle name="Normal 2 3 2 2 2 2 5 2 8 2" xfId="18976"/>
    <cellStyle name="Normal 2 3 2 2 2 2 5 2 9" xfId="18977"/>
    <cellStyle name="Normal 2 3 2 2 2 2 5 2 9 2" xfId="18978"/>
    <cellStyle name="Normal 2 3 2 2 2 2 5 3" xfId="18979"/>
    <cellStyle name="Normal 2 3 2 2 2 2 5 3 10" xfId="18980"/>
    <cellStyle name="Normal 2 3 2 2 2 2 5 3 10 2" xfId="18981"/>
    <cellStyle name="Normal 2 3 2 2 2 2 5 3 11" xfId="18982"/>
    <cellStyle name="Normal 2 3 2 2 2 2 5 3 2" xfId="18983"/>
    <cellStyle name="Normal 2 3 2 2 2 2 5 3 2 2" xfId="18984"/>
    <cellStyle name="Normal 2 3 2 2 2 2 5 3 3" xfId="18985"/>
    <cellStyle name="Normal 2 3 2 2 2 2 5 3 3 2" xfId="18986"/>
    <cellStyle name="Normal 2 3 2 2 2 2 5 3 4" xfId="18987"/>
    <cellStyle name="Normal 2 3 2 2 2 2 5 3 4 2" xfId="18988"/>
    <cellStyle name="Normal 2 3 2 2 2 2 5 3 5" xfId="18989"/>
    <cellStyle name="Normal 2 3 2 2 2 2 5 3 5 2" xfId="18990"/>
    <cellStyle name="Normal 2 3 2 2 2 2 5 3 6" xfId="18991"/>
    <cellStyle name="Normal 2 3 2 2 2 2 5 3 6 2" xfId="18992"/>
    <cellStyle name="Normal 2 3 2 2 2 2 5 3 7" xfId="18993"/>
    <cellStyle name="Normal 2 3 2 2 2 2 5 3 7 2" xfId="18994"/>
    <cellStyle name="Normal 2 3 2 2 2 2 5 3 8" xfId="18995"/>
    <cellStyle name="Normal 2 3 2 2 2 2 5 3 8 2" xfId="18996"/>
    <cellStyle name="Normal 2 3 2 2 2 2 5 3 9" xfId="18997"/>
    <cellStyle name="Normal 2 3 2 2 2 2 5 3 9 2" xfId="18998"/>
    <cellStyle name="Normal 2 3 2 2 2 2 5 4" xfId="18999"/>
    <cellStyle name="Normal 2 3 2 2 2 2 5 4 2" xfId="19000"/>
    <cellStyle name="Normal 2 3 2 2 2 2 5 5" xfId="19001"/>
    <cellStyle name="Normal 2 3 2 2 2 2 5 5 2" xfId="19002"/>
    <cellStyle name="Normal 2 3 2 2 2 2 5 6" xfId="19003"/>
    <cellStyle name="Normal 2 3 2 2 2 2 5 6 2" xfId="19004"/>
    <cellStyle name="Normal 2 3 2 2 2 2 5 7" xfId="19005"/>
    <cellStyle name="Normal 2 3 2 2 2 2 5 7 2" xfId="19006"/>
    <cellStyle name="Normal 2 3 2 2 2 2 5 8" xfId="19007"/>
    <cellStyle name="Normal 2 3 2 2 2 2 5 8 2" xfId="19008"/>
    <cellStyle name="Normal 2 3 2 2 2 2 5 9" xfId="19009"/>
    <cellStyle name="Normal 2 3 2 2 2 2 5 9 2" xfId="19010"/>
    <cellStyle name="Normal 2 3 2 2 2 2 6" xfId="19011"/>
    <cellStyle name="Normal 2 3 2 2 2 2 6 10" xfId="19012"/>
    <cellStyle name="Normal 2 3 2 2 2 2 6 10 2" xfId="19013"/>
    <cellStyle name="Normal 2 3 2 2 2 2 6 11" xfId="19014"/>
    <cellStyle name="Normal 2 3 2 2 2 2 6 11 2" xfId="19015"/>
    <cellStyle name="Normal 2 3 2 2 2 2 6 12" xfId="19016"/>
    <cellStyle name="Normal 2 3 2 2 2 2 6 12 2" xfId="19017"/>
    <cellStyle name="Normal 2 3 2 2 2 2 6 13" xfId="19018"/>
    <cellStyle name="Normal 2 3 2 2 2 2 6 2" xfId="19019"/>
    <cellStyle name="Normal 2 3 2 2 2 2 6 2 10" xfId="19020"/>
    <cellStyle name="Normal 2 3 2 2 2 2 6 2 10 2" xfId="19021"/>
    <cellStyle name="Normal 2 3 2 2 2 2 6 2 11" xfId="19022"/>
    <cellStyle name="Normal 2 3 2 2 2 2 6 2 11 2" xfId="19023"/>
    <cellStyle name="Normal 2 3 2 2 2 2 6 2 12" xfId="19024"/>
    <cellStyle name="Normal 2 3 2 2 2 2 6 2 2" xfId="19025"/>
    <cellStyle name="Normal 2 3 2 2 2 2 6 2 2 10" xfId="19026"/>
    <cellStyle name="Normal 2 3 2 2 2 2 6 2 2 10 2" xfId="19027"/>
    <cellStyle name="Normal 2 3 2 2 2 2 6 2 2 11" xfId="19028"/>
    <cellStyle name="Normal 2 3 2 2 2 2 6 2 2 2" xfId="19029"/>
    <cellStyle name="Normal 2 3 2 2 2 2 6 2 2 2 2" xfId="19030"/>
    <cellStyle name="Normal 2 3 2 2 2 2 6 2 2 3" xfId="19031"/>
    <cellStyle name="Normal 2 3 2 2 2 2 6 2 2 3 2" xfId="19032"/>
    <cellStyle name="Normal 2 3 2 2 2 2 6 2 2 4" xfId="19033"/>
    <cellStyle name="Normal 2 3 2 2 2 2 6 2 2 4 2" xfId="19034"/>
    <cellStyle name="Normal 2 3 2 2 2 2 6 2 2 5" xfId="19035"/>
    <cellStyle name="Normal 2 3 2 2 2 2 6 2 2 5 2" xfId="19036"/>
    <cellStyle name="Normal 2 3 2 2 2 2 6 2 2 6" xfId="19037"/>
    <cellStyle name="Normal 2 3 2 2 2 2 6 2 2 6 2" xfId="19038"/>
    <cellStyle name="Normal 2 3 2 2 2 2 6 2 2 7" xfId="19039"/>
    <cellStyle name="Normal 2 3 2 2 2 2 6 2 2 7 2" xfId="19040"/>
    <cellStyle name="Normal 2 3 2 2 2 2 6 2 2 8" xfId="19041"/>
    <cellStyle name="Normal 2 3 2 2 2 2 6 2 2 8 2" xfId="19042"/>
    <cellStyle name="Normal 2 3 2 2 2 2 6 2 2 9" xfId="19043"/>
    <cellStyle name="Normal 2 3 2 2 2 2 6 2 2 9 2" xfId="19044"/>
    <cellStyle name="Normal 2 3 2 2 2 2 6 2 3" xfId="19045"/>
    <cellStyle name="Normal 2 3 2 2 2 2 6 2 3 2" xfId="19046"/>
    <cellStyle name="Normal 2 3 2 2 2 2 6 2 4" xfId="19047"/>
    <cellStyle name="Normal 2 3 2 2 2 2 6 2 4 2" xfId="19048"/>
    <cellStyle name="Normal 2 3 2 2 2 2 6 2 5" xfId="19049"/>
    <cellStyle name="Normal 2 3 2 2 2 2 6 2 5 2" xfId="19050"/>
    <cellStyle name="Normal 2 3 2 2 2 2 6 2 6" xfId="19051"/>
    <cellStyle name="Normal 2 3 2 2 2 2 6 2 6 2" xfId="19052"/>
    <cellStyle name="Normal 2 3 2 2 2 2 6 2 7" xfId="19053"/>
    <cellStyle name="Normal 2 3 2 2 2 2 6 2 7 2" xfId="19054"/>
    <cellStyle name="Normal 2 3 2 2 2 2 6 2 8" xfId="19055"/>
    <cellStyle name="Normal 2 3 2 2 2 2 6 2 8 2" xfId="19056"/>
    <cellStyle name="Normal 2 3 2 2 2 2 6 2 9" xfId="19057"/>
    <cellStyle name="Normal 2 3 2 2 2 2 6 2 9 2" xfId="19058"/>
    <cellStyle name="Normal 2 3 2 2 2 2 6 3" xfId="19059"/>
    <cellStyle name="Normal 2 3 2 2 2 2 6 3 10" xfId="19060"/>
    <cellStyle name="Normal 2 3 2 2 2 2 6 3 10 2" xfId="19061"/>
    <cellStyle name="Normal 2 3 2 2 2 2 6 3 11" xfId="19062"/>
    <cellStyle name="Normal 2 3 2 2 2 2 6 3 2" xfId="19063"/>
    <cellStyle name="Normal 2 3 2 2 2 2 6 3 2 2" xfId="19064"/>
    <cellStyle name="Normal 2 3 2 2 2 2 6 3 3" xfId="19065"/>
    <cellStyle name="Normal 2 3 2 2 2 2 6 3 3 2" xfId="19066"/>
    <cellStyle name="Normal 2 3 2 2 2 2 6 3 4" xfId="19067"/>
    <cellStyle name="Normal 2 3 2 2 2 2 6 3 4 2" xfId="19068"/>
    <cellStyle name="Normal 2 3 2 2 2 2 6 3 5" xfId="19069"/>
    <cellStyle name="Normal 2 3 2 2 2 2 6 3 5 2" xfId="19070"/>
    <cellStyle name="Normal 2 3 2 2 2 2 6 3 6" xfId="19071"/>
    <cellStyle name="Normal 2 3 2 2 2 2 6 3 6 2" xfId="19072"/>
    <cellStyle name="Normal 2 3 2 2 2 2 6 3 7" xfId="19073"/>
    <cellStyle name="Normal 2 3 2 2 2 2 6 3 7 2" xfId="19074"/>
    <cellStyle name="Normal 2 3 2 2 2 2 6 3 8" xfId="19075"/>
    <cellStyle name="Normal 2 3 2 2 2 2 6 3 8 2" xfId="19076"/>
    <cellStyle name="Normal 2 3 2 2 2 2 6 3 9" xfId="19077"/>
    <cellStyle name="Normal 2 3 2 2 2 2 6 3 9 2" xfId="19078"/>
    <cellStyle name="Normal 2 3 2 2 2 2 6 4" xfId="19079"/>
    <cellStyle name="Normal 2 3 2 2 2 2 6 4 2" xfId="19080"/>
    <cellStyle name="Normal 2 3 2 2 2 2 6 5" xfId="19081"/>
    <cellStyle name="Normal 2 3 2 2 2 2 6 5 2" xfId="19082"/>
    <cellStyle name="Normal 2 3 2 2 2 2 6 6" xfId="19083"/>
    <cellStyle name="Normal 2 3 2 2 2 2 6 6 2" xfId="19084"/>
    <cellStyle name="Normal 2 3 2 2 2 2 6 7" xfId="19085"/>
    <cellStyle name="Normal 2 3 2 2 2 2 6 7 2" xfId="19086"/>
    <cellStyle name="Normal 2 3 2 2 2 2 6 8" xfId="19087"/>
    <cellStyle name="Normal 2 3 2 2 2 2 6 8 2" xfId="19088"/>
    <cellStyle name="Normal 2 3 2 2 2 2 6 9" xfId="19089"/>
    <cellStyle name="Normal 2 3 2 2 2 2 6 9 2" xfId="19090"/>
    <cellStyle name="Normal 2 3 2 2 2 2 7" xfId="41926"/>
    <cellStyle name="Normal 2 3 2 2 2 20" xfId="19091"/>
    <cellStyle name="Normal 2 3 2 2 2 20 2" xfId="19092"/>
    <cellStyle name="Normal 2 3 2 2 2 21" xfId="19093"/>
    <cellStyle name="Normal 2 3 2 2 2 3" xfId="19094"/>
    <cellStyle name="Normal 2 3 2 2 2 3 10" xfId="19095"/>
    <cellStyle name="Normal 2 3 2 2 2 3 10 2" xfId="19096"/>
    <cellStyle name="Normal 2 3 2 2 2 3 11" xfId="19097"/>
    <cellStyle name="Normal 2 3 2 2 2 3 11 2" xfId="19098"/>
    <cellStyle name="Normal 2 3 2 2 2 3 12" xfId="19099"/>
    <cellStyle name="Normal 2 3 2 2 2 3 12 2" xfId="19100"/>
    <cellStyle name="Normal 2 3 2 2 2 3 13" xfId="19101"/>
    <cellStyle name="Normal 2 3 2 2 2 3 2" xfId="19102"/>
    <cellStyle name="Normal 2 3 2 2 2 3 2 10" xfId="19103"/>
    <cellStyle name="Normal 2 3 2 2 2 3 2 10 2" xfId="19104"/>
    <cellStyle name="Normal 2 3 2 2 2 3 2 11" xfId="19105"/>
    <cellStyle name="Normal 2 3 2 2 2 3 2 11 2" xfId="19106"/>
    <cellStyle name="Normal 2 3 2 2 2 3 2 12" xfId="19107"/>
    <cellStyle name="Normal 2 3 2 2 2 3 2 2" xfId="19108"/>
    <cellStyle name="Normal 2 3 2 2 2 3 2 2 10" xfId="19109"/>
    <cellStyle name="Normal 2 3 2 2 2 3 2 2 10 2" xfId="19110"/>
    <cellStyle name="Normal 2 3 2 2 2 3 2 2 11" xfId="19111"/>
    <cellStyle name="Normal 2 3 2 2 2 3 2 2 2" xfId="19112"/>
    <cellStyle name="Normal 2 3 2 2 2 3 2 2 2 2" xfId="19113"/>
    <cellStyle name="Normal 2 3 2 2 2 3 2 2 3" xfId="19114"/>
    <cellStyle name="Normal 2 3 2 2 2 3 2 2 3 2" xfId="19115"/>
    <cellStyle name="Normal 2 3 2 2 2 3 2 2 4" xfId="19116"/>
    <cellStyle name="Normal 2 3 2 2 2 3 2 2 4 2" xfId="19117"/>
    <cellStyle name="Normal 2 3 2 2 2 3 2 2 5" xfId="19118"/>
    <cellStyle name="Normal 2 3 2 2 2 3 2 2 5 2" xfId="19119"/>
    <cellStyle name="Normal 2 3 2 2 2 3 2 2 6" xfId="19120"/>
    <cellStyle name="Normal 2 3 2 2 2 3 2 2 6 2" xfId="19121"/>
    <cellStyle name="Normal 2 3 2 2 2 3 2 2 7" xfId="19122"/>
    <cellStyle name="Normal 2 3 2 2 2 3 2 2 7 2" xfId="19123"/>
    <cellStyle name="Normal 2 3 2 2 2 3 2 2 8" xfId="19124"/>
    <cellStyle name="Normal 2 3 2 2 2 3 2 2 8 2" xfId="19125"/>
    <cellStyle name="Normal 2 3 2 2 2 3 2 2 9" xfId="19126"/>
    <cellStyle name="Normal 2 3 2 2 2 3 2 2 9 2" xfId="19127"/>
    <cellStyle name="Normal 2 3 2 2 2 3 2 3" xfId="19128"/>
    <cellStyle name="Normal 2 3 2 2 2 3 2 3 2" xfId="19129"/>
    <cellStyle name="Normal 2 3 2 2 2 3 2 4" xfId="19130"/>
    <cellStyle name="Normal 2 3 2 2 2 3 2 4 2" xfId="19131"/>
    <cellStyle name="Normal 2 3 2 2 2 3 2 5" xfId="19132"/>
    <cellStyle name="Normal 2 3 2 2 2 3 2 5 2" xfId="19133"/>
    <cellStyle name="Normal 2 3 2 2 2 3 2 6" xfId="19134"/>
    <cellStyle name="Normal 2 3 2 2 2 3 2 6 2" xfId="19135"/>
    <cellStyle name="Normal 2 3 2 2 2 3 2 7" xfId="19136"/>
    <cellStyle name="Normal 2 3 2 2 2 3 2 7 2" xfId="19137"/>
    <cellStyle name="Normal 2 3 2 2 2 3 2 8" xfId="19138"/>
    <cellStyle name="Normal 2 3 2 2 2 3 2 8 2" xfId="19139"/>
    <cellStyle name="Normal 2 3 2 2 2 3 2 9" xfId="19140"/>
    <cellStyle name="Normal 2 3 2 2 2 3 2 9 2" xfId="19141"/>
    <cellStyle name="Normal 2 3 2 2 2 3 3" xfId="19142"/>
    <cellStyle name="Normal 2 3 2 2 2 3 3 10" xfId="19143"/>
    <cellStyle name="Normal 2 3 2 2 2 3 3 10 2" xfId="19144"/>
    <cellStyle name="Normal 2 3 2 2 2 3 3 11" xfId="19145"/>
    <cellStyle name="Normal 2 3 2 2 2 3 3 2" xfId="19146"/>
    <cellStyle name="Normal 2 3 2 2 2 3 3 2 2" xfId="19147"/>
    <cellStyle name="Normal 2 3 2 2 2 3 3 3" xfId="19148"/>
    <cellStyle name="Normal 2 3 2 2 2 3 3 3 2" xfId="19149"/>
    <cellStyle name="Normal 2 3 2 2 2 3 3 4" xfId="19150"/>
    <cellStyle name="Normal 2 3 2 2 2 3 3 4 2" xfId="19151"/>
    <cellStyle name="Normal 2 3 2 2 2 3 3 5" xfId="19152"/>
    <cellStyle name="Normal 2 3 2 2 2 3 3 5 2" xfId="19153"/>
    <cellStyle name="Normal 2 3 2 2 2 3 3 6" xfId="19154"/>
    <cellStyle name="Normal 2 3 2 2 2 3 3 6 2" xfId="19155"/>
    <cellStyle name="Normal 2 3 2 2 2 3 3 7" xfId="19156"/>
    <cellStyle name="Normal 2 3 2 2 2 3 3 7 2" xfId="19157"/>
    <cellStyle name="Normal 2 3 2 2 2 3 3 8" xfId="19158"/>
    <cellStyle name="Normal 2 3 2 2 2 3 3 8 2" xfId="19159"/>
    <cellStyle name="Normal 2 3 2 2 2 3 3 9" xfId="19160"/>
    <cellStyle name="Normal 2 3 2 2 2 3 3 9 2" xfId="19161"/>
    <cellStyle name="Normal 2 3 2 2 2 3 4" xfId="19162"/>
    <cellStyle name="Normal 2 3 2 2 2 3 4 2" xfId="19163"/>
    <cellStyle name="Normal 2 3 2 2 2 3 5" xfId="19164"/>
    <cellStyle name="Normal 2 3 2 2 2 3 5 2" xfId="19165"/>
    <cellStyle name="Normal 2 3 2 2 2 3 6" xfId="19166"/>
    <cellStyle name="Normal 2 3 2 2 2 3 6 2" xfId="19167"/>
    <cellStyle name="Normal 2 3 2 2 2 3 7" xfId="19168"/>
    <cellStyle name="Normal 2 3 2 2 2 3 7 2" xfId="19169"/>
    <cellStyle name="Normal 2 3 2 2 2 3 8" xfId="19170"/>
    <cellStyle name="Normal 2 3 2 2 2 3 8 2" xfId="19171"/>
    <cellStyle name="Normal 2 3 2 2 2 3 9" xfId="19172"/>
    <cellStyle name="Normal 2 3 2 2 2 3 9 2" xfId="19173"/>
    <cellStyle name="Normal 2 3 2 2 2 4" xfId="19174"/>
    <cellStyle name="Normal 2 3 2 2 2 4 10" xfId="19175"/>
    <cellStyle name="Normal 2 3 2 2 2 4 10 2" xfId="19176"/>
    <cellStyle name="Normal 2 3 2 2 2 4 11" xfId="19177"/>
    <cellStyle name="Normal 2 3 2 2 2 4 11 2" xfId="19178"/>
    <cellStyle name="Normal 2 3 2 2 2 4 12" xfId="19179"/>
    <cellStyle name="Normal 2 3 2 2 2 4 12 2" xfId="19180"/>
    <cellStyle name="Normal 2 3 2 2 2 4 13" xfId="19181"/>
    <cellStyle name="Normal 2 3 2 2 2 4 2" xfId="19182"/>
    <cellStyle name="Normal 2 3 2 2 2 4 2 10" xfId="19183"/>
    <cellStyle name="Normal 2 3 2 2 2 4 2 10 2" xfId="19184"/>
    <cellStyle name="Normal 2 3 2 2 2 4 2 11" xfId="19185"/>
    <cellStyle name="Normal 2 3 2 2 2 4 2 11 2" xfId="19186"/>
    <cellStyle name="Normal 2 3 2 2 2 4 2 12" xfId="19187"/>
    <cellStyle name="Normal 2 3 2 2 2 4 2 2" xfId="19188"/>
    <cellStyle name="Normal 2 3 2 2 2 4 2 2 10" xfId="19189"/>
    <cellStyle name="Normal 2 3 2 2 2 4 2 2 10 2" xfId="19190"/>
    <cellStyle name="Normal 2 3 2 2 2 4 2 2 11" xfId="19191"/>
    <cellStyle name="Normal 2 3 2 2 2 4 2 2 2" xfId="19192"/>
    <cellStyle name="Normal 2 3 2 2 2 4 2 2 2 2" xfId="19193"/>
    <cellStyle name="Normal 2 3 2 2 2 4 2 2 3" xfId="19194"/>
    <cellStyle name="Normal 2 3 2 2 2 4 2 2 3 2" xfId="19195"/>
    <cellStyle name="Normal 2 3 2 2 2 4 2 2 4" xfId="19196"/>
    <cellStyle name="Normal 2 3 2 2 2 4 2 2 4 2" xfId="19197"/>
    <cellStyle name="Normal 2 3 2 2 2 4 2 2 5" xfId="19198"/>
    <cellStyle name="Normal 2 3 2 2 2 4 2 2 5 2" xfId="19199"/>
    <cellStyle name="Normal 2 3 2 2 2 4 2 2 6" xfId="19200"/>
    <cellStyle name="Normal 2 3 2 2 2 4 2 2 6 2" xfId="19201"/>
    <cellStyle name="Normal 2 3 2 2 2 4 2 2 7" xfId="19202"/>
    <cellStyle name="Normal 2 3 2 2 2 4 2 2 7 2" xfId="19203"/>
    <cellStyle name="Normal 2 3 2 2 2 4 2 2 8" xfId="19204"/>
    <cellStyle name="Normal 2 3 2 2 2 4 2 2 8 2" xfId="19205"/>
    <cellStyle name="Normal 2 3 2 2 2 4 2 2 9" xfId="19206"/>
    <cellStyle name="Normal 2 3 2 2 2 4 2 2 9 2" xfId="19207"/>
    <cellStyle name="Normal 2 3 2 2 2 4 2 3" xfId="19208"/>
    <cellStyle name="Normal 2 3 2 2 2 4 2 3 2" xfId="19209"/>
    <cellStyle name="Normal 2 3 2 2 2 4 2 4" xfId="19210"/>
    <cellStyle name="Normal 2 3 2 2 2 4 2 4 2" xfId="19211"/>
    <cellStyle name="Normal 2 3 2 2 2 4 2 5" xfId="19212"/>
    <cellStyle name="Normal 2 3 2 2 2 4 2 5 2" xfId="19213"/>
    <cellStyle name="Normal 2 3 2 2 2 4 2 6" xfId="19214"/>
    <cellStyle name="Normal 2 3 2 2 2 4 2 6 2" xfId="19215"/>
    <cellStyle name="Normal 2 3 2 2 2 4 2 7" xfId="19216"/>
    <cellStyle name="Normal 2 3 2 2 2 4 2 7 2" xfId="19217"/>
    <cellStyle name="Normal 2 3 2 2 2 4 2 8" xfId="19218"/>
    <cellStyle name="Normal 2 3 2 2 2 4 2 8 2" xfId="19219"/>
    <cellStyle name="Normal 2 3 2 2 2 4 2 9" xfId="19220"/>
    <cellStyle name="Normal 2 3 2 2 2 4 2 9 2" xfId="19221"/>
    <cellStyle name="Normal 2 3 2 2 2 4 3" xfId="19222"/>
    <cellStyle name="Normal 2 3 2 2 2 4 3 10" xfId="19223"/>
    <cellStyle name="Normal 2 3 2 2 2 4 3 10 2" xfId="19224"/>
    <cellStyle name="Normal 2 3 2 2 2 4 3 11" xfId="19225"/>
    <cellStyle name="Normal 2 3 2 2 2 4 3 2" xfId="19226"/>
    <cellStyle name="Normal 2 3 2 2 2 4 3 2 2" xfId="19227"/>
    <cellStyle name="Normal 2 3 2 2 2 4 3 3" xfId="19228"/>
    <cellStyle name="Normal 2 3 2 2 2 4 3 3 2" xfId="19229"/>
    <cellStyle name="Normal 2 3 2 2 2 4 3 4" xfId="19230"/>
    <cellStyle name="Normal 2 3 2 2 2 4 3 4 2" xfId="19231"/>
    <cellStyle name="Normal 2 3 2 2 2 4 3 5" xfId="19232"/>
    <cellStyle name="Normal 2 3 2 2 2 4 3 5 2" xfId="19233"/>
    <cellStyle name="Normal 2 3 2 2 2 4 3 6" xfId="19234"/>
    <cellStyle name="Normal 2 3 2 2 2 4 3 6 2" xfId="19235"/>
    <cellStyle name="Normal 2 3 2 2 2 4 3 7" xfId="19236"/>
    <cellStyle name="Normal 2 3 2 2 2 4 3 7 2" xfId="19237"/>
    <cellStyle name="Normal 2 3 2 2 2 4 3 8" xfId="19238"/>
    <cellStyle name="Normal 2 3 2 2 2 4 3 8 2" xfId="19239"/>
    <cellStyle name="Normal 2 3 2 2 2 4 3 9" xfId="19240"/>
    <cellStyle name="Normal 2 3 2 2 2 4 3 9 2" xfId="19241"/>
    <cellStyle name="Normal 2 3 2 2 2 4 4" xfId="19242"/>
    <cellStyle name="Normal 2 3 2 2 2 4 4 2" xfId="19243"/>
    <cellStyle name="Normal 2 3 2 2 2 4 5" xfId="19244"/>
    <cellStyle name="Normal 2 3 2 2 2 4 5 2" xfId="19245"/>
    <cellStyle name="Normal 2 3 2 2 2 4 6" xfId="19246"/>
    <cellStyle name="Normal 2 3 2 2 2 4 6 2" xfId="19247"/>
    <cellStyle name="Normal 2 3 2 2 2 4 7" xfId="19248"/>
    <cellStyle name="Normal 2 3 2 2 2 4 7 2" xfId="19249"/>
    <cellStyle name="Normal 2 3 2 2 2 4 8" xfId="19250"/>
    <cellStyle name="Normal 2 3 2 2 2 4 8 2" xfId="19251"/>
    <cellStyle name="Normal 2 3 2 2 2 4 9" xfId="19252"/>
    <cellStyle name="Normal 2 3 2 2 2 4 9 2" xfId="19253"/>
    <cellStyle name="Normal 2 3 2 2 2 5" xfId="19254"/>
    <cellStyle name="Normal 2 3 2 2 2 5 10" xfId="19255"/>
    <cellStyle name="Normal 2 3 2 2 2 5 10 2" xfId="19256"/>
    <cellStyle name="Normal 2 3 2 2 2 5 11" xfId="19257"/>
    <cellStyle name="Normal 2 3 2 2 2 5 11 2" xfId="19258"/>
    <cellStyle name="Normal 2 3 2 2 2 5 12" xfId="19259"/>
    <cellStyle name="Normal 2 3 2 2 2 5 12 2" xfId="19260"/>
    <cellStyle name="Normal 2 3 2 2 2 5 13" xfId="19261"/>
    <cellStyle name="Normal 2 3 2 2 2 5 2" xfId="19262"/>
    <cellStyle name="Normal 2 3 2 2 2 5 2 10" xfId="19263"/>
    <cellStyle name="Normal 2 3 2 2 2 5 2 10 2" xfId="19264"/>
    <cellStyle name="Normal 2 3 2 2 2 5 2 11" xfId="19265"/>
    <cellStyle name="Normal 2 3 2 2 2 5 2 11 2" xfId="19266"/>
    <cellStyle name="Normal 2 3 2 2 2 5 2 12" xfId="19267"/>
    <cellStyle name="Normal 2 3 2 2 2 5 2 2" xfId="19268"/>
    <cellStyle name="Normal 2 3 2 2 2 5 2 2 10" xfId="19269"/>
    <cellStyle name="Normal 2 3 2 2 2 5 2 2 10 2" xfId="19270"/>
    <cellStyle name="Normal 2 3 2 2 2 5 2 2 11" xfId="19271"/>
    <cellStyle name="Normal 2 3 2 2 2 5 2 2 2" xfId="19272"/>
    <cellStyle name="Normal 2 3 2 2 2 5 2 2 2 2" xfId="19273"/>
    <cellStyle name="Normal 2 3 2 2 2 5 2 2 3" xfId="19274"/>
    <cellStyle name="Normal 2 3 2 2 2 5 2 2 3 2" xfId="19275"/>
    <cellStyle name="Normal 2 3 2 2 2 5 2 2 4" xfId="19276"/>
    <cellStyle name="Normal 2 3 2 2 2 5 2 2 4 2" xfId="19277"/>
    <cellStyle name="Normal 2 3 2 2 2 5 2 2 5" xfId="19278"/>
    <cellStyle name="Normal 2 3 2 2 2 5 2 2 5 2" xfId="19279"/>
    <cellStyle name="Normal 2 3 2 2 2 5 2 2 6" xfId="19280"/>
    <cellStyle name="Normal 2 3 2 2 2 5 2 2 6 2" xfId="19281"/>
    <cellStyle name="Normal 2 3 2 2 2 5 2 2 7" xfId="19282"/>
    <cellStyle name="Normal 2 3 2 2 2 5 2 2 7 2" xfId="19283"/>
    <cellStyle name="Normal 2 3 2 2 2 5 2 2 8" xfId="19284"/>
    <cellStyle name="Normal 2 3 2 2 2 5 2 2 8 2" xfId="19285"/>
    <cellStyle name="Normal 2 3 2 2 2 5 2 2 9" xfId="19286"/>
    <cellStyle name="Normal 2 3 2 2 2 5 2 2 9 2" xfId="19287"/>
    <cellStyle name="Normal 2 3 2 2 2 5 2 3" xfId="19288"/>
    <cellStyle name="Normal 2 3 2 2 2 5 2 3 2" xfId="19289"/>
    <cellStyle name="Normal 2 3 2 2 2 5 2 4" xfId="19290"/>
    <cellStyle name="Normal 2 3 2 2 2 5 2 4 2" xfId="19291"/>
    <cellStyle name="Normal 2 3 2 2 2 5 2 5" xfId="19292"/>
    <cellStyle name="Normal 2 3 2 2 2 5 2 5 2" xfId="19293"/>
    <cellStyle name="Normal 2 3 2 2 2 5 2 6" xfId="19294"/>
    <cellStyle name="Normal 2 3 2 2 2 5 2 6 2" xfId="19295"/>
    <cellStyle name="Normal 2 3 2 2 2 5 2 7" xfId="19296"/>
    <cellStyle name="Normal 2 3 2 2 2 5 2 7 2" xfId="19297"/>
    <cellStyle name="Normal 2 3 2 2 2 5 2 8" xfId="19298"/>
    <cellStyle name="Normal 2 3 2 2 2 5 2 8 2" xfId="19299"/>
    <cellStyle name="Normal 2 3 2 2 2 5 2 9" xfId="19300"/>
    <cellStyle name="Normal 2 3 2 2 2 5 2 9 2" xfId="19301"/>
    <cellStyle name="Normal 2 3 2 2 2 5 3" xfId="19302"/>
    <cellStyle name="Normal 2 3 2 2 2 5 3 10" xfId="19303"/>
    <cellStyle name="Normal 2 3 2 2 2 5 3 10 2" xfId="19304"/>
    <cellStyle name="Normal 2 3 2 2 2 5 3 11" xfId="19305"/>
    <cellStyle name="Normal 2 3 2 2 2 5 3 2" xfId="19306"/>
    <cellStyle name="Normal 2 3 2 2 2 5 3 2 2" xfId="19307"/>
    <cellStyle name="Normal 2 3 2 2 2 5 3 3" xfId="19308"/>
    <cellStyle name="Normal 2 3 2 2 2 5 3 3 2" xfId="19309"/>
    <cellStyle name="Normal 2 3 2 2 2 5 3 4" xfId="19310"/>
    <cellStyle name="Normal 2 3 2 2 2 5 3 4 2" xfId="19311"/>
    <cellStyle name="Normal 2 3 2 2 2 5 3 5" xfId="19312"/>
    <cellStyle name="Normal 2 3 2 2 2 5 3 5 2" xfId="19313"/>
    <cellStyle name="Normal 2 3 2 2 2 5 3 6" xfId="19314"/>
    <cellStyle name="Normal 2 3 2 2 2 5 3 6 2" xfId="19315"/>
    <cellStyle name="Normal 2 3 2 2 2 5 3 7" xfId="19316"/>
    <cellStyle name="Normal 2 3 2 2 2 5 3 7 2" xfId="19317"/>
    <cellStyle name="Normal 2 3 2 2 2 5 3 8" xfId="19318"/>
    <cellStyle name="Normal 2 3 2 2 2 5 3 8 2" xfId="19319"/>
    <cellStyle name="Normal 2 3 2 2 2 5 3 9" xfId="19320"/>
    <cellStyle name="Normal 2 3 2 2 2 5 3 9 2" xfId="19321"/>
    <cellStyle name="Normal 2 3 2 2 2 5 4" xfId="19322"/>
    <cellStyle name="Normal 2 3 2 2 2 5 4 2" xfId="19323"/>
    <cellStyle name="Normal 2 3 2 2 2 5 5" xfId="19324"/>
    <cellStyle name="Normal 2 3 2 2 2 5 5 2" xfId="19325"/>
    <cellStyle name="Normal 2 3 2 2 2 5 6" xfId="19326"/>
    <cellStyle name="Normal 2 3 2 2 2 5 6 2" xfId="19327"/>
    <cellStyle name="Normal 2 3 2 2 2 5 7" xfId="19328"/>
    <cellStyle name="Normal 2 3 2 2 2 5 7 2" xfId="19329"/>
    <cellStyle name="Normal 2 3 2 2 2 5 8" xfId="19330"/>
    <cellStyle name="Normal 2 3 2 2 2 5 8 2" xfId="19331"/>
    <cellStyle name="Normal 2 3 2 2 2 5 9" xfId="19332"/>
    <cellStyle name="Normal 2 3 2 2 2 5 9 2" xfId="19333"/>
    <cellStyle name="Normal 2 3 2 2 2 6" xfId="19334"/>
    <cellStyle name="Normal 2 3 2 2 2 6 2" xfId="19335"/>
    <cellStyle name="Normal 2 3 2 2 2 6 2 10" xfId="19336"/>
    <cellStyle name="Normal 2 3 2 2 2 6 2 10 2" xfId="19337"/>
    <cellStyle name="Normal 2 3 2 2 2 6 2 11" xfId="19338"/>
    <cellStyle name="Normal 2 3 2 2 2 6 2 11 2" xfId="19339"/>
    <cellStyle name="Normal 2 3 2 2 2 6 2 12" xfId="19340"/>
    <cellStyle name="Normal 2 3 2 2 2 6 2 12 2" xfId="19341"/>
    <cellStyle name="Normal 2 3 2 2 2 6 2 13" xfId="19342"/>
    <cellStyle name="Normal 2 3 2 2 2 6 2 2" xfId="19343"/>
    <cellStyle name="Normal 2 3 2 2 2 6 2 2 10" xfId="19344"/>
    <cellStyle name="Normal 2 3 2 2 2 6 2 2 10 2" xfId="19345"/>
    <cellStyle name="Normal 2 3 2 2 2 6 2 2 11" xfId="19346"/>
    <cellStyle name="Normal 2 3 2 2 2 6 2 2 11 2" xfId="19347"/>
    <cellStyle name="Normal 2 3 2 2 2 6 2 2 12" xfId="19348"/>
    <cellStyle name="Normal 2 3 2 2 2 6 2 2 2" xfId="19349"/>
    <cellStyle name="Normal 2 3 2 2 2 6 2 2 2 10" xfId="19350"/>
    <cellStyle name="Normal 2 3 2 2 2 6 2 2 2 10 2" xfId="19351"/>
    <cellStyle name="Normal 2 3 2 2 2 6 2 2 2 11" xfId="19352"/>
    <cellStyle name="Normal 2 3 2 2 2 6 2 2 2 2" xfId="19353"/>
    <cellStyle name="Normal 2 3 2 2 2 6 2 2 2 2 2" xfId="19354"/>
    <cellStyle name="Normal 2 3 2 2 2 6 2 2 2 3" xfId="19355"/>
    <cellStyle name="Normal 2 3 2 2 2 6 2 2 2 3 2" xfId="19356"/>
    <cellStyle name="Normal 2 3 2 2 2 6 2 2 2 4" xfId="19357"/>
    <cellStyle name="Normal 2 3 2 2 2 6 2 2 2 4 2" xfId="19358"/>
    <cellStyle name="Normal 2 3 2 2 2 6 2 2 2 5" xfId="19359"/>
    <cellStyle name="Normal 2 3 2 2 2 6 2 2 2 5 2" xfId="19360"/>
    <cellStyle name="Normal 2 3 2 2 2 6 2 2 2 6" xfId="19361"/>
    <cellStyle name="Normal 2 3 2 2 2 6 2 2 2 6 2" xfId="19362"/>
    <cellStyle name="Normal 2 3 2 2 2 6 2 2 2 7" xfId="19363"/>
    <cellStyle name="Normal 2 3 2 2 2 6 2 2 2 7 2" xfId="19364"/>
    <cellStyle name="Normal 2 3 2 2 2 6 2 2 2 8" xfId="19365"/>
    <cellStyle name="Normal 2 3 2 2 2 6 2 2 2 8 2" xfId="19366"/>
    <cellStyle name="Normal 2 3 2 2 2 6 2 2 2 9" xfId="19367"/>
    <cellStyle name="Normal 2 3 2 2 2 6 2 2 2 9 2" xfId="19368"/>
    <cellStyle name="Normal 2 3 2 2 2 6 2 2 3" xfId="19369"/>
    <cellStyle name="Normal 2 3 2 2 2 6 2 2 3 2" xfId="19370"/>
    <cellStyle name="Normal 2 3 2 2 2 6 2 2 4" xfId="19371"/>
    <cellStyle name="Normal 2 3 2 2 2 6 2 2 4 2" xfId="19372"/>
    <cellStyle name="Normal 2 3 2 2 2 6 2 2 5" xfId="19373"/>
    <cellStyle name="Normal 2 3 2 2 2 6 2 2 5 2" xfId="19374"/>
    <cellStyle name="Normal 2 3 2 2 2 6 2 2 6" xfId="19375"/>
    <cellStyle name="Normal 2 3 2 2 2 6 2 2 6 2" xfId="19376"/>
    <cellStyle name="Normal 2 3 2 2 2 6 2 2 7" xfId="19377"/>
    <cellStyle name="Normal 2 3 2 2 2 6 2 2 7 2" xfId="19378"/>
    <cellStyle name="Normal 2 3 2 2 2 6 2 2 8" xfId="19379"/>
    <cellStyle name="Normal 2 3 2 2 2 6 2 2 8 2" xfId="19380"/>
    <cellStyle name="Normal 2 3 2 2 2 6 2 2 9" xfId="19381"/>
    <cellStyle name="Normal 2 3 2 2 2 6 2 2 9 2" xfId="19382"/>
    <cellStyle name="Normal 2 3 2 2 2 6 2 3" xfId="19383"/>
    <cellStyle name="Normal 2 3 2 2 2 6 2 3 10" xfId="19384"/>
    <cellStyle name="Normal 2 3 2 2 2 6 2 3 10 2" xfId="19385"/>
    <cellStyle name="Normal 2 3 2 2 2 6 2 3 11" xfId="19386"/>
    <cellStyle name="Normal 2 3 2 2 2 6 2 3 2" xfId="19387"/>
    <cellStyle name="Normal 2 3 2 2 2 6 2 3 2 2" xfId="19388"/>
    <cellStyle name="Normal 2 3 2 2 2 6 2 3 3" xfId="19389"/>
    <cellStyle name="Normal 2 3 2 2 2 6 2 3 3 2" xfId="19390"/>
    <cellStyle name="Normal 2 3 2 2 2 6 2 3 4" xfId="19391"/>
    <cellStyle name="Normal 2 3 2 2 2 6 2 3 4 2" xfId="19392"/>
    <cellStyle name="Normal 2 3 2 2 2 6 2 3 5" xfId="19393"/>
    <cellStyle name="Normal 2 3 2 2 2 6 2 3 5 2" xfId="19394"/>
    <cellStyle name="Normal 2 3 2 2 2 6 2 3 6" xfId="19395"/>
    <cellStyle name="Normal 2 3 2 2 2 6 2 3 6 2" xfId="19396"/>
    <cellStyle name="Normal 2 3 2 2 2 6 2 3 7" xfId="19397"/>
    <cellStyle name="Normal 2 3 2 2 2 6 2 3 7 2" xfId="19398"/>
    <cellStyle name="Normal 2 3 2 2 2 6 2 3 8" xfId="19399"/>
    <cellStyle name="Normal 2 3 2 2 2 6 2 3 8 2" xfId="19400"/>
    <cellStyle name="Normal 2 3 2 2 2 6 2 3 9" xfId="19401"/>
    <cellStyle name="Normal 2 3 2 2 2 6 2 3 9 2" xfId="19402"/>
    <cellStyle name="Normal 2 3 2 2 2 6 2 4" xfId="19403"/>
    <cellStyle name="Normal 2 3 2 2 2 6 2 4 2" xfId="19404"/>
    <cellStyle name="Normal 2 3 2 2 2 6 2 5" xfId="19405"/>
    <cellStyle name="Normal 2 3 2 2 2 6 2 5 2" xfId="19406"/>
    <cellStyle name="Normal 2 3 2 2 2 6 2 6" xfId="19407"/>
    <cellStyle name="Normal 2 3 2 2 2 6 2 6 2" xfId="19408"/>
    <cellStyle name="Normal 2 3 2 2 2 6 2 7" xfId="19409"/>
    <cellStyle name="Normal 2 3 2 2 2 6 2 7 2" xfId="19410"/>
    <cellStyle name="Normal 2 3 2 2 2 6 2 8" xfId="19411"/>
    <cellStyle name="Normal 2 3 2 2 2 6 2 8 2" xfId="19412"/>
    <cellStyle name="Normal 2 3 2 2 2 6 2 9" xfId="19413"/>
    <cellStyle name="Normal 2 3 2 2 2 6 2 9 2" xfId="19414"/>
    <cellStyle name="Normal 2 3 2 2 2 6 3" xfId="19415"/>
    <cellStyle name="Normal 2 3 2 2 2 6 3 10" xfId="19416"/>
    <cellStyle name="Normal 2 3 2 2 2 6 3 10 2" xfId="19417"/>
    <cellStyle name="Normal 2 3 2 2 2 6 3 11" xfId="19418"/>
    <cellStyle name="Normal 2 3 2 2 2 6 3 11 2" xfId="19419"/>
    <cellStyle name="Normal 2 3 2 2 2 6 3 12" xfId="19420"/>
    <cellStyle name="Normal 2 3 2 2 2 6 3 12 2" xfId="19421"/>
    <cellStyle name="Normal 2 3 2 2 2 6 3 13" xfId="19422"/>
    <cellStyle name="Normal 2 3 2 2 2 6 3 2" xfId="19423"/>
    <cellStyle name="Normal 2 3 2 2 2 6 3 2 10" xfId="19424"/>
    <cellStyle name="Normal 2 3 2 2 2 6 3 2 10 2" xfId="19425"/>
    <cellStyle name="Normal 2 3 2 2 2 6 3 2 11" xfId="19426"/>
    <cellStyle name="Normal 2 3 2 2 2 6 3 2 11 2" xfId="19427"/>
    <cellStyle name="Normal 2 3 2 2 2 6 3 2 12" xfId="19428"/>
    <cellStyle name="Normal 2 3 2 2 2 6 3 2 2" xfId="19429"/>
    <cellStyle name="Normal 2 3 2 2 2 6 3 2 2 10" xfId="19430"/>
    <cellStyle name="Normal 2 3 2 2 2 6 3 2 2 10 2" xfId="19431"/>
    <cellStyle name="Normal 2 3 2 2 2 6 3 2 2 11" xfId="19432"/>
    <cellStyle name="Normal 2 3 2 2 2 6 3 2 2 2" xfId="19433"/>
    <cellStyle name="Normal 2 3 2 2 2 6 3 2 2 2 2" xfId="19434"/>
    <cellStyle name="Normal 2 3 2 2 2 6 3 2 2 3" xfId="19435"/>
    <cellStyle name="Normal 2 3 2 2 2 6 3 2 2 3 2" xfId="19436"/>
    <cellStyle name="Normal 2 3 2 2 2 6 3 2 2 4" xfId="19437"/>
    <cellStyle name="Normal 2 3 2 2 2 6 3 2 2 4 2" xfId="19438"/>
    <cellStyle name="Normal 2 3 2 2 2 6 3 2 2 5" xfId="19439"/>
    <cellStyle name="Normal 2 3 2 2 2 6 3 2 2 5 2" xfId="19440"/>
    <cellStyle name="Normal 2 3 2 2 2 6 3 2 2 6" xfId="19441"/>
    <cellStyle name="Normal 2 3 2 2 2 6 3 2 2 6 2" xfId="19442"/>
    <cellStyle name="Normal 2 3 2 2 2 6 3 2 2 7" xfId="19443"/>
    <cellStyle name="Normal 2 3 2 2 2 6 3 2 2 7 2" xfId="19444"/>
    <cellStyle name="Normal 2 3 2 2 2 6 3 2 2 8" xfId="19445"/>
    <cellStyle name="Normal 2 3 2 2 2 6 3 2 2 8 2" xfId="19446"/>
    <cellStyle name="Normal 2 3 2 2 2 6 3 2 2 9" xfId="19447"/>
    <cellStyle name="Normal 2 3 2 2 2 6 3 2 2 9 2" xfId="19448"/>
    <cellStyle name="Normal 2 3 2 2 2 6 3 2 3" xfId="19449"/>
    <cellStyle name="Normal 2 3 2 2 2 6 3 2 3 2" xfId="19450"/>
    <cellStyle name="Normal 2 3 2 2 2 6 3 2 4" xfId="19451"/>
    <cellStyle name="Normal 2 3 2 2 2 6 3 2 4 2" xfId="19452"/>
    <cellStyle name="Normal 2 3 2 2 2 6 3 2 5" xfId="19453"/>
    <cellStyle name="Normal 2 3 2 2 2 6 3 2 5 2" xfId="19454"/>
    <cellStyle name="Normal 2 3 2 2 2 6 3 2 6" xfId="19455"/>
    <cellStyle name="Normal 2 3 2 2 2 6 3 2 6 2" xfId="19456"/>
    <cellStyle name="Normal 2 3 2 2 2 6 3 2 7" xfId="19457"/>
    <cellStyle name="Normal 2 3 2 2 2 6 3 2 7 2" xfId="19458"/>
    <cellStyle name="Normal 2 3 2 2 2 6 3 2 8" xfId="19459"/>
    <cellStyle name="Normal 2 3 2 2 2 6 3 2 8 2" xfId="19460"/>
    <cellStyle name="Normal 2 3 2 2 2 6 3 2 9" xfId="19461"/>
    <cellStyle name="Normal 2 3 2 2 2 6 3 2 9 2" xfId="19462"/>
    <cellStyle name="Normal 2 3 2 2 2 6 3 3" xfId="19463"/>
    <cellStyle name="Normal 2 3 2 2 2 6 3 3 10" xfId="19464"/>
    <cellStyle name="Normal 2 3 2 2 2 6 3 3 10 2" xfId="19465"/>
    <cellStyle name="Normal 2 3 2 2 2 6 3 3 11" xfId="19466"/>
    <cellStyle name="Normal 2 3 2 2 2 6 3 3 2" xfId="19467"/>
    <cellStyle name="Normal 2 3 2 2 2 6 3 3 2 2" xfId="19468"/>
    <cellStyle name="Normal 2 3 2 2 2 6 3 3 3" xfId="19469"/>
    <cellStyle name="Normal 2 3 2 2 2 6 3 3 3 2" xfId="19470"/>
    <cellStyle name="Normal 2 3 2 2 2 6 3 3 4" xfId="19471"/>
    <cellStyle name="Normal 2 3 2 2 2 6 3 3 4 2" xfId="19472"/>
    <cellStyle name="Normal 2 3 2 2 2 6 3 3 5" xfId="19473"/>
    <cellStyle name="Normal 2 3 2 2 2 6 3 3 5 2" xfId="19474"/>
    <cellStyle name="Normal 2 3 2 2 2 6 3 3 6" xfId="19475"/>
    <cellStyle name="Normal 2 3 2 2 2 6 3 3 6 2" xfId="19476"/>
    <cellStyle name="Normal 2 3 2 2 2 6 3 3 7" xfId="19477"/>
    <cellStyle name="Normal 2 3 2 2 2 6 3 3 7 2" xfId="19478"/>
    <cellStyle name="Normal 2 3 2 2 2 6 3 3 8" xfId="19479"/>
    <cellStyle name="Normal 2 3 2 2 2 6 3 3 8 2" xfId="19480"/>
    <cellStyle name="Normal 2 3 2 2 2 6 3 3 9" xfId="19481"/>
    <cellStyle name="Normal 2 3 2 2 2 6 3 3 9 2" xfId="19482"/>
    <cellStyle name="Normal 2 3 2 2 2 6 3 4" xfId="19483"/>
    <cellStyle name="Normal 2 3 2 2 2 6 3 4 2" xfId="19484"/>
    <cellStyle name="Normal 2 3 2 2 2 6 3 5" xfId="19485"/>
    <cellStyle name="Normal 2 3 2 2 2 6 3 5 2" xfId="19486"/>
    <cellStyle name="Normal 2 3 2 2 2 6 3 6" xfId="19487"/>
    <cellStyle name="Normal 2 3 2 2 2 6 3 6 2" xfId="19488"/>
    <cellStyle name="Normal 2 3 2 2 2 6 3 7" xfId="19489"/>
    <cellStyle name="Normal 2 3 2 2 2 6 3 7 2" xfId="19490"/>
    <cellStyle name="Normal 2 3 2 2 2 6 3 8" xfId="19491"/>
    <cellStyle name="Normal 2 3 2 2 2 6 3 8 2" xfId="19492"/>
    <cellStyle name="Normal 2 3 2 2 2 6 3 9" xfId="19493"/>
    <cellStyle name="Normal 2 3 2 2 2 6 3 9 2" xfId="19494"/>
    <cellStyle name="Normal 2 3 2 2 2 6 4" xfId="19495"/>
    <cellStyle name="Normal 2 3 2 2 2 6 4 10" xfId="19496"/>
    <cellStyle name="Normal 2 3 2 2 2 6 4 10 2" xfId="19497"/>
    <cellStyle name="Normal 2 3 2 2 2 6 4 11" xfId="19498"/>
    <cellStyle name="Normal 2 3 2 2 2 6 4 11 2" xfId="19499"/>
    <cellStyle name="Normal 2 3 2 2 2 6 4 12" xfId="19500"/>
    <cellStyle name="Normal 2 3 2 2 2 6 4 12 2" xfId="19501"/>
    <cellStyle name="Normal 2 3 2 2 2 6 4 13" xfId="19502"/>
    <cellStyle name="Normal 2 3 2 2 2 6 4 2" xfId="19503"/>
    <cellStyle name="Normal 2 3 2 2 2 6 4 2 10" xfId="19504"/>
    <cellStyle name="Normal 2 3 2 2 2 6 4 2 10 2" xfId="19505"/>
    <cellStyle name="Normal 2 3 2 2 2 6 4 2 11" xfId="19506"/>
    <cellStyle name="Normal 2 3 2 2 2 6 4 2 11 2" xfId="19507"/>
    <cellStyle name="Normal 2 3 2 2 2 6 4 2 12" xfId="19508"/>
    <cellStyle name="Normal 2 3 2 2 2 6 4 2 2" xfId="19509"/>
    <cellStyle name="Normal 2 3 2 2 2 6 4 2 2 10" xfId="19510"/>
    <cellStyle name="Normal 2 3 2 2 2 6 4 2 2 10 2" xfId="19511"/>
    <cellStyle name="Normal 2 3 2 2 2 6 4 2 2 11" xfId="19512"/>
    <cellStyle name="Normal 2 3 2 2 2 6 4 2 2 2" xfId="19513"/>
    <cellStyle name="Normal 2 3 2 2 2 6 4 2 2 2 2" xfId="19514"/>
    <cellStyle name="Normal 2 3 2 2 2 6 4 2 2 3" xfId="19515"/>
    <cellStyle name="Normal 2 3 2 2 2 6 4 2 2 3 2" xfId="19516"/>
    <cellStyle name="Normal 2 3 2 2 2 6 4 2 2 4" xfId="19517"/>
    <cellStyle name="Normal 2 3 2 2 2 6 4 2 2 4 2" xfId="19518"/>
    <cellStyle name="Normal 2 3 2 2 2 6 4 2 2 5" xfId="19519"/>
    <cellStyle name="Normal 2 3 2 2 2 6 4 2 2 5 2" xfId="19520"/>
    <cellStyle name="Normal 2 3 2 2 2 6 4 2 2 6" xfId="19521"/>
    <cellStyle name="Normal 2 3 2 2 2 6 4 2 2 6 2" xfId="19522"/>
    <cellStyle name="Normal 2 3 2 2 2 6 4 2 2 7" xfId="19523"/>
    <cellStyle name="Normal 2 3 2 2 2 6 4 2 2 7 2" xfId="19524"/>
    <cellStyle name="Normal 2 3 2 2 2 6 4 2 2 8" xfId="19525"/>
    <cellStyle name="Normal 2 3 2 2 2 6 4 2 2 8 2" xfId="19526"/>
    <cellStyle name="Normal 2 3 2 2 2 6 4 2 2 9" xfId="19527"/>
    <cellStyle name="Normal 2 3 2 2 2 6 4 2 2 9 2" xfId="19528"/>
    <cellStyle name="Normal 2 3 2 2 2 6 4 2 3" xfId="19529"/>
    <cellStyle name="Normal 2 3 2 2 2 6 4 2 3 2" xfId="19530"/>
    <cellStyle name="Normal 2 3 2 2 2 6 4 2 4" xfId="19531"/>
    <cellStyle name="Normal 2 3 2 2 2 6 4 2 4 2" xfId="19532"/>
    <cellStyle name="Normal 2 3 2 2 2 6 4 2 5" xfId="19533"/>
    <cellStyle name="Normal 2 3 2 2 2 6 4 2 5 2" xfId="19534"/>
    <cellStyle name="Normal 2 3 2 2 2 6 4 2 6" xfId="19535"/>
    <cellStyle name="Normal 2 3 2 2 2 6 4 2 6 2" xfId="19536"/>
    <cellStyle name="Normal 2 3 2 2 2 6 4 2 7" xfId="19537"/>
    <cellStyle name="Normal 2 3 2 2 2 6 4 2 7 2" xfId="19538"/>
    <cellStyle name="Normal 2 3 2 2 2 6 4 2 8" xfId="19539"/>
    <cellStyle name="Normal 2 3 2 2 2 6 4 2 8 2" xfId="19540"/>
    <cellStyle name="Normal 2 3 2 2 2 6 4 2 9" xfId="19541"/>
    <cellStyle name="Normal 2 3 2 2 2 6 4 2 9 2" xfId="19542"/>
    <cellStyle name="Normal 2 3 2 2 2 6 4 3" xfId="19543"/>
    <cellStyle name="Normal 2 3 2 2 2 6 4 3 10" xfId="19544"/>
    <cellStyle name="Normal 2 3 2 2 2 6 4 3 10 2" xfId="19545"/>
    <cellStyle name="Normal 2 3 2 2 2 6 4 3 11" xfId="19546"/>
    <cellStyle name="Normal 2 3 2 2 2 6 4 3 2" xfId="19547"/>
    <cellStyle name="Normal 2 3 2 2 2 6 4 3 2 2" xfId="19548"/>
    <cellStyle name="Normal 2 3 2 2 2 6 4 3 3" xfId="19549"/>
    <cellStyle name="Normal 2 3 2 2 2 6 4 3 3 2" xfId="19550"/>
    <cellStyle name="Normal 2 3 2 2 2 6 4 3 4" xfId="19551"/>
    <cellStyle name="Normal 2 3 2 2 2 6 4 3 4 2" xfId="19552"/>
    <cellStyle name="Normal 2 3 2 2 2 6 4 3 5" xfId="19553"/>
    <cellStyle name="Normal 2 3 2 2 2 6 4 3 5 2" xfId="19554"/>
    <cellStyle name="Normal 2 3 2 2 2 6 4 3 6" xfId="19555"/>
    <cellStyle name="Normal 2 3 2 2 2 6 4 3 6 2" xfId="19556"/>
    <cellStyle name="Normal 2 3 2 2 2 6 4 3 7" xfId="19557"/>
    <cellStyle name="Normal 2 3 2 2 2 6 4 3 7 2" xfId="19558"/>
    <cellStyle name="Normal 2 3 2 2 2 6 4 3 8" xfId="19559"/>
    <cellStyle name="Normal 2 3 2 2 2 6 4 3 8 2" xfId="19560"/>
    <cellStyle name="Normal 2 3 2 2 2 6 4 3 9" xfId="19561"/>
    <cellStyle name="Normal 2 3 2 2 2 6 4 3 9 2" xfId="19562"/>
    <cellStyle name="Normal 2 3 2 2 2 6 4 4" xfId="19563"/>
    <cellStyle name="Normal 2 3 2 2 2 6 4 4 2" xfId="19564"/>
    <cellStyle name="Normal 2 3 2 2 2 6 4 5" xfId="19565"/>
    <cellStyle name="Normal 2 3 2 2 2 6 4 5 2" xfId="19566"/>
    <cellStyle name="Normal 2 3 2 2 2 6 4 6" xfId="19567"/>
    <cellStyle name="Normal 2 3 2 2 2 6 4 6 2" xfId="19568"/>
    <cellStyle name="Normal 2 3 2 2 2 6 4 7" xfId="19569"/>
    <cellStyle name="Normal 2 3 2 2 2 6 4 7 2" xfId="19570"/>
    <cellStyle name="Normal 2 3 2 2 2 6 4 8" xfId="19571"/>
    <cellStyle name="Normal 2 3 2 2 2 6 4 8 2" xfId="19572"/>
    <cellStyle name="Normal 2 3 2 2 2 6 4 9" xfId="19573"/>
    <cellStyle name="Normal 2 3 2 2 2 6 4 9 2" xfId="19574"/>
    <cellStyle name="Normal 2 3 2 2 2 6 5" xfId="19575"/>
    <cellStyle name="Normal 2 3 2 2 2 6 5 10" xfId="19576"/>
    <cellStyle name="Normal 2 3 2 2 2 6 5 10 2" xfId="19577"/>
    <cellStyle name="Normal 2 3 2 2 2 6 5 11" xfId="19578"/>
    <cellStyle name="Normal 2 3 2 2 2 6 5 11 2" xfId="19579"/>
    <cellStyle name="Normal 2 3 2 2 2 6 5 12" xfId="19580"/>
    <cellStyle name="Normal 2 3 2 2 2 6 5 12 2" xfId="19581"/>
    <cellStyle name="Normal 2 3 2 2 2 6 5 13" xfId="19582"/>
    <cellStyle name="Normal 2 3 2 2 2 6 5 2" xfId="19583"/>
    <cellStyle name="Normal 2 3 2 2 2 6 5 2 10" xfId="19584"/>
    <cellStyle name="Normal 2 3 2 2 2 6 5 2 10 2" xfId="19585"/>
    <cellStyle name="Normal 2 3 2 2 2 6 5 2 11" xfId="19586"/>
    <cellStyle name="Normal 2 3 2 2 2 6 5 2 11 2" xfId="19587"/>
    <cellStyle name="Normal 2 3 2 2 2 6 5 2 12" xfId="19588"/>
    <cellStyle name="Normal 2 3 2 2 2 6 5 2 2" xfId="19589"/>
    <cellStyle name="Normal 2 3 2 2 2 6 5 2 2 10" xfId="19590"/>
    <cellStyle name="Normal 2 3 2 2 2 6 5 2 2 10 2" xfId="19591"/>
    <cellStyle name="Normal 2 3 2 2 2 6 5 2 2 11" xfId="19592"/>
    <cellStyle name="Normal 2 3 2 2 2 6 5 2 2 2" xfId="19593"/>
    <cellStyle name="Normal 2 3 2 2 2 6 5 2 2 2 2" xfId="19594"/>
    <cellStyle name="Normal 2 3 2 2 2 6 5 2 2 3" xfId="19595"/>
    <cellStyle name="Normal 2 3 2 2 2 6 5 2 2 3 2" xfId="19596"/>
    <cellStyle name="Normal 2 3 2 2 2 6 5 2 2 4" xfId="19597"/>
    <cellStyle name="Normal 2 3 2 2 2 6 5 2 2 4 2" xfId="19598"/>
    <cellStyle name="Normal 2 3 2 2 2 6 5 2 2 5" xfId="19599"/>
    <cellStyle name="Normal 2 3 2 2 2 6 5 2 2 5 2" xfId="19600"/>
    <cellStyle name="Normal 2 3 2 2 2 6 5 2 2 6" xfId="19601"/>
    <cellStyle name="Normal 2 3 2 2 2 6 5 2 2 6 2" xfId="19602"/>
    <cellStyle name="Normal 2 3 2 2 2 6 5 2 2 7" xfId="19603"/>
    <cellStyle name="Normal 2 3 2 2 2 6 5 2 2 7 2" xfId="19604"/>
    <cellStyle name="Normal 2 3 2 2 2 6 5 2 2 8" xfId="19605"/>
    <cellStyle name="Normal 2 3 2 2 2 6 5 2 2 8 2" xfId="19606"/>
    <cellStyle name="Normal 2 3 2 2 2 6 5 2 2 9" xfId="19607"/>
    <cellStyle name="Normal 2 3 2 2 2 6 5 2 2 9 2" xfId="19608"/>
    <cellStyle name="Normal 2 3 2 2 2 6 5 2 3" xfId="19609"/>
    <cellStyle name="Normal 2 3 2 2 2 6 5 2 3 2" xfId="19610"/>
    <cellStyle name="Normal 2 3 2 2 2 6 5 2 4" xfId="19611"/>
    <cellStyle name="Normal 2 3 2 2 2 6 5 2 4 2" xfId="19612"/>
    <cellStyle name="Normal 2 3 2 2 2 6 5 2 5" xfId="19613"/>
    <cellStyle name="Normal 2 3 2 2 2 6 5 2 5 2" xfId="19614"/>
    <cellStyle name="Normal 2 3 2 2 2 6 5 2 6" xfId="19615"/>
    <cellStyle name="Normal 2 3 2 2 2 6 5 2 6 2" xfId="19616"/>
    <cellStyle name="Normal 2 3 2 2 2 6 5 2 7" xfId="19617"/>
    <cellStyle name="Normal 2 3 2 2 2 6 5 2 7 2" xfId="19618"/>
    <cellStyle name="Normal 2 3 2 2 2 6 5 2 8" xfId="19619"/>
    <cellStyle name="Normal 2 3 2 2 2 6 5 2 8 2" xfId="19620"/>
    <cellStyle name="Normal 2 3 2 2 2 6 5 2 9" xfId="19621"/>
    <cellStyle name="Normal 2 3 2 2 2 6 5 2 9 2" xfId="19622"/>
    <cellStyle name="Normal 2 3 2 2 2 6 5 3" xfId="19623"/>
    <cellStyle name="Normal 2 3 2 2 2 6 5 3 10" xfId="19624"/>
    <cellStyle name="Normal 2 3 2 2 2 6 5 3 10 2" xfId="19625"/>
    <cellStyle name="Normal 2 3 2 2 2 6 5 3 11" xfId="19626"/>
    <cellStyle name="Normal 2 3 2 2 2 6 5 3 2" xfId="19627"/>
    <cellStyle name="Normal 2 3 2 2 2 6 5 3 2 2" xfId="19628"/>
    <cellStyle name="Normal 2 3 2 2 2 6 5 3 3" xfId="19629"/>
    <cellStyle name="Normal 2 3 2 2 2 6 5 3 3 2" xfId="19630"/>
    <cellStyle name="Normal 2 3 2 2 2 6 5 3 4" xfId="19631"/>
    <cellStyle name="Normal 2 3 2 2 2 6 5 3 4 2" xfId="19632"/>
    <cellStyle name="Normal 2 3 2 2 2 6 5 3 5" xfId="19633"/>
    <cellStyle name="Normal 2 3 2 2 2 6 5 3 5 2" xfId="19634"/>
    <cellStyle name="Normal 2 3 2 2 2 6 5 3 6" xfId="19635"/>
    <cellStyle name="Normal 2 3 2 2 2 6 5 3 6 2" xfId="19636"/>
    <cellStyle name="Normal 2 3 2 2 2 6 5 3 7" xfId="19637"/>
    <cellStyle name="Normal 2 3 2 2 2 6 5 3 7 2" xfId="19638"/>
    <cellStyle name="Normal 2 3 2 2 2 6 5 3 8" xfId="19639"/>
    <cellStyle name="Normal 2 3 2 2 2 6 5 3 8 2" xfId="19640"/>
    <cellStyle name="Normal 2 3 2 2 2 6 5 3 9" xfId="19641"/>
    <cellStyle name="Normal 2 3 2 2 2 6 5 3 9 2" xfId="19642"/>
    <cellStyle name="Normal 2 3 2 2 2 6 5 4" xfId="19643"/>
    <cellStyle name="Normal 2 3 2 2 2 6 5 4 2" xfId="19644"/>
    <cellStyle name="Normal 2 3 2 2 2 6 5 5" xfId="19645"/>
    <cellStyle name="Normal 2 3 2 2 2 6 5 5 2" xfId="19646"/>
    <cellStyle name="Normal 2 3 2 2 2 6 5 6" xfId="19647"/>
    <cellStyle name="Normal 2 3 2 2 2 6 5 6 2" xfId="19648"/>
    <cellStyle name="Normal 2 3 2 2 2 6 5 7" xfId="19649"/>
    <cellStyle name="Normal 2 3 2 2 2 6 5 7 2" xfId="19650"/>
    <cellStyle name="Normal 2 3 2 2 2 6 5 8" xfId="19651"/>
    <cellStyle name="Normal 2 3 2 2 2 6 5 8 2" xfId="19652"/>
    <cellStyle name="Normal 2 3 2 2 2 6 5 9" xfId="19653"/>
    <cellStyle name="Normal 2 3 2 2 2 6 5 9 2" xfId="19654"/>
    <cellStyle name="Normal 2 3 2 2 2 6 6" xfId="41927"/>
    <cellStyle name="Normal 2 3 2 2 2 7" xfId="19655"/>
    <cellStyle name="Normal 2 3 2 2 2 7 2" xfId="41928"/>
    <cellStyle name="Normal 2 3 2 2 2 8" xfId="19656"/>
    <cellStyle name="Normal 2 3 2 2 2 8 2" xfId="41929"/>
    <cellStyle name="Normal 2 3 2 2 2 9" xfId="19657"/>
    <cellStyle name="Normal 2 3 2 2 2 9 2" xfId="41930"/>
    <cellStyle name="Normal 2 3 2 2 3" xfId="19658"/>
    <cellStyle name="Normal 2 3 2 2 3 10" xfId="19659"/>
    <cellStyle name="Normal 2 3 2 2 3 10 2" xfId="19660"/>
    <cellStyle name="Normal 2 3 2 2 3 11" xfId="19661"/>
    <cellStyle name="Normal 2 3 2 2 3 11 2" xfId="19662"/>
    <cellStyle name="Normal 2 3 2 2 3 12" xfId="19663"/>
    <cellStyle name="Normal 2 3 2 2 3 12 2" xfId="19664"/>
    <cellStyle name="Normal 2 3 2 2 3 13" xfId="19665"/>
    <cellStyle name="Normal 2 3 2 2 3 13 2" xfId="19666"/>
    <cellStyle name="Normal 2 3 2 2 3 14" xfId="19667"/>
    <cellStyle name="Normal 2 3 2 2 3 14 2" xfId="19668"/>
    <cellStyle name="Normal 2 3 2 2 3 15" xfId="19669"/>
    <cellStyle name="Normal 2 3 2 2 3 15 2" xfId="19670"/>
    <cellStyle name="Normal 2 3 2 2 3 16" xfId="19671"/>
    <cellStyle name="Normal 2 3 2 2 3 16 2" xfId="19672"/>
    <cellStyle name="Normal 2 3 2 2 3 17" xfId="19673"/>
    <cellStyle name="Normal 2 3 2 2 3 17 2" xfId="19674"/>
    <cellStyle name="Normal 2 3 2 2 3 18" xfId="19675"/>
    <cellStyle name="Normal 2 3 2 2 3 2" xfId="19676"/>
    <cellStyle name="Normal 2 3 2 2 3 2 2" xfId="19677"/>
    <cellStyle name="Normal 2 3 2 2 3 2 2 10" xfId="19678"/>
    <cellStyle name="Normal 2 3 2 2 3 2 2 10 2" xfId="19679"/>
    <cellStyle name="Normal 2 3 2 2 3 2 2 11" xfId="19680"/>
    <cellStyle name="Normal 2 3 2 2 3 2 2 11 2" xfId="19681"/>
    <cellStyle name="Normal 2 3 2 2 3 2 2 12" xfId="19682"/>
    <cellStyle name="Normal 2 3 2 2 3 2 2 12 2" xfId="19683"/>
    <cellStyle name="Normal 2 3 2 2 3 2 2 13" xfId="19684"/>
    <cellStyle name="Normal 2 3 2 2 3 2 2 13 2" xfId="19685"/>
    <cellStyle name="Normal 2 3 2 2 3 2 2 14" xfId="19686"/>
    <cellStyle name="Normal 2 3 2 2 3 2 2 14 2" xfId="19687"/>
    <cellStyle name="Normal 2 3 2 2 3 2 2 15" xfId="19688"/>
    <cellStyle name="Normal 2 3 2 2 3 2 2 15 2" xfId="19689"/>
    <cellStyle name="Normal 2 3 2 2 3 2 2 16" xfId="19690"/>
    <cellStyle name="Normal 2 3 2 2 3 2 2 16 2" xfId="19691"/>
    <cellStyle name="Normal 2 3 2 2 3 2 2 17" xfId="19692"/>
    <cellStyle name="Normal 2 3 2 2 3 2 2 2" xfId="19693"/>
    <cellStyle name="Normal 2 3 2 2 3 2 2 2 2" xfId="41931"/>
    <cellStyle name="Normal 2 3 2 2 3 2 2 3" xfId="19694"/>
    <cellStyle name="Normal 2 3 2 2 3 2 2 3 2" xfId="41932"/>
    <cellStyle name="Normal 2 3 2 2 3 2 2 4" xfId="19695"/>
    <cellStyle name="Normal 2 3 2 2 3 2 2 4 2" xfId="41933"/>
    <cellStyle name="Normal 2 3 2 2 3 2 2 5" xfId="19696"/>
    <cellStyle name="Normal 2 3 2 2 3 2 2 5 2" xfId="41934"/>
    <cellStyle name="Normal 2 3 2 2 3 2 2 6" xfId="19697"/>
    <cellStyle name="Normal 2 3 2 2 3 2 2 6 10" xfId="19698"/>
    <cellStyle name="Normal 2 3 2 2 3 2 2 6 10 2" xfId="19699"/>
    <cellStyle name="Normal 2 3 2 2 3 2 2 6 11" xfId="19700"/>
    <cellStyle name="Normal 2 3 2 2 3 2 2 6 11 2" xfId="19701"/>
    <cellStyle name="Normal 2 3 2 2 3 2 2 6 12" xfId="19702"/>
    <cellStyle name="Normal 2 3 2 2 3 2 2 6 2" xfId="19703"/>
    <cellStyle name="Normal 2 3 2 2 3 2 2 6 2 10" xfId="19704"/>
    <cellStyle name="Normal 2 3 2 2 3 2 2 6 2 10 2" xfId="19705"/>
    <cellStyle name="Normal 2 3 2 2 3 2 2 6 2 11" xfId="19706"/>
    <cellStyle name="Normal 2 3 2 2 3 2 2 6 2 2" xfId="19707"/>
    <cellStyle name="Normal 2 3 2 2 3 2 2 6 2 2 2" xfId="19708"/>
    <cellStyle name="Normal 2 3 2 2 3 2 2 6 2 3" xfId="19709"/>
    <cellStyle name="Normal 2 3 2 2 3 2 2 6 2 3 2" xfId="19710"/>
    <cellStyle name="Normal 2 3 2 2 3 2 2 6 2 4" xfId="19711"/>
    <cellStyle name="Normal 2 3 2 2 3 2 2 6 2 4 2" xfId="19712"/>
    <cellStyle name="Normal 2 3 2 2 3 2 2 6 2 5" xfId="19713"/>
    <cellStyle name="Normal 2 3 2 2 3 2 2 6 2 5 2" xfId="19714"/>
    <cellStyle name="Normal 2 3 2 2 3 2 2 6 2 6" xfId="19715"/>
    <cellStyle name="Normal 2 3 2 2 3 2 2 6 2 6 2" xfId="19716"/>
    <cellStyle name="Normal 2 3 2 2 3 2 2 6 2 7" xfId="19717"/>
    <cellStyle name="Normal 2 3 2 2 3 2 2 6 2 7 2" xfId="19718"/>
    <cellStyle name="Normal 2 3 2 2 3 2 2 6 2 8" xfId="19719"/>
    <cellStyle name="Normal 2 3 2 2 3 2 2 6 2 8 2" xfId="19720"/>
    <cellStyle name="Normal 2 3 2 2 3 2 2 6 2 9" xfId="19721"/>
    <cellStyle name="Normal 2 3 2 2 3 2 2 6 2 9 2" xfId="19722"/>
    <cellStyle name="Normal 2 3 2 2 3 2 2 6 3" xfId="19723"/>
    <cellStyle name="Normal 2 3 2 2 3 2 2 6 3 2" xfId="19724"/>
    <cellStyle name="Normal 2 3 2 2 3 2 2 6 4" xfId="19725"/>
    <cellStyle name="Normal 2 3 2 2 3 2 2 6 4 2" xfId="19726"/>
    <cellStyle name="Normal 2 3 2 2 3 2 2 6 5" xfId="19727"/>
    <cellStyle name="Normal 2 3 2 2 3 2 2 6 5 2" xfId="19728"/>
    <cellStyle name="Normal 2 3 2 2 3 2 2 6 6" xfId="19729"/>
    <cellStyle name="Normal 2 3 2 2 3 2 2 6 6 2" xfId="19730"/>
    <cellStyle name="Normal 2 3 2 2 3 2 2 6 7" xfId="19731"/>
    <cellStyle name="Normal 2 3 2 2 3 2 2 6 7 2" xfId="19732"/>
    <cellStyle name="Normal 2 3 2 2 3 2 2 6 8" xfId="19733"/>
    <cellStyle name="Normal 2 3 2 2 3 2 2 6 8 2" xfId="19734"/>
    <cellStyle name="Normal 2 3 2 2 3 2 2 6 9" xfId="19735"/>
    <cellStyle name="Normal 2 3 2 2 3 2 2 6 9 2" xfId="19736"/>
    <cellStyle name="Normal 2 3 2 2 3 2 2 7" xfId="19737"/>
    <cellStyle name="Normal 2 3 2 2 3 2 2 7 10" xfId="19738"/>
    <cellStyle name="Normal 2 3 2 2 3 2 2 7 10 2" xfId="19739"/>
    <cellStyle name="Normal 2 3 2 2 3 2 2 7 11" xfId="19740"/>
    <cellStyle name="Normal 2 3 2 2 3 2 2 7 2" xfId="19741"/>
    <cellStyle name="Normal 2 3 2 2 3 2 2 7 2 2" xfId="19742"/>
    <cellStyle name="Normal 2 3 2 2 3 2 2 7 3" xfId="19743"/>
    <cellStyle name="Normal 2 3 2 2 3 2 2 7 3 2" xfId="19744"/>
    <cellStyle name="Normal 2 3 2 2 3 2 2 7 4" xfId="19745"/>
    <cellStyle name="Normal 2 3 2 2 3 2 2 7 4 2" xfId="19746"/>
    <cellStyle name="Normal 2 3 2 2 3 2 2 7 5" xfId="19747"/>
    <cellStyle name="Normal 2 3 2 2 3 2 2 7 5 2" xfId="19748"/>
    <cellStyle name="Normal 2 3 2 2 3 2 2 7 6" xfId="19749"/>
    <cellStyle name="Normal 2 3 2 2 3 2 2 7 6 2" xfId="19750"/>
    <cellStyle name="Normal 2 3 2 2 3 2 2 7 7" xfId="19751"/>
    <cellStyle name="Normal 2 3 2 2 3 2 2 7 7 2" xfId="19752"/>
    <cellStyle name="Normal 2 3 2 2 3 2 2 7 8" xfId="19753"/>
    <cellStyle name="Normal 2 3 2 2 3 2 2 7 8 2" xfId="19754"/>
    <cellStyle name="Normal 2 3 2 2 3 2 2 7 9" xfId="19755"/>
    <cellStyle name="Normal 2 3 2 2 3 2 2 7 9 2" xfId="19756"/>
    <cellStyle name="Normal 2 3 2 2 3 2 2 8" xfId="19757"/>
    <cellStyle name="Normal 2 3 2 2 3 2 2 8 2" xfId="19758"/>
    <cellStyle name="Normal 2 3 2 2 3 2 2 9" xfId="19759"/>
    <cellStyle name="Normal 2 3 2 2 3 2 2 9 2" xfId="19760"/>
    <cellStyle name="Normal 2 3 2 2 3 2 3" xfId="19761"/>
    <cellStyle name="Normal 2 3 2 2 3 2 3 10" xfId="19762"/>
    <cellStyle name="Normal 2 3 2 2 3 2 3 10 2" xfId="19763"/>
    <cellStyle name="Normal 2 3 2 2 3 2 3 11" xfId="19764"/>
    <cellStyle name="Normal 2 3 2 2 3 2 3 11 2" xfId="19765"/>
    <cellStyle name="Normal 2 3 2 2 3 2 3 12" xfId="19766"/>
    <cellStyle name="Normal 2 3 2 2 3 2 3 12 2" xfId="19767"/>
    <cellStyle name="Normal 2 3 2 2 3 2 3 13" xfId="19768"/>
    <cellStyle name="Normal 2 3 2 2 3 2 3 2" xfId="19769"/>
    <cellStyle name="Normal 2 3 2 2 3 2 3 2 10" xfId="19770"/>
    <cellStyle name="Normal 2 3 2 2 3 2 3 2 10 2" xfId="19771"/>
    <cellStyle name="Normal 2 3 2 2 3 2 3 2 11" xfId="19772"/>
    <cellStyle name="Normal 2 3 2 2 3 2 3 2 11 2" xfId="19773"/>
    <cellStyle name="Normal 2 3 2 2 3 2 3 2 12" xfId="19774"/>
    <cellStyle name="Normal 2 3 2 2 3 2 3 2 2" xfId="19775"/>
    <cellStyle name="Normal 2 3 2 2 3 2 3 2 2 10" xfId="19776"/>
    <cellStyle name="Normal 2 3 2 2 3 2 3 2 2 10 2" xfId="19777"/>
    <cellStyle name="Normal 2 3 2 2 3 2 3 2 2 11" xfId="19778"/>
    <cellStyle name="Normal 2 3 2 2 3 2 3 2 2 2" xfId="19779"/>
    <cellStyle name="Normal 2 3 2 2 3 2 3 2 2 2 2" xfId="19780"/>
    <cellStyle name="Normal 2 3 2 2 3 2 3 2 2 3" xfId="19781"/>
    <cellStyle name="Normal 2 3 2 2 3 2 3 2 2 3 2" xfId="19782"/>
    <cellStyle name="Normal 2 3 2 2 3 2 3 2 2 4" xfId="19783"/>
    <cellStyle name="Normal 2 3 2 2 3 2 3 2 2 4 2" xfId="19784"/>
    <cellStyle name="Normal 2 3 2 2 3 2 3 2 2 5" xfId="19785"/>
    <cellStyle name="Normal 2 3 2 2 3 2 3 2 2 5 2" xfId="19786"/>
    <cellStyle name="Normal 2 3 2 2 3 2 3 2 2 6" xfId="19787"/>
    <cellStyle name="Normal 2 3 2 2 3 2 3 2 2 6 2" xfId="19788"/>
    <cellStyle name="Normal 2 3 2 2 3 2 3 2 2 7" xfId="19789"/>
    <cellStyle name="Normal 2 3 2 2 3 2 3 2 2 7 2" xfId="19790"/>
    <cellStyle name="Normal 2 3 2 2 3 2 3 2 2 8" xfId="19791"/>
    <cellStyle name="Normal 2 3 2 2 3 2 3 2 2 8 2" xfId="19792"/>
    <cellStyle name="Normal 2 3 2 2 3 2 3 2 2 9" xfId="19793"/>
    <cellStyle name="Normal 2 3 2 2 3 2 3 2 2 9 2" xfId="19794"/>
    <cellStyle name="Normal 2 3 2 2 3 2 3 2 3" xfId="19795"/>
    <cellStyle name="Normal 2 3 2 2 3 2 3 2 3 2" xfId="19796"/>
    <cellStyle name="Normal 2 3 2 2 3 2 3 2 4" xfId="19797"/>
    <cellStyle name="Normal 2 3 2 2 3 2 3 2 4 2" xfId="19798"/>
    <cellStyle name="Normal 2 3 2 2 3 2 3 2 5" xfId="19799"/>
    <cellStyle name="Normal 2 3 2 2 3 2 3 2 5 2" xfId="19800"/>
    <cellStyle name="Normal 2 3 2 2 3 2 3 2 6" xfId="19801"/>
    <cellStyle name="Normal 2 3 2 2 3 2 3 2 6 2" xfId="19802"/>
    <cellStyle name="Normal 2 3 2 2 3 2 3 2 7" xfId="19803"/>
    <cellStyle name="Normal 2 3 2 2 3 2 3 2 7 2" xfId="19804"/>
    <cellStyle name="Normal 2 3 2 2 3 2 3 2 8" xfId="19805"/>
    <cellStyle name="Normal 2 3 2 2 3 2 3 2 8 2" xfId="19806"/>
    <cellStyle name="Normal 2 3 2 2 3 2 3 2 9" xfId="19807"/>
    <cellStyle name="Normal 2 3 2 2 3 2 3 2 9 2" xfId="19808"/>
    <cellStyle name="Normal 2 3 2 2 3 2 3 3" xfId="19809"/>
    <cellStyle name="Normal 2 3 2 2 3 2 3 3 10" xfId="19810"/>
    <cellStyle name="Normal 2 3 2 2 3 2 3 3 10 2" xfId="19811"/>
    <cellStyle name="Normal 2 3 2 2 3 2 3 3 11" xfId="19812"/>
    <cellStyle name="Normal 2 3 2 2 3 2 3 3 2" xfId="19813"/>
    <cellStyle name="Normal 2 3 2 2 3 2 3 3 2 2" xfId="19814"/>
    <cellStyle name="Normal 2 3 2 2 3 2 3 3 3" xfId="19815"/>
    <cellStyle name="Normal 2 3 2 2 3 2 3 3 3 2" xfId="19816"/>
    <cellStyle name="Normal 2 3 2 2 3 2 3 3 4" xfId="19817"/>
    <cellStyle name="Normal 2 3 2 2 3 2 3 3 4 2" xfId="19818"/>
    <cellStyle name="Normal 2 3 2 2 3 2 3 3 5" xfId="19819"/>
    <cellStyle name="Normal 2 3 2 2 3 2 3 3 5 2" xfId="19820"/>
    <cellStyle name="Normal 2 3 2 2 3 2 3 3 6" xfId="19821"/>
    <cellStyle name="Normal 2 3 2 2 3 2 3 3 6 2" xfId="19822"/>
    <cellStyle name="Normal 2 3 2 2 3 2 3 3 7" xfId="19823"/>
    <cellStyle name="Normal 2 3 2 2 3 2 3 3 7 2" xfId="19824"/>
    <cellStyle name="Normal 2 3 2 2 3 2 3 3 8" xfId="19825"/>
    <cellStyle name="Normal 2 3 2 2 3 2 3 3 8 2" xfId="19826"/>
    <cellStyle name="Normal 2 3 2 2 3 2 3 3 9" xfId="19827"/>
    <cellStyle name="Normal 2 3 2 2 3 2 3 3 9 2" xfId="19828"/>
    <cellStyle name="Normal 2 3 2 2 3 2 3 4" xfId="19829"/>
    <cellStyle name="Normal 2 3 2 2 3 2 3 4 2" xfId="19830"/>
    <cellStyle name="Normal 2 3 2 2 3 2 3 5" xfId="19831"/>
    <cellStyle name="Normal 2 3 2 2 3 2 3 5 2" xfId="19832"/>
    <cellStyle name="Normal 2 3 2 2 3 2 3 6" xfId="19833"/>
    <cellStyle name="Normal 2 3 2 2 3 2 3 6 2" xfId="19834"/>
    <cellStyle name="Normal 2 3 2 2 3 2 3 7" xfId="19835"/>
    <cellStyle name="Normal 2 3 2 2 3 2 3 7 2" xfId="19836"/>
    <cellStyle name="Normal 2 3 2 2 3 2 3 8" xfId="19837"/>
    <cellStyle name="Normal 2 3 2 2 3 2 3 8 2" xfId="19838"/>
    <cellStyle name="Normal 2 3 2 2 3 2 3 9" xfId="19839"/>
    <cellStyle name="Normal 2 3 2 2 3 2 3 9 2" xfId="19840"/>
    <cellStyle name="Normal 2 3 2 2 3 2 4" xfId="19841"/>
    <cellStyle name="Normal 2 3 2 2 3 2 4 10" xfId="19842"/>
    <cellStyle name="Normal 2 3 2 2 3 2 4 10 2" xfId="19843"/>
    <cellStyle name="Normal 2 3 2 2 3 2 4 11" xfId="19844"/>
    <cellStyle name="Normal 2 3 2 2 3 2 4 11 2" xfId="19845"/>
    <cellStyle name="Normal 2 3 2 2 3 2 4 12" xfId="19846"/>
    <cellStyle name="Normal 2 3 2 2 3 2 4 12 2" xfId="19847"/>
    <cellStyle name="Normal 2 3 2 2 3 2 4 13" xfId="19848"/>
    <cellStyle name="Normal 2 3 2 2 3 2 4 2" xfId="19849"/>
    <cellStyle name="Normal 2 3 2 2 3 2 4 2 10" xfId="19850"/>
    <cellStyle name="Normal 2 3 2 2 3 2 4 2 10 2" xfId="19851"/>
    <cellStyle name="Normal 2 3 2 2 3 2 4 2 11" xfId="19852"/>
    <cellStyle name="Normal 2 3 2 2 3 2 4 2 11 2" xfId="19853"/>
    <cellStyle name="Normal 2 3 2 2 3 2 4 2 12" xfId="19854"/>
    <cellStyle name="Normal 2 3 2 2 3 2 4 2 2" xfId="19855"/>
    <cellStyle name="Normal 2 3 2 2 3 2 4 2 2 10" xfId="19856"/>
    <cellStyle name="Normal 2 3 2 2 3 2 4 2 2 10 2" xfId="19857"/>
    <cellStyle name="Normal 2 3 2 2 3 2 4 2 2 11" xfId="19858"/>
    <cellStyle name="Normal 2 3 2 2 3 2 4 2 2 2" xfId="19859"/>
    <cellStyle name="Normal 2 3 2 2 3 2 4 2 2 2 2" xfId="19860"/>
    <cellStyle name="Normal 2 3 2 2 3 2 4 2 2 3" xfId="19861"/>
    <cellStyle name="Normal 2 3 2 2 3 2 4 2 2 3 2" xfId="19862"/>
    <cellStyle name="Normal 2 3 2 2 3 2 4 2 2 4" xfId="19863"/>
    <cellStyle name="Normal 2 3 2 2 3 2 4 2 2 4 2" xfId="19864"/>
    <cellStyle name="Normal 2 3 2 2 3 2 4 2 2 5" xfId="19865"/>
    <cellStyle name="Normal 2 3 2 2 3 2 4 2 2 5 2" xfId="19866"/>
    <cellStyle name="Normal 2 3 2 2 3 2 4 2 2 6" xfId="19867"/>
    <cellStyle name="Normal 2 3 2 2 3 2 4 2 2 6 2" xfId="19868"/>
    <cellStyle name="Normal 2 3 2 2 3 2 4 2 2 7" xfId="19869"/>
    <cellStyle name="Normal 2 3 2 2 3 2 4 2 2 7 2" xfId="19870"/>
    <cellStyle name="Normal 2 3 2 2 3 2 4 2 2 8" xfId="19871"/>
    <cellStyle name="Normal 2 3 2 2 3 2 4 2 2 8 2" xfId="19872"/>
    <cellStyle name="Normal 2 3 2 2 3 2 4 2 2 9" xfId="19873"/>
    <cellStyle name="Normal 2 3 2 2 3 2 4 2 2 9 2" xfId="19874"/>
    <cellStyle name="Normal 2 3 2 2 3 2 4 2 3" xfId="19875"/>
    <cellStyle name="Normal 2 3 2 2 3 2 4 2 3 2" xfId="19876"/>
    <cellStyle name="Normal 2 3 2 2 3 2 4 2 4" xfId="19877"/>
    <cellStyle name="Normal 2 3 2 2 3 2 4 2 4 2" xfId="19878"/>
    <cellStyle name="Normal 2 3 2 2 3 2 4 2 5" xfId="19879"/>
    <cellStyle name="Normal 2 3 2 2 3 2 4 2 5 2" xfId="19880"/>
    <cellStyle name="Normal 2 3 2 2 3 2 4 2 6" xfId="19881"/>
    <cellStyle name="Normal 2 3 2 2 3 2 4 2 6 2" xfId="19882"/>
    <cellStyle name="Normal 2 3 2 2 3 2 4 2 7" xfId="19883"/>
    <cellStyle name="Normal 2 3 2 2 3 2 4 2 7 2" xfId="19884"/>
    <cellStyle name="Normal 2 3 2 2 3 2 4 2 8" xfId="19885"/>
    <cellStyle name="Normal 2 3 2 2 3 2 4 2 8 2" xfId="19886"/>
    <cellStyle name="Normal 2 3 2 2 3 2 4 2 9" xfId="19887"/>
    <cellStyle name="Normal 2 3 2 2 3 2 4 2 9 2" xfId="19888"/>
    <cellStyle name="Normal 2 3 2 2 3 2 4 3" xfId="19889"/>
    <cellStyle name="Normal 2 3 2 2 3 2 4 3 10" xfId="19890"/>
    <cellStyle name="Normal 2 3 2 2 3 2 4 3 10 2" xfId="19891"/>
    <cellStyle name="Normal 2 3 2 2 3 2 4 3 11" xfId="19892"/>
    <cellStyle name="Normal 2 3 2 2 3 2 4 3 2" xfId="19893"/>
    <cellStyle name="Normal 2 3 2 2 3 2 4 3 2 2" xfId="19894"/>
    <cellStyle name="Normal 2 3 2 2 3 2 4 3 3" xfId="19895"/>
    <cellStyle name="Normal 2 3 2 2 3 2 4 3 3 2" xfId="19896"/>
    <cellStyle name="Normal 2 3 2 2 3 2 4 3 4" xfId="19897"/>
    <cellStyle name="Normal 2 3 2 2 3 2 4 3 4 2" xfId="19898"/>
    <cellStyle name="Normal 2 3 2 2 3 2 4 3 5" xfId="19899"/>
    <cellStyle name="Normal 2 3 2 2 3 2 4 3 5 2" xfId="19900"/>
    <cellStyle name="Normal 2 3 2 2 3 2 4 3 6" xfId="19901"/>
    <cellStyle name="Normal 2 3 2 2 3 2 4 3 6 2" xfId="19902"/>
    <cellStyle name="Normal 2 3 2 2 3 2 4 3 7" xfId="19903"/>
    <cellStyle name="Normal 2 3 2 2 3 2 4 3 7 2" xfId="19904"/>
    <cellStyle name="Normal 2 3 2 2 3 2 4 3 8" xfId="19905"/>
    <cellStyle name="Normal 2 3 2 2 3 2 4 3 8 2" xfId="19906"/>
    <cellStyle name="Normal 2 3 2 2 3 2 4 3 9" xfId="19907"/>
    <cellStyle name="Normal 2 3 2 2 3 2 4 3 9 2" xfId="19908"/>
    <cellStyle name="Normal 2 3 2 2 3 2 4 4" xfId="19909"/>
    <cellStyle name="Normal 2 3 2 2 3 2 4 4 2" xfId="19910"/>
    <cellStyle name="Normal 2 3 2 2 3 2 4 5" xfId="19911"/>
    <cellStyle name="Normal 2 3 2 2 3 2 4 5 2" xfId="19912"/>
    <cellStyle name="Normal 2 3 2 2 3 2 4 6" xfId="19913"/>
    <cellStyle name="Normal 2 3 2 2 3 2 4 6 2" xfId="19914"/>
    <cellStyle name="Normal 2 3 2 2 3 2 4 7" xfId="19915"/>
    <cellStyle name="Normal 2 3 2 2 3 2 4 7 2" xfId="19916"/>
    <cellStyle name="Normal 2 3 2 2 3 2 4 8" xfId="19917"/>
    <cellStyle name="Normal 2 3 2 2 3 2 4 8 2" xfId="19918"/>
    <cellStyle name="Normal 2 3 2 2 3 2 4 9" xfId="19919"/>
    <cellStyle name="Normal 2 3 2 2 3 2 4 9 2" xfId="19920"/>
    <cellStyle name="Normal 2 3 2 2 3 2 5" xfId="19921"/>
    <cellStyle name="Normal 2 3 2 2 3 2 5 10" xfId="19922"/>
    <cellStyle name="Normal 2 3 2 2 3 2 5 10 2" xfId="19923"/>
    <cellStyle name="Normal 2 3 2 2 3 2 5 11" xfId="19924"/>
    <cellStyle name="Normal 2 3 2 2 3 2 5 11 2" xfId="19925"/>
    <cellStyle name="Normal 2 3 2 2 3 2 5 12" xfId="19926"/>
    <cellStyle name="Normal 2 3 2 2 3 2 5 12 2" xfId="19927"/>
    <cellStyle name="Normal 2 3 2 2 3 2 5 13" xfId="19928"/>
    <cellStyle name="Normal 2 3 2 2 3 2 5 2" xfId="19929"/>
    <cellStyle name="Normal 2 3 2 2 3 2 5 2 10" xfId="19930"/>
    <cellStyle name="Normal 2 3 2 2 3 2 5 2 10 2" xfId="19931"/>
    <cellStyle name="Normal 2 3 2 2 3 2 5 2 11" xfId="19932"/>
    <cellStyle name="Normal 2 3 2 2 3 2 5 2 11 2" xfId="19933"/>
    <cellStyle name="Normal 2 3 2 2 3 2 5 2 12" xfId="19934"/>
    <cellStyle name="Normal 2 3 2 2 3 2 5 2 2" xfId="19935"/>
    <cellStyle name="Normal 2 3 2 2 3 2 5 2 2 10" xfId="19936"/>
    <cellStyle name="Normal 2 3 2 2 3 2 5 2 2 10 2" xfId="19937"/>
    <cellStyle name="Normal 2 3 2 2 3 2 5 2 2 11" xfId="19938"/>
    <cellStyle name="Normal 2 3 2 2 3 2 5 2 2 2" xfId="19939"/>
    <cellStyle name="Normal 2 3 2 2 3 2 5 2 2 2 2" xfId="19940"/>
    <cellStyle name="Normal 2 3 2 2 3 2 5 2 2 3" xfId="19941"/>
    <cellStyle name="Normal 2 3 2 2 3 2 5 2 2 3 2" xfId="19942"/>
    <cellStyle name="Normal 2 3 2 2 3 2 5 2 2 4" xfId="19943"/>
    <cellStyle name="Normal 2 3 2 2 3 2 5 2 2 4 2" xfId="19944"/>
    <cellStyle name="Normal 2 3 2 2 3 2 5 2 2 5" xfId="19945"/>
    <cellStyle name="Normal 2 3 2 2 3 2 5 2 2 5 2" xfId="19946"/>
    <cellStyle name="Normal 2 3 2 2 3 2 5 2 2 6" xfId="19947"/>
    <cellStyle name="Normal 2 3 2 2 3 2 5 2 2 6 2" xfId="19948"/>
    <cellStyle name="Normal 2 3 2 2 3 2 5 2 2 7" xfId="19949"/>
    <cellStyle name="Normal 2 3 2 2 3 2 5 2 2 7 2" xfId="19950"/>
    <cellStyle name="Normal 2 3 2 2 3 2 5 2 2 8" xfId="19951"/>
    <cellStyle name="Normal 2 3 2 2 3 2 5 2 2 8 2" xfId="19952"/>
    <cellStyle name="Normal 2 3 2 2 3 2 5 2 2 9" xfId="19953"/>
    <cellStyle name="Normal 2 3 2 2 3 2 5 2 2 9 2" xfId="19954"/>
    <cellStyle name="Normal 2 3 2 2 3 2 5 2 3" xfId="19955"/>
    <cellStyle name="Normal 2 3 2 2 3 2 5 2 3 2" xfId="19956"/>
    <cellStyle name="Normal 2 3 2 2 3 2 5 2 4" xfId="19957"/>
    <cellStyle name="Normal 2 3 2 2 3 2 5 2 4 2" xfId="19958"/>
    <cellStyle name="Normal 2 3 2 2 3 2 5 2 5" xfId="19959"/>
    <cellStyle name="Normal 2 3 2 2 3 2 5 2 5 2" xfId="19960"/>
    <cellStyle name="Normal 2 3 2 2 3 2 5 2 6" xfId="19961"/>
    <cellStyle name="Normal 2 3 2 2 3 2 5 2 6 2" xfId="19962"/>
    <cellStyle name="Normal 2 3 2 2 3 2 5 2 7" xfId="19963"/>
    <cellStyle name="Normal 2 3 2 2 3 2 5 2 7 2" xfId="19964"/>
    <cellStyle name="Normal 2 3 2 2 3 2 5 2 8" xfId="19965"/>
    <cellStyle name="Normal 2 3 2 2 3 2 5 2 8 2" xfId="19966"/>
    <cellStyle name="Normal 2 3 2 2 3 2 5 2 9" xfId="19967"/>
    <cellStyle name="Normal 2 3 2 2 3 2 5 2 9 2" xfId="19968"/>
    <cellStyle name="Normal 2 3 2 2 3 2 5 3" xfId="19969"/>
    <cellStyle name="Normal 2 3 2 2 3 2 5 3 10" xfId="19970"/>
    <cellStyle name="Normal 2 3 2 2 3 2 5 3 10 2" xfId="19971"/>
    <cellStyle name="Normal 2 3 2 2 3 2 5 3 11" xfId="19972"/>
    <cellStyle name="Normal 2 3 2 2 3 2 5 3 2" xfId="19973"/>
    <cellStyle name="Normal 2 3 2 2 3 2 5 3 2 2" xfId="19974"/>
    <cellStyle name="Normal 2 3 2 2 3 2 5 3 3" xfId="19975"/>
    <cellStyle name="Normal 2 3 2 2 3 2 5 3 3 2" xfId="19976"/>
    <cellStyle name="Normal 2 3 2 2 3 2 5 3 4" xfId="19977"/>
    <cellStyle name="Normal 2 3 2 2 3 2 5 3 4 2" xfId="19978"/>
    <cellStyle name="Normal 2 3 2 2 3 2 5 3 5" xfId="19979"/>
    <cellStyle name="Normal 2 3 2 2 3 2 5 3 5 2" xfId="19980"/>
    <cellStyle name="Normal 2 3 2 2 3 2 5 3 6" xfId="19981"/>
    <cellStyle name="Normal 2 3 2 2 3 2 5 3 6 2" xfId="19982"/>
    <cellStyle name="Normal 2 3 2 2 3 2 5 3 7" xfId="19983"/>
    <cellStyle name="Normal 2 3 2 2 3 2 5 3 7 2" xfId="19984"/>
    <cellStyle name="Normal 2 3 2 2 3 2 5 3 8" xfId="19985"/>
    <cellStyle name="Normal 2 3 2 2 3 2 5 3 8 2" xfId="19986"/>
    <cellStyle name="Normal 2 3 2 2 3 2 5 3 9" xfId="19987"/>
    <cellStyle name="Normal 2 3 2 2 3 2 5 3 9 2" xfId="19988"/>
    <cellStyle name="Normal 2 3 2 2 3 2 5 4" xfId="19989"/>
    <cellStyle name="Normal 2 3 2 2 3 2 5 4 2" xfId="19990"/>
    <cellStyle name="Normal 2 3 2 2 3 2 5 5" xfId="19991"/>
    <cellStyle name="Normal 2 3 2 2 3 2 5 5 2" xfId="19992"/>
    <cellStyle name="Normal 2 3 2 2 3 2 5 6" xfId="19993"/>
    <cellStyle name="Normal 2 3 2 2 3 2 5 6 2" xfId="19994"/>
    <cellStyle name="Normal 2 3 2 2 3 2 5 7" xfId="19995"/>
    <cellStyle name="Normal 2 3 2 2 3 2 5 7 2" xfId="19996"/>
    <cellStyle name="Normal 2 3 2 2 3 2 5 8" xfId="19997"/>
    <cellStyle name="Normal 2 3 2 2 3 2 5 8 2" xfId="19998"/>
    <cellStyle name="Normal 2 3 2 2 3 2 5 9" xfId="19999"/>
    <cellStyle name="Normal 2 3 2 2 3 2 5 9 2" xfId="20000"/>
    <cellStyle name="Normal 2 3 2 2 3 2 6" xfId="41935"/>
    <cellStyle name="Normal 2 3 2 2 3 3" xfId="20001"/>
    <cellStyle name="Normal 2 3 2 2 3 3 2" xfId="41936"/>
    <cellStyle name="Normal 2 3 2 2 3 4" xfId="20002"/>
    <cellStyle name="Normal 2 3 2 2 3 4 2" xfId="41937"/>
    <cellStyle name="Normal 2 3 2 2 3 5" xfId="20003"/>
    <cellStyle name="Normal 2 3 2 2 3 5 2" xfId="41938"/>
    <cellStyle name="Normal 2 3 2 2 3 6" xfId="20004"/>
    <cellStyle name="Normal 2 3 2 2 3 6 2" xfId="41939"/>
    <cellStyle name="Normal 2 3 2 2 3 7" xfId="20005"/>
    <cellStyle name="Normal 2 3 2 2 3 7 10" xfId="20006"/>
    <cellStyle name="Normal 2 3 2 2 3 7 10 2" xfId="20007"/>
    <cellStyle name="Normal 2 3 2 2 3 7 11" xfId="20008"/>
    <cellStyle name="Normal 2 3 2 2 3 7 11 2" xfId="20009"/>
    <cellStyle name="Normal 2 3 2 2 3 7 12" xfId="20010"/>
    <cellStyle name="Normal 2 3 2 2 3 7 2" xfId="20011"/>
    <cellStyle name="Normal 2 3 2 2 3 7 2 10" xfId="20012"/>
    <cellStyle name="Normal 2 3 2 2 3 7 2 10 2" xfId="20013"/>
    <cellStyle name="Normal 2 3 2 2 3 7 2 11" xfId="20014"/>
    <cellStyle name="Normal 2 3 2 2 3 7 2 2" xfId="20015"/>
    <cellStyle name="Normal 2 3 2 2 3 7 2 2 2" xfId="20016"/>
    <cellStyle name="Normal 2 3 2 2 3 7 2 3" xfId="20017"/>
    <cellStyle name="Normal 2 3 2 2 3 7 2 3 2" xfId="20018"/>
    <cellStyle name="Normal 2 3 2 2 3 7 2 4" xfId="20019"/>
    <cellStyle name="Normal 2 3 2 2 3 7 2 4 2" xfId="20020"/>
    <cellStyle name="Normal 2 3 2 2 3 7 2 5" xfId="20021"/>
    <cellStyle name="Normal 2 3 2 2 3 7 2 5 2" xfId="20022"/>
    <cellStyle name="Normal 2 3 2 2 3 7 2 6" xfId="20023"/>
    <cellStyle name="Normal 2 3 2 2 3 7 2 6 2" xfId="20024"/>
    <cellStyle name="Normal 2 3 2 2 3 7 2 7" xfId="20025"/>
    <cellStyle name="Normal 2 3 2 2 3 7 2 7 2" xfId="20026"/>
    <cellStyle name="Normal 2 3 2 2 3 7 2 8" xfId="20027"/>
    <cellStyle name="Normal 2 3 2 2 3 7 2 8 2" xfId="20028"/>
    <cellStyle name="Normal 2 3 2 2 3 7 2 9" xfId="20029"/>
    <cellStyle name="Normal 2 3 2 2 3 7 2 9 2" xfId="20030"/>
    <cellStyle name="Normal 2 3 2 2 3 7 3" xfId="20031"/>
    <cellStyle name="Normal 2 3 2 2 3 7 3 2" xfId="20032"/>
    <cellStyle name="Normal 2 3 2 2 3 7 4" xfId="20033"/>
    <cellStyle name="Normal 2 3 2 2 3 7 4 2" xfId="20034"/>
    <cellStyle name="Normal 2 3 2 2 3 7 5" xfId="20035"/>
    <cellStyle name="Normal 2 3 2 2 3 7 5 2" xfId="20036"/>
    <cellStyle name="Normal 2 3 2 2 3 7 6" xfId="20037"/>
    <cellStyle name="Normal 2 3 2 2 3 7 6 2" xfId="20038"/>
    <cellStyle name="Normal 2 3 2 2 3 7 7" xfId="20039"/>
    <cellStyle name="Normal 2 3 2 2 3 7 7 2" xfId="20040"/>
    <cellStyle name="Normal 2 3 2 2 3 7 8" xfId="20041"/>
    <cellStyle name="Normal 2 3 2 2 3 7 8 2" xfId="20042"/>
    <cellStyle name="Normal 2 3 2 2 3 7 9" xfId="20043"/>
    <cellStyle name="Normal 2 3 2 2 3 7 9 2" xfId="20044"/>
    <cellStyle name="Normal 2 3 2 2 3 8" xfId="20045"/>
    <cellStyle name="Normal 2 3 2 2 3 8 10" xfId="20046"/>
    <cellStyle name="Normal 2 3 2 2 3 8 10 2" xfId="20047"/>
    <cellStyle name="Normal 2 3 2 2 3 8 11" xfId="20048"/>
    <cellStyle name="Normal 2 3 2 2 3 8 2" xfId="20049"/>
    <cellStyle name="Normal 2 3 2 2 3 8 2 2" xfId="20050"/>
    <cellStyle name="Normal 2 3 2 2 3 8 3" xfId="20051"/>
    <cellStyle name="Normal 2 3 2 2 3 8 3 2" xfId="20052"/>
    <cellStyle name="Normal 2 3 2 2 3 8 4" xfId="20053"/>
    <cellStyle name="Normal 2 3 2 2 3 8 4 2" xfId="20054"/>
    <cellStyle name="Normal 2 3 2 2 3 8 5" xfId="20055"/>
    <cellStyle name="Normal 2 3 2 2 3 8 5 2" xfId="20056"/>
    <cellStyle name="Normal 2 3 2 2 3 8 6" xfId="20057"/>
    <cellStyle name="Normal 2 3 2 2 3 8 6 2" xfId="20058"/>
    <cellStyle name="Normal 2 3 2 2 3 8 7" xfId="20059"/>
    <cellStyle name="Normal 2 3 2 2 3 8 7 2" xfId="20060"/>
    <cellStyle name="Normal 2 3 2 2 3 8 8" xfId="20061"/>
    <cellStyle name="Normal 2 3 2 2 3 8 8 2" xfId="20062"/>
    <cellStyle name="Normal 2 3 2 2 3 8 9" xfId="20063"/>
    <cellStyle name="Normal 2 3 2 2 3 8 9 2" xfId="20064"/>
    <cellStyle name="Normal 2 3 2 2 3 9" xfId="20065"/>
    <cellStyle name="Normal 2 3 2 2 3 9 2" xfId="20066"/>
    <cellStyle name="Normal 2 3 2 2 4" xfId="20067"/>
    <cellStyle name="Normal 2 3 2 2 4 2" xfId="41940"/>
    <cellStyle name="Normal 2 3 2 2 5" xfId="20068"/>
    <cellStyle name="Normal 2 3 2 2 5 2" xfId="41941"/>
    <cellStyle name="Normal 2 3 2 2 6" xfId="20069"/>
    <cellStyle name="Normal 2 3 2 2 6 10" xfId="20070"/>
    <cellStyle name="Normal 2 3 2 2 6 10 2" xfId="20071"/>
    <cellStyle name="Normal 2 3 2 2 6 11" xfId="20072"/>
    <cellStyle name="Normal 2 3 2 2 6 11 2" xfId="20073"/>
    <cellStyle name="Normal 2 3 2 2 6 12" xfId="20074"/>
    <cellStyle name="Normal 2 3 2 2 6 12 2" xfId="20075"/>
    <cellStyle name="Normal 2 3 2 2 6 13" xfId="20076"/>
    <cellStyle name="Normal 2 3 2 2 6 13 2" xfId="20077"/>
    <cellStyle name="Normal 2 3 2 2 6 14" xfId="20078"/>
    <cellStyle name="Normal 2 3 2 2 6 14 2" xfId="20079"/>
    <cellStyle name="Normal 2 3 2 2 6 15" xfId="20080"/>
    <cellStyle name="Normal 2 3 2 2 6 15 2" xfId="20081"/>
    <cellStyle name="Normal 2 3 2 2 6 16" xfId="20082"/>
    <cellStyle name="Normal 2 3 2 2 6 16 2" xfId="20083"/>
    <cellStyle name="Normal 2 3 2 2 6 17" xfId="20084"/>
    <cellStyle name="Normal 2 3 2 2 6 2" xfId="20085"/>
    <cellStyle name="Normal 2 3 2 2 6 2 2" xfId="41942"/>
    <cellStyle name="Normal 2 3 2 2 6 3" xfId="20086"/>
    <cellStyle name="Normal 2 3 2 2 6 3 2" xfId="41943"/>
    <cellStyle name="Normal 2 3 2 2 6 4" xfId="20087"/>
    <cellStyle name="Normal 2 3 2 2 6 4 2" xfId="41944"/>
    <cellStyle name="Normal 2 3 2 2 6 5" xfId="20088"/>
    <cellStyle name="Normal 2 3 2 2 6 5 2" xfId="41945"/>
    <cellStyle name="Normal 2 3 2 2 6 6" xfId="20089"/>
    <cellStyle name="Normal 2 3 2 2 6 6 10" xfId="20090"/>
    <cellStyle name="Normal 2 3 2 2 6 6 10 2" xfId="20091"/>
    <cellStyle name="Normal 2 3 2 2 6 6 11" xfId="20092"/>
    <cellStyle name="Normal 2 3 2 2 6 6 11 2" xfId="20093"/>
    <cellStyle name="Normal 2 3 2 2 6 6 12" xfId="20094"/>
    <cellStyle name="Normal 2 3 2 2 6 6 2" xfId="20095"/>
    <cellStyle name="Normal 2 3 2 2 6 6 2 10" xfId="20096"/>
    <cellStyle name="Normal 2 3 2 2 6 6 2 10 2" xfId="20097"/>
    <cellStyle name="Normal 2 3 2 2 6 6 2 11" xfId="20098"/>
    <cellStyle name="Normal 2 3 2 2 6 6 2 2" xfId="20099"/>
    <cellStyle name="Normal 2 3 2 2 6 6 2 2 2" xfId="20100"/>
    <cellStyle name="Normal 2 3 2 2 6 6 2 3" xfId="20101"/>
    <cellStyle name="Normal 2 3 2 2 6 6 2 3 2" xfId="20102"/>
    <cellStyle name="Normal 2 3 2 2 6 6 2 4" xfId="20103"/>
    <cellStyle name="Normal 2 3 2 2 6 6 2 4 2" xfId="20104"/>
    <cellStyle name="Normal 2 3 2 2 6 6 2 5" xfId="20105"/>
    <cellStyle name="Normal 2 3 2 2 6 6 2 5 2" xfId="20106"/>
    <cellStyle name="Normal 2 3 2 2 6 6 2 6" xfId="20107"/>
    <cellStyle name="Normal 2 3 2 2 6 6 2 6 2" xfId="20108"/>
    <cellStyle name="Normal 2 3 2 2 6 6 2 7" xfId="20109"/>
    <cellStyle name="Normal 2 3 2 2 6 6 2 7 2" xfId="20110"/>
    <cellStyle name="Normal 2 3 2 2 6 6 2 8" xfId="20111"/>
    <cellStyle name="Normal 2 3 2 2 6 6 2 8 2" xfId="20112"/>
    <cellStyle name="Normal 2 3 2 2 6 6 2 9" xfId="20113"/>
    <cellStyle name="Normal 2 3 2 2 6 6 2 9 2" xfId="20114"/>
    <cellStyle name="Normal 2 3 2 2 6 6 3" xfId="20115"/>
    <cellStyle name="Normal 2 3 2 2 6 6 3 2" xfId="20116"/>
    <cellStyle name="Normal 2 3 2 2 6 6 4" xfId="20117"/>
    <cellStyle name="Normal 2 3 2 2 6 6 4 2" xfId="20118"/>
    <cellStyle name="Normal 2 3 2 2 6 6 5" xfId="20119"/>
    <cellStyle name="Normal 2 3 2 2 6 6 5 2" xfId="20120"/>
    <cellStyle name="Normal 2 3 2 2 6 6 6" xfId="20121"/>
    <cellStyle name="Normal 2 3 2 2 6 6 6 2" xfId="20122"/>
    <cellStyle name="Normal 2 3 2 2 6 6 7" xfId="20123"/>
    <cellStyle name="Normal 2 3 2 2 6 6 7 2" xfId="20124"/>
    <cellStyle name="Normal 2 3 2 2 6 6 8" xfId="20125"/>
    <cellStyle name="Normal 2 3 2 2 6 6 8 2" xfId="20126"/>
    <cellStyle name="Normal 2 3 2 2 6 6 9" xfId="20127"/>
    <cellStyle name="Normal 2 3 2 2 6 6 9 2" xfId="20128"/>
    <cellStyle name="Normal 2 3 2 2 6 7" xfId="20129"/>
    <cellStyle name="Normal 2 3 2 2 6 7 10" xfId="20130"/>
    <cellStyle name="Normal 2 3 2 2 6 7 10 2" xfId="20131"/>
    <cellStyle name="Normal 2 3 2 2 6 7 11" xfId="20132"/>
    <cellStyle name="Normal 2 3 2 2 6 7 2" xfId="20133"/>
    <cellStyle name="Normal 2 3 2 2 6 7 2 2" xfId="20134"/>
    <cellStyle name="Normal 2 3 2 2 6 7 3" xfId="20135"/>
    <cellStyle name="Normal 2 3 2 2 6 7 3 2" xfId="20136"/>
    <cellStyle name="Normal 2 3 2 2 6 7 4" xfId="20137"/>
    <cellStyle name="Normal 2 3 2 2 6 7 4 2" xfId="20138"/>
    <cellStyle name="Normal 2 3 2 2 6 7 5" xfId="20139"/>
    <cellStyle name="Normal 2 3 2 2 6 7 5 2" xfId="20140"/>
    <cellStyle name="Normal 2 3 2 2 6 7 6" xfId="20141"/>
    <cellStyle name="Normal 2 3 2 2 6 7 6 2" xfId="20142"/>
    <cellStyle name="Normal 2 3 2 2 6 7 7" xfId="20143"/>
    <cellStyle name="Normal 2 3 2 2 6 7 7 2" xfId="20144"/>
    <cellStyle name="Normal 2 3 2 2 6 7 8" xfId="20145"/>
    <cellStyle name="Normal 2 3 2 2 6 7 8 2" xfId="20146"/>
    <cellStyle name="Normal 2 3 2 2 6 7 9" xfId="20147"/>
    <cellStyle name="Normal 2 3 2 2 6 7 9 2" xfId="20148"/>
    <cellStyle name="Normal 2 3 2 2 6 8" xfId="20149"/>
    <cellStyle name="Normal 2 3 2 2 6 8 2" xfId="20150"/>
    <cellStyle name="Normal 2 3 2 2 6 9" xfId="20151"/>
    <cellStyle name="Normal 2 3 2 2 6 9 2" xfId="20152"/>
    <cellStyle name="Normal 2 3 2 2 7" xfId="20153"/>
    <cellStyle name="Normal 2 3 2 2 7 10" xfId="20154"/>
    <cellStyle name="Normal 2 3 2 2 7 10 2" xfId="20155"/>
    <cellStyle name="Normal 2 3 2 2 7 11" xfId="20156"/>
    <cellStyle name="Normal 2 3 2 2 7 11 2" xfId="20157"/>
    <cellStyle name="Normal 2 3 2 2 7 12" xfId="20158"/>
    <cellStyle name="Normal 2 3 2 2 7 12 2" xfId="20159"/>
    <cellStyle name="Normal 2 3 2 2 7 13" xfId="20160"/>
    <cellStyle name="Normal 2 3 2 2 7 2" xfId="20161"/>
    <cellStyle name="Normal 2 3 2 2 7 2 10" xfId="20162"/>
    <cellStyle name="Normal 2 3 2 2 7 2 10 2" xfId="20163"/>
    <cellStyle name="Normal 2 3 2 2 7 2 11" xfId="20164"/>
    <cellStyle name="Normal 2 3 2 2 7 2 11 2" xfId="20165"/>
    <cellStyle name="Normal 2 3 2 2 7 2 12" xfId="20166"/>
    <cellStyle name="Normal 2 3 2 2 7 2 2" xfId="20167"/>
    <cellStyle name="Normal 2 3 2 2 7 2 2 10" xfId="20168"/>
    <cellStyle name="Normal 2 3 2 2 7 2 2 10 2" xfId="20169"/>
    <cellStyle name="Normal 2 3 2 2 7 2 2 11" xfId="20170"/>
    <cellStyle name="Normal 2 3 2 2 7 2 2 2" xfId="20171"/>
    <cellStyle name="Normal 2 3 2 2 7 2 2 2 2" xfId="20172"/>
    <cellStyle name="Normal 2 3 2 2 7 2 2 3" xfId="20173"/>
    <cellStyle name="Normal 2 3 2 2 7 2 2 3 2" xfId="20174"/>
    <cellStyle name="Normal 2 3 2 2 7 2 2 4" xfId="20175"/>
    <cellStyle name="Normal 2 3 2 2 7 2 2 4 2" xfId="20176"/>
    <cellStyle name="Normal 2 3 2 2 7 2 2 5" xfId="20177"/>
    <cellStyle name="Normal 2 3 2 2 7 2 2 5 2" xfId="20178"/>
    <cellStyle name="Normal 2 3 2 2 7 2 2 6" xfId="20179"/>
    <cellStyle name="Normal 2 3 2 2 7 2 2 6 2" xfId="20180"/>
    <cellStyle name="Normal 2 3 2 2 7 2 2 7" xfId="20181"/>
    <cellStyle name="Normal 2 3 2 2 7 2 2 7 2" xfId="20182"/>
    <cellStyle name="Normal 2 3 2 2 7 2 2 8" xfId="20183"/>
    <cellStyle name="Normal 2 3 2 2 7 2 2 8 2" xfId="20184"/>
    <cellStyle name="Normal 2 3 2 2 7 2 2 9" xfId="20185"/>
    <cellStyle name="Normal 2 3 2 2 7 2 2 9 2" xfId="20186"/>
    <cellStyle name="Normal 2 3 2 2 7 2 3" xfId="20187"/>
    <cellStyle name="Normal 2 3 2 2 7 2 3 2" xfId="20188"/>
    <cellStyle name="Normal 2 3 2 2 7 2 4" xfId="20189"/>
    <cellStyle name="Normal 2 3 2 2 7 2 4 2" xfId="20190"/>
    <cellStyle name="Normal 2 3 2 2 7 2 5" xfId="20191"/>
    <cellStyle name="Normal 2 3 2 2 7 2 5 2" xfId="20192"/>
    <cellStyle name="Normal 2 3 2 2 7 2 6" xfId="20193"/>
    <cellStyle name="Normal 2 3 2 2 7 2 6 2" xfId="20194"/>
    <cellStyle name="Normal 2 3 2 2 7 2 7" xfId="20195"/>
    <cellStyle name="Normal 2 3 2 2 7 2 7 2" xfId="20196"/>
    <cellStyle name="Normal 2 3 2 2 7 2 8" xfId="20197"/>
    <cellStyle name="Normal 2 3 2 2 7 2 8 2" xfId="20198"/>
    <cellStyle name="Normal 2 3 2 2 7 2 9" xfId="20199"/>
    <cellStyle name="Normal 2 3 2 2 7 2 9 2" xfId="20200"/>
    <cellStyle name="Normal 2 3 2 2 7 3" xfId="20201"/>
    <cellStyle name="Normal 2 3 2 2 7 3 10" xfId="20202"/>
    <cellStyle name="Normal 2 3 2 2 7 3 10 2" xfId="20203"/>
    <cellStyle name="Normal 2 3 2 2 7 3 11" xfId="20204"/>
    <cellStyle name="Normal 2 3 2 2 7 3 2" xfId="20205"/>
    <cellStyle name="Normal 2 3 2 2 7 3 2 2" xfId="20206"/>
    <cellStyle name="Normal 2 3 2 2 7 3 3" xfId="20207"/>
    <cellStyle name="Normal 2 3 2 2 7 3 3 2" xfId="20208"/>
    <cellStyle name="Normal 2 3 2 2 7 3 4" xfId="20209"/>
    <cellStyle name="Normal 2 3 2 2 7 3 4 2" xfId="20210"/>
    <cellStyle name="Normal 2 3 2 2 7 3 5" xfId="20211"/>
    <cellStyle name="Normal 2 3 2 2 7 3 5 2" xfId="20212"/>
    <cellStyle name="Normal 2 3 2 2 7 3 6" xfId="20213"/>
    <cellStyle name="Normal 2 3 2 2 7 3 6 2" xfId="20214"/>
    <cellStyle name="Normal 2 3 2 2 7 3 7" xfId="20215"/>
    <cellStyle name="Normal 2 3 2 2 7 3 7 2" xfId="20216"/>
    <cellStyle name="Normal 2 3 2 2 7 3 8" xfId="20217"/>
    <cellStyle name="Normal 2 3 2 2 7 3 8 2" xfId="20218"/>
    <cellStyle name="Normal 2 3 2 2 7 3 9" xfId="20219"/>
    <cellStyle name="Normal 2 3 2 2 7 3 9 2" xfId="20220"/>
    <cellStyle name="Normal 2 3 2 2 7 4" xfId="20221"/>
    <cellStyle name="Normal 2 3 2 2 7 4 2" xfId="20222"/>
    <cellStyle name="Normal 2 3 2 2 7 5" xfId="20223"/>
    <cellStyle name="Normal 2 3 2 2 7 5 2" xfId="20224"/>
    <cellStyle name="Normal 2 3 2 2 7 6" xfId="20225"/>
    <cellStyle name="Normal 2 3 2 2 7 6 2" xfId="20226"/>
    <cellStyle name="Normal 2 3 2 2 7 7" xfId="20227"/>
    <cellStyle name="Normal 2 3 2 2 7 7 2" xfId="20228"/>
    <cellStyle name="Normal 2 3 2 2 7 8" xfId="20229"/>
    <cellStyle name="Normal 2 3 2 2 7 8 2" xfId="20230"/>
    <cellStyle name="Normal 2 3 2 2 7 9" xfId="20231"/>
    <cellStyle name="Normal 2 3 2 2 7 9 2" xfId="20232"/>
    <cellStyle name="Normal 2 3 2 2 8" xfId="20233"/>
    <cellStyle name="Normal 2 3 2 2 8 10" xfId="20234"/>
    <cellStyle name="Normal 2 3 2 2 8 10 2" xfId="20235"/>
    <cellStyle name="Normal 2 3 2 2 8 11" xfId="20236"/>
    <cellStyle name="Normal 2 3 2 2 8 11 2" xfId="20237"/>
    <cellStyle name="Normal 2 3 2 2 8 12" xfId="20238"/>
    <cellStyle name="Normal 2 3 2 2 8 12 2" xfId="20239"/>
    <cellStyle name="Normal 2 3 2 2 8 13" xfId="20240"/>
    <cellStyle name="Normal 2 3 2 2 8 2" xfId="20241"/>
    <cellStyle name="Normal 2 3 2 2 8 2 10" xfId="20242"/>
    <cellStyle name="Normal 2 3 2 2 8 2 10 2" xfId="20243"/>
    <cellStyle name="Normal 2 3 2 2 8 2 11" xfId="20244"/>
    <cellStyle name="Normal 2 3 2 2 8 2 11 2" xfId="20245"/>
    <cellStyle name="Normal 2 3 2 2 8 2 12" xfId="20246"/>
    <cellStyle name="Normal 2 3 2 2 8 2 2" xfId="20247"/>
    <cellStyle name="Normal 2 3 2 2 8 2 2 10" xfId="20248"/>
    <cellStyle name="Normal 2 3 2 2 8 2 2 10 2" xfId="20249"/>
    <cellStyle name="Normal 2 3 2 2 8 2 2 11" xfId="20250"/>
    <cellStyle name="Normal 2 3 2 2 8 2 2 2" xfId="20251"/>
    <cellStyle name="Normal 2 3 2 2 8 2 2 2 2" xfId="20252"/>
    <cellStyle name="Normal 2 3 2 2 8 2 2 3" xfId="20253"/>
    <cellStyle name="Normal 2 3 2 2 8 2 2 3 2" xfId="20254"/>
    <cellStyle name="Normal 2 3 2 2 8 2 2 4" xfId="20255"/>
    <cellStyle name="Normal 2 3 2 2 8 2 2 4 2" xfId="20256"/>
    <cellStyle name="Normal 2 3 2 2 8 2 2 5" xfId="20257"/>
    <cellStyle name="Normal 2 3 2 2 8 2 2 5 2" xfId="20258"/>
    <cellStyle name="Normal 2 3 2 2 8 2 2 6" xfId="20259"/>
    <cellStyle name="Normal 2 3 2 2 8 2 2 6 2" xfId="20260"/>
    <cellStyle name="Normal 2 3 2 2 8 2 2 7" xfId="20261"/>
    <cellStyle name="Normal 2 3 2 2 8 2 2 7 2" xfId="20262"/>
    <cellStyle name="Normal 2 3 2 2 8 2 2 8" xfId="20263"/>
    <cellStyle name="Normal 2 3 2 2 8 2 2 8 2" xfId="20264"/>
    <cellStyle name="Normal 2 3 2 2 8 2 2 9" xfId="20265"/>
    <cellStyle name="Normal 2 3 2 2 8 2 2 9 2" xfId="20266"/>
    <cellStyle name="Normal 2 3 2 2 8 2 3" xfId="20267"/>
    <cellStyle name="Normal 2 3 2 2 8 2 3 2" xfId="20268"/>
    <cellStyle name="Normal 2 3 2 2 8 2 4" xfId="20269"/>
    <cellStyle name="Normal 2 3 2 2 8 2 4 2" xfId="20270"/>
    <cellStyle name="Normal 2 3 2 2 8 2 5" xfId="20271"/>
    <cellStyle name="Normal 2 3 2 2 8 2 5 2" xfId="20272"/>
    <cellStyle name="Normal 2 3 2 2 8 2 6" xfId="20273"/>
    <cellStyle name="Normal 2 3 2 2 8 2 6 2" xfId="20274"/>
    <cellStyle name="Normal 2 3 2 2 8 2 7" xfId="20275"/>
    <cellStyle name="Normal 2 3 2 2 8 2 7 2" xfId="20276"/>
    <cellStyle name="Normal 2 3 2 2 8 2 8" xfId="20277"/>
    <cellStyle name="Normal 2 3 2 2 8 2 8 2" xfId="20278"/>
    <cellStyle name="Normal 2 3 2 2 8 2 9" xfId="20279"/>
    <cellStyle name="Normal 2 3 2 2 8 2 9 2" xfId="20280"/>
    <cellStyle name="Normal 2 3 2 2 8 3" xfId="20281"/>
    <cellStyle name="Normal 2 3 2 2 8 3 10" xfId="20282"/>
    <cellStyle name="Normal 2 3 2 2 8 3 10 2" xfId="20283"/>
    <cellStyle name="Normal 2 3 2 2 8 3 11" xfId="20284"/>
    <cellStyle name="Normal 2 3 2 2 8 3 2" xfId="20285"/>
    <cellStyle name="Normal 2 3 2 2 8 3 2 2" xfId="20286"/>
    <cellStyle name="Normal 2 3 2 2 8 3 3" xfId="20287"/>
    <cellStyle name="Normal 2 3 2 2 8 3 3 2" xfId="20288"/>
    <cellStyle name="Normal 2 3 2 2 8 3 4" xfId="20289"/>
    <cellStyle name="Normal 2 3 2 2 8 3 4 2" xfId="20290"/>
    <cellStyle name="Normal 2 3 2 2 8 3 5" xfId="20291"/>
    <cellStyle name="Normal 2 3 2 2 8 3 5 2" xfId="20292"/>
    <cellStyle name="Normal 2 3 2 2 8 3 6" xfId="20293"/>
    <cellStyle name="Normal 2 3 2 2 8 3 6 2" xfId="20294"/>
    <cellStyle name="Normal 2 3 2 2 8 3 7" xfId="20295"/>
    <cellStyle name="Normal 2 3 2 2 8 3 7 2" xfId="20296"/>
    <cellStyle name="Normal 2 3 2 2 8 3 8" xfId="20297"/>
    <cellStyle name="Normal 2 3 2 2 8 3 8 2" xfId="20298"/>
    <cellStyle name="Normal 2 3 2 2 8 3 9" xfId="20299"/>
    <cellStyle name="Normal 2 3 2 2 8 3 9 2" xfId="20300"/>
    <cellStyle name="Normal 2 3 2 2 8 4" xfId="20301"/>
    <cellStyle name="Normal 2 3 2 2 8 4 2" xfId="20302"/>
    <cellStyle name="Normal 2 3 2 2 8 5" xfId="20303"/>
    <cellStyle name="Normal 2 3 2 2 8 5 2" xfId="20304"/>
    <cellStyle name="Normal 2 3 2 2 8 6" xfId="20305"/>
    <cellStyle name="Normal 2 3 2 2 8 6 2" xfId="20306"/>
    <cellStyle name="Normal 2 3 2 2 8 7" xfId="20307"/>
    <cellStyle name="Normal 2 3 2 2 8 7 2" xfId="20308"/>
    <cellStyle name="Normal 2 3 2 2 8 8" xfId="20309"/>
    <cellStyle name="Normal 2 3 2 2 8 8 2" xfId="20310"/>
    <cellStyle name="Normal 2 3 2 2 8 9" xfId="20311"/>
    <cellStyle name="Normal 2 3 2 2 8 9 2" xfId="20312"/>
    <cellStyle name="Normal 2 3 2 2 9" xfId="20313"/>
    <cellStyle name="Normal 2 3 2 2 9 10" xfId="20314"/>
    <cellStyle name="Normal 2 3 2 2 9 10 2" xfId="20315"/>
    <cellStyle name="Normal 2 3 2 2 9 11" xfId="20316"/>
    <cellStyle name="Normal 2 3 2 2 9 11 2" xfId="20317"/>
    <cellStyle name="Normal 2 3 2 2 9 12" xfId="20318"/>
    <cellStyle name="Normal 2 3 2 2 9 12 2" xfId="20319"/>
    <cellStyle name="Normal 2 3 2 2 9 13" xfId="20320"/>
    <cellStyle name="Normal 2 3 2 2 9 2" xfId="20321"/>
    <cellStyle name="Normal 2 3 2 2 9 2 10" xfId="20322"/>
    <cellStyle name="Normal 2 3 2 2 9 2 10 2" xfId="20323"/>
    <cellStyle name="Normal 2 3 2 2 9 2 11" xfId="20324"/>
    <cellStyle name="Normal 2 3 2 2 9 2 11 2" xfId="20325"/>
    <cellStyle name="Normal 2 3 2 2 9 2 12" xfId="20326"/>
    <cellStyle name="Normal 2 3 2 2 9 2 2" xfId="20327"/>
    <cellStyle name="Normal 2 3 2 2 9 2 2 10" xfId="20328"/>
    <cellStyle name="Normal 2 3 2 2 9 2 2 10 2" xfId="20329"/>
    <cellStyle name="Normal 2 3 2 2 9 2 2 11" xfId="20330"/>
    <cellStyle name="Normal 2 3 2 2 9 2 2 2" xfId="20331"/>
    <cellStyle name="Normal 2 3 2 2 9 2 2 2 2" xfId="20332"/>
    <cellStyle name="Normal 2 3 2 2 9 2 2 3" xfId="20333"/>
    <cellStyle name="Normal 2 3 2 2 9 2 2 3 2" xfId="20334"/>
    <cellStyle name="Normal 2 3 2 2 9 2 2 4" xfId="20335"/>
    <cellStyle name="Normal 2 3 2 2 9 2 2 4 2" xfId="20336"/>
    <cellStyle name="Normal 2 3 2 2 9 2 2 5" xfId="20337"/>
    <cellStyle name="Normal 2 3 2 2 9 2 2 5 2" xfId="20338"/>
    <cellStyle name="Normal 2 3 2 2 9 2 2 6" xfId="20339"/>
    <cellStyle name="Normal 2 3 2 2 9 2 2 6 2" xfId="20340"/>
    <cellStyle name="Normal 2 3 2 2 9 2 2 7" xfId="20341"/>
    <cellStyle name="Normal 2 3 2 2 9 2 2 7 2" xfId="20342"/>
    <cellStyle name="Normal 2 3 2 2 9 2 2 8" xfId="20343"/>
    <cellStyle name="Normal 2 3 2 2 9 2 2 8 2" xfId="20344"/>
    <cellStyle name="Normal 2 3 2 2 9 2 2 9" xfId="20345"/>
    <cellStyle name="Normal 2 3 2 2 9 2 2 9 2" xfId="20346"/>
    <cellStyle name="Normal 2 3 2 2 9 2 3" xfId="20347"/>
    <cellStyle name="Normal 2 3 2 2 9 2 3 2" xfId="20348"/>
    <cellStyle name="Normal 2 3 2 2 9 2 4" xfId="20349"/>
    <cellStyle name="Normal 2 3 2 2 9 2 4 2" xfId="20350"/>
    <cellStyle name="Normal 2 3 2 2 9 2 5" xfId="20351"/>
    <cellStyle name="Normal 2 3 2 2 9 2 5 2" xfId="20352"/>
    <cellStyle name="Normal 2 3 2 2 9 2 6" xfId="20353"/>
    <cellStyle name="Normal 2 3 2 2 9 2 6 2" xfId="20354"/>
    <cellStyle name="Normal 2 3 2 2 9 2 7" xfId="20355"/>
    <cellStyle name="Normal 2 3 2 2 9 2 7 2" xfId="20356"/>
    <cellStyle name="Normal 2 3 2 2 9 2 8" xfId="20357"/>
    <cellStyle name="Normal 2 3 2 2 9 2 8 2" xfId="20358"/>
    <cellStyle name="Normal 2 3 2 2 9 2 9" xfId="20359"/>
    <cellStyle name="Normal 2 3 2 2 9 2 9 2" xfId="20360"/>
    <cellStyle name="Normal 2 3 2 2 9 3" xfId="20361"/>
    <cellStyle name="Normal 2 3 2 2 9 3 10" xfId="20362"/>
    <cellStyle name="Normal 2 3 2 2 9 3 10 2" xfId="20363"/>
    <cellStyle name="Normal 2 3 2 2 9 3 11" xfId="20364"/>
    <cellStyle name="Normal 2 3 2 2 9 3 2" xfId="20365"/>
    <cellStyle name="Normal 2 3 2 2 9 3 2 2" xfId="20366"/>
    <cellStyle name="Normal 2 3 2 2 9 3 3" xfId="20367"/>
    <cellStyle name="Normal 2 3 2 2 9 3 3 2" xfId="20368"/>
    <cellStyle name="Normal 2 3 2 2 9 3 4" xfId="20369"/>
    <cellStyle name="Normal 2 3 2 2 9 3 4 2" xfId="20370"/>
    <cellStyle name="Normal 2 3 2 2 9 3 5" xfId="20371"/>
    <cellStyle name="Normal 2 3 2 2 9 3 5 2" xfId="20372"/>
    <cellStyle name="Normal 2 3 2 2 9 3 6" xfId="20373"/>
    <cellStyle name="Normal 2 3 2 2 9 3 6 2" xfId="20374"/>
    <cellStyle name="Normal 2 3 2 2 9 3 7" xfId="20375"/>
    <cellStyle name="Normal 2 3 2 2 9 3 7 2" xfId="20376"/>
    <cellStyle name="Normal 2 3 2 2 9 3 8" xfId="20377"/>
    <cellStyle name="Normal 2 3 2 2 9 3 8 2" xfId="20378"/>
    <cellStyle name="Normal 2 3 2 2 9 3 9" xfId="20379"/>
    <cellStyle name="Normal 2 3 2 2 9 3 9 2" xfId="20380"/>
    <cellStyle name="Normal 2 3 2 2 9 4" xfId="20381"/>
    <cellStyle name="Normal 2 3 2 2 9 4 2" xfId="20382"/>
    <cellStyle name="Normal 2 3 2 2 9 5" xfId="20383"/>
    <cellStyle name="Normal 2 3 2 2 9 5 2" xfId="20384"/>
    <cellStyle name="Normal 2 3 2 2 9 6" xfId="20385"/>
    <cellStyle name="Normal 2 3 2 2 9 6 2" xfId="20386"/>
    <cellStyle name="Normal 2 3 2 2 9 7" xfId="20387"/>
    <cellStyle name="Normal 2 3 2 2 9 7 2" xfId="20388"/>
    <cellStyle name="Normal 2 3 2 2 9 8" xfId="20389"/>
    <cellStyle name="Normal 2 3 2 2 9 8 2" xfId="20390"/>
    <cellStyle name="Normal 2 3 2 2 9 9" xfId="20391"/>
    <cellStyle name="Normal 2 3 2 2 9 9 2" xfId="20392"/>
    <cellStyle name="Normal 2 3 2 20" xfId="20393"/>
    <cellStyle name="Normal 2 3 2 21" xfId="20394"/>
    <cellStyle name="Normal 2 3 2 22" xfId="20395"/>
    <cellStyle name="Normal 2 3 2 23" xfId="20396"/>
    <cellStyle name="Normal 2 3 2 24" xfId="20397"/>
    <cellStyle name="Normal 2 3 2 25" xfId="20398"/>
    <cellStyle name="Normal 2 3 2 26" xfId="20399"/>
    <cellStyle name="Normal 2 3 2 27" xfId="20400"/>
    <cellStyle name="Normal 2 3 2 28" xfId="20401"/>
    <cellStyle name="Normal 2 3 2 29" xfId="20402"/>
    <cellStyle name="Normal 2 3 2 3" xfId="20403"/>
    <cellStyle name="Normal 2 3 2 3 10" xfId="20404"/>
    <cellStyle name="Normal 2 3 2 3 10 2" xfId="20405"/>
    <cellStyle name="Normal 2 3 2 3 11" xfId="20406"/>
    <cellStyle name="Normal 2 3 2 3 11 2" xfId="20407"/>
    <cellStyle name="Normal 2 3 2 3 12" xfId="20408"/>
    <cellStyle name="Normal 2 3 2 3 12 2" xfId="20409"/>
    <cellStyle name="Normal 2 3 2 3 13" xfId="20410"/>
    <cellStyle name="Normal 2 3 2 3 2" xfId="20411"/>
    <cellStyle name="Normal 2 3 2 3 2 10" xfId="20412"/>
    <cellStyle name="Normal 2 3 2 3 2 10 2" xfId="20413"/>
    <cellStyle name="Normal 2 3 2 3 2 11" xfId="20414"/>
    <cellStyle name="Normal 2 3 2 3 2 11 2" xfId="20415"/>
    <cellStyle name="Normal 2 3 2 3 2 12" xfId="20416"/>
    <cellStyle name="Normal 2 3 2 3 2 2" xfId="20417"/>
    <cellStyle name="Normal 2 3 2 3 2 2 10" xfId="20418"/>
    <cellStyle name="Normal 2 3 2 3 2 2 10 2" xfId="20419"/>
    <cellStyle name="Normal 2 3 2 3 2 2 11" xfId="20420"/>
    <cellStyle name="Normal 2 3 2 3 2 2 2" xfId="20421"/>
    <cellStyle name="Normal 2 3 2 3 2 2 2 2" xfId="20422"/>
    <cellStyle name="Normal 2 3 2 3 2 2 3" xfId="20423"/>
    <cellStyle name="Normal 2 3 2 3 2 2 3 2" xfId="20424"/>
    <cellStyle name="Normal 2 3 2 3 2 2 4" xfId="20425"/>
    <cellStyle name="Normal 2 3 2 3 2 2 4 2" xfId="20426"/>
    <cellStyle name="Normal 2 3 2 3 2 2 5" xfId="20427"/>
    <cellStyle name="Normal 2 3 2 3 2 2 5 2" xfId="20428"/>
    <cellStyle name="Normal 2 3 2 3 2 2 6" xfId="20429"/>
    <cellStyle name="Normal 2 3 2 3 2 2 6 2" xfId="20430"/>
    <cellStyle name="Normal 2 3 2 3 2 2 7" xfId="20431"/>
    <cellStyle name="Normal 2 3 2 3 2 2 7 2" xfId="20432"/>
    <cellStyle name="Normal 2 3 2 3 2 2 8" xfId="20433"/>
    <cellStyle name="Normal 2 3 2 3 2 2 8 2" xfId="20434"/>
    <cellStyle name="Normal 2 3 2 3 2 2 9" xfId="20435"/>
    <cellStyle name="Normal 2 3 2 3 2 2 9 2" xfId="20436"/>
    <cellStyle name="Normal 2 3 2 3 2 3" xfId="20437"/>
    <cellStyle name="Normal 2 3 2 3 2 3 2" xfId="20438"/>
    <cellStyle name="Normal 2 3 2 3 2 4" xfId="20439"/>
    <cellStyle name="Normal 2 3 2 3 2 4 2" xfId="20440"/>
    <cellStyle name="Normal 2 3 2 3 2 5" xfId="20441"/>
    <cellStyle name="Normal 2 3 2 3 2 5 2" xfId="20442"/>
    <cellStyle name="Normal 2 3 2 3 2 6" xfId="20443"/>
    <cellStyle name="Normal 2 3 2 3 2 6 2" xfId="20444"/>
    <cellStyle name="Normal 2 3 2 3 2 7" xfId="20445"/>
    <cellStyle name="Normal 2 3 2 3 2 7 2" xfId="20446"/>
    <cellStyle name="Normal 2 3 2 3 2 8" xfId="20447"/>
    <cellStyle name="Normal 2 3 2 3 2 8 2" xfId="20448"/>
    <cellStyle name="Normal 2 3 2 3 2 9" xfId="20449"/>
    <cellStyle name="Normal 2 3 2 3 2 9 2" xfId="20450"/>
    <cellStyle name="Normal 2 3 2 3 3" xfId="20451"/>
    <cellStyle name="Normal 2 3 2 3 3 10" xfId="20452"/>
    <cellStyle name="Normal 2 3 2 3 3 10 2" xfId="20453"/>
    <cellStyle name="Normal 2 3 2 3 3 11" xfId="20454"/>
    <cellStyle name="Normal 2 3 2 3 3 2" xfId="20455"/>
    <cellStyle name="Normal 2 3 2 3 3 2 2" xfId="20456"/>
    <cellStyle name="Normal 2 3 2 3 3 3" xfId="20457"/>
    <cellStyle name="Normal 2 3 2 3 3 3 2" xfId="20458"/>
    <cellStyle name="Normal 2 3 2 3 3 4" xfId="20459"/>
    <cellStyle name="Normal 2 3 2 3 3 4 2" xfId="20460"/>
    <cellStyle name="Normal 2 3 2 3 3 5" xfId="20461"/>
    <cellStyle name="Normal 2 3 2 3 3 5 2" xfId="20462"/>
    <cellStyle name="Normal 2 3 2 3 3 6" xfId="20463"/>
    <cellStyle name="Normal 2 3 2 3 3 6 2" xfId="20464"/>
    <cellStyle name="Normal 2 3 2 3 3 7" xfId="20465"/>
    <cellStyle name="Normal 2 3 2 3 3 7 2" xfId="20466"/>
    <cellStyle name="Normal 2 3 2 3 3 8" xfId="20467"/>
    <cellStyle name="Normal 2 3 2 3 3 8 2" xfId="20468"/>
    <cellStyle name="Normal 2 3 2 3 3 9" xfId="20469"/>
    <cellStyle name="Normal 2 3 2 3 3 9 2" xfId="20470"/>
    <cellStyle name="Normal 2 3 2 3 4" xfId="20471"/>
    <cellStyle name="Normal 2 3 2 3 4 2" xfId="20472"/>
    <cellStyle name="Normal 2 3 2 3 5" xfId="20473"/>
    <cellStyle name="Normal 2 3 2 3 5 2" xfId="20474"/>
    <cellStyle name="Normal 2 3 2 3 6" xfId="20475"/>
    <cellStyle name="Normal 2 3 2 3 6 2" xfId="20476"/>
    <cellStyle name="Normal 2 3 2 3 7" xfId="20477"/>
    <cellStyle name="Normal 2 3 2 3 7 2" xfId="20478"/>
    <cellStyle name="Normal 2 3 2 3 8" xfId="20479"/>
    <cellStyle name="Normal 2 3 2 3 8 2" xfId="20480"/>
    <cellStyle name="Normal 2 3 2 3 9" xfId="20481"/>
    <cellStyle name="Normal 2 3 2 3 9 2" xfId="20482"/>
    <cellStyle name="Normal 2 3 2 4" xfId="20483"/>
    <cellStyle name="Normal 2 3 2 4 10" xfId="20484"/>
    <cellStyle name="Normal 2 3 2 4 10 2" xfId="20485"/>
    <cellStyle name="Normal 2 3 2 4 11" xfId="20486"/>
    <cellStyle name="Normal 2 3 2 4 11 2" xfId="20487"/>
    <cellStyle name="Normal 2 3 2 4 12" xfId="20488"/>
    <cellStyle name="Normal 2 3 2 4 12 2" xfId="20489"/>
    <cellStyle name="Normal 2 3 2 4 13" xfId="20490"/>
    <cellStyle name="Normal 2 3 2 4 2" xfId="20491"/>
    <cellStyle name="Normal 2 3 2 4 2 10" xfId="20492"/>
    <cellStyle name="Normal 2 3 2 4 2 10 2" xfId="20493"/>
    <cellStyle name="Normal 2 3 2 4 2 11" xfId="20494"/>
    <cellStyle name="Normal 2 3 2 4 2 11 2" xfId="20495"/>
    <cellStyle name="Normal 2 3 2 4 2 12" xfId="20496"/>
    <cellStyle name="Normal 2 3 2 4 2 2" xfId="20497"/>
    <cellStyle name="Normal 2 3 2 4 2 2 10" xfId="20498"/>
    <cellStyle name="Normal 2 3 2 4 2 2 10 2" xfId="20499"/>
    <cellStyle name="Normal 2 3 2 4 2 2 11" xfId="20500"/>
    <cellStyle name="Normal 2 3 2 4 2 2 2" xfId="20501"/>
    <cellStyle name="Normal 2 3 2 4 2 2 2 2" xfId="20502"/>
    <cellStyle name="Normal 2 3 2 4 2 2 3" xfId="20503"/>
    <cellStyle name="Normal 2 3 2 4 2 2 3 2" xfId="20504"/>
    <cellStyle name="Normal 2 3 2 4 2 2 4" xfId="20505"/>
    <cellStyle name="Normal 2 3 2 4 2 2 4 2" xfId="20506"/>
    <cellStyle name="Normal 2 3 2 4 2 2 5" xfId="20507"/>
    <cellStyle name="Normal 2 3 2 4 2 2 5 2" xfId="20508"/>
    <cellStyle name="Normal 2 3 2 4 2 2 6" xfId="20509"/>
    <cellStyle name="Normal 2 3 2 4 2 2 6 2" xfId="20510"/>
    <cellStyle name="Normal 2 3 2 4 2 2 7" xfId="20511"/>
    <cellStyle name="Normal 2 3 2 4 2 2 7 2" xfId="20512"/>
    <cellStyle name="Normal 2 3 2 4 2 2 8" xfId="20513"/>
    <cellStyle name="Normal 2 3 2 4 2 2 8 2" xfId="20514"/>
    <cellStyle name="Normal 2 3 2 4 2 2 9" xfId="20515"/>
    <cellStyle name="Normal 2 3 2 4 2 2 9 2" xfId="20516"/>
    <cellStyle name="Normal 2 3 2 4 2 3" xfId="20517"/>
    <cellStyle name="Normal 2 3 2 4 2 3 2" xfId="20518"/>
    <cellStyle name="Normal 2 3 2 4 2 4" xfId="20519"/>
    <cellStyle name="Normal 2 3 2 4 2 4 2" xfId="20520"/>
    <cellStyle name="Normal 2 3 2 4 2 5" xfId="20521"/>
    <cellStyle name="Normal 2 3 2 4 2 5 2" xfId="20522"/>
    <cellStyle name="Normal 2 3 2 4 2 6" xfId="20523"/>
    <cellStyle name="Normal 2 3 2 4 2 6 2" xfId="20524"/>
    <cellStyle name="Normal 2 3 2 4 2 7" xfId="20525"/>
    <cellStyle name="Normal 2 3 2 4 2 7 2" xfId="20526"/>
    <cellStyle name="Normal 2 3 2 4 2 8" xfId="20527"/>
    <cellStyle name="Normal 2 3 2 4 2 8 2" xfId="20528"/>
    <cellStyle name="Normal 2 3 2 4 2 9" xfId="20529"/>
    <cellStyle name="Normal 2 3 2 4 2 9 2" xfId="20530"/>
    <cellStyle name="Normal 2 3 2 4 3" xfId="20531"/>
    <cellStyle name="Normal 2 3 2 4 3 10" xfId="20532"/>
    <cellStyle name="Normal 2 3 2 4 3 10 2" xfId="20533"/>
    <cellStyle name="Normal 2 3 2 4 3 11" xfId="20534"/>
    <cellStyle name="Normal 2 3 2 4 3 2" xfId="20535"/>
    <cellStyle name="Normal 2 3 2 4 3 2 2" xfId="20536"/>
    <cellStyle name="Normal 2 3 2 4 3 3" xfId="20537"/>
    <cellStyle name="Normal 2 3 2 4 3 3 2" xfId="20538"/>
    <cellStyle name="Normal 2 3 2 4 3 4" xfId="20539"/>
    <cellStyle name="Normal 2 3 2 4 3 4 2" xfId="20540"/>
    <cellStyle name="Normal 2 3 2 4 3 5" xfId="20541"/>
    <cellStyle name="Normal 2 3 2 4 3 5 2" xfId="20542"/>
    <cellStyle name="Normal 2 3 2 4 3 6" xfId="20543"/>
    <cellStyle name="Normal 2 3 2 4 3 6 2" xfId="20544"/>
    <cellStyle name="Normal 2 3 2 4 3 7" xfId="20545"/>
    <cellStyle name="Normal 2 3 2 4 3 7 2" xfId="20546"/>
    <cellStyle name="Normal 2 3 2 4 3 8" xfId="20547"/>
    <cellStyle name="Normal 2 3 2 4 3 8 2" xfId="20548"/>
    <cellStyle name="Normal 2 3 2 4 3 9" xfId="20549"/>
    <cellStyle name="Normal 2 3 2 4 3 9 2" xfId="20550"/>
    <cellStyle name="Normal 2 3 2 4 4" xfId="20551"/>
    <cellStyle name="Normal 2 3 2 4 4 2" xfId="20552"/>
    <cellStyle name="Normal 2 3 2 4 5" xfId="20553"/>
    <cellStyle name="Normal 2 3 2 4 5 2" xfId="20554"/>
    <cellStyle name="Normal 2 3 2 4 6" xfId="20555"/>
    <cellStyle name="Normal 2 3 2 4 6 2" xfId="20556"/>
    <cellStyle name="Normal 2 3 2 4 7" xfId="20557"/>
    <cellStyle name="Normal 2 3 2 4 7 2" xfId="20558"/>
    <cellStyle name="Normal 2 3 2 4 8" xfId="20559"/>
    <cellStyle name="Normal 2 3 2 4 8 2" xfId="20560"/>
    <cellStyle name="Normal 2 3 2 4 9" xfId="20561"/>
    <cellStyle name="Normal 2 3 2 4 9 2" xfId="20562"/>
    <cellStyle name="Normal 2 3 2 5" xfId="20563"/>
    <cellStyle name="Normal 2 3 2 5 10" xfId="20564"/>
    <cellStyle name="Normal 2 3 2 5 10 2" xfId="20565"/>
    <cellStyle name="Normal 2 3 2 5 11" xfId="20566"/>
    <cellStyle name="Normal 2 3 2 5 11 2" xfId="20567"/>
    <cellStyle name="Normal 2 3 2 5 12" xfId="20568"/>
    <cellStyle name="Normal 2 3 2 5 12 2" xfId="20569"/>
    <cellStyle name="Normal 2 3 2 5 13" xfId="20570"/>
    <cellStyle name="Normal 2 3 2 5 2" xfId="20571"/>
    <cellStyle name="Normal 2 3 2 5 2 10" xfId="20572"/>
    <cellStyle name="Normal 2 3 2 5 2 10 2" xfId="20573"/>
    <cellStyle name="Normal 2 3 2 5 2 11" xfId="20574"/>
    <cellStyle name="Normal 2 3 2 5 2 11 2" xfId="20575"/>
    <cellStyle name="Normal 2 3 2 5 2 12" xfId="20576"/>
    <cellStyle name="Normal 2 3 2 5 2 2" xfId="20577"/>
    <cellStyle name="Normal 2 3 2 5 2 2 10" xfId="20578"/>
    <cellStyle name="Normal 2 3 2 5 2 2 10 2" xfId="20579"/>
    <cellStyle name="Normal 2 3 2 5 2 2 11" xfId="20580"/>
    <cellStyle name="Normal 2 3 2 5 2 2 2" xfId="20581"/>
    <cellStyle name="Normal 2 3 2 5 2 2 2 2" xfId="20582"/>
    <cellStyle name="Normal 2 3 2 5 2 2 3" xfId="20583"/>
    <cellStyle name="Normal 2 3 2 5 2 2 3 2" xfId="20584"/>
    <cellStyle name="Normal 2 3 2 5 2 2 4" xfId="20585"/>
    <cellStyle name="Normal 2 3 2 5 2 2 4 2" xfId="20586"/>
    <cellStyle name="Normal 2 3 2 5 2 2 5" xfId="20587"/>
    <cellStyle name="Normal 2 3 2 5 2 2 5 2" xfId="20588"/>
    <cellStyle name="Normal 2 3 2 5 2 2 6" xfId="20589"/>
    <cellStyle name="Normal 2 3 2 5 2 2 6 2" xfId="20590"/>
    <cellStyle name="Normal 2 3 2 5 2 2 7" xfId="20591"/>
    <cellStyle name="Normal 2 3 2 5 2 2 7 2" xfId="20592"/>
    <cellStyle name="Normal 2 3 2 5 2 2 8" xfId="20593"/>
    <cellStyle name="Normal 2 3 2 5 2 2 8 2" xfId="20594"/>
    <cellStyle name="Normal 2 3 2 5 2 2 9" xfId="20595"/>
    <cellStyle name="Normal 2 3 2 5 2 2 9 2" xfId="20596"/>
    <cellStyle name="Normal 2 3 2 5 2 3" xfId="20597"/>
    <cellStyle name="Normal 2 3 2 5 2 3 2" xfId="20598"/>
    <cellStyle name="Normal 2 3 2 5 2 4" xfId="20599"/>
    <cellStyle name="Normal 2 3 2 5 2 4 2" xfId="20600"/>
    <cellStyle name="Normal 2 3 2 5 2 5" xfId="20601"/>
    <cellStyle name="Normal 2 3 2 5 2 5 2" xfId="20602"/>
    <cellStyle name="Normal 2 3 2 5 2 6" xfId="20603"/>
    <cellStyle name="Normal 2 3 2 5 2 6 2" xfId="20604"/>
    <cellStyle name="Normal 2 3 2 5 2 7" xfId="20605"/>
    <cellStyle name="Normal 2 3 2 5 2 7 2" xfId="20606"/>
    <cellStyle name="Normal 2 3 2 5 2 8" xfId="20607"/>
    <cellStyle name="Normal 2 3 2 5 2 8 2" xfId="20608"/>
    <cellStyle name="Normal 2 3 2 5 2 9" xfId="20609"/>
    <cellStyle name="Normal 2 3 2 5 2 9 2" xfId="20610"/>
    <cellStyle name="Normal 2 3 2 5 3" xfId="20611"/>
    <cellStyle name="Normal 2 3 2 5 3 10" xfId="20612"/>
    <cellStyle name="Normal 2 3 2 5 3 10 2" xfId="20613"/>
    <cellStyle name="Normal 2 3 2 5 3 11" xfId="20614"/>
    <cellStyle name="Normal 2 3 2 5 3 2" xfId="20615"/>
    <cellStyle name="Normal 2 3 2 5 3 2 2" xfId="20616"/>
    <cellStyle name="Normal 2 3 2 5 3 3" xfId="20617"/>
    <cellStyle name="Normal 2 3 2 5 3 3 2" xfId="20618"/>
    <cellStyle name="Normal 2 3 2 5 3 4" xfId="20619"/>
    <cellStyle name="Normal 2 3 2 5 3 4 2" xfId="20620"/>
    <cellStyle name="Normal 2 3 2 5 3 5" xfId="20621"/>
    <cellStyle name="Normal 2 3 2 5 3 5 2" xfId="20622"/>
    <cellStyle name="Normal 2 3 2 5 3 6" xfId="20623"/>
    <cellStyle name="Normal 2 3 2 5 3 6 2" xfId="20624"/>
    <cellStyle name="Normal 2 3 2 5 3 7" xfId="20625"/>
    <cellStyle name="Normal 2 3 2 5 3 7 2" xfId="20626"/>
    <cellStyle name="Normal 2 3 2 5 3 8" xfId="20627"/>
    <cellStyle name="Normal 2 3 2 5 3 8 2" xfId="20628"/>
    <cellStyle name="Normal 2 3 2 5 3 9" xfId="20629"/>
    <cellStyle name="Normal 2 3 2 5 3 9 2" xfId="20630"/>
    <cellStyle name="Normal 2 3 2 5 4" xfId="20631"/>
    <cellStyle name="Normal 2 3 2 5 4 2" xfId="20632"/>
    <cellStyle name="Normal 2 3 2 5 5" xfId="20633"/>
    <cellStyle name="Normal 2 3 2 5 5 2" xfId="20634"/>
    <cellStyle name="Normal 2 3 2 5 6" xfId="20635"/>
    <cellStyle name="Normal 2 3 2 5 6 2" xfId="20636"/>
    <cellStyle name="Normal 2 3 2 5 7" xfId="20637"/>
    <cellStyle name="Normal 2 3 2 5 7 2" xfId="20638"/>
    <cellStyle name="Normal 2 3 2 5 8" xfId="20639"/>
    <cellStyle name="Normal 2 3 2 5 8 2" xfId="20640"/>
    <cellStyle name="Normal 2 3 2 5 9" xfId="20641"/>
    <cellStyle name="Normal 2 3 2 5 9 2" xfId="20642"/>
    <cellStyle name="Normal 2 3 2 6" xfId="20643"/>
    <cellStyle name="Normal 2 3 2 6 10" xfId="20644"/>
    <cellStyle name="Normal 2 3 2 6 10 2" xfId="20645"/>
    <cellStyle name="Normal 2 3 2 6 11" xfId="20646"/>
    <cellStyle name="Normal 2 3 2 6 11 2" xfId="20647"/>
    <cellStyle name="Normal 2 3 2 6 12" xfId="20648"/>
    <cellStyle name="Normal 2 3 2 6 12 2" xfId="20649"/>
    <cellStyle name="Normal 2 3 2 6 13" xfId="20650"/>
    <cellStyle name="Normal 2 3 2 6 2" xfId="20651"/>
    <cellStyle name="Normal 2 3 2 6 2 10" xfId="20652"/>
    <cellStyle name="Normal 2 3 2 6 2 10 2" xfId="20653"/>
    <cellStyle name="Normal 2 3 2 6 2 11" xfId="20654"/>
    <cellStyle name="Normal 2 3 2 6 2 11 2" xfId="20655"/>
    <cellStyle name="Normal 2 3 2 6 2 12" xfId="20656"/>
    <cellStyle name="Normal 2 3 2 6 2 2" xfId="20657"/>
    <cellStyle name="Normal 2 3 2 6 2 2 10" xfId="20658"/>
    <cellStyle name="Normal 2 3 2 6 2 2 10 2" xfId="20659"/>
    <cellStyle name="Normal 2 3 2 6 2 2 11" xfId="20660"/>
    <cellStyle name="Normal 2 3 2 6 2 2 2" xfId="20661"/>
    <cellStyle name="Normal 2 3 2 6 2 2 2 2" xfId="20662"/>
    <cellStyle name="Normal 2 3 2 6 2 2 3" xfId="20663"/>
    <cellStyle name="Normal 2 3 2 6 2 2 3 2" xfId="20664"/>
    <cellStyle name="Normal 2 3 2 6 2 2 4" xfId="20665"/>
    <cellStyle name="Normal 2 3 2 6 2 2 4 2" xfId="20666"/>
    <cellStyle name="Normal 2 3 2 6 2 2 5" xfId="20667"/>
    <cellStyle name="Normal 2 3 2 6 2 2 5 2" xfId="20668"/>
    <cellStyle name="Normal 2 3 2 6 2 2 6" xfId="20669"/>
    <cellStyle name="Normal 2 3 2 6 2 2 6 2" xfId="20670"/>
    <cellStyle name="Normal 2 3 2 6 2 2 7" xfId="20671"/>
    <cellStyle name="Normal 2 3 2 6 2 2 7 2" xfId="20672"/>
    <cellStyle name="Normal 2 3 2 6 2 2 8" xfId="20673"/>
    <cellStyle name="Normal 2 3 2 6 2 2 8 2" xfId="20674"/>
    <cellStyle name="Normal 2 3 2 6 2 2 9" xfId="20675"/>
    <cellStyle name="Normal 2 3 2 6 2 2 9 2" xfId="20676"/>
    <cellStyle name="Normal 2 3 2 6 2 3" xfId="20677"/>
    <cellStyle name="Normal 2 3 2 6 2 3 2" xfId="20678"/>
    <cellStyle name="Normal 2 3 2 6 2 4" xfId="20679"/>
    <cellStyle name="Normal 2 3 2 6 2 4 2" xfId="20680"/>
    <cellStyle name="Normal 2 3 2 6 2 5" xfId="20681"/>
    <cellStyle name="Normal 2 3 2 6 2 5 2" xfId="20682"/>
    <cellStyle name="Normal 2 3 2 6 2 6" xfId="20683"/>
    <cellStyle name="Normal 2 3 2 6 2 6 2" xfId="20684"/>
    <cellStyle name="Normal 2 3 2 6 2 7" xfId="20685"/>
    <cellStyle name="Normal 2 3 2 6 2 7 2" xfId="20686"/>
    <cellStyle name="Normal 2 3 2 6 2 8" xfId="20687"/>
    <cellStyle name="Normal 2 3 2 6 2 8 2" xfId="20688"/>
    <cellStyle name="Normal 2 3 2 6 2 9" xfId="20689"/>
    <cellStyle name="Normal 2 3 2 6 2 9 2" xfId="20690"/>
    <cellStyle name="Normal 2 3 2 6 3" xfId="20691"/>
    <cellStyle name="Normal 2 3 2 6 3 10" xfId="20692"/>
    <cellStyle name="Normal 2 3 2 6 3 10 2" xfId="20693"/>
    <cellStyle name="Normal 2 3 2 6 3 11" xfId="20694"/>
    <cellStyle name="Normal 2 3 2 6 3 2" xfId="20695"/>
    <cellStyle name="Normal 2 3 2 6 3 2 2" xfId="20696"/>
    <cellStyle name="Normal 2 3 2 6 3 3" xfId="20697"/>
    <cellStyle name="Normal 2 3 2 6 3 3 2" xfId="20698"/>
    <cellStyle name="Normal 2 3 2 6 3 4" xfId="20699"/>
    <cellStyle name="Normal 2 3 2 6 3 4 2" xfId="20700"/>
    <cellStyle name="Normal 2 3 2 6 3 5" xfId="20701"/>
    <cellStyle name="Normal 2 3 2 6 3 5 2" xfId="20702"/>
    <cellStyle name="Normal 2 3 2 6 3 6" xfId="20703"/>
    <cellStyle name="Normal 2 3 2 6 3 6 2" xfId="20704"/>
    <cellStyle name="Normal 2 3 2 6 3 7" xfId="20705"/>
    <cellStyle name="Normal 2 3 2 6 3 7 2" xfId="20706"/>
    <cellStyle name="Normal 2 3 2 6 3 8" xfId="20707"/>
    <cellStyle name="Normal 2 3 2 6 3 8 2" xfId="20708"/>
    <cellStyle name="Normal 2 3 2 6 3 9" xfId="20709"/>
    <cellStyle name="Normal 2 3 2 6 3 9 2" xfId="20710"/>
    <cellStyle name="Normal 2 3 2 6 4" xfId="20711"/>
    <cellStyle name="Normal 2 3 2 6 4 2" xfId="20712"/>
    <cellStyle name="Normal 2 3 2 6 5" xfId="20713"/>
    <cellStyle name="Normal 2 3 2 6 5 2" xfId="20714"/>
    <cellStyle name="Normal 2 3 2 6 6" xfId="20715"/>
    <cellStyle name="Normal 2 3 2 6 6 2" xfId="20716"/>
    <cellStyle name="Normal 2 3 2 6 7" xfId="20717"/>
    <cellStyle name="Normal 2 3 2 6 7 2" xfId="20718"/>
    <cellStyle name="Normal 2 3 2 6 8" xfId="20719"/>
    <cellStyle name="Normal 2 3 2 6 8 2" xfId="20720"/>
    <cellStyle name="Normal 2 3 2 6 9" xfId="20721"/>
    <cellStyle name="Normal 2 3 2 6 9 2" xfId="20722"/>
    <cellStyle name="Normal 2 3 2 7" xfId="20723"/>
    <cellStyle name="Normal 2 3 2 7 10" xfId="20724"/>
    <cellStyle name="Normal 2 3 2 7 10 2" xfId="20725"/>
    <cellStyle name="Normal 2 3 2 7 11" xfId="20726"/>
    <cellStyle name="Normal 2 3 2 7 11 2" xfId="20727"/>
    <cellStyle name="Normal 2 3 2 7 12" xfId="20728"/>
    <cellStyle name="Normal 2 3 2 7 12 2" xfId="20729"/>
    <cellStyle name="Normal 2 3 2 7 13" xfId="20730"/>
    <cellStyle name="Normal 2 3 2 7 2" xfId="20731"/>
    <cellStyle name="Normal 2 3 2 7 2 10" xfId="20732"/>
    <cellStyle name="Normal 2 3 2 7 2 10 2" xfId="20733"/>
    <cellStyle name="Normal 2 3 2 7 2 11" xfId="20734"/>
    <cellStyle name="Normal 2 3 2 7 2 11 2" xfId="20735"/>
    <cellStyle name="Normal 2 3 2 7 2 12" xfId="20736"/>
    <cellStyle name="Normal 2 3 2 7 2 2" xfId="20737"/>
    <cellStyle name="Normal 2 3 2 7 2 2 10" xfId="20738"/>
    <cellStyle name="Normal 2 3 2 7 2 2 10 2" xfId="20739"/>
    <cellStyle name="Normal 2 3 2 7 2 2 11" xfId="20740"/>
    <cellStyle name="Normal 2 3 2 7 2 2 2" xfId="20741"/>
    <cellStyle name="Normal 2 3 2 7 2 2 2 2" xfId="20742"/>
    <cellStyle name="Normal 2 3 2 7 2 2 3" xfId="20743"/>
    <cellStyle name="Normal 2 3 2 7 2 2 3 2" xfId="20744"/>
    <cellStyle name="Normal 2 3 2 7 2 2 4" xfId="20745"/>
    <cellStyle name="Normal 2 3 2 7 2 2 4 2" xfId="20746"/>
    <cellStyle name="Normal 2 3 2 7 2 2 5" xfId="20747"/>
    <cellStyle name="Normal 2 3 2 7 2 2 5 2" xfId="20748"/>
    <cellStyle name="Normal 2 3 2 7 2 2 6" xfId="20749"/>
    <cellStyle name="Normal 2 3 2 7 2 2 6 2" xfId="20750"/>
    <cellStyle name="Normal 2 3 2 7 2 2 7" xfId="20751"/>
    <cellStyle name="Normal 2 3 2 7 2 2 7 2" xfId="20752"/>
    <cellStyle name="Normal 2 3 2 7 2 2 8" xfId="20753"/>
    <cellStyle name="Normal 2 3 2 7 2 2 8 2" xfId="20754"/>
    <cellStyle name="Normal 2 3 2 7 2 2 9" xfId="20755"/>
    <cellStyle name="Normal 2 3 2 7 2 2 9 2" xfId="20756"/>
    <cellStyle name="Normal 2 3 2 7 2 3" xfId="20757"/>
    <cellStyle name="Normal 2 3 2 7 2 3 2" xfId="20758"/>
    <cellStyle name="Normal 2 3 2 7 2 4" xfId="20759"/>
    <cellStyle name="Normal 2 3 2 7 2 4 2" xfId="20760"/>
    <cellStyle name="Normal 2 3 2 7 2 5" xfId="20761"/>
    <cellStyle name="Normal 2 3 2 7 2 5 2" xfId="20762"/>
    <cellStyle name="Normal 2 3 2 7 2 6" xfId="20763"/>
    <cellStyle name="Normal 2 3 2 7 2 6 2" xfId="20764"/>
    <cellStyle name="Normal 2 3 2 7 2 7" xfId="20765"/>
    <cellStyle name="Normal 2 3 2 7 2 7 2" xfId="20766"/>
    <cellStyle name="Normal 2 3 2 7 2 8" xfId="20767"/>
    <cellStyle name="Normal 2 3 2 7 2 8 2" xfId="20768"/>
    <cellStyle name="Normal 2 3 2 7 2 9" xfId="20769"/>
    <cellStyle name="Normal 2 3 2 7 2 9 2" xfId="20770"/>
    <cellStyle name="Normal 2 3 2 7 3" xfId="20771"/>
    <cellStyle name="Normal 2 3 2 7 3 10" xfId="20772"/>
    <cellStyle name="Normal 2 3 2 7 3 10 2" xfId="20773"/>
    <cellStyle name="Normal 2 3 2 7 3 11" xfId="20774"/>
    <cellStyle name="Normal 2 3 2 7 3 2" xfId="20775"/>
    <cellStyle name="Normal 2 3 2 7 3 2 2" xfId="20776"/>
    <cellStyle name="Normal 2 3 2 7 3 3" xfId="20777"/>
    <cellStyle name="Normal 2 3 2 7 3 3 2" xfId="20778"/>
    <cellStyle name="Normal 2 3 2 7 3 4" xfId="20779"/>
    <cellStyle name="Normal 2 3 2 7 3 4 2" xfId="20780"/>
    <cellStyle name="Normal 2 3 2 7 3 5" xfId="20781"/>
    <cellStyle name="Normal 2 3 2 7 3 5 2" xfId="20782"/>
    <cellStyle name="Normal 2 3 2 7 3 6" xfId="20783"/>
    <cellStyle name="Normal 2 3 2 7 3 6 2" xfId="20784"/>
    <cellStyle name="Normal 2 3 2 7 3 7" xfId="20785"/>
    <cellStyle name="Normal 2 3 2 7 3 7 2" xfId="20786"/>
    <cellStyle name="Normal 2 3 2 7 3 8" xfId="20787"/>
    <cellStyle name="Normal 2 3 2 7 3 8 2" xfId="20788"/>
    <cellStyle name="Normal 2 3 2 7 3 9" xfId="20789"/>
    <cellStyle name="Normal 2 3 2 7 3 9 2" xfId="20790"/>
    <cellStyle name="Normal 2 3 2 7 4" xfId="20791"/>
    <cellStyle name="Normal 2 3 2 7 4 2" xfId="20792"/>
    <cellStyle name="Normal 2 3 2 7 5" xfId="20793"/>
    <cellStyle name="Normal 2 3 2 7 5 2" xfId="20794"/>
    <cellStyle name="Normal 2 3 2 7 6" xfId="20795"/>
    <cellStyle name="Normal 2 3 2 7 6 2" xfId="20796"/>
    <cellStyle name="Normal 2 3 2 7 7" xfId="20797"/>
    <cellStyle name="Normal 2 3 2 7 7 2" xfId="20798"/>
    <cellStyle name="Normal 2 3 2 7 8" xfId="20799"/>
    <cellStyle name="Normal 2 3 2 7 8 2" xfId="20800"/>
    <cellStyle name="Normal 2 3 2 7 9" xfId="20801"/>
    <cellStyle name="Normal 2 3 2 7 9 2" xfId="20802"/>
    <cellStyle name="Normal 2 3 2 8" xfId="20803"/>
    <cellStyle name="Normal 2 3 2 8 10" xfId="20804"/>
    <cellStyle name="Normal 2 3 2 8 10 2" xfId="20805"/>
    <cellStyle name="Normal 2 3 2 8 11" xfId="20806"/>
    <cellStyle name="Normal 2 3 2 8 11 2" xfId="20807"/>
    <cellStyle name="Normal 2 3 2 8 12" xfId="20808"/>
    <cellStyle name="Normal 2 3 2 8 12 2" xfId="20809"/>
    <cellStyle name="Normal 2 3 2 8 13" xfId="20810"/>
    <cellStyle name="Normal 2 3 2 8 2" xfId="20811"/>
    <cellStyle name="Normal 2 3 2 8 2 10" xfId="20812"/>
    <cellStyle name="Normal 2 3 2 8 2 10 2" xfId="20813"/>
    <cellStyle name="Normal 2 3 2 8 2 11" xfId="20814"/>
    <cellStyle name="Normal 2 3 2 8 2 11 2" xfId="20815"/>
    <cellStyle name="Normal 2 3 2 8 2 12" xfId="20816"/>
    <cellStyle name="Normal 2 3 2 8 2 2" xfId="20817"/>
    <cellStyle name="Normal 2 3 2 8 2 2 10" xfId="20818"/>
    <cellStyle name="Normal 2 3 2 8 2 2 10 2" xfId="20819"/>
    <cellStyle name="Normal 2 3 2 8 2 2 11" xfId="20820"/>
    <cellStyle name="Normal 2 3 2 8 2 2 2" xfId="20821"/>
    <cellStyle name="Normal 2 3 2 8 2 2 2 2" xfId="20822"/>
    <cellStyle name="Normal 2 3 2 8 2 2 3" xfId="20823"/>
    <cellStyle name="Normal 2 3 2 8 2 2 3 2" xfId="20824"/>
    <cellStyle name="Normal 2 3 2 8 2 2 4" xfId="20825"/>
    <cellStyle name="Normal 2 3 2 8 2 2 4 2" xfId="20826"/>
    <cellStyle name="Normal 2 3 2 8 2 2 5" xfId="20827"/>
    <cellStyle name="Normal 2 3 2 8 2 2 5 2" xfId="20828"/>
    <cellStyle name="Normal 2 3 2 8 2 2 6" xfId="20829"/>
    <cellStyle name="Normal 2 3 2 8 2 2 6 2" xfId="20830"/>
    <cellStyle name="Normal 2 3 2 8 2 2 7" xfId="20831"/>
    <cellStyle name="Normal 2 3 2 8 2 2 7 2" xfId="20832"/>
    <cellStyle name="Normal 2 3 2 8 2 2 8" xfId="20833"/>
    <cellStyle name="Normal 2 3 2 8 2 2 8 2" xfId="20834"/>
    <cellStyle name="Normal 2 3 2 8 2 2 9" xfId="20835"/>
    <cellStyle name="Normal 2 3 2 8 2 2 9 2" xfId="20836"/>
    <cellStyle name="Normal 2 3 2 8 2 3" xfId="20837"/>
    <cellStyle name="Normal 2 3 2 8 2 3 2" xfId="20838"/>
    <cellStyle name="Normal 2 3 2 8 2 4" xfId="20839"/>
    <cellStyle name="Normal 2 3 2 8 2 4 2" xfId="20840"/>
    <cellStyle name="Normal 2 3 2 8 2 5" xfId="20841"/>
    <cellStyle name="Normal 2 3 2 8 2 5 2" xfId="20842"/>
    <cellStyle name="Normal 2 3 2 8 2 6" xfId="20843"/>
    <cellStyle name="Normal 2 3 2 8 2 6 2" xfId="20844"/>
    <cellStyle name="Normal 2 3 2 8 2 7" xfId="20845"/>
    <cellStyle name="Normal 2 3 2 8 2 7 2" xfId="20846"/>
    <cellStyle name="Normal 2 3 2 8 2 8" xfId="20847"/>
    <cellStyle name="Normal 2 3 2 8 2 8 2" xfId="20848"/>
    <cellStyle name="Normal 2 3 2 8 2 9" xfId="20849"/>
    <cellStyle name="Normal 2 3 2 8 2 9 2" xfId="20850"/>
    <cellStyle name="Normal 2 3 2 8 3" xfId="20851"/>
    <cellStyle name="Normal 2 3 2 8 3 10" xfId="20852"/>
    <cellStyle name="Normal 2 3 2 8 3 10 2" xfId="20853"/>
    <cellStyle name="Normal 2 3 2 8 3 11" xfId="20854"/>
    <cellStyle name="Normal 2 3 2 8 3 2" xfId="20855"/>
    <cellStyle name="Normal 2 3 2 8 3 2 2" xfId="20856"/>
    <cellStyle name="Normal 2 3 2 8 3 3" xfId="20857"/>
    <cellStyle name="Normal 2 3 2 8 3 3 2" xfId="20858"/>
    <cellStyle name="Normal 2 3 2 8 3 4" xfId="20859"/>
    <cellStyle name="Normal 2 3 2 8 3 4 2" xfId="20860"/>
    <cellStyle name="Normal 2 3 2 8 3 5" xfId="20861"/>
    <cellStyle name="Normal 2 3 2 8 3 5 2" xfId="20862"/>
    <cellStyle name="Normal 2 3 2 8 3 6" xfId="20863"/>
    <cellStyle name="Normal 2 3 2 8 3 6 2" xfId="20864"/>
    <cellStyle name="Normal 2 3 2 8 3 7" xfId="20865"/>
    <cellStyle name="Normal 2 3 2 8 3 7 2" xfId="20866"/>
    <cellStyle name="Normal 2 3 2 8 3 8" xfId="20867"/>
    <cellStyle name="Normal 2 3 2 8 3 8 2" xfId="20868"/>
    <cellStyle name="Normal 2 3 2 8 3 9" xfId="20869"/>
    <cellStyle name="Normal 2 3 2 8 3 9 2" xfId="20870"/>
    <cellStyle name="Normal 2 3 2 8 4" xfId="20871"/>
    <cellStyle name="Normal 2 3 2 8 4 2" xfId="20872"/>
    <cellStyle name="Normal 2 3 2 8 5" xfId="20873"/>
    <cellStyle name="Normal 2 3 2 8 5 2" xfId="20874"/>
    <cellStyle name="Normal 2 3 2 8 6" xfId="20875"/>
    <cellStyle name="Normal 2 3 2 8 6 2" xfId="20876"/>
    <cellStyle name="Normal 2 3 2 8 7" xfId="20877"/>
    <cellStyle name="Normal 2 3 2 8 7 2" xfId="20878"/>
    <cellStyle name="Normal 2 3 2 8 8" xfId="20879"/>
    <cellStyle name="Normal 2 3 2 8 8 2" xfId="20880"/>
    <cellStyle name="Normal 2 3 2 8 9" xfId="20881"/>
    <cellStyle name="Normal 2 3 2 8 9 2" xfId="20882"/>
    <cellStyle name="Normal 2 3 2 9" xfId="20883"/>
    <cellStyle name="Normal 2 3 2 9 2" xfId="20884"/>
    <cellStyle name="Normal 2 3 2 9 2 10" xfId="20885"/>
    <cellStyle name="Normal 2 3 2 9 2 10 2" xfId="20886"/>
    <cellStyle name="Normal 2 3 2 9 2 11" xfId="20887"/>
    <cellStyle name="Normal 2 3 2 9 2 11 2" xfId="20888"/>
    <cellStyle name="Normal 2 3 2 9 2 12" xfId="20889"/>
    <cellStyle name="Normal 2 3 2 9 2 12 2" xfId="20890"/>
    <cellStyle name="Normal 2 3 2 9 2 13" xfId="20891"/>
    <cellStyle name="Normal 2 3 2 9 2 13 2" xfId="20892"/>
    <cellStyle name="Normal 2 3 2 9 2 14" xfId="20893"/>
    <cellStyle name="Normal 2 3 2 9 2 14 2" xfId="20894"/>
    <cellStyle name="Normal 2 3 2 9 2 15" xfId="20895"/>
    <cellStyle name="Normal 2 3 2 9 2 15 2" xfId="20896"/>
    <cellStyle name="Normal 2 3 2 9 2 16" xfId="20897"/>
    <cellStyle name="Normal 2 3 2 9 2 16 2" xfId="20898"/>
    <cellStyle name="Normal 2 3 2 9 2 17" xfId="20899"/>
    <cellStyle name="Normal 2 3 2 9 2 2" xfId="20900"/>
    <cellStyle name="Normal 2 3 2 9 2 2 2" xfId="20901"/>
    <cellStyle name="Normal 2 3 2 9 2 2 2 10" xfId="20902"/>
    <cellStyle name="Normal 2 3 2 9 2 2 2 10 2" xfId="20903"/>
    <cellStyle name="Normal 2 3 2 9 2 2 2 11" xfId="20904"/>
    <cellStyle name="Normal 2 3 2 9 2 2 2 11 2" xfId="20905"/>
    <cellStyle name="Normal 2 3 2 9 2 2 2 12" xfId="20906"/>
    <cellStyle name="Normal 2 3 2 9 2 2 2 12 2" xfId="20907"/>
    <cellStyle name="Normal 2 3 2 9 2 2 2 13" xfId="20908"/>
    <cellStyle name="Normal 2 3 2 9 2 2 2 2" xfId="20909"/>
    <cellStyle name="Normal 2 3 2 9 2 2 2 2 10" xfId="20910"/>
    <cellStyle name="Normal 2 3 2 9 2 2 2 2 10 2" xfId="20911"/>
    <cellStyle name="Normal 2 3 2 9 2 2 2 2 11" xfId="20912"/>
    <cellStyle name="Normal 2 3 2 9 2 2 2 2 11 2" xfId="20913"/>
    <cellStyle name="Normal 2 3 2 9 2 2 2 2 12" xfId="20914"/>
    <cellStyle name="Normal 2 3 2 9 2 2 2 2 2" xfId="20915"/>
    <cellStyle name="Normal 2 3 2 9 2 2 2 2 2 10" xfId="20916"/>
    <cellStyle name="Normal 2 3 2 9 2 2 2 2 2 10 2" xfId="20917"/>
    <cellStyle name="Normal 2 3 2 9 2 2 2 2 2 11" xfId="20918"/>
    <cellStyle name="Normal 2 3 2 9 2 2 2 2 2 2" xfId="20919"/>
    <cellStyle name="Normal 2 3 2 9 2 2 2 2 2 2 2" xfId="20920"/>
    <cellStyle name="Normal 2 3 2 9 2 2 2 2 2 3" xfId="20921"/>
    <cellStyle name="Normal 2 3 2 9 2 2 2 2 2 3 2" xfId="20922"/>
    <cellStyle name="Normal 2 3 2 9 2 2 2 2 2 4" xfId="20923"/>
    <cellStyle name="Normal 2 3 2 9 2 2 2 2 2 4 2" xfId="20924"/>
    <cellStyle name="Normal 2 3 2 9 2 2 2 2 2 5" xfId="20925"/>
    <cellStyle name="Normal 2 3 2 9 2 2 2 2 2 5 2" xfId="20926"/>
    <cellStyle name="Normal 2 3 2 9 2 2 2 2 2 6" xfId="20927"/>
    <cellStyle name="Normal 2 3 2 9 2 2 2 2 2 6 2" xfId="20928"/>
    <cellStyle name="Normal 2 3 2 9 2 2 2 2 2 7" xfId="20929"/>
    <cellStyle name="Normal 2 3 2 9 2 2 2 2 2 7 2" xfId="20930"/>
    <cellStyle name="Normal 2 3 2 9 2 2 2 2 2 8" xfId="20931"/>
    <cellStyle name="Normal 2 3 2 9 2 2 2 2 2 8 2" xfId="20932"/>
    <cellStyle name="Normal 2 3 2 9 2 2 2 2 2 9" xfId="20933"/>
    <cellStyle name="Normal 2 3 2 9 2 2 2 2 2 9 2" xfId="20934"/>
    <cellStyle name="Normal 2 3 2 9 2 2 2 2 3" xfId="20935"/>
    <cellStyle name="Normal 2 3 2 9 2 2 2 2 3 2" xfId="20936"/>
    <cellStyle name="Normal 2 3 2 9 2 2 2 2 4" xfId="20937"/>
    <cellStyle name="Normal 2 3 2 9 2 2 2 2 4 2" xfId="20938"/>
    <cellStyle name="Normal 2 3 2 9 2 2 2 2 5" xfId="20939"/>
    <cellStyle name="Normal 2 3 2 9 2 2 2 2 5 2" xfId="20940"/>
    <cellStyle name="Normal 2 3 2 9 2 2 2 2 6" xfId="20941"/>
    <cellStyle name="Normal 2 3 2 9 2 2 2 2 6 2" xfId="20942"/>
    <cellStyle name="Normal 2 3 2 9 2 2 2 2 7" xfId="20943"/>
    <cellStyle name="Normal 2 3 2 9 2 2 2 2 7 2" xfId="20944"/>
    <cellStyle name="Normal 2 3 2 9 2 2 2 2 8" xfId="20945"/>
    <cellStyle name="Normal 2 3 2 9 2 2 2 2 8 2" xfId="20946"/>
    <cellStyle name="Normal 2 3 2 9 2 2 2 2 9" xfId="20947"/>
    <cellStyle name="Normal 2 3 2 9 2 2 2 2 9 2" xfId="20948"/>
    <cellStyle name="Normal 2 3 2 9 2 2 2 3" xfId="20949"/>
    <cellStyle name="Normal 2 3 2 9 2 2 2 3 10" xfId="20950"/>
    <cellStyle name="Normal 2 3 2 9 2 2 2 3 10 2" xfId="20951"/>
    <cellStyle name="Normal 2 3 2 9 2 2 2 3 11" xfId="20952"/>
    <cellStyle name="Normal 2 3 2 9 2 2 2 3 2" xfId="20953"/>
    <cellStyle name="Normal 2 3 2 9 2 2 2 3 2 2" xfId="20954"/>
    <cellStyle name="Normal 2 3 2 9 2 2 2 3 3" xfId="20955"/>
    <cellStyle name="Normal 2 3 2 9 2 2 2 3 3 2" xfId="20956"/>
    <cellStyle name="Normal 2 3 2 9 2 2 2 3 4" xfId="20957"/>
    <cellStyle name="Normal 2 3 2 9 2 2 2 3 4 2" xfId="20958"/>
    <cellStyle name="Normal 2 3 2 9 2 2 2 3 5" xfId="20959"/>
    <cellStyle name="Normal 2 3 2 9 2 2 2 3 5 2" xfId="20960"/>
    <cellStyle name="Normal 2 3 2 9 2 2 2 3 6" xfId="20961"/>
    <cellStyle name="Normal 2 3 2 9 2 2 2 3 6 2" xfId="20962"/>
    <cellStyle name="Normal 2 3 2 9 2 2 2 3 7" xfId="20963"/>
    <cellStyle name="Normal 2 3 2 9 2 2 2 3 7 2" xfId="20964"/>
    <cellStyle name="Normal 2 3 2 9 2 2 2 3 8" xfId="20965"/>
    <cellStyle name="Normal 2 3 2 9 2 2 2 3 8 2" xfId="20966"/>
    <cellStyle name="Normal 2 3 2 9 2 2 2 3 9" xfId="20967"/>
    <cellStyle name="Normal 2 3 2 9 2 2 2 3 9 2" xfId="20968"/>
    <cellStyle name="Normal 2 3 2 9 2 2 2 4" xfId="20969"/>
    <cellStyle name="Normal 2 3 2 9 2 2 2 4 2" xfId="20970"/>
    <cellStyle name="Normal 2 3 2 9 2 2 2 5" xfId="20971"/>
    <cellStyle name="Normal 2 3 2 9 2 2 2 5 2" xfId="20972"/>
    <cellStyle name="Normal 2 3 2 9 2 2 2 6" xfId="20973"/>
    <cellStyle name="Normal 2 3 2 9 2 2 2 6 2" xfId="20974"/>
    <cellStyle name="Normal 2 3 2 9 2 2 2 7" xfId="20975"/>
    <cellStyle name="Normal 2 3 2 9 2 2 2 7 2" xfId="20976"/>
    <cellStyle name="Normal 2 3 2 9 2 2 2 8" xfId="20977"/>
    <cellStyle name="Normal 2 3 2 9 2 2 2 8 2" xfId="20978"/>
    <cellStyle name="Normal 2 3 2 9 2 2 2 9" xfId="20979"/>
    <cellStyle name="Normal 2 3 2 9 2 2 2 9 2" xfId="20980"/>
    <cellStyle name="Normal 2 3 2 9 2 2 3" xfId="20981"/>
    <cellStyle name="Normal 2 3 2 9 2 2 3 10" xfId="20982"/>
    <cellStyle name="Normal 2 3 2 9 2 2 3 10 2" xfId="20983"/>
    <cellStyle name="Normal 2 3 2 9 2 2 3 11" xfId="20984"/>
    <cellStyle name="Normal 2 3 2 9 2 2 3 11 2" xfId="20985"/>
    <cellStyle name="Normal 2 3 2 9 2 2 3 12" xfId="20986"/>
    <cellStyle name="Normal 2 3 2 9 2 2 3 12 2" xfId="20987"/>
    <cellStyle name="Normal 2 3 2 9 2 2 3 13" xfId="20988"/>
    <cellStyle name="Normal 2 3 2 9 2 2 3 2" xfId="20989"/>
    <cellStyle name="Normal 2 3 2 9 2 2 3 2 10" xfId="20990"/>
    <cellStyle name="Normal 2 3 2 9 2 2 3 2 10 2" xfId="20991"/>
    <cellStyle name="Normal 2 3 2 9 2 2 3 2 11" xfId="20992"/>
    <cellStyle name="Normal 2 3 2 9 2 2 3 2 11 2" xfId="20993"/>
    <cellStyle name="Normal 2 3 2 9 2 2 3 2 12" xfId="20994"/>
    <cellStyle name="Normal 2 3 2 9 2 2 3 2 2" xfId="20995"/>
    <cellStyle name="Normal 2 3 2 9 2 2 3 2 2 10" xfId="20996"/>
    <cellStyle name="Normal 2 3 2 9 2 2 3 2 2 10 2" xfId="20997"/>
    <cellStyle name="Normal 2 3 2 9 2 2 3 2 2 11" xfId="20998"/>
    <cellStyle name="Normal 2 3 2 9 2 2 3 2 2 2" xfId="20999"/>
    <cellStyle name="Normal 2 3 2 9 2 2 3 2 2 2 2" xfId="21000"/>
    <cellStyle name="Normal 2 3 2 9 2 2 3 2 2 3" xfId="21001"/>
    <cellStyle name="Normal 2 3 2 9 2 2 3 2 2 3 2" xfId="21002"/>
    <cellStyle name="Normal 2 3 2 9 2 2 3 2 2 4" xfId="21003"/>
    <cellStyle name="Normal 2 3 2 9 2 2 3 2 2 4 2" xfId="21004"/>
    <cellStyle name="Normal 2 3 2 9 2 2 3 2 2 5" xfId="21005"/>
    <cellStyle name="Normal 2 3 2 9 2 2 3 2 2 5 2" xfId="21006"/>
    <cellStyle name="Normal 2 3 2 9 2 2 3 2 2 6" xfId="21007"/>
    <cellStyle name="Normal 2 3 2 9 2 2 3 2 2 6 2" xfId="21008"/>
    <cellStyle name="Normal 2 3 2 9 2 2 3 2 2 7" xfId="21009"/>
    <cellStyle name="Normal 2 3 2 9 2 2 3 2 2 7 2" xfId="21010"/>
    <cellStyle name="Normal 2 3 2 9 2 2 3 2 2 8" xfId="21011"/>
    <cellStyle name="Normal 2 3 2 9 2 2 3 2 2 8 2" xfId="21012"/>
    <cellStyle name="Normal 2 3 2 9 2 2 3 2 2 9" xfId="21013"/>
    <cellStyle name="Normal 2 3 2 9 2 2 3 2 2 9 2" xfId="21014"/>
    <cellStyle name="Normal 2 3 2 9 2 2 3 2 3" xfId="21015"/>
    <cellStyle name="Normal 2 3 2 9 2 2 3 2 3 2" xfId="21016"/>
    <cellStyle name="Normal 2 3 2 9 2 2 3 2 4" xfId="21017"/>
    <cellStyle name="Normal 2 3 2 9 2 2 3 2 4 2" xfId="21018"/>
    <cellStyle name="Normal 2 3 2 9 2 2 3 2 5" xfId="21019"/>
    <cellStyle name="Normal 2 3 2 9 2 2 3 2 5 2" xfId="21020"/>
    <cellStyle name="Normal 2 3 2 9 2 2 3 2 6" xfId="21021"/>
    <cellStyle name="Normal 2 3 2 9 2 2 3 2 6 2" xfId="21022"/>
    <cellStyle name="Normal 2 3 2 9 2 2 3 2 7" xfId="21023"/>
    <cellStyle name="Normal 2 3 2 9 2 2 3 2 7 2" xfId="21024"/>
    <cellStyle name="Normal 2 3 2 9 2 2 3 2 8" xfId="21025"/>
    <cellStyle name="Normal 2 3 2 9 2 2 3 2 8 2" xfId="21026"/>
    <cellStyle name="Normal 2 3 2 9 2 2 3 2 9" xfId="21027"/>
    <cellStyle name="Normal 2 3 2 9 2 2 3 2 9 2" xfId="21028"/>
    <cellStyle name="Normal 2 3 2 9 2 2 3 3" xfId="21029"/>
    <cellStyle name="Normal 2 3 2 9 2 2 3 3 10" xfId="21030"/>
    <cellStyle name="Normal 2 3 2 9 2 2 3 3 10 2" xfId="21031"/>
    <cellStyle name="Normal 2 3 2 9 2 2 3 3 11" xfId="21032"/>
    <cellStyle name="Normal 2 3 2 9 2 2 3 3 2" xfId="21033"/>
    <cellStyle name="Normal 2 3 2 9 2 2 3 3 2 2" xfId="21034"/>
    <cellStyle name="Normal 2 3 2 9 2 2 3 3 3" xfId="21035"/>
    <cellStyle name="Normal 2 3 2 9 2 2 3 3 3 2" xfId="21036"/>
    <cellStyle name="Normal 2 3 2 9 2 2 3 3 4" xfId="21037"/>
    <cellStyle name="Normal 2 3 2 9 2 2 3 3 4 2" xfId="21038"/>
    <cellStyle name="Normal 2 3 2 9 2 2 3 3 5" xfId="21039"/>
    <cellStyle name="Normal 2 3 2 9 2 2 3 3 5 2" xfId="21040"/>
    <cellStyle name="Normal 2 3 2 9 2 2 3 3 6" xfId="21041"/>
    <cellStyle name="Normal 2 3 2 9 2 2 3 3 6 2" xfId="21042"/>
    <cellStyle name="Normal 2 3 2 9 2 2 3 3 7" xfId="21043"/>
    <cellStyle name="Normal 2 3 2 9 2 2 3 3 7 2" xfId="21044"/>
    <cellStyle name="Normal 2 3 2 9 2 2 3 3 8" xfId="21045"/>
    <cellStyle name="Normal 2 3 2 9 2 2 3 3 8 2" xfId="21046"/>
    <cellStyle name="Normal 2 3 2 9 2 2 3 3 9" xfId="21047"/>
    <cellStyle name="Normal 2 3 2 9 2 2 3 3 9 2" xfId="21048"/>
    <cellStyle name="Normal 2 3 2 9 2 2 3 4" xfId="21049"/>
    <cellStyle name="Normal 2 3 2 9 2 2 3 4 2" xfId="21050"/>
    <cellStyle name="Normal 2 3 2 9 2 2 3 5" xfId="21051"/>
    <cellStyle name="Normal 2 3 2 9 2 2 3 5 2" xfId="21052"/>
    <cellStyle name="Normal 2 3 2 9 2 2 3 6" xfId="21053"/>
    <cellStyle name="Normal 2 3 2 9 2 2 3 6 2" xfId="21054"/>
    <cellStyle name="Normal 2 3 2 9 2 2 3 7" xfId="21055"/>
    <cellStyle name="Normal 2 3 2 9 2 2 3 7 2" xfId="21056"/>
    <cellStyle name="Normal 2 3 2 9 2 2 3 8" xfId="21057"/>
    <cellStyle name="Normal 2 3 2 9 2 2 3 8 2" xfId="21058"/>
    <cellStyle name="Normal 2 3 2 9 2 2 3 9" xfId="21059"/>
    <cellStyle name="Normal 2 3 2 9 2 2 3 9 2" xfId="21060"/>
    <cellStyle name="Normal 2 3 2 9 2 2 4" xfId="21061"/>
    <cellStyle name="Normal 2 3 2 9 2 2 4 10" xfId="21062"/>
    <cellStyle name="Normal 2 3 2 9 2 2 4 10 2" xfId="21063"/>
    <cellStyle name="Normal 2 3 2 9 2 2 4 11" xfId="21064"/>
    <cellStyle name="Normal 2 3 2 9 2 2 4 11 2" xfId="21065"/>
    <cellStyle name="Normal 2 3 2 9 2 2 4 12" xfId="21066"/>
    <cellStyle name="Normal 2 3 2 9 2 2 4 12 2" xfId="21067"/>
    <cellStyle name="Normal 2 3 2 9 2 2 4 13" xfId="21068"/>
    <cellStyle name="Normal 2 3 2 9 2 2 4 2" xfId="21069"/>
    <cellStyle name="Normal 2 3 2 9 2 2 4 2 10" xfId="21070"/>
    <cellStyle name="Normal 2 3 2 9 2 2 4 2 10 2" xfId="21071"/>
    <cellStyle name="Normal 2 3 2 9 2 2 4 2 11" xfId="21072"/>
    <cellStyle name="Normal 2 3 2 9 2 2 4 2 11 2" xfId="21073"/>
    <cellStyle name="Normal 2 3 2 9 2 2 4 2 12" xfId="21074"/>
    <cellStyle name="Normal 2 3 2 9 2 2 4 2 2" xfId="21075"/>
    <cellStyle name="Normal 2 3 2 9 2 2 4 2 2 10" xfId="21076"/>
    <cellStyle name="Normal 2 3 2 9 2 2 4 2 2 10 2" xfId="21077"/>
    <cellStyle name="Normal 2 3 2 9 2 2 4 2 2 11" xfId="21078"/>
    <cellStyle name="Normal 2 3 2 9 2 2 4 2 2 2" xfId="21079"/>
    <cellStyle name="Normal 2 3 2 9 2 2 4 2 2 2 2" xfId="21080"/>
    <cellStyle name="Normal 2 3 2 9 2 2 4 2 2 3" xfId="21081"/>
    <cellStyle name="Normal 2 3 2 9 2 2 4 2 2 3 2" xfId="21082"/>
    <cellStyle name="Normal 2 3 2 9 2 2 4 2 2 4" xfId="21083"/>
    <cellStyle name="Normal 2 3 2 9 2 2 4 2 2 4 2" xfId="21084"/>
    <cellStyle name="Normal 2 3 2 9 2 2 4 2 2 5" xfId="21085"/>
    <cellStyle name="Normal 2 3 2 9 2 2 4 2 2 5 2" xfId="21086"/>
    <cellStyle name="Normal 2 3 2 9 2 2 4 2 2 6" xfId="21087"/>
    <cellStyle name="Normal 2 3 2 9 2 2 4 2 2 6 2" xfId="21088"/>
    <cellStyle name="Normal 2 3 2 9 2 2 4 2 2 7" xfId="21089"/>
    <cellStyle name="Normal 2 3 2 9 2 2 4 2 2 7 2" xfId="21090"/>
    <cellStyle name="Normal 2 3 2 9 2 2 4 2 2 8" xfId="21091"/>
    <cellStyle name="Normal 2 3 2 9 2 2 4 2 2 8 2" xfId="21092"/>
    <cellStyle name="Normal 2 3 2 9 2 2 4 2 2 9" xfId="21093"/>
    <cellStyle name="Normal 2 3 2 9 2 2 4 2 2 9 2" xfId="21094"/>
    <cellStyle name="Normal 2 3 2 9 2 2 4 2 3" xfId="21095"/>
    <cellStyle name="Normal 2 3 2 9 2 2 4 2 3 2" xfId="21096"/>
    <cellStyle name="Normal 2 3 2 9 2 2 4 2 4" xfId="21097"/>
    <cellStyle name="Normal 2 3 2 9 2 2 4 2 4 2" xfId="21098"/>
    <cellStyle name="Normal 2 3 2 9 2 2 4 2 5" xfId="21099"/>
    <cellStyle name="Normal 2 3 2 9 2 2 4 2 5 2" xfId="21100"/>
    <cellStyle name="Normal 2 3 2 9 2 2 4 2 6" xfId="21101"/>
    <cellStyle name="Normal 2 3 2 9 2 2 4 2 6 2" xfId="21102"/>
    <cellStyle name="Normal 2 3 2 9 2 2 4 2 7" xfId="21103"/>
    <cellStyle name="Normal 2 3 2 9 2 2 4 2 7 2" xfId="21104"/>
    <cellStyle name="Normal 2 3 2 9 2 2 4 2 8" xfId="21105"/>
    <cellStyle name="Normal 2 3 2 9 2 2 4 2 8 2" xfId="21106"/>
    <cellStyle name="Normal 2 3 2 9 2 2 4 2 9" xfId="21107"/>
    <cellStyle name="Normal 2 3 2 9 2 2 4 2 9 2" xfId="21108"/>
    <cellStyle name="Normal 2 3 2 9 2 2 4 3" xfId="21109"/>
    <cellStyle name="Normal 2 3 2 9 2 2 4 3 10" xfId="21110"/>
    <cellStyle name="Normal 2 3 2 9 2 2 4 3 10 2" xfId="21111"/>
    <cellStyle name="Normal 2 3 2 9 2 2 4 3 11" xfId="21112"/>
    <cellStyle name="Normal 2 3 2 9 2 2 4 3 2" xfId="21113"/>
    <cellStyle name="Normal 2 3 2 9 2 2 4 3 2 2" xfId="21114"/>
    <cellStyle name="Normal 2 3 2 9 2 2 4 3 3" xfId="21115"/>
    <cellStyle name="Normal 2 3 2 9 2 2 4 3 3 2" xfId="21116"/>
    <cellStyle name="Normal 2 3 2 9 2 2 4 3 4" xfId="21117"/>
    <cellStyle name="Normal 2 3 2 9 2 2 4 3 4 2" xfId="21118"/>
    <cellStyle name="Normal 2 3 2 9 2 2 4 3 5" xfId="21119"/>
    <cellStyle name="Normal 2 3 2 9 2 2 4 3 5 2" xfId="21120"/>
    <cellStyle name="Normal 2 3 2 9 2 2 4 3 6" xfId="21121"/>
    <cellStyle name="Normal 2 3 2 9 2 2 4 3 6 2" xfId="21122"/>
    <cellStyle name="Normal 2 3 2 9 2 2 4 3 7" xfId="21123"/>
    <cellStyle name="Normal 2 3 2 9 2 2 4 3 7 2" xfId="21124"/>
    <cellStyle name="Normal 2 3 2 9 2 2 4 3 8" xfId="21125"/>
    <cellStyle name="Normal 2 3 2 9 2 2 4 3 8 2" xfId="21126"/>
    <cellStyle name="Normal 2 3 2 9 2 2 4 3 9" xfId="21127"/>
    <cellStyle name="Normal 2 3 2 9 2 2 4 3 9 2" xfId="21128"/>
    <cellStyle name="Normal 2 3 2 9 2 2 4 4" xfId="21129"/>
    <cellStyle name="Normal 2 3 2 9 2 2 4 4 2" xfId="21130"/>
    <cellStyle name="Normal 2 3 2 9 2 2 4 5" xfId="21131"/>
    <cellStyle name="Normal 2 3 2 9 2 2 4 5 2" xfId="21132"/>
    <cellStyle name="Normal 2 3 2 9 2 2 4 6" xfId="21133"/>
    <cellStyle name="Normal 2 3 2 9 2 2 4 6 2" xfId="21134"/>
    <cellStyle name="Normal 2 3 2 9 2 2 4 7" xfId="21135"/>
    <cellStyle name="Normal 2 3 2 9 2 2 4 7 2" xfId="21136"/>
    <cellStyle name="Normal 2 3 2 9 2 2 4 8" xfId="21137"/>
    <cellStyle name="Normal 2 3 2 9 2 2 4 8 2" xfId="21138"/>
    <cellStyle name="Normal 2 3 2 9 2 2 4 9" xfId="21139"/>
    <cellStyle name="Normal 2 3 2 9 2 2 4 9 2" xfId="21140"/>
    <cellStyle name="Normal 2 3 2 9 2 2 5" xfId="21141"/>
    <cellStyle name="Normal 2 3 2 9 2 2 5 10" xfId="21142"/>
    <cellStyle name="Normal 2 3 2 9 2 2 5 10 2" xfId="21143"/>
    <cellStyle name="Normal 2 3 2 9 2 2 5 11" xfId="21144"/>
    <cellStyle name="Normal 2 3 2 9 2 2 5 11 2" xfId="21145"/>
    <cellStyle name="Normal 2 3 2 9 2 2 5 12" xfId="21146"/>
    <cellStyle name="Normal 2 3 2 9 2 2 5 12 2" xfId="21147"/>
    <cellStyle name="Normal 2 3 2 9 2 2 5 13" xfId="21148"/>
    <cellStyle name="Normal 2 3 2 9 2 2 5 2" xfId="21149"/>
    <cellStyle name="Normal 2 3 2 9 2 2 5 2 10" xfId="21150"/>
    <cellStyle name="Normal 2 3 2 9 2 2 5 2 10 2" xfId="21151"/>
    <cellStyle name="Normal 2 3 2 9 2 2 5 2 11" xfId="21152"/>
    <cellStyle name="Normal 2 3 2 9 2 2 5 2 11 2" xfId="21153"/>
    <cellStyle name="Normal 2 3 2 9 2 2 5 2 12" xfId="21154"/>
    <cellStyle name="Normal 2 3 2 9 2 2 5 2 2" xfId="21155"/>
    <cellStyle name="Normal 2 3 2 9 2 2 5 2 2 10" xfId="21156"/>
    <cellStyle name="Normal 2 3 2 9 2 2 5 2 2 10 2" xfId="21157"/>
    <cellStyle name="Normal 2 3 2 9 2 2 5 2 2 11" xfId="21158"/>
    <cellStyle name="Normal 2 3 2 9 2 2 5 2 2 2" xfId="21159"/>
    <cellStyle name="Normal 2 3 2 9 2 2 5 2 2 2 2" xfId="21160"/>
    <cellStyle name="Normal 2 3 2 9 2 2 5 2 2 3" xfId="21161"/>
    <cellStyle name="Normal 2 3 2 9 2 2 5 2 2 3 2" xfId="21162"/>
    <cellStyle name="Normal 2 3 2 9 2 2 5 2 2 4" xfId="21163"/>
    <cellStyle name="Normal 2 3 2 9 2 2 5 2 2 4 2" xfId="21164"/>
    <cellStyle name="Normal 2 3 2 9 2 2 5 2 2 5" xfId="21165"/>
    <cellStyle name="Normal 2 3 2 9 2 2 5 2 2 5 2" xfId="21166"/>
    <cellStyle name="Normal 2 3 2 9 2 2 5 2 2 6" xfId="21167"/>
    <cellStyle name="Normal 2 3 2 9 2 2 5 2 2 6 2" xfId="21168"/>
    <cellStyle name="Normal 2 3 2 9 2 2 5 2 2 7" xfId="21169"/>
    <cellStyle name="Normal 2 3 2 9 2 2 5 2 2 7 2" xfId="21170"/>
    <cellStyle name="Normal 2 3 2 9 2 2 5 2 2 8" xfId="21171"/>
    <cellStyle name="Normal 2 3 2 9 2 2 5 2 2 8 2" xfId="21172"/>
    <cellStyle name="Normal 2 3 2 9 2 2 5 2 2 9" xfId="21173"/>
    <cellStyle name="Normal 2 3 2 9 2 2 5 2 2 9 2" xfId="21174"/>
    <cellStyle name="Normal 2 3 2 9 2 2 5 2 3" xfId="21175"/>
    <cellStyle name="Normal 2 3 2 9 2 2 5 2 3 2" xfId="21176"/>
    <cellStyle name="Normal 2 3 2 9 2 2 5 2 4" xfId="21177"/>
    <cellStyle name="Normal 2 3 2 9 2 2 5 2 4 2" xfId="21178"/>
    <cellStyle name="Normal 2 3 2 9 2 2 5 2 5" xfId="21179"/>
    <cellStyle name="Normal 2 3 2 9 2 2 5 2 5 2" xfId="21180"/>
    <cellStyle name="Normal 2 3 2 9 2 2 5 2 6" xfId="21181"/>
    <cellStyle name="Normal 2 3 2 9 2 2 5 2 6 2" xfId="21182"/>
    <cellStyle name="Normal 2 3 2 9 2 2 5 2 7" xfId="21183"/>
    <cellStyle name="Normal 2 3 2 9 2 2 5 2 7 2" xfId="21184"/>
    <cellStyle name="Normal 2 3 2 9 2 2 5 2 8" xfId="21185"/>
    <cellStyle name="Normal 2 3 2 9 2 2 5 2 8 2" xfId="21186"/>
    <cellStyle name="Normal 2 3 2 9 2 2 5 2 9" xfId="21187"/>
    <cellStyle name="Normal 2 3 2 9 2 2 5 2 9 2" xfId="21188"/>
    <cellStyle name="Normal 2 3 2 9 2 2 5 3" xfId="21189"/>
    <cellStyle name="Normal 2 3 2 9 2 2 5 3 10" xfId="21190"/>
    <cellStyle name="Normal 2 3 2 9 2 2 5 3 10 2" xfId="21191"/>
    <cellStyle name="Normal 2 3 2 9 2 2 5 3 11" xfId="21192"/>
    <cellStyle name="Normal 2 3 2 9 2 2 5 3 2" xfId="21193"/>
    <cellStyle name="Normal 2 3 2 9 2 2 5 3 2 2" xfId="21194"/>
    <cellStyle name="Normal 2 3 2 9 2 2 5 3 3" xfId="21195"/>
    <cellStyle name="Normal 2 3 2 9 2 2 5 3 3 2" xfId="21196"/>
    <cellStyle name="Normal 2 3 2 9 2 2 5 3 4" xfId="21197"/>
    <cellStyle name="Normal 2 3 2 9 2 2 5 3 4 2" xfId="21198"/>
    <cellStyle name="Normal 2 3 2 9 2 2 5 3 5" xfId="21199"/>
    <cellStyle name="Normal 2 3 2 9 2 2 5 3 5 2" xfId="21200"/>
    <cellStyle name="Normal 2 3 2 9 2 2 5 3 6" xfId="21201"/>
    <cellStyle name="Normal 2 3 2 9 2 2 5 3 6 2" xfId="21202"/>
    <cellStyle name="Normal 2 3 2 9 2 2 5 3 7" xfId="21203"/>
    <cellStyle name="Normal 2 3 2 9 2 2 5 3 7 2" xfId="21204"/>
    <cellStyle name="Normal 2 3 2 9 2 2 5 3 8" xfId="21205"/>
    <cellStyle name="Normal 2 3 2 9 2 2 5 3 8 2" xfId="21206"/>
    <cellStyle name="Normal 2 3 2 9 2 2 5 3 9" xfId="21207"/>
    <cellStyle name="Normal 2 3 2 9 2 2 5 3 9 2" xfId="21208"/>
    <cellStyle name="Normal 2 3 2 9 2 2 5 4" xfId="21209"/>
    <cellStyle name="Normal 2 3 2 9 2 2 5 4 2" xfId="21210"/>
    <cellStyle name="Normal 2 3 2 9 2 2 5 5" xfId="21211"/>
    <cellStyle name="Normal 2 3 2 9 2 2 5 5 2" xfId="21212"/>
    <cellStyle name="Normal 2 3 2 9 2 2 5 6" xfId="21213"/>
    <cellStyle name="Normal 2 3 2 9 2 2 5 6 2" xfId="21214"/>
    <cellStyle name="Normal 2 3 2 9 2 2 5 7" xfId="21215"/>
    <cellStyle name="Normal 2 3 2 9 2 2 5 7 2" xfId="21216"/>
    <cellStyle name="Normal 2 3 2 9 2 2 5 8" xfId="21217"/>
    <cellStyle name="Normal 2 3 2 9 2 2 5 8 2" xfId="21218"/>
    <cellStyle name="Normal 2 3 2 9 2 2 5 9" xfId="21219"/>
    <cellStyle name="Normal 2 3 2 9 2 2 5 9 2" xfId="21220"/>
    <cellStyle name="Normal 2 3 2 9 2 2 6" xfId="41946"/>
    <cellStyle name="Normal 2 3 2 9 2 3" xfId="21221"/>
    <cellStyle name="Normal 2 3 2 9 2 3 2" xfId="41947"/>
    <cellStyle name="Normal 2 3 2 9 2 4" xfId="21222"/>
    <cellStyle name="Normal 2 3 2 9 2 4 2" xfId="41948"/>
    <cellStyle name="Normal 2 3 2 9 2 5" xfId="21223"/>
    <cellStyle name="Normal 2 3 2 9 2 5 2" xfId="41949"/>
    <cellStyle name="Normal 2 3 2 9 2 6" xfId="21224"/>
    <cellStyle name="Normal 2 3 2 9 2 6 10" xfId="21225"/>
    <cellStyle name="Normal 2 3 2 9 2 6 10 2" xfId="21226"/>
    <cellStyle name="Normal 2 3 2 9 2 6 11" xfId="21227"/>
    <cellStyle name="Normal 2 3 2 9 2 6 11 2" xfId="21228"/>
    <cellStyle name="Normal 2 3 2 9 2 6 12" xfId="21229"/>
    <cellStyle name="Normal 2 3 2 9 2 6 2" xfId="21230"/>
    <cellStyle name="Normal 2 3 2 9 2 6 2 10" xfId="21231"/>
    <cellStyle name="Normal 2 3 2 9 2 6 2 10 2" xfId="21232"/>
    <cellStyle name="Normal 2 3 2 9 2 6 2 11" xfId="21233"/>
    <cellStyle name="Normal 2 3 2 9 2 6 2 2" xfId="21234"/>
    <cellStyle name="Normal 2 3 2 9 2 6 2 2 2" xfId="21235"/>
    <cellStyle name="Normal 2 3 2 9 2 6 2 3" xfId="21236"/>
    <cellStyle name="Normal 2 3 2 9 2 6 2 3 2" xfId="21237"/>
    <cellStyle name="Normal 2 3 2 9 2 6 2 4" xfId="21238"/>
    <cellStyle name="Normal 2 3 2 9 2 6 2 4 2" xfId="21239"/>
    <cellStyle name="Normal 2 3 2 9 2 6 2 5" xfId="21240"/>
    <cellStyle name="Normal 2 3 2 9 2 6 2 5 2" xfId="21241"/>
    <cellStyle name="Normal 2 3 2 9 2 6 2 6" xfId="21242"/>
    <cellStyle name="Normal 2 3 2 9 2 6 2 6 2" xfId="21243"/>
    <cellStyle name="Normal 2 3 2 9 2 6 2 7" xfId="21244"/>
    <cellStyle name="Normal 2 3 2 9 2 6 2 7 2" xfId="21245"/>
    <cellStyle name="Normal 2 3 2 9 2 6 2 8" xfId="21246"/>
    <cellStyle name="Normal 2 3 2 9 2 6 2 8 2" xfId="21247"/>
    <cellStyle name="Normal 2 3 2 9 2 6 2 9" xfId="21248"/>
    <cellStyle name="Normal 2 3 2 9 2 6 2 9 2" xfId="21249"/>
    <cellStyle name="Normal 2 3 2 9 2 6 3" xfId="21250"/>
    <cellStyle name="Normal 2 3 2 9 2 6 3 2" xfId="21251"/>
    <cellStyle name="Normal 2 3 2 9 2 6 4" xfId="21252"/>
    <cellStyle name="Normal 2 3 2 9 2 6 4 2" xfId="21253"/>
    <cellStyle name="Normal 2 3 2 9 2 6 5" xfId="21254"/>
    <cellStyle name="Normal 2 3 2 9 2 6 5 2" xfId="21255"/>
    <cellStyle name="Normal 2 3 2 9 2 6 6" xfId="21256"/>
    <cellStyle name="Normal 2 3 2 9 2 6 6 2" xfId="21257"/>
    <cellStyle name="Normal 2 3 2 9 2 6 7" xfId="21258"/>
    <cellStyle name="Normal 2 3 2 9 2 6 7 2" xfId="21259"/>
    <cellStyle name="Normal 2 3 2 9 2 6 8" xfId="21260"/>
    <cellStyle name="Normal 2 3 2 9 2 6 8 2" xfId="21261"/>
    <cellStyle name="Normal 2 3 2 9 2 6 9" xfId="21262"/>
    <cellStyle name="Normal 2 3 2 9 2 6 9 2" xfId="21263"/>
    <cellStyle name="Normal 2 3 2 9 2 7" xfId="21264"/>
    <cellStyle name="Normal 2 3 2 9 2 7 10" xfId="21265"/>
    <cellStyle name="Normal 2 3 2 9 2 7 10 2" xfId="21266"/>
    <cellStyle name="Normal 2 3 2 9 2 7 11" xfId="21267"/>
    <cellStyle name="Normal 2 3 2 9 2 7 2" xfId="21268"/>
    <cellStyle name="Normal 2 3 2 9 2 7 2 2" xfId="21269"/>
    <cellStyle name="Normal 2 3 2 9 2 7 3" xfId="21270"/>
    <cellStyle name="Normal 2 3 2 9 2 7 3 2" xfId="21271"/>
    <cellStyle name="Normal 2 3 2 9 2 7 4" xfId="21272"/>
    <cellStyle name="Normal 2 3 2 9 2 7 4 2" xfId="21273"/>
    <cellStyle name="Normal 2 3 2 9 2 7 5" xfId="21274"/>
    <cellStyle name="Normal 2 3 2 9 2 7 5 2" xfId="21275"/>
    <cellStyle name="Normal 2 3 2 9 2 7 6" xfId="21276"/>
    <cellStyle name="Normal 2 3 2 9 2 7 6 2" xfId="21277"/>
    <cellStyle name="Normal 2 3 2 9 2 7 7" xfId="21278"/>
    <cellStyle name="Normal 2 3 2 9 2 7 7 2" xfId="21279"/>
    <cellStyle name="Normal 2 3 2 9 2 7 8" xfId="21280"/>
    <cellStyle name="Normal 2 3 2 9 2 7 8 2" xfId="21281"/>
    <cellStyle name="Normal 2 3 2 9 2 7 9" xfId="21282"/>
    <cellStyle name="Normal 2 3 2 9 2 7 9 2" xfId="21283"/>
    <cellStyle name="Normal 2 3 2 9 2 8" xfId="21284"/>
    <cellStyle name="Normal 2 3 2 9 2 8 2" xfId="21285"/>
    <cellStyle name="Normal 2 3 2 9 2 9" xfId="21286"/>
    <cellStyle name="Normal 2 3 2 9 2 9 2" xfId="21287"/>
    <cellStyle name="Normal 2 3 2 9 3" xfId="21288"/>
    <cellStyle name="Normal 2 3 2 9 3 10" xfId="21289"/>
    <cellStyle name="Normal 2 3 2 9 3 10 2" xfId="21290"/>
    <cellStyle name="Normal 2 3 2 9 3 11" xfId="21291"/>
    <cellStyle name="Normal 2 3 2 9 3 11 2" xfId="21292"/>
    <cellStyle name="Normal 2 3 2 9 3 12" xfId="21293"/>
    <cellStyle name="Normal 2 3 2 9 3 12 2" xfId="21294"/>
    <cellStyle name="Normal 2 3 2 9 3 13" xfId="21295"/>
    <cellStyle name="Normal 2 3 2 9 3 2" xfId="21296"/>
    <cellStyle name="Normal 2 3 2 9 3 2 10" xfId="21297"/>
    <cellStyle name="Normal 2 3 2 9 3 2 10 2" xfId="21298"/>
    <cellStyle name="Normal 2 3 2 9 3 2 11" xfId="21299"/>
    <cellStyle name="Normal 2 3 2 9 3 2 11 2" xfId="21300"/>
    <cellStyle name="Normal 2 3 2 9 3 2 12" xfId="21301"/>
    <cellStyle name="Normal 2 3 2 9 3 2 2" xfId="21302"/>
    <cellStyle name="Normal 2 3 2 9 3 2 2 10" xfId="21303"/>
    <cellStyle name="Normal 2 3 2 9 3 2 2 10 2" xfId="21304"/>
    <cellStyle name="Normal 2 3 2 9 3 2 2 11" xfId="21305"/>
    <cellStyle name="Normal 2 3 2 9 3 2 2 2" xfId="21306"/>
    <cellStyle name="Normal 2 3 2 9 3 2 2 2 2" xfId="21307"/>
    <cellStyle name="Normal 2 3 2 9 3 2 2 3" xfId="21308"/>
    <cellStyle name="Normal 2 3 2 9 3 2 2 3 2" xfId="21309"/>
    <cellStyle name="Normal 2 3 2 9 3 2 2 4" xfId="21310"/>
    <cellStyle name="Normal 2 3 2 9 3 2 2 4 2" xfId="21311"/>
    <cellStyle name="Normal 2 3 2 9 3 2 2 5" xfId="21312"/>
    <cellStyle name="Normal 2 3 2 9 3 2 2 5 2" xfId="21313"/>
    <cellStyle name="Normal 2 3 2 9 3 2 2 6" xfId="21314"/>
    <cellStyle name="Normal 2 3 2 9 3 2 2 6 2" xfId="21315"/>
    <cellStyle name="Normal 2 3 2 9 3 2 2 7" xfId="21316"/>
    <cellStyle name="Normal 2 3 2 9 3 2 2 7 2" xfId="21317"/>
    <cellStyle name="Normal 2 3 2 9 3 2 2 8" xfId="21318"/>
    <cellStyle name="Normal 2 3 2 9 3 2 2 8 2" xfId="21319"/>
    <cellStyle name="Normal 2 3 2 9 3 2 2 9" xfId="21320"/>
    <cellStyle name="Normal 2 3 2 9 3 2 2 9 2" xfId="21321"/>
    <cellStyle name="Normal 2 3 2 9 3 2 3" xfId="21322"/>
    <cellStyle name="Normal 2 3 2 9 3 2 3 2" xfId="21323"/>
    <cellStyle name="Normal 2 3 2 9 3 2 4" xfId="21324"/>
    <cellStyle name="Normal 2 3 2 9 3 2 4 2" xfId="21325"/>
    <cellStyle name="Normal 2 3 2 9 3 2 5" xfId="21326"/>
    <cellStyle name="Normal 2 3 2 9 3 2 5 2" xfId="21327"/>
    <cellStyle name="Normal 2 3 2 9 3 2 6" xfId="21328"/>
    <cellStyle name="Normal 2 3 2 9 3 2 6 2" xfId="21329"/>
    <cellStyle name="Normal 2 3 2 9 3 2 7" xfId="21330"/>
    <cellStyle name="Normal 2 3 2 9 3 2 7 2" xfId="21331"/>
    <cellStyle name="Normal 2 3 2 9 3 2 8" xfId="21332"/>
    <cellStyle name="Normal 2 3 2 9 3 2 8 2" xfId="21333"/>
    <cellStyle name="Normal 2 3 2 9 3 2 9" xfId="21334"/>
    <cellStyle name="Normal 2 3 2 9 3 2 9 2" xfId="21335"/>
    <cellStyle name="Normal 2 3 2 9 3 3" xfId="21336"/>
    <cellStyle name="Normal 2 3 2 9 3 3 10" xfId="21337"/>
    <cellStyle name="Normal 2 3 2 9 3 3 10 2" xfId="21338"/>
    <cellStyle name="Normal 2 3 2 9 3 3 11" xfId="21339"/>
    <cellStyle name="Normal 2 3 2 9 3 3 2" xfId="21340"/>
    <cellStyle name="Normal 2 3 2 9 3 3 2 2" xfId="21341"/>
    <cellStyle name="Normal 2 3 2 9 3 3 3" xfId="21342"/>
    <cellStyle name="Normal 2 3 2 9 3 3 3 2" xfId="21343"/>
    <cellStyle name="Normal 2 3 2 9 3 3 4" xfId="21344"/>
    <cellStyle name="Normal 2 3 2 9 3 3 4 2" xfId="21345"/>
    <cellStyle name="Normal 2 3 2 9 3 3 5" xfId="21346"/>
    <cellStyle name="Normal 2 3 2 9 3 3 5 2" xfId="21347"/>
    <cellStyle name="Normal 2 3 2 9 3 3 6" xfId="21348"/>
    <cellStyle name="Normal 2 3 2 9 3 3 6 2" xfId="21349"/>
    <cellStyle name="Normal 2 3 2 9 3 3 7" xfId="21350"/>
    <cellStyle name="Normal 2 3 2 9 3 3 7 2" xfId="21351"/>
    <cellStyle name="Normal 2 3 2 9 3 3 8" xfId="21352"/>
    <cellStyle name="Normal 2 3 2 9 3 3 8 2" xfId="21353"/>
    <cellStyle name="Normal 2 3 2 9 3 3 9" xfId="21354"/>
    <cellStyle name="Normal 2 3 2 9 3 3 9 2" xfId="21355"/>
    <cellStyle name="Normal 2 3 2 9 3 4" xfId="21356"/>
    <cellStyle name="Normal 2 3 2 9 3 4 2" xfId="21357"/>
    <cellStyle name="Normal 2 3 2 9 3 5" xfId="21358"/>
    <cellStyle name="Normal 2 3 2 9 3 5 2" xfId="21359"/>
    <cellStyle name="Normal 2 3 2 9 3 6" xfId="21360"/>
    <cellStyle name="Normal 2 3 2 9 3 6 2" xfId="21361"/>
    <cellStyle name="Normal 2 3 2 9 3 7" xfId="21362"/>
    <cellStyle name="Normal 2 3 2 9 3 7 2" xfId="21363"/>
    <cellStyle name="Normal 2 3 2 9 3 8" xfId="21364"/>
    <cellStyle name="Normal 2 3 2 9 3 8 2" xfId="21365"/>
    <cellStyle name="Normal 2 3 2 9 3 9" xfId="21366"/>
    <cellStyle name="Normal 2 3 2 9 3 9 2" xfId="21367"/>
    <cellStyle name="Normal 2 3 2 9 4" xfId="21368"/>
    <cellStyle name="Normal 2 3 2 9 4 10" xfId="21369"/>
    <cellStyle name="Normal 2 3 2 9 4 10 2" xfId="21370"/>
    <cellStyle name="Normal 2 3 2 9 4 11" xfId="21371"/>
    <cellStyle name="Normal 2 3 2 9 4 11 2" xfId="21372"/>
    <cellStyle name="Normal 2 3 2 9 4 12" xfId="21373"/>
    <cellStyle name="Normal 2 3 2 9 4 12 2" xfId="21374"/>
    <cellStyle name="Normal 2 3 2 9 4 13" xfId="21375"/>
    <cellStyle name="Normal 2 3 2 9 4 2" xfId="21376"/>
    <cellStyle name="Normal 2 3 2 9 4 2 10" xfId="21377"/>
    <cellStyle name="Normal 2 3 2 9 4 2 10 2" xfId="21378"/>
    <cellStyle name="Normal 2 3 2 9 4 2 11" xfId="21379"/>
    <cellStyle name="Normal 2 3 2 9 4 2 11 2" xfId="21380"/>
    <cellStyle name="Normal 2 3 2 9 4 2 12" xfId="21381"/>
    <cellStyle name="Normal 2 3 2 9 4 2 2" xfId="21382"/>
    <cellStyle name="Normal 2 3 2 9 4 2 2 10" xfId="21383"/>
    <cellStyle name="Normal 2 3 2 9 4 2 2 10 2" xfId="21384"/>
    <cellStyle name="Normal 2 3 2 9 4 2 2 11" xfId="21385"/>
    <cellStyle name="Normal 2 3 2 9 4 2 2 2" xfId="21386"/>
    <cellStyle name="Normal 2 3 2 9 4 2 2 2 2" xfId="21387"/>
    <cellStyle name="Normal 2 3 2 9 4 2 2 3" xfId="21388"/>
    <cellStyle name="Normal 2 3 2 9 4 2 2 3 2" xfId="21389"/>
    <cellStyle name="Normal 2 3 2 9 4 2 2 4" xfId="21390"/>
    <cellStyle name="Normal 2 3 2 9 4 2 2 4 2" xfId="21391"/>
    <cellStyle name="Normal 2 3 2 9 4 2 2 5" xfId="21392"/>
    <cellStyle name="Normal 2 3 2 9 4 2 2 5 2" xfId="21393"/>
    <cellStyle name="Normal 2 3 2 9 4 2 2 6" xfId="21394"/>
    <cellStyle name="Normal 2 3 2 9 4 2 2 6 2" xfId="21395"/>
    <cellStyle name="Normal 2 3 2 9 4 2 2 7" xfId="21396"/>
    <cellStyle name="Normal 2 3 2 9 4 2 2 7 2" xfId="21397"/>
    <cellStyle name="Normal 2 3 2 9 4 2 2 8" xfId="21398"/>
    <cellStyle name="Normal 2 3 2 9 4 2 2 8 2" xfId="21399"/>
    <cellStyle name="Normal 2 3 2 9 4 2 2 9" xfId="21400"/>
    <cellStyle name="Normal 2 3 2 9 4 2 2 9 2" xfId="21401"/>
    <cellStyle name="Normal 2 3 2 9 4 2 3" xfId="21402"/>
    <cellStyle name="Normal 2 3 2 9 4 2 3 2" xfId="21403"/>
    <cellStyle name="Normal 2 3 2 9 4 2 4" xfId="21404"/>
    <cellStyle name="Normal 2 3 2 9 4 2 4 2" xfId="21405"/>
    <cellStyle name="Normal 2 3 2 9 4 2 5" xfId="21406"/>
    <cellStyle name="Normal 2 3 2 9 4 2 5 2" xfId="21407"/>
    <cellStyle name="Normal 2 3 2 9 4 2 6" xfId="21408"/>
    <cellStyle name="Normal 2 3 2 9 4 2 6 2" xfId="21409"/>
    <cellStyle name="Normal 2 3 2 9 4 2 7" xfId="21410"/>
    <cellStyle name="Normal 2 3 2 9 4 2 7 2" xfId="21411"/>
    <cellStyle name="Normal 2 3 2 9 4 2 8" xfId="21412"/>
    <cellStyle name="Normal 2 3 2 9 4 2 8 2" xfId="21413"/>
    <cellStyle name="Normal 2 3 2 9 4 2 9" xfId="21414"/>
    <cellStyle name="Normal 2 3 2 9 4 2 9 2" xfId="21415"/>
    <cellStyle name="Normal 2 3 2 9 4 3" xfId="21416"/>
    <cellStyle name="Normal 2 3 2 9 4 3 10" xfId="21417"/>
    <cellStyle name="Normal 2 3 2 9 4 3 10 2" xfId="21418"/>
    <cellStyle name="Normal 2 3 2 9 4 3 11" xfId="21419"/>
    <cellStyle name="Normal 2 3 2 9 4 3 2" xfId="21420"/>
    <cellStyle name="Normal 2 3 2 9 4 3 2 2" xfId="21421"/>
    <cellStyle name="Normal 2 3 2 9 4 3 3" xfId="21422"/>
    <cellStyle name="Normal 2 3 2 9 4 3 3 2" xfId="21423"/>
    <cellStyle name="Normal 2 3 2 9 4 3 4" xfId="21424"/>
    <cellStyle name="Normal 2 3 2 9 4 3 4 2" xfId="21425"/>
    <cellStyle name="Normal 2 3 2 9 4 3 5" xfId="21426"/>
    <cellStyle name="Normal 2 3 2 9 4 3 5 2" xfId="21427"/>
    <cellStyle name="Normal 2 3 2 9 4 3 6" xfId="21428"/>
    <cellStyle name="Normal 2 3 2 9 4 3 6 2" xfId="21429"/>
    <cellStyle name="Normal 2 3 2 9 4 3 7" xfId="21430"/>
    <cellStyle name="Normal 2 3 2 9 4 3 7 2" xfId="21431"/>
    <cellStyle name="Normal 2 3 2 9 4 3 8" xfId="21432"/>
    <cellStyle name="Normal 2 3 2 9 4 3 8 2" xfId="21433"/>
    <cellStyle name="Normal 2 3 2 9 4 3 9" xfId="21434"/>
    <cellStyle name="Normal 2 3 2 9 4 3 9 2" xfId="21435"/>
    <cellStyle name="Normal 2 3 2 9 4 4" xfId="21436"/>
    <cellStyle name="Normal 2 3 2 9 4 4 2" xfId="21437"/>
    <cellStyle name="Normal 2 3 2 9 4 5" xfId="21438"/>
    <cellStyle name="Normal 2 3 2 9 4 5 2" xfId="21439"/>
    <cellStyle name="Normal 2 3 2 9 4 6" xfId="21440"/>
    <cellStyle name="Normal 2 3 2 9 4 6 2" xfId="21441"/>
    <cellStyle name="Normal 2 3 2 9 4 7" xfId="21442"/>
    <cellStyle name="Normal 2 3 2 9 4 7 2" xfId="21443"/>
    <cellStyle name="Normal 2 3 2 9 4 8" xfId="21444"/>
    <cellStyle name="Normal 2 3 2 9 4 8 2" xfId="21445"/>
    <cellStyle name="Normal 2 3 2 9 4 9" xfId="21446"/>
    <cellStyle name="Normal 2 3 2 9 4 9 2" xfId="21447"/>
    <cellStyle name="Normal 2 3 2 9 5" xfId="21448"/>
    <cellStyle name="Normal 2 3 2 9 5 10" xfId="21449"/>
    <cellStyle name="Normal 2 3 2 9 5 10 2" xfId="21450"/>
    <cellStyle name="Normal 2 3 2 9 5 11" xfId="21451"/>
    <cellStyle name="Normal 2 3 2 9 5 11 2" xfId="21452"/>
    <cellStyle name="Normal 2 3 2 9 5 12" xfId="21453"/>
    <cellStyle name="Normal 2 3 2 9 5 12 2" xfId="21454"/>
    <cellStyle name="Normal 2 3 2 9 5 13" xfId="21455"/>
    <cellStyle name="Normal 2 3 2 9 5 2" xfId="21456"/>
    <cellStyle name="Normal 2 3 2 9 5 2 10" xfId="21457"/>
    <cellStyle name="Normal 2 3 2 9 5 2 10 2" xfId="21458"/>
    <cellStyle name="Normal 2 3 2 9 5 2 11" xfId="21459"/>
    <cellStyle name="Normal 2 3 2 9 5 2 11 2" xfId="21460"/>
    <cellStyle name="Normal 2 3 2 9 5 2 12" xfId="21461"/>
    <cellStyle name="Normal 2 3 2 9 5 2 2" xfId="21462"/>
    <cellStyle name="Normal 2 3 2 9 5 2 2 10" xfId="21463"/>
    <cellStyle name="Normal 2 3 2 9 5 2 2 10 2" xfId="21464"/>
    <cellStyle name="Normal 2 3 2 9 5 2 2 11" xfId="21465"/>
    <cellStyle name="Normal 2 3 2 9 5 2 2 2" xfId="21466"/>
    <cellStyle name="Normal 2 3 2 9 5 2 2 2 2" xfId="21467"/>
    <cellStyle name="Normal 2 3 2 9 5 2 2 3" xfId="21468"/>
    <cellStyle name="Normal 2 3 2 9 5 2 2 3 2" xfId="21469"/>
    <cellStyle name="Normal 2 3 2 9 5 2 2 4" xfId="21470"/>
    <cellStyle name="Normal 2 3 2 9 5 2 2 4 2" xfId="21471"/>
    <cellStyle name="Normal 2 3 2 9 5 2 2 5" xfId="21472"/>
    <cellStyle name="Normal 2 3 2 9 5 2 2 5 2" xfId="21473"/>
    <cellStyle name="Normal 2 3 2 9 5 2 2 6" xfId="21474"/>
    <cellStyle name="Normal 2 3 2 9 5 2 2 6 2" xfId="21475"/>
    <cellStyle name="Normal 2 3 2 9 5 2 2 7" xfId="21476"/>
    <cellStyle name="Normal 2 3 2 9 5 2 2 7 2" xfId="21477"/>
    <cellStyle name="Normal 2 3 2 9 5 2 2 8" xfId="21478"/>
    <cellStyle name="Normal 2 3 2 9 5 2 2 8 2" xfId="21479"/>
    <cellStyle name="Normal 2 3 2 9 5 2 2 9" xfId="21480"/>
    <cellStyle name="Normal 2 3 2 9 5 2 2 9 2" xfId="21481"/>
    <cellStyle name="Normal 2 3 2 9 5 2 3" xfId="21482"/>
    <cellStyle name="Normal 2 3 2 9 5 2 3 2" xfId="21483"/>
    <cellStyle name="Normal 2 3 2 9 5 2 4" xfId="21484"/>
    <cellStyle name="Normal 2 3 2 9 5 2 4 2" xfId="21485"/>
    <cellStyle name="Normal 2 3 2 9 5 2 5" xfId="21486"/>
    <cellStyle name="Normal 2 3 2 9 5 2 5 2" xfId="21487"/>
    <cellStyle name="Normal 2 3 2 9 5 2 6" xfId="21488"/>
    <cellStyle name="Normal 2 3 2 9 5 2 6 2" xfId="21489"/>
    <cellStyle name="Normal 2 3 2 9 5 2 7" xfId="21490"/>
    <cellStyle name="Normal 2 3 2 9 5 2 7 2" xfId="21491"/>
    <cellStyle name="Normal 2 3 2 9 5 2 8" xfId="21492"/>
    <cellStyle name="Normal 2 3 2 9 5 2 8 2" xfId="21493"/>
    <cellStyle name="Normal 2 3 2 9 5 2 9" xfId="21494"/>
    <cellStyle name="Normal 2 3 2 9 5 2 9 2" xfId="21495"/>
    <cellStyle name="Normal 2 3 2 9 5 3" xfId="21496"/>
    <cellStyle name="Normal 2 3 2 9 5 3 10" xfId="21497"/>
    <cellStyle name="Normal 2 3 2 9 5 3 10 2" xfId="21498"/>
    <cellStyle name="Normal 2 3 2 9 5 3 11" xfId="21499"/>
    <cellStyle name="Normal 2 3 2 9 5 3 2" xfId="21500"/>
    <cellStyle name="Normal 2 3 2 9 5 3 2 2" xfId="21501"/>
    <cellStyle name="Normal 2 3 2 9 5 3 3" xfId="21502"/>
    <cellStyle name="Normal 2 3 2 9 5 3 3 2" xfId="21503"/>
    <cellStyle name="Normal 2 3 2 9 5 3 4" xfId="21504"/>
    <cellStyle name="Normal 2 3 2 9 5 3 4 2" xfId="21505"/>
    <cellStyle name="Normal 2 3 2 9 5 3 5" xfId="21506"/>
    <cellStyle name="Normal 2 3 2 9 5 3 5 2" xfId="21507"/>
    <cellStyle name="Normal 2 3 2 9 5 3 6" xfId="21508"/>
    <cellStyle name="Normal 2 3 2 9 5 3 6 2" xfId="21509"/>
    <cellStyle name="Normal 2 3 2 9 5 3 7" xfId="21510"/>
    <cellStyle name="Normal 2 3 2 9 5 3 7 2" xfId="21511"/>
    <cellStyle name="Normal 2 3 2 9 5 3 8" xfId="21512"/>
    <cellStyle name="Normal 2 3 2 9 5 3 8 2" xfId="21513"/>
    <cellStyle name="Normal 2 3 2 9 5 3 9" xfId="21514"/>
    <cellStyle name="Normal 2 3 2 9 5 3 9 2" xfId="21515"/>
    <cellStyle name="Normal 2 3 2 9 5 4" xfId="21516"/>
    <cellStyle name="Normal 2 3 2 9 5 4 2" xfId="21517"/>
    <cellStyle name="Normal 2 3 2 9 5 5" xfId="21518"/>
    <cellStyle name="Normal 2 3 2 9 5 5 2" xfId="21519"/>
    <cellStyle name="Normal 2 3 2 9 5 6" xfId="21520"/>
    <cellStyle name="Normal 2 3 2 9 5 6 2" xfId="21521"/>
    <cellStyle name="Normal 2 3 2 9 5 7" xfId="21522"/>
    <cellStyle name="Normal 2 3 2 9 5 7 2" xfId="21523"/>
    <cellStyle name="Normal 2 3 2 9 5 8" xfId="21524"/>
    <cellStyle name="Normal 2 3 2 9 5 8 2" xfId="21525"/>
    <cellStyle name="Normal 2 3 2 9 5 9" xfId="21526"/>
    <cellStyle name="Normal 2 3 2 9 5 9 2" xfId="21527"/>
    <cellStyle name="Normal 2 3 2 9 6" xfId="21528"/>
    <cellStyle name="Normal 2 3 2 9 6 10" xfId="21529"/>
    <cellStyle name="Normal 2 3 2 9 6 10 2" xfId="21530"/>
    <cellStyle name="Normal 2 3 2 9 6 11" xfId="21531"/>
    <cellStyle name="Normal 2 3 2 9 6 11 2" xfId="21532"/>
    <cellStyle name="Normal 2 3 2 9 6 12" xfId="21533"/>
    <cellStyle name="Normal 2 3 2 9 6 12 2" xfId="21534"/>
    <cellStyle name="Normal 2 3 2 9 6 13" xfId="21535"/>
    <cellStyle name="Normal 2 3 2 9 6 2" xfId="21536"/>
    <cellStyle name="Normal 2 3 2 9 6 2 10" xfId="21537"/>
    <cellStyle name="Normal 2 3 2 9 6 2 10 2" xfId="21538"/>
    <cellStyle name="Normal 2 3 2 9 6 2 11" xfId="21539"/>
    <cellStyle name="Normal 2 3 2 9 6 2 11 2" xfId="21540"/>
    <cellStyle name="Normal 2 3 2 9 6 2 12" xfId="21541"/>
    <cellStyle name="Normal 2 3 2 9 6 2 2" xfId="21542"/>
    <cellStyle name="Normal 2 3 2 9 6 2 2 10" xfId="21543"/>
    <cellStyle name="Normal 2 3 2 9 6 2 2 10 2" xfId="21544"/>
    <cellStyle name="Normal 2 3 2 9 6 2 2 11" xfId="21545"/>
    <cellStyle name="Normal 2 3 2 9 6 2 2 2" xfId="21546"/>
    <cellStyle name="Normal 2 3 2 9 6 2 2 2 2" xfId="21547"/>
    <cellStyle name="Normal 2 3 2 9 6 2 2 3" xfId="21548"/>
    <cellStyle name="Normal 2 3 2 9 6 2 2 3 2" xfId="21549"/>
    <cellStyle name="Normal 2 3 2 9 6 2 2 4" xfId="21550"/>
    <cellStyle name="Normal 2 3 2 9 6 2 2 4 2" xfId="21551"/>
    <cellStyle name="Normal 2 3 2 9 6 2 2 5" xfId="21552"/>
    <cellStyle name="Normal 2 3 2 9 6 2 2 5 2" xfId="21553"/>
    <cellStyle name="Normal 2 3 2 9 6 2 2 6" xfId="21554"/>
    <cellStyle name="Normal 2 3 2 9 6 2 2 6 2" xfId="21555"/>
    <cellStyle name="Normal 2 3 2 9 6 2 2 7" xfId="21556"/>
    <cellStyle name="Normal 2 3 2 9 6 2 2 7 2" xfId="21557"/>
    <cellStyle name="Normal 2 3 2 9 6 2 2 8" xfId="21558"/>
    <cellStyle name="Normal 2 3 2 9 6 2 2 8 2" xfId="21559"/>
    <cellStyle name="Normal 2 3 2 9 6 2 2 9" xfId="21560"/>
    <cellStyle name="Normal 2 3 2 9 6 2 2 9 2" xfId="21561"/>
    <cellStyle name="Normal 2 3 2 9 6 2 3" xfId="21562"/>
    <cellStyle name="Normal 2 3 2 9 6 2 3 2" xfId="21563"/>
    <cellStyle name="Normal 2 3 2 9 6 2 4" xfId="21564"/>
    <cellStyle name="Normal 2 3 2 9 6 2 4 2" xfId="21565"/>
    <cellStyle name="Normal 2 3 2 9 6 2 5" xfId="21566"/>
    <cellStyle name="Normal 2 3 2 9 6 2 5 2" xfId="21567"/>
    <cellStyle name="Normal 2 3 2 9 6 2 6" xfId="21568"/>
    <cellStyle name="Normal 2 3 2 9 6 2 6 2" xfId="21569"/>
    <cellStyle name="Normal 2 3 2 9 6 2 7" xfId="21570"/>
    <cellStyle name="Normal 2 3 2 9 6 2 7 2" xfId="21571"/>
    <cellStyle name="Normal 2 3 2 9 6 2 8" xfId="21572"/>
    <cellStyle name="Normal 2 3 2 9 6 2 8 2" xfId="21573"/>
    <cellStyle name="Normal 2 3 2 9 6 2 9" xfId="21574"/>
    <cellStyle name="Normal 2 3 2 9 6 2 9 2" xfId="21575"/>
    <cellStyle name="Normal 2 3 2 9 6 3" xfId="21576"/>
    <cellStyle name="Normal 2 3 2 9 6 3 10" xfId="21577"/>
    <cellStyle name="Normal 2 3 2 9 6 3 10 2" xfId="21578"/>
    <cellStyle name="Normal 2 3 2 9 6 3 11" xfId="21579"/>
    <cellStyle name="Normal 2 3 2 9 6 3 2" xfId="21580"/>
    <cellStyle name="Normal 2 3 2 9 6 3 2 2" xfId="21581"/>
    <cellStyle name="Normal 2 3 2 9 6 3 3" xfId="21582"/>
    <cellStyle name="Normal 2 3 2 9 6 3 3 2" xfId="21583"/>
    <cellStyle name="Normal 2 3 2 9 6 3 4" xfId="21584"/>
    <cellStyle name="Normal 2 3 2 9 6 3 4 2" xfId="21585"/>
    <cellStyle name="Normal 2 3 2 9 6 3 5" xfId="21586"/>
    <cellStyle name="Normal 2 3 2 9 6 3 5 2" xfId="21587"/>
    <cellStyle name="Normal 2 3 2 9 6 3 6" xfId="21588"/>
    <cellStyle name="Normal 2 3 2 9 6 3 6 2" xfId="21589"/>
    <cellStyle name="Normal 2 3 2 9 6 3 7" xfId="21590"/>
    <cellStyle name="Normal 2 3 2 9 6 3 7 2" xfId="21591"/>
    <cellStyle name="Normal 2 3 2 9 6 3 8" xfId="21592"/>
    <cellStyle name="Normal 2 3 2 9 6 3 8 2" xfId="21593"/>
    <cellStyle name="Normal 2 3 2 9 6 3 9" xfId="21594"/>
    <cellStyle name="Normal 2 3 2 9 6 3 9 2" xfId="21595"/>
    <cellStyle name="Normal 2 3 2 9 6 4" xfId="21596"/>
    <cellStyle name="Normal 2 3 2 9 6 4 2" xfId="21597"/>
    <cellStyle name="Normal 2 3 2 9 6 5" xfId="21598"/>
    <cellStyle name="Normal 2 3 2 9 6 5 2" xfId="21599"/>
    <cellStyle name="Normal 2 3 2 9 6 6" xfId="21600"/>
    <cellStyle name="Normal 2 3 2 9 6 6 2" xfId="21601"/>
    <cellStyle name="Normal 2 3 2 9 6 7" xfId="21602"/>
    <cellStyle name="Normal 2 3 2 9 6 7 2" xfId="21603"/>
    <cellStyle name="Normal 2 3 2 9 6 8" xfId="21604"/>
    <cellStyle name="Normal 2 3 2 9 6 8 2" xfId="21605"/>
    <cellStyle name="Normal 2 3 2 9 6 9" xfId="21606"/>
    <cellStyle name="Normal 2 3 2 9 6 9 2" xfId="21607"/>
    <cellStyle name="Normal 2 3 2 9 7" xfId="41950"/>
    <cellStyle name="Normal 2 3 20" xfId="21608"/>
    <cellStyle name="Normal 2 3 21" xfId="21609"/>
    <cellStyle name="Normal 2 3 22" xfId="21610"/>
    <cellStyle name="Normal 2 3 23" xfId="21611"/>
    <cellStyle name="Normal 2 3 24" xfId="21612"/>
    <cellStyle name="Normal 2 3 25" xfId="21613"/>
    <cellStyle name="Normal 2 3 26" xfId="21614"/>
    <cellStyle name="Normal 2 3 27" xfId="21615"/>
    <cellStyle name="Normal 2 3 28" xfId="21616"/>
    <cellStyle name="Normal 2 3 29" xfId="21617"/>
    <cellStyle name="Normal 2 3 3" xfId="21618"/>
    <cellStyle name="Normal 2 3 3 10" xfId="21619"/>
    <cellStyle name="Normal 2 3 3 10 10" xfId="21620"/>
    <cellStyle name="Normal 2 3 3 10 10 2" xfId="21621"/>
    <cellStyle name="Normal 2 3 3 10 11" xfId="21622"/>
    <cellStyle name="Normal 2 3 3 10 11 2" xfId="21623"/>
    <cellStyle name="Normal 2 3 3 10 12" xfId="21624"/>
    <cellStyle name="Normal 2 3 3 10 12 2" xfId="21625"/>
    <cellStyle name="Normal 2 3 3 10 13" xfId="21626"/>
    <cellStyle name="Normal 2 3 3 10 2" xfId="21627"/>
    <cellStyle name="Normal 2 3 3 10 2 10" xfId="21628"/>
    <cellStyle name="Normal 2 3 3 10 2 10 2" xfId="21629"/>
    <cellStyle name="Normal 2 3 3 10 2 11" xfId="21630"/>
    <cellStyle name="Normal 2 3 3 10 2 11 2" xfId="21631"/>
    <cellStyle name="Normal 2 3 3 10 2 12" xfId="21632"/>
    <cellStyle name="Normal 2 3 3 10 2 2" xfId="21633"/>
    <cellStyle name="Normal 2 3 3 10 2 2 10" xfId="21634"/>
    <cellStyle name="Normal 2 3 3 10 2 2 10 2" xfId="21635"/>
    <cellStyle name="Normal 2 3 3 10 2 2 11" xfId="21636"/>
    <cellStyle name="Normal 2 3 3 10 2 2 2" xfId="21637"/>
    <cellStyle name="Normal 2 3 3 10 2 2 2 2" xfId="21638"/>
    <cellStyle name="Normal 2 3 3 10 2 2 3" xfId="21639"/>
    <cellStyle name="Normal 2 3 3 10 2 2 3 2" xfId="21640"/>
    <cellStyle name="Normal 2 3 3 10 2 2 4" xfId="21641"/>
    <cellStyle name="Normal 2 3 3 10 2 2 4 2" xfId="21642"/>
    <cellStyle name="Normal 2 3 3 10 2 2 5" xfId="21643"/>
    <cellStyle name="Normal 2 3 3 10 2 2 5 2" xfId="21644"/>
    <cellStyle name="Normal 2 3 3 10 2 2 6" xfId="21645"/>
    <cellStyle name="Normal 2 3 3 10 2 2 6 2" xfId="21646"/>
    <cellStyle name="Normal 2 3 3 10 2 2 7" xfId="21647"/>
    <cellStyle name="Normal 2 3 3 10 2 2 7 2" xfId="21648"/>
    <cellStyle name="Normal 2 3 3 10 2 2 8" xfId="21649"/>
    <cellStyle name="Normal 2 3 3 10 2 2 8 2" xfId="21650"/>
    <cellStyle name="Normal 2 3 3 10 2 2 9" xfId="21651"/>
    <cellStyle name="Normal 2 3 3 10 2 2 9 2" xfId="21652"/>
    <cellStyle name="Normal 2 3 3 10 2 3" xfId="21653"/>
    <cellStyle name="Normal 2 3 3 10 2 3 2" xfId="21654"/>
    <cellStyle name="Normal 2 3 3 10 2 4" xfId="21655"/>
    <cellStyle name="Normal 2 3 3 10 2 4 2" xfId="21656"/>
    <cellStyle name="Normal 2 3 3 10 2 5" xfId="21657"/>
    <cellStyle name="Normal 2 3 3 10 2 5 2" xfId="21658"/>
    <cellStyle name="Normal 2 3 3 10 2 6" xfId="21659"/>
    <cellStyle name="Normal 2 3 3 10 2 6 2" xfId="21660"/>
    <cellStyle name="Normal 2 3 3 10 2 7" xfId="21661"/>
    <cellStyle name="Normal 2 3 3 10 2 7 2" xfId="21662"/>
    <cellStyle name="Normal 2 3 3 10 2 8" xfId="21663"/>
    <cellStyle name="Normal 2 3 3 10 2 8 2" xfId="21664"/>
    <cellStyle name="Normal 2 3 3 10 2 9" xfId="21665"/>
    <cellStyle name="Normal 2 3 3 10 2 9 2" xfId="21666"/>
    <cellStyle name="Normal 2 3 3 10 3" xfId="21667"/>
    <cellStyle name="Normal 2 3 3 10 3 10" xfId="21668"/>
    <cellStyle name="Normal 2 3 3 10 3 10 2" xfId="21669"/>
    <cellStyle name="Normal 2 3 3 10 3 11" xfId="21670"/>
    <cellStyle name="Normal 2 3 3 10 3 2" xfId="21671"/>
    <cellStyle name="Normal 2 3 3 10 3 2 2" xfId="21672"/>
    <cellStyle name="Normal 2 3 3 10 3 3" xfId="21673"/>
    <cellStyle name="Normal 2 3 3 10 3 3 2" xfId="21674"/>
    <cellStyle name="Normal 2 3 3 10 3 4" xfId="21675"/>
    <cellStyle name="Normal 2 3 3 10 3 4 2" xfId="21676"/>
    <cellStyle name="Normal 2 3 3 10 3 5" xfId="21677"/>
    <cellStyle name="Normal 2 3 3 10 3 5 2" xfId="21678"/>
    <cellStyle name="Normal 2 3 3 10 3 6" xfId="21679"/>
    <cellStyle name="Normal 2 3 3 10 3 6 2" xfId="21680"/>
    <cellStyle name="Normal 2 3 3 10 3 7" xfId="21681"/>
    <cellStyle name="Normal 2 3 3 10 3 7 2" xfId="21682"/>
    <cellStyle name="Normal 2 3 3 10 3 8" xfId="21683"/>
    <cellStyle name="Normal 2 3 3 10 3 8 2" xfId="21684"/>
    <cellStyle name="Normal 2 3 3 10 3 9" xfId="21685"/>
    <cellStyle name="Normal 2 3 3 10 3 9 2" xfId="21686"/>
    <cellStyle name="Normal 2 3 3 10 4" xfId="21687"/>
    <cellStyle name="Normal 2 3 3 10 4 2" xfId="21688"/>
    <cellStyle name="Normal 2 3 3 10 5" xfId="21689"/>
    <cellStyle name="Normal 2 3 3 10 5 2" xfId="21690"/>
    <cellStyle name="Normal 2 3 3 10 6" xfId="21691"/>
    <cellStyle name="Normal 2 3 3 10 6 2" xfId="21692"/>
    <cellStyle name="Normal 2 3 3 10 7" xfId="21693"/>
    <cellStyle name="Normal 2 3 3 10 7 2" xfId="21694"/>
    <cellStyle name="Normal 2 3 3 10 8" xfId="21695"/>
    <cellStyle name="Normal 2 3 3 10 8 2" xfId="21696"/>
    <cellStyle name="Normal 2 3 3 10 9" xfId="21697"/>
    <cellStyle name="Normal 2 3 3 10 9 2" xfId="21698"/>
    <cellStyle name="Normal 2 3 3 2" xfId="21699"/>
    <cellStyle name="Normal 2 3 3 2 10" xfId="41951"/>
    <cellStyle name="Normal 2 3 3 2 2" xfId="21700"/>
    <cellStyle name="Normal 2 3 3 2 2 10" xfId="21701"/>
    <cellStyle name="Normal 2 3 3 2 2 10 2" xfId="21702"/>
    <cellStyle name="Normal 2 3 3 2 2 11" xfId="21703"/>
    <cellStyle name="Normal 2 3 3 2 2 11 2" xfId="21704"/>
    <cellStyle name="Normal 2 3 3 2 2 12" xfId="21705"/>
    <cellStyle name="Normal 2 3 3 2 2 12 2" xfId="21706"/>
    <cellStyle name="Normal 2 3 3 2 2 13" xfId="21707"/>
    <cellStyle name="Normal 2 3 3 2 2 13 2" xfId="21708"/>
    <cellStyle name="Normal 2 3 3 2 2 14" xfId="21709"/>
    <cellStyle name="Normal 2 3 3 2 2 14 2" xfId="21710"/>
    <cellStyle name="Normal 2 3 3 2 2 15" xfId="21711"/>
    <cellStyle name="Normal 2 3 3 2 2 15 2" xfId="21712"/>
    <cellStyle name="Normal 2 3 3 2 2 16" xfId="21713"/>
    <cellStyle name="Normal 2 3 3 2 2 16 2" xfId="21714"/>
    <cellStyle name="Normal 2 3 3 2 2 17" xfId="21715"/>
    <cellStyle name="Normal 2 3 3 2 2 17 2" xfId="21716"/>
    <cellStyle name="Normal 2 3 3 2 2 18" xfId="21717"/>
    <cellStyle name="Normal 2 3 3 2 2 2" xfId="21718"/>
    <cellStyle name="Normal 2 3 3 2 2 2 2" xfId="21719"/>
    <cellStyle name="Normal 2 3 3 2 2 2 2 10" xfId="21720"/>
    <cellStyle name="Normal 2 3 3 2 2 2 2 10 2" xfId="21721"/>
    <cellStyle name="Normal 2 3 3 2 2 2 2 11" xfId="21722"/>
    <cellStyle name="Normal 2 3 3 2 2 2 2 11 2" xfId="21723"/>
    <cellStyle name="Normal 2 3 3 2 2 2 2 12" xfId="21724"/>
    <cellStyle name="Normal 2 3 3 2 2 2 2 12 2" xfId="21725"/>
    <cellStyle name="Normal 2 3 3 2 2 2 2 13" xfId="21726"/>
    <cellStyle name="Normal 2 3 3 2 2 2 2 13 2" xfId="21727"/>
    <cellStyle name="Normal 2 3 3 2 2 2 2 14" xfId="21728"/>
    <cellStyle name="Normal 2 3 3 2 2 2 2 14 2" xfId="21729"/>
    <cellStyle name="Normal 2 3 3 2 2 2 2 15" xfId="21730"/>
    <cellStyle name="Normal 2 3 3 2 2 2 2 15 2" xfId="21731"/>
    <cellStyle name="Normal 2 3 3 2 2 2 2 16" xfId="21732"/>
    <cellStyle name="Normal 2 3 3 2 2 2 2 16 2" xfId="21733"/>
    <cellStyle name="Normal 2 3 3 2 2 2 2 17" xfId="21734"/>
    <cellStyle name="Normal 2 3 3 2 2 2 2 2" xfId="21735"/>
    <cellStyle name="Normal 2 3 3 2 2 2 2 2 2" xfId="41952"/>
    <cellStyle name="Normal 2 3 3 2 2 2 2 3" xfId="21736"/>
    <cellStyle name="Normal 2 3 3 2 2 2 2 3 2" xfId="41953"/>
    <cellStyle name="Normal 2 3 3 2 2 2 2 4" xfId="21737"/>
    <cellStyle name="Normal 2 3 3 2 2 2 2 4 2" xfId="41954"/>
    <cellStyle name="Normal 2 3 3 2 2 2 2 5" xfId="21738"/>
    <cellStyle name="Normal 2 3 3 2 2 2 2 5 2" xfId="41955"/>
    <cellStyle name="Normal 2 3 3 2 2 2 2 6" xfId="21739"/>
    <cellStyle name="Normal 2 3 3 2 2 2 2 6 10" xfId="21740"/>
    <cellStyle name="Normal 2 3 3 2 2 2 2 6 10 2" xfId="21741"/>
    <cellStyle name="Normal 2 3 3 2 2 2 2 6 11" xfId="21742"/>
    <cellStyle name="Normal 2 3 3 2 2 2 2 6 11 2" xfId="21743"/>
    <cellStyle name="Normal 2 3 3 2 2 2 2 6 12" xfId="21744"/>
    <cellStyle name="Normal 2 3 3 2 2 2 2 6 2" xfId="21745"/>
    <cellStyle name="Normal 2 3 3 2 2 2 2 6 2 10" xfId="21746"/>
    <cellStyle name="Normal 2 3 3 2 2 2 2 6 2 10 2" xfId="21747"/>
    <cellStyle name="Normal 2 3 3 2 2 2 2 6 2 11" xfId="21748"/>
    <cellStyle name="Normal 2 3 3 2 2 2 2 6 2 2" xfId="21749"/>
    <cellStyle name="Normal 2 3 3 2 2 2 2 6 2 2 2" xfId="21750"/>
    <cellStyle name="Normal 2 3 3 2 2 2 2 6 2 3" xfId="21751"/>
    <cellStyle name="Normal 2 3 3 2 2 2 2 6 2 3 2" xfId="21752"/>
    <cellStyle name="Normal 2 3 3 2 2 2 2 6 2 4" xfId="21753"/>
    <cellStyle name="Normal 2 3 3 2 2 2 2 6 2 4 2" xfId="21754"/>
    <cellStyle name="Normal 2 3 3 2 2 2 2 6 2 5" xfId="21755"/>
    <cellStyle name="Normal 2 3 3 2 2 2 2 6 2 5 2" xfId="21756"/>
    <cellStyle name="Normal 2 3 3 2 2 2 2 6 2 6" xfId="21757"/>
    <cellStyle name="Normal 2 3 3 2 2 2 2 6 2 6 2" xfId="21758"/>
    <cellStyle name="Normal 2 3 3 2 2 2 2 6 2 7" xfId="21759"/>
    <cellStyle name="Normal 2 3 3 2 2 2 2 6 2 7 2" xfId="21760"/>
    <cellStyle name="Normal 2 3 3 2 2 2 2 6 2 8" xfId="21761"/>
    <cellStyle name="Normal 2 3 3 2 2 2 2 6 2 8 2" xfId="21762"/>
    <cellStyle name="Normal 2 3 3 2 2 2 2 6 2 9" xfId="21763"/>
    <cellStyle name="Normal 2 3 3 2 2 2 2 6 2 9 2" xfId="21764"/>
    <cellStyle name="Normal 2 3 3 2 2 2 2 6 3" xfId="21765"/>
    <cellStyle name="Normal 2 3 3 2 2 2 2 6 3 2" xfId="21766"/>
    <cellStyle name="Normal 2 3 3 2 2 2 2 6 4" xfId="21767"/>
    <cellStyle name="Normal 2 3 3 2 2 2 2 6 4 2" xfId="21768"/>
    <cellStyle name="Normal 2 3 3 2 2 2 2 6 5" xfId="21769"/>
    <cellStyle name="Normal 2 3 3 2 2 2 2 6 5 2" xfId="21770"/>
    <cellStyle name="Normal 2 3 3 2 2 2 2 6 6" xfId="21771"/>
    <cellStyle name="Normal 2 3 3 2 2 2 2 6 6 2" xfId="21772"/>
    <cellStyle name="Normal 2 3 3 2 2 2 2 6 7" xfId="21773"/>
    <cellStyle name="Normal 2 3 3 2 2 2 2 6 7 2" xfId="21774"/>
    <cellStyle name="Normal 2 3 3 2 2 2 2 6 8" xfId="21775"/>
    <cellStyle name="Normal 2 3 3 2 2 2 2 6 8 2" xfId="21776"/>
    <cellStyle name="Normal 2 3 3 2 2 2 2 6 9" xfId="21777"/>
    <cellStyle name="Normal 2 3 3 2 2 2 2 6 9 2" xfId="21778"/>
    <cellStyle name="Normal 2 3 3 2 2 2 2 7" xfId="21779"/>
    <cellStyle name="Normal 2 3 3 2 2 2 2 7 10" xfId="21780"/>
    <cellStyle name="Normal 2 3 3 2 2 2 2 7 10 2" xfId="21781"/>
    <cellStyle name="Normal 2 3 3 2 2 2 2 7 11" xfId="21782"/>
    <cellStyle name="Normal 2 3 3 2 2 2 2 7 2" xfId="21783"/>
    <cellStyle name="Normal 2 3 3 2 2 2 2 7 2 2" xfId="21784"/>
    <cellStyle name="Normal 2 3 3 2 2 2 2 7 3" xfId="21785"/>
    <cellStyle name="Normal 2 3 3 2 2 2 2 7 3 2" xfId="21786"/>
    <cellStyle name="Normal 2 3 3 2 2 2 2 7 4" xfId="21787"/>
    <cellStyle name="Normal 2 3 3 2 2 2 2 7 4 2" xfId="21788"/>
    <cellStyle name="Normal 2 3 3 2 2 2 2 7 5" xfId="21789"/>
    <cellStyle name="Normal 2 3 3 2 2 2 2 7 5 2" xfId="21790"/>
    <cellStyle name="Normal 2 3 3 2 2 2 2 7 6" xfId="21791"/>
    <cellStyle name="Normal 2 3 3 2 2 2 2 7 6 2" xfId="21792"/>
    <cellStyle name="Normal 2 3 3 2 2 2 2 7 7" xfId="21793"/>
    <cellStyle name="Normal 2 3 3 2 2 2 2 7 7 2" xfId="21794"/>
    <cellStyle name="Normal 2 3 3 2 2 2 2 7 8" xfId="21795"/>
    <cellStyle name="Normal 2 3 3 2 2 2 2 7 8 2" xfId="21796"/>
    <cellStyle name="Normal 2 3 3 2 2 2 2 7 9" xfId="21797"/>
    <cellStyle name="Normal 2 3 3 2 2 2 2 7 9 2" xfId="21798"/>
    <cellStyle name="Normal 2 3 3 2 2 2 2 8" xfId="21799"/>
    <cellStyle name="Normal 2 3 3 2 2 2 2 8 2" xfId="21800"/>
    <cellStyle name="Normal 2 3 3 2 2 2 2 9" xfId="21801"/>
    <cellStyle name="Normal 2 3 3 2 2 2 2 9 2" xfId="21802"/>
    <cellStyle name="Normal 2 3 3 2 2 2 3" xfId="21803"/>
    <cellStyle name="Normal 2 3 3 2 2 2 3 10" xfId="21804"/>
    <cellStyle name="Normal 2 3 3 2 2 2 3 10 2" xfId="21805"/>
    <cellStyle name="Normal 2 3 3 2 2 2 3 11" xfId="21806"/>
    <cellStyle name="Normal 2 3 3 2 2 2 3 11 2" xfId="21807"/>
    <cellStyle name="Normal 2 3 3 2 2 2 3 12" xfId="21808"/>
    <cellStyle name="Normal 2 3 3 2 2 2 3 12 2" xfId="21809"/>
    <cellStyle name="Normal 2 3 3 2 2 2 3 13" xfId="21810"/>
    <cellStyle name="Normal 2 3 3 2 2 2 3 2" xfId="21811"/>
    <cellStyle name="Normal 2 3 3 2 2 2 3 2 10" xfId="21812"/>
    <cellStyle name="Normal 2 3 3 2 2 2 3 2 10 2" xfId="21813"/>
    <cellStyle name="Normal 2 3 3 2 2 2 3 2 11" xfId="21814"/>
    <cellStyle name="Normal 2 3 3 2 2 2 3 2 11 2" xfId="21815"/>
    <cellStyle name="Normal 2 3 3 2 2 2 3 2 12" xfId="21816"/>
    <cellStyle name="Normal 2 3 3 2 2 2 3 2 2" xfId="21817"/>
    <cellStyle name="Normal 2 3 3 2 2 2 3 2 2 10" xfId="21818"/>
    <cellStyle name="Normal 2 3 3 2 2 2 3 2 2 10 2" xfId="21819"/>
    <cellStyle name="Normal 2 3 3 2 2 2 3 2 2 11" xfId="21820"/>
    <cellStyle name="Normal 2 3 3 2 2 2 3 2 2 2" xfId="21821"/>
    <cellStyle name="Normal 2 3 3 2 2 2 3 2 2 2 2" xfId="21822"/>
    <cellStyle name="Normal 2 3 3 2 2 2 3 2 2 3" xfId="21823"/>
    <cellStyle name="Normal 2 3 3 2 2 2 3 2 2 3 2" xfId="21824"/>
    <cellStyle name="Normal 2 3 3 2 2 2 3 2 2 4" xfId="21825"/>
    <cellStyle name="Normal 2 3 3 2 2 2 3 2 2 4 2" xfId="21826"/>
    <cellStyle name="Normal 2 3 3 2 2 2 3 2 2 5" xfId="21827"/>
    <cellStyle name="Normal 2 3 3 2 2 2 3 2 2 5 2" xfId="21828"/>
    <cellStyle name="Normal 2 3 3 2 2 2 3 2 2 6" xfId="21829"/>
    <cellStyle name="Normal 2 3 3 2 2 2 3 2 2 6 2" xfId="21830"/>
    <cellStyle name="Normal 2 3 3 2 2 2 3 2 2 7" xfId="21831"/>
    <cellStyle name="Normal 2 3 3 2 2 2 3 2 2 7 2" xfId="21832"/>
    <cellStyle name="Normal 2 3 3 2 2 2 3 2 2 8" xfId="21833"/>
    <cellStyle name="Normal 2 3 3 2 2 2 3 2 2 8 2" xfId="21834"/>
    <cellStyle name="Normal 2 3 3 2 2 2 3 2 2 9" xfId="21835"/>
    <cellStyle name="Normal 2 3 3 2 2 2 3 2 2 9 2" xfId="21836"/>
    <cellStyle name="Normal 2 3 3 2 2 2 3 2 3" xfId="21837"/>
    <cellStyle name="Normal 2 3 3 2 2 2 3 2 3 2" xfId="21838"/>
    <cellStyle name="Normal 2 3 3 2 2 2 3 2 4" xfId="21839"/>
    <cellStyle name="Normal 2 3 3 2 2 2 3 2 4 2" xfId="21840"/>
    <cellStyle name="Normal 2 3 3 2 2 2 3 2 5" xfId="21841"/>
    <cellStyle name="Normal 2 3 3 2 2 2 3 2 5 2" xfId="21842"/>
    <cellStyle name="Normal 2 3 3 2 2 2 3 2 6" xfId="21843"/>
    <cellStyle name="Normal 2 3 3 2 2 2 3 2 6 2" xfId="21844"/>
    <cellStyle name="Normal 2 3 3 2 2 2 3 2 7" xfId="21845"/>
    <cellStyle name="Normal 2 3 3 2 2 2 3 2 7 2" xfId="21846"/>
    <cellStyle name="Normal 2 3 3 2 2 2 3 2 8" xfId="21847"/>
    <cellStyle name="Normal 2 3 3 2 2 2 3 2 8 2" xfId="21848"/>
    <cellStyle name="Normal 2 3 3 2 2 2 3 2 9" xfId="21849"/>
    <cellStyle name="Normal 2 3 3 2 2 2 3 2 9 2" xfId="21850"/>
    <cellStyle name="Normal 2 3 3 2 2 2 3 3" xfId="21851"/>
    <cellStyle name="Normal 2 3 3 2 2 2 3 3 10" xfId="21852"/>
    <cellStyle name="Normal 2 3 3 2 2 2 3 3 10 2" xfId="21853"/>
    <cellStyle name="Normal 2 3 3 2 2 2 3 3 11" xfId="21854"/>
    <cellStyle name="Normal 2 3 3 2 2 2 3 3 2" xfId="21855"/>
    <cellStyle name="Normal 2 3 3 2 2 2 3 3 2 2" xfId="21856"/>
    <cellStyle name="Normal 2 3 3 2 2 2 3 3 3" xfId="21857"/>
    <cellStyle name="Normal 2 3 3 2 2 2 3 3 3 2" xfId="21858"/>
    <cellStyle name="Normal 2 3 3 2 2 2 3 3 4" xfId="21859"/>
    <cellStyle name="Normal 2 3 3 2 2 2 3 3 4 2" xfId="21860"/>
    <cellStyle name="Normal 2 3 3 2 2 2 3 3 5" xfId="21861"/>
    <cellStyle name="Normal 2 3 3 2 2 2 3 3 5 2" xfId="21862"/>
    <cellStyle name="Normal 2 3 3 2 2 2 3 3 6" xfId="21863"/>
    <cellStyle name="Normal 2 3 3 2 2 2 3 3 6 2" xfId="21864"/>
    <cellStyle name="Normal 2 3 3 2 2 2 3 3 7" xfId="21865"/>
    <cellStyle name="Normal 2 3 3 2 2 2 3 3 7 2" xfId="21866"/>
    <cellStyle name="Normal 2 3 3 2 2 2 3 3 8" xfId="21867"/>
    <cellStyle name="Normal 2 3 3 2 2 2 3 3 8 2" xfId="21868"/>
    <cellStyle name="Normal 2 3 3 2 2 2 3 3 9" xfId="21869"/>
    <cellStyle name="Normal 2 3 3 2 2 2 3 3 9 2" xfId="21870"/>
    <cellStyle name="Normal 2 3 3 2 2 2 3 4" xfId="21871"/>
    <cellStyle name="Normal 2 3 3 2 2 2 3 4 2" xfId="21872"/>
    <cellStyle name="Normal 2 3 3 2 2 2 3 5" xfId="21873"/>
    <cellStyle name="Normal 2 3 3 2 2 2 3 5 2" xfId="21874"/>
    <cellStyle name="Normal 2 3 3 2 2 2 3 6" xfId="21875"/>
    <cellStyle name="Normal 2 3 3 2 2 2 3 6 2" xfId="21876"/>
    <cellStyle name="Normal 2 3 3 2 2 2 3 7" xfId="21877"/>
    <cellStyle name="Normal 2 3 3 2 2 2 3 7 2" xfId="21878"/>
    <cellStyle name="Normal 2 3 3 2 2 2 3 8" xfId="21879"/>
    <cellStyle name="Normal 2 3 3 2 2 2 3 8 2" xfId="21880"/>
    <cellStyle name="Normal 2 3 3 2 2 2 3 9" xfId="21881"/>
    <cellStyle name="Normal 2 3 3 2 2 2 3 9 2" xfId="21882"/>
    <cellStyle name="Normal 2 3 3 2 2 2 4" xfId="21883"/>
    <cellStyle name="Normal 2 3 3 2 2 2 4 10" xfId="21884"/>
    <cellStyle name="Normal 2 3 3 2 2 2 4 10 2" xfId="21885"/>
    <cellStyle name="Normal 2 3 3 2 2 2 4 11" xfId="21886"/>
    <cellStyle name="Normal 2 3 3 2 2 2 4 11 2" xfId="21887"/>
    <cellStyle name="Normal 2 3 3 2 2 2 4 12" xfId="21888"/>
    <cellStyle name="Normal 2 3 3 2 2 2 4 12 2" xfId="21889"/>
    <cellStyle name="Normal 2 3 3 2 2 2 4 13" xfId="21890"/>
    <cellStyle name="Normal 2 3 3 2 2 2 4 2" xfId="21891"/>
    <cellStyle name="Normal 2 3 3 2 2 2 4 2 10" xfId="21892"/>
    <cellStyle name="Normal 2 3 3 2 2 2 4 2 10 2" xfId="21893"/>
    <cellStyle name="Normal 2 3 3 2 2 2 4 2 11" xfId="21894"/>
    <cellStyle name="Normal 2 3 3 2 2 2 4 2 11 2" xfId="21895"/>
    <cellStyle name="Normal 2 3 3 2 2 2 4 2 12" xfId="21896"/>
    <cellStyle name="Normal 2 3 3 2 2 2 4 2 2" xfId="21897"/>
    <cellStyle name="Normal 2 3 3 2 2 2 4 2 2 10" xfId="21898"/>
    <cellStyle name="Normal 2 3 3 2 2 2 4 2 2 10 2" xfId="21899"/>
    <cellStyle name="Normal 2 3 3 2 2 2 4 2 2 11" xfId="21900"/>
    <cellStyle name="Normal 2 3 3 2 2 2 4 2 2 2" xfId="21901"/>
    <cellStyle name="Normal 2 3 3 2 2 2 4 2 2 2 2" xfId="21902"/>
    <cellStyle name="Normal 2 3 3 2 2 2 4 2 2 3" xfId="21903"/>
    <cellStyle name="Normal 2 3 3 2 2 2 4 2 2 3 2" xfId="21904"/>
    <cellStyle name="Normal 2 3 3 2 2 2 4 2 2 4" xfId="21905"/>
    <cellStyle name="Normal 2 3 3 2 2 2 4 2 2 4 2" xfId="21906"/>
    <cellStyle name="Normal 2 3 3 2 2 2 4 2 2 5" xfId="21907"/>
    <cellStyle name="Normal 2 3 3 2 2 2 4 2 2 5 2" xfId="21908"/>
    <cellStyle name="Normal 2 3 3 2 2 2 4 2 2 6" xfId="21909"/>
    <cellStyle name="Normal 2 3 3 2 2 2 4 2 2 6 2" xfId="21910"/>
    <cellStyle name="Normal 2 3 3 2 2 2 4 2 2 7" xfId="21911"/>
    <cellStyle name="Normal 2 3 3 2 2 2 4 2 2 7 2" xfId="21912"/>
    <cellStyle name="Normal 2 3 3 2 2 2 4 2 2 8" xfId="21913"/>
    <cellStyle name="Normal 2 3 3 2 2 2 4 2 2 8 2" xfId="21914"/>
    <cellStyle name="Normal 2 3 3 2 2 2 4 2 2 9" xfId="21915"/>
    <cellStyle name="Normal 2 3 3 2 2 2 4 2 2 9 2" xfId="21916"/>
    <cellStyle name="Normal 2 3 3 2 2 2 4 2 3" xfId="21917"/>
    <cellStyle name="Normal 2 3 3 2 2 2 4 2 3 2" xfId="21918"/>
    <cellStyle name="Normal 2 3 3 2 2 2 4 2 4" xfId="21919"/>
    <cellStyle name="Normal 2 3 3 2 2 2 4 2 4 2" xfId="21920"/>
    <cellStyle name="Normal 2 3 3 2 2 2 4 2 5" xfId="21921"/>
    <cellStyle name="Normal 2 3 3 2 2 2 4 2 5 2" xfId="21922"/>
    <cellStyle name="Normal 2 3 3 2 2 2 4 2 6" xfId="21923"/>
    <cellStyle name="Normal 2 3 3 2 2 2 4 2 6 2" xfId="21924"/>
    <cellStyle name="Normal 2 3 3 2 2 2 4 2 7" xfId="21925"/>
    <cellStyle name="Normal 2 3 3 2 2 2 4 2 7 2" xfId="21926"/>
    <cellStyle name="Normal 2 3 3 2 2 2 4 2 8" xfId="21927"/>
    <cellStyle name="Normal 2 3 3 2 2 2 4 2 8 2" xfId="21928"/>
    <cellStyle name="Normal 2 3 3 2 2 2 4 2 9" xfId="21929"/>
    <cellStyle name="Normal 2 3 3 2 2 2 4 2 9 2" xfId="21930"/>
    <cellStyle name="Normal 2 3 3 2 2 2 4 3" xfId="21931"/>
    <cellStyle name="Normal 2 3 3 2 2 2 4 3 10" xfId="21932"/>
    <cellStyle name="Normal 2 3 3 2 2 2 4 3 10 2" xfId="21933"/>
    <cellStyle name="Normal 2 3 3 2 2 2 4 3 11" xfId="21934"/>
    <cellStyle name="Normal 2 3 3 2 2 2 4 3 2" xfId="21935"/>
    <cellStyle name="Normal 2 3 3 2 2 2 4 3 2 2" xfId="21936"/>
    <cellStyle name="Normal 2 3 3 2 2 2 4 3 3" xfId="21937"/>
    <cellStyle name="Normal 2 3 3 2 2 2 4 3 3 2" xfId="21938"/>
    <cellStyle name="Normal 2 3 3 2 2 2 4 3 4" xfId="21939"/>
    <cellStyle name="Normal 2 3 3 2 2 2 4 3 4 2" xfId="21940"/>
    <cellStyle name="Normal 2 3 3 2 2 2 4 3 5" xfId="21941"/>
    <cellStyle name="Normal 2 3 3 2 2 2 4 3 5 2" xfId="21942"/>
    <cellStyle name="Normal 2 3 3 2 2 2 4 3 6" xfId="21943"/>
    <cellStyle name="Normal 2 3 3 2 2 2 4 3 6 2" xfId="21944"/>
    <cellStyle name="Normal 2 3 3 2 2 2 4 3 7" xfId="21945"/>
    <cellStyle name="Normal 2 3 3 2 2 2 4 3 7 2" xfId="21946"/>
    <cellStyle name="Normal 2 3 3 2 2 2 4 3 8" xfId="21947"/>
    <cellStyle name="Normal 2 3 3 2 2 2 4 3 8 2" xfId="21948"/>
    <cellStyle name="Normal 2 3 3 2 2 2 4 3 9" xfId="21949"/>
    <cellStyle name="Normal 2 3 3 2 2 2 4 3 9 2" xfId="21950"/>
    <cellStyle name="Normal 2 3 3 2 2 2 4 4" xfId="21951"/>
    <cellStyle name="Normal 2 3 3 2 2 2 4 4 2" xfId="21952"/>
    <cellStyle name="Normal 2 3 3 2 2 2 4 5" xfId="21953"/>
    <cellStyle name="Normal 2 3 3 2 2 2 4 5 2" xfId="21954"/>
    <cellStyle name="Normal 2 3 3 2 2 2 4 6" xfId="21955"/>
    <cellStyle name="Normal 2 3 3 2 2 2 4 6 2" xfId="21956"/>
    <cellStyle name="Normal 2 3 3 2 2 2 4 7" xfId="21957"/>
    <cellStyle name="Normal 2 3 3 2 2 2 4 7 2" xfId="21958"/>
    <cellStyle name="Normal 2 3 3 2 2 2 4 8" xfId="21959"/>
    <cellStyle name="Normal 2 3 3 2 2 2 4 8 2" xfId="21960"/>
    <cellStyle name="Normal 2 3 3 2 2 2 4 9" xfId="21961"/>
    <cellStyle name="Normal 2 3 3 2 2 2 4 9 2" xfId="21962"/>
    <cellStyle name="Normal 2 3 3 2 2 2 5" xfId="21963"/>
    <cellStyle name="Normal 2 3 3 2 2 2 5 10" xfId="21964"/>
    <cellStyle name="Normal 2 3 3 2 2 2 5 10 2" xfId="21965"/>
    <cellStyle name="Normal 2 3 3 2 2 2 5 11" xfId="21966"/>
    <cellStyle name="Normal 2 3 3 2 2 2 5 11 2" xfId="21967"/>
    <cellStyle name="Normal 2 3 3 2 2 2 5 12" xfId="21968"/>
    <cellStyle name="Normal 2 3 3 2 2 2 5 12 2" xfId="21969"/>
    <cellStyle name="Normal 2 3 3 2 2 2 5 13" xfId="21970"/>
    <cellStyle name="Normal 2 3 3 2 2 2 5 2" xfId="21971"/>
    <cellStyle name="Normal 2 3 3 2 2 2 5 2 10" xfId="21972"/>
    <cellStyle name="Normal 2 3 3 2 2 2 5 2 10 2" xfId="21973"/>
    <cellStyle name="Normal 2 3 3 2 2 2 5 2 11" xfId="21974"/>
    <cellStyle name="Normal 2 3 3 2 2 2 5 2 11 2" xfId="21975"/>
    <cellStyle name="Normal 2 3 3 2 2 2 5 2 12" xfId="21976"/>
    <cellStyle name="Normal 2 3 3 2 2 2 5 2 2" xfId="21977"/>
    <cellStyle name="Normal 2 3 3 2 2 2 5 2 2 10" xfId="21978"/>
    <cellStyle name="Normal 2 3 3 2 2 2 5 2 2 10 2" xfId="21979"/>
    <cellStyle name="Normal 2 3 3 2 2 2 5 2 2 11" xfId="21980"/>
    <cellStyle name="Normal 2 3 3 2 2 2 5 2 2 2" xfId="21981"/>
    <cellStyle name="Normal 2 3 3 2 2 2 5 2 2 2 2" xfId="21982"/>
    <cellStyle name="Normal 2 3 3 2 2 2 5 2 2 3" xfId="21983"/>
    <cellStyle name="Normal 2 3 3 2 2 2 5 2 2 3 2" xfId="21984"/>
    <cellStyle name="Normal 2 3 3 2 2 2 5 2 2 4" xfId="21985"/>
    <cellStyle name="Normal 2 3 3 2 2 2 5 2 2 4 2" xfId="21986"/>
    <cellStyle name="Normal 2 3 3 2 2 2 5 2 2 5" xfId="21987"/>
    <cellStyle name="Normal 2 3 3 2 2 2 5 2 2 5 2" xfId="21988"/>
    <cellStyle name="Normal 2 3 3 2 2 2 5 2 2 6" xfId="21989"/>
    <cellStyle name="Normal 2 3 3 2 2 2 5 2 2 6 2" xfId="21990"/>
    <cellStyle name="Normal 2 3 3 2 2 2 5 2 2 7" xfId="21991"/>
    <cellStyle name="Normal 2 3 3 2 2 2 5 2 2 7 2" xfId="21992"/>
    <cellStyle name="Normal 2 3 3 2 2 2 5 2 2 8" xfId="21993"/>
    <cellStyle name="Normal 2 3 3 2 2 2 5 2 2 8 2" xfId="21994"/>
    <cellStyle name="Normal 2 3 3 2 2 2 5 2 2 9" xfId="21995"/>
    <cellStyle name="Normal 2 3 3 2 2 2 5 2 2 9 2" xfId="21996"/>
    <cellStyle name="Normal 2 3 3 2 2 2 5 2 3" xfId="21997"/>
    <cellStyle name="Normal 2 3 3 2 2 2 5 2 3 2" xfId="21998"/>
    <cellStyle name="Normal 2 3 3 2 2 2 5 2 4" xfId="21999"/>
    <cellStyle name="Normal 2 3 3 2 2 2 5 2 4 2" xfId="22000"/>
    <cellStyle name="Normal 2 3 3 2 2 2 5 2 5" xfId="22001"/>
    <cellStyle name="Normal 2 3 3 2 2 2 5 2 5 2" xfId="22002"/>
    <cellStyle name="Normal 2 3 3 2 2 2 5 2 6" xfId="22003"/>
    <cellStyle name="Normal 2 3 3 2 2 2 5 2 6 2" xfId="22004"/>
    <cellStyle name="Normal 2 3 3 2 2 2 5 2 7" xfId="22005"/>
    <cellStyle name="Normal 2 3 3 2 2 2 5 2 7 2" xfId="22006"/>
    <cellStyle name="Normal 2 3 3 2 2 2 5 2 8" xfId="22007"/>
    <cellStyle name="Normal 2 3 3 2 2 2 5 2 8 2" xfId="22008"/>
    <cellStyle name="Normal 2 3 3 2 2 2 5 2 9" xfId="22009"/>
    <cellStyle name="Normal 2 3 3 2 2 2 5 2 9 2" xfId="22010"/>
    <cellStyle name="Normal 2 3 3 2 2 2 5 3" xfId="22011"/>
    <cellStyle name="Normal 2 3 3 2 2 2 5 3 10" xfId="22012"/>
    <cellStyle name="Normal 2 3 3 2 2 2 5 3 10 2" xfId="22013"/>
    <cellStyle name="Normal 2 3 3 2 2 2 5 3 11" xfId="22014"/>
    <cellStyle name="Normal 2 3 3 2 2 2 5 3 2" xfId="22015"/>
    <cellStyle name="Normal 2 3 3 2 2 2 5 3 2 2" xfId="22016"/>
    <cellStyle name="Normal 2 3 3 2 2 2 5 3 3" xfId="22017"/>
    <cellStyle name="Normal 2 3 3 2 2 2 5 3 3 2" xfId="22018"/>
    <cellStyle name="Normal 2 3 3 2 2 2 5 3 4" xfId="22019"/>
    <cellStyle name="Normal 2 3 3 2 2 2 5 3 4 2" xfId="22020"/>
    <cellStyle name="Normal 2 3 3 2 2 2 5 3 5" xfId="22021"/>
    <cellStyle name="Normal 2 3 3 2 2 2 5 3 5 2" xfId="22022"/>
    <cellStyle name="Normal 2 3 3 2 2 2 5 3 6" xfId="22023"/>
    <cellStyle name="Normal 2 3 3 2 2 2 5 3 6 2" xfId="22024"/>
    <cellStyle name="Normal 2 3 3 2 2 2 5 3 7" xfId="22025"/>
    <cellStyle name="Normal 2 3 3 2 2 2 5 3 7 2" xfId="22026"/>
    <cellStyle name="Normal 2 3 3 2 2 2 5 3 8" xfId="22027"/>
    <cellStyle name="Normal 2 3 3 2 2 2 5 3 8 2" xfId="22028"/>
    <cellStyle name="Normal 2 3 3 2 2 2 5 3 9" xfId="22029"/>
    <cellStyle name="Normal 2 3 3 2 2 2 5 3 9 2" xfId="22030"/>
    <cellStyle name="Normal 2 3 3 2 2 2 5 4" xfId="22031"/>
    <cellStyle name="Normal 2 3 3 2 2 2 5 4 2" xfId="22032"/>
    <cellStyle name="Normal 2 3 3 2 2 2 5 5" xfId="22033"/>
    <cellStyle name="Normal 2 3 3 2 2 2 5 5 2" xfId="22034"/>
    <cellStyle name="Normal 2 3 3 2 2 2 5 6" xfId="22035"/>
    <cellStyle name="Normal 2 3 3 2 2 2 5 6 2" xfId="22036"/>
    <cellStyle name="Normal 2 3 3 2 2 2 5 7" xfId="22037"/>
    <cellStyle name="Normal 2 3 3 2 2 2 5 7 2" xfId="22038"/>
    <cellStyle name="Normal 2 3 3 2 2 2 5 8" xfId="22039"/>
    <cellStyle name="Normal 2 3 3 2 2 2 5 8 2" xfId="22040"/>
    <cellStyle name="Normal 2 3 3 2 2 2 5 9" xfId="22041"/>
    <cellStyle name="Normal 2 3 3 2 2 2 5 9 2" xfId="22042"/>
    <cellStyle name="Normal 2 3 3 2 2 2 6" xfId="41956"/>
    <cellStyle name="Normal 2 3 3 2 2 3" xfId="22043"/>
    <cellStyle name="Normal 2 3 3 2 2 3 2" xfId="41957"/>
    <cellStyle name="Normal 2 3 3 2 2 4" xfId="22044"/>
    <cellStyle name="Normal 2 3 3 2 2 4 2" xfId="41958"/>
    <cellStyle name="Normal 2 3 3 2 2 5" xfId="22045"/>
    <cellStyle name="Normal 2 3 3 2 2 5 2" xfId="41959"/>
    <cellStyle name="Normal 2 3 3 2 2 6" xfId="22046"/>
    <cellStyle name="Normal 2 3 3 2 2 6 2" xfId="41960"/>
    <cellStyle name="Normal 2 3 3 2 2 7" xfId="22047"/>
    <cellStyle name="Normal 2 3 3 2 2 7 10" xfId="22048"/>
    <cellStyle name="Normal 2 3 3 2 2 7 10 2" xfId="22049"/>
    <cellStyle name="Normal 2 3 3 2 2 7 11" xfId="22050"/>
    <cellStyle name="Normal 2 3 3 2 2 7 11 2" xfId="22051"/>
    <cellStyle name="Normal 2 3 3 2 2 7 12" xfId="22052"/>
    <cellStyle name="Normal 2 3 3 2 2 7 2" xfId="22053"/>
    <cellStyle name="Normal 2 3 3 2 2 7 2 10" xfId="22054"/>
    <cellStyle name="Normal 2 3 3 2 2 7 2 10 2" xfId="22055"/>
    <cellStyle name="Normal 2 3 3 2 2 7 2 11" xfId="22056"/>
    <cellStyle name="Normal 2 3 3 2 2 7 2 2" xfId="22057"/>
    <cellStyle name="Normal 2 3 3 2 2 7 2 2 2" xfId="22058"/>
    <cellStyle name="Normal 2 3 3 2 2 7 2 3" xfId="22059"/>
    <cellStyle name="Normal 2 3 3 2 2 7 2 3 2" xfId="22060"/>
    <cellStyle name="Normal 2 3 3 2 2 7 2 4" xfId="22061"/>
    <cellStyle name="Normal 2 3 3 2 2 7 2 4 2" xfId="22062"/>
    <cellStyle name="Normal 2 3 3 2 2 7 2 5" xfId="22063"/>
    <cellStyle name="Normal 2 3 3 2 2 7 2 5 2" xfId="22064"/>
    <cellStyle name="Normal 2 3 3 2 2 7 2 6" xfId="22065"/>
    <cellStyle name="Normal 2 3 3 2 2 7 2 6 2" xfId="22066"/>
    <cellStyle name="Normal 2 3 3 2 2 7 2 7" xfId="22067"/>
    <cellStyle name="Normal 2 3 3 2 2 7 2 7 2" xfId="22068"/>
    <cellStyle name="Normal 2 3 3 2 2 7 2 8" xfId="22069"/>
    <cellStyle name="Normal 2 3 3 2 2 7 2 8 2" xfId="22070"/>
    <cellStyle name="Normal 2 3 3 2 2 7 2 9" xfId="22071"/>
    <cellStyle name="Normal 2 3 3 2 2 7 2 9 2" xfId="22072"/>
    <cellStyle name="Normal 2 3 3 2 2 7 3" xfId="22073"/>
    <cellStyle name="Normal 2 3 3 2 2 7 3 2" xfId="22074"/>
    <cellStyle name="Normal 2 3 3 2 2 7 4" xfId="22075"/>
    <cellStyle name="Normal 2 3 3 2 2 7 4 2" xfId="22076"/>
    <cellStyle name="Normal 2 3 3 2 2 7 5" xfId="22077"/>
    <cellStyle name="Normal 2 3 3 2 2 7 5 2" xfId="22078"/>
    <cellStyle name="Normal 2 3 3 2 2 7 6" xfId="22079"/>
    <cellStyle name="Normal 2 3 3 2 2 7 6 2" xfId="22080"/>
    <cellStyle name="Normal 2 3 3 2 2 7 7" xfId="22081"/>
    <cellStyle name="Normal 2 3 3 2 2 7 7 2" xfId="22082"/>
    <cellStyle name="Normal 2 3 3 2 2 7 8" xfId="22083"/>
    <cellStyle name="Normal 2 3 3 2 2 7 8 2" xfId="22084"/>
    <cellStyle name="Normal 2 3 3 2 2 7 9" xfId="22085"/>
    <cellStyle name="Normal 2 3 3 2 2 7 9 2" xfId="22086"/>
    <cellStyle name="Normal 2 3 3 2 2 8" xfId="22087"/>
    <cellStyle name="Normal 2 3 3 2 2 8 10" xfId="22088"/>
    <cellStyle name="Normal 2 3 3 2 2 8 10 2" xfId="22089"/>
    <cellStyle name="Normal 2 3 3 2 2 8 11" xfId="22090"/>
    <cellStyle name="Normal 2 3 3 2 2 8 2" xfId="22091"/>
    <cellStyle name="Normal 2 3 3 2 2 8 2 2" xfId="22092"/>
    <cellStyle name="Normal 2 3 3 2 2 8 3" xfId="22093"/>
    <cellStyle name="Normal 2 3 3 2 2 8 3 2" xfId="22094"/>
    <cellStyle name="Normal 2 3 3 2 2 8 4" xfId="22095"/>
    <cellStyle name="Normal 2 3 3 2 2 8 4 2" xfId="22096"/>
    <cellStyle name="Normal 2 3 3 2 2 8 5" xfId="22097"/>
    <cellStyle name="Normal 2 3 3 2 2 8 5 2" xfId="22098"/>
    <cellStyle name="Normal 2 3 3 2 2 8 6" xfId="22099"/>
    <cellStyle name="Normal 2 3 3 2 2 8 6 2" xfId="22100"/>
    <cellStyle name="Normal 2 3 3 2 2 8 7" xfId="22101"/>
    <cellStyle name="Normal 2 3 3 2 2 8 7 2" xfId="22102"/>
    <cellStyle name="Normal 2 3 3 2 2 8 8" xfId="22103"/>
    <cellStyle name="Normal 2 3 3 2 2 8 8 2" xfId="22104"/>
    <cellStyle name="Normal 2 3 3 2 2 8 9" xfId="22105"/>
    <cellStyle name="Normal 2 3 3 2 2 8 9 2" xfId="22106"/>
    <cellStyle name="Normal 2 3 3 2 2 9" xfId="22107"/>
    <cellStyle name="Normal 2 3 3 2 2 9 2" xfId="22108"/>
    <cellStyle name="Normal 2 3 3 2 3" xfId="22109"/>
    <cellStyle name="Normal 2 3 3 2 3 2" xfId="41961"/>
    <cellStyle name="Normal 2 3 3 2 4" xfId="22110"/>
    <cellStyle name="Normal 2 3 3 2 4 2" xfId="41962"/>
    <cellStyle name="Normal 2 3 3 2 5" xfId="22111"/>
    <cellStyle name="Normal 2 3 3 2 5 2" xfId="41963"/>
    <cellStyle name="Normal 2 3 3 2 6" xfId="22112"/>
    <cellStyle name="Normal 2 3 3 2 6 10" xfId="22113"/>
    <cellStyle name="Normal 2 3 3 2 6 10 2" xfId="22114"/>
    <cellStyle name="Normal 2 3 3 2 6 11" xfId="22115"/>
    <cellStyle name="Normal 2 3 3 2 6 11 2" xfId="22116"/>
    <cellStyle name="Normal 2 3 3 2 6 12" xfId="22117"/>
    <cellStyle name="Normal 2 3 3 2 6 12 2" xfId="22118"/>
    <cellStyle name="Normal 2 3 3 2 6 13" xfId="22119"/>
    <cellStyle name="Normal 2 3 3 2 6 13 2" xfId="22120"/>
    <cellStyle name="Normal 2 3 3 2 6 14" xfId="22121"/>
    <cellStyle name="Normal 2 3 3 2 6 14 2" xfId="22122"/>
    <cellStyle name="Normal 2 3 3 2 6 15" xfId="22123"/>
    <cellStyle name="Normal 2 3 3 2 6 15 2" xfId="22124"/>
    <cellStyle name="Normal 2 3 3 2 6 16" xfId="22125"/>
    <cellStyle name="Normal 2 3 3 2 6 16 2" xfId="22126"/>
    <cellStyle name="Normal 2 3 3 2 6 17" xfId="22127"/>
    <cellStyle name="Normal 2 3 3 2 6 2" xfId="22128"/>
    <cellStyle name="Normal 2 3 3 2 6 2 2" xfId="41964"/>
    <cellStyle name="Normal 2 3 3 2 6 3" xfId="22129"/>
    <cellStyle name="Normal 2 3 3 2 6 3 2" xfId="41965"/>
    <cellStyle name="Normal 2 3 3 2 6 4" xfId="22130"/>
    <cellStyle name="Normal 2 3 3 2 6 4 2" xfId="41966"/>
    <cellStyle name="Normal 2 3 3 2 6 5" xfId="22131"/>
    <cellStyle name="Normal 2 3 3 2 6 5 2" xfId="41967"/>
    <cellStyle name="Normal 2 3 3 2 6 6" xfId="22132"/>
    <cellStyle name="Normal 2 3 3 2 6 6 10" xfId="22133"/>
    <cellStyle name="Normal 2 3 3 2 6 6 10 2" xfId="22134"/>
    <cellStyle name="Normal 2 3 3 2 6 6 11" xfId="22135"/>
    <cellStyle name="Normal 2 3 3 2 6 6 11 2" xfId="22136"/>
    <cellStyle name="Normal 2 3 3 2 6 6 12" xfId="22137"/>
    <cellStyle name="Normal 2 3 3 2 6 6 2" xfId="22138"/>
    <cellStyle name="Normal 2 3 3 2 6 6 2 10" xfId="22139"/>
    <cellStyle name="Normal 2 3 3 2 6 6 2 10 2" xfId="22140"/>
    <cellStyle name="Normal 2 3 3 2 6 6 2 11" xfId="22141"/>
    <cellStyle name="Normal 2 3 3 2 6 6 2 2" xfId="22142"/>
    <cellStyle name="Normal 2 3 3 2 6 6 2 2 2" xfId="22143"/>
    <cellStyle name="Normal 2 3 3 2 6 6 2 3" xfId="22144"/>
    <cellStyle name="Normal 2 3 3 2 6 6 2 3 2" xfId="22145"/>
    <cellStyle name="Normal 2 3 3 2 6 6 2 4" xfId="22146"/>
    <cellStyle name="Normal 2 3 3 2 6 6 2 4 2" xfId="22147"/>
    <cellStyle name="Normal 2 3 3 2 6 6 2 5" xfId="22148"/>
    <cellStyle name="Normal 2 3 3 2 6 6 2 5 2" xfId="22149"/>
    <cellStyle name="Normal 2 3 3 2 6 6 2 6" xfId="22150"/>
    <cellStyle name="Normal 2 3 3 2 6 6 2 6 2" xfId="22151"/>
    <cellStyle name="Normal 2 3 3 2 6 6 2 7" xfId="22152"/>
    <cellStyle name="Normal 2 3 3 2 6 6 2 7 2" xfId="22153"/>
    <cellStyle name="Normal 2 3 3 2 6 6 2 8" xfId="22154"/>
    <cellStyle name="Normal 2 3 3 2 6 6 2 8 2" xfId="22155"/>
    <cellStyle name="Normal 2 3 3 2 6 6 2 9" xfId="22156"/>
    <cellStyle name="Normal 2 3 3 2 6 6 2 9 2" xfId="22157"/>
    <cellStyle name="Normal 2 3 3 2 6 6 3" xfId="22158"/>
    <cellStyle name="Normal 2 3 3 2 6 6 3 2" xfId="22159"/>
    <cellStyle name="Normal 2 3 3 2 6 6 4" xfId="22160"/>
    <cellStyle name="Normal 2 3 3 2 6 6 4 2" xfId="22161"/>
    <cellStyle name="Normal 2 3 3 2 6 6 5" xfId="22162"/>
    <cellStyle name="Normal 2 3 3 2 6 6 5 2" xfId="22163"/>
    <cellStyle name="Normal 2 3 3 2 6 6 6" xfId="22164"/>
    <cellStyle name="Normal 2 3 3 2 6 6 6 2" xfId="22165"/>
    <cellStyle name="Normal 2 3 3 2 6 6 7" xfId="22166"/>
    <cellStyle name="Normal 2 3 3 2 6 6 7 2" xfId="22167"/>
    <cellStyle name="Normal 2 3 3 2 6 6 8" xfId="22168"/>
    <cellStyle name="Normal 2 3 3 2 6 6 8 2" xfId="22169"/>
    <cellStyle name="Normal 2 3 3 2 6 6 9" xfId="22170"/>
    <cellStyle name="Normal 2 3 3 2 6 6 9 2" xfId="22171"/>
    <cellStyle name="Normal 2 3 3 2 6 7" xfId="22172"/>
    <cellStyle name="Normal 2 3 3 2 6 7 10" xfId="22173"/>
    <cellStyle name="Normal 2 3 3 2 6 7 10 2" xfId="22174"/>
    <cellStyle name="Normal 2 3 3 2 6 7 11" xfId="22175"/>
    <cellStyle name="Normal 2 3 3 2 6 7 2" xfId="22176"/>
    <cellStyle name="Normal 2 3 3 2 6 7 2 2" xfId="22177"/>
    <cellStyle name="Normal 2 3 3 2 6 7 3" xfId="22178"/>
    <cellStyle name="Normal 2 3 3 2 6 7 3 2" xfId="22179"/>
    <cellStyle name="Normal 2 3 3 2 6 7 4" xfId="22180"/>
    <cellStyle name="Normal 2 3 3 2 6 7 4 2" xfId="22181"/>
    <cellStyle name="Normal 2 3 3 2 6 7 5" xfId="22182"/>
    <cellStyle name="Normal 2 3 3 2 6 7 5 2" xfId="22183"/>
    <cellStyle name="Normal 2 3 3 2 6 7 6" xfId="22184"/>
    <cellStyle name="Normal 2 3 3 2 6 7 6 2" xfId="22185"/>
    <cellStyle name="Normal 2 3 3 2 6 7 7" xfId="22186"/>
    <cellStyle name="Normal 2 3 3 2 6 7 7 2" xfId="22187"/>
    <cellStyle name="Normal 2 3 3 2 6 7 8" xfId="22188"/>
    <cellStyle name="Normal 2 3 3 2 6 7 8 2" xfId="22189"/>
    <cellStyle name="Normal 2 3 3 2 6 7 9" xfId="22190"/>
    <cellStyle name="Normal 2 3 3 2 6 7 9 2" xfId="22191"/>
    <cellStyle name="Normal 2 3 3 2 6 8" xfId="22192"/>
    <cellStyle name="Normal 2 3 3 2 6 8 2" xfId="22193"/>
    <cellStyle name="Normal 2 3 3 2 6 9" xfId="22194"/>
    <cellStyle name="Normal 2 3 3 2 6 9 2" xfId="22195"/>
    <cellStyle name="Normal 2 3 3 2 7" xfId="22196"/>
    <cellStyle name="Normal 2 3 3 2 7 10" xfId="22197"/>
    <cellStyle name="Normal 2 3 3 2 7 10 2" xfId="22198"/>
    <cellStyle name="Normal 2 3 3 2 7 11" xfId="22199"/>
    <cellStyle name="Normal 2 3 3 2 7 11 2" xfId="22200"/>
    <cellStyle name="Normal 2 3 3 2 7 12" xfId="22201"/>
    <cellStyle name="Normal 2 3 3 2 7 12 2" xfId="22202"/>
    <cellStyle name="Normal 2 3 3 2 7 13" xfId="22203"/>
    <cellStyle name="Normal 2 3 3 2 7 2" xfId="22204"/>
    <cellStyle name="Normal 2 3 3 2 7 2 10" xfId="22205"/>
    <cellStyle name="Normal 2 3 3 2 7 2 10 2" xfId="22206"/>
    <cellStyle name="Normal 2 3 3 2 7 2 11" xfId="22207"/>
    <cellStyle name="Normal 2 3 3 2 7 2 11 2" xfId="22208"/>
    <cellStyle name="Normal 2 3 3 2 7 2 12" xfId="22209"/>
    <cellStyle name="Normal 2 3 3 2 7 2 2" xfId="22210"/>
    <cellStyle name="Normal 2 3 3 2 7 2 2 10" xfId="22211"/>
    <cellStyle name="Normal 2 3 3 2 7 2 2 10 2" xfId="22212"/>
    <cellStyle name="Normal 2 3 3 2 7 2 2 11" xfId="22213"/>
    <cellStyle name="Normal 2 3 3 2 7 2 2 2" xfId="22214"/>
    <cellStyle name="Normal 2 3 3 2 7 2 2 2 2" xfId="22215"/>
    <cellStyle name="Normal 2 3 3 2 7 2 2 3" xfId="22216"/>
    <cellStyle name="Normal 2 3 3 2 7 2 2 3 2" xfId="22217"/>
    <cellStyle name="Normal 2 3 3 2 7 2 2 4" xfId="22218"/>
    <cellStyle name="Normal 2 3 3 2 7 2 2 4 2" xfId="22219"/>
    <cellStyle name="Normal 2 3 3 2 7 2 2 5" xfId="22220"/>
    <cellStyle name="Normal 2 3 3 2 7 2 2 5 2" xfId="22221"/>
    <cellStyle name="Normal 2 3 3 2 7 2 2 6" xfId="22222"/>
    <cellStyle name="Normal 2 3 3 2 7 2 2 6 2" xfId="22223"/>
    <cellStyle name="Normal 2 3 3 2 7 2 2 7" xfId="22224"/>
    <cellStyle name="Normal 2 3 3 2 7 2 2 7 2" xfId="22225"/>
    <cellStyle name="Normal 2 3 3 2 7 2 2 8" xfId="22226"/>
    <cellStyle name="Normal 2 3 3 2 7 2 2 8 2" xfId="22227"/>
    <cellStyle name="Normal 2 3 3 2 7 2 2 9" xfId="22228"/>
    <cellStyle name="Normal 2 3 3 2 7 2 2 9 2" xfId="22229"/>
    <cellStyle name="Normal 2 3 3 2 7 2 3" xfId="22230"/>
    <cellStyle name="Normal 2 3 3 2 7 2 3 2" xfId="22231"/>
    <cellStyle name="Normal 2 3 3 2 7 2 4" xfId="22232"/>
    <cellStyle name="Normal 2 3 3 2 7 2 4 2" xfId="22233"/>
    <cellStyle name="Normal 2 3 3 2 7 2 5" xfId="22234"/>
    <cellStyle name="Normal 2 3 3 2 7 2 5 2" xfId="22235"/>
    <cellStyle name="Normal 2 3 3 2 7 2 6" xfId="22236"/>
    <cellStyle name="Normal 2 3 3 2 7 2 6 2" xfId="22237"/>
    <cellStyle name="Normal 2 3 3 2 7 2 7" xfId="22238"/>
    <cellStyle name="Normal 2 3 3 2 7 2 7 2" xfId="22239"/>
    <cellStyle name="Normal 2 3 3 2 7 2 8" xfId="22240"/>
    <cellStyle name="Normal 2 3 3 2 7 2 8 2" xfId="22241"/>
    <cellStyle name="Normal 2 3 3 2 7 2 9" xfId="22242"/>
    <cellStyle name="Normal 2 3 3 2 7 2 9 2" xfId="22243"/>
    <cellStyle name="Normal 2 3 3 2 7 3" xfId="22244"/>
    <cellStyle name="Normal 2 3 3 2 7 3 10" xfId="22245"/>
    <cellStyle name="Normal 2 3 3 2 7 3 10 2" xfId="22246"/>
    <cellStyle name="Normal 2 3 3 2 7 3 11" xfId="22247"/>
    <cellStyle name="Normal 2 3 3 2 7 3 2" xfId="22248"/>
    <cellStyle name="Normal 2 3 3 2 7 3 2 2" xfId="22249"/>
    <cellStyle name="Normal 2 3 3 2 7 3 3" xfId="22250"/>
    <cellStyle name="Normal 2 3 3 2 7 3 3 2" xfId="22251"/>
    <cellStyle name="Normal 2 3 3 2 7 3 4" xfId="22252"/>
    <cellStyle name="Normal 2 3 3 2 7 3 4 2" xfId="22253"/>
    <cellStyle name="Normal 2 3 3 2 7 3 5" xfId="22254"/>
    <cellStyle name="Normal 2 3 3 2 7 3 5 2" xfId="22255"/>
    <cellStyle name="Normal 2 3 3 2 7 3 6" xfId="22256"/>
    <cellStyle name="Normal 2 3 3 2 7 3 6 2" xfId="22257"/>
    <cellStyle name="Normal 2 3 3 2 7 3 7" xfId="22258"/>
    <cellStyle name="Normal 2 3 3 2 7 3 7 2" xfId="22259"/>
    <cellStyle name="Normal 2 3 3 2 7 3 8" xfId="22260"/>
    <cellStyle name="Normal 2 3 3 2 7 3 8 2" xfId="22261"/>
    <cellStyle name="Normal 2 3 3 2 7 3 9" xfId="22262"/>
    <cellStyle name="Normal 2 3 3 2 7 3 9 2" xfId="22263"/>
    <cellStyle name="Normal 2 3 3 2 7 4" xfId="22264"/>
    <cellStyle name="Normal 2 3 3 2 7 4 2" xfId="22265"/>
    <cellStyle name="Normal 2 3 3 2 7 5" xfId="22266"/>
    <cellStyle name="Normal 2 3 3 2 7 5 2" xfId="22267"/>
    <cellStyle name="Normal 2 3 3 2 7 6" xfId="22268"/>
    <cellStyle name="Normal 2 3 3 2 7 6 2" xfId="22269"/>
    <cellStyle name="Normal 2 3 3 2 7 7" xfId="22270"/>
    <cellStyle name="Normal 2 3 3 2 7 7 2" xfId="22271"/>
    <cellStyle name="Normal 2 3 3 2 7 8" xfId="22272"/>
    <cellStyle name="Normal 2 3 3 2 7 8 2" xfId="22273"/>
    <cellStyle name="Normal 2 3 3 2 7 9" xfId="22274"/>
    <cellStyle name="Normal 2 3 3 2 7 9 2" xfId="22275"/>
    <cellStyle name="Normal 2 3 3 2 8" xfId="22276"/>
    <cellStyle name="Normal 2 3 3 2 8 10" xfId="22277"/>
    <cellStyle name="Normal 2 3 3 2 8 10 2" xfId="22278"/>
    <cellStyle name="Normal 2 3 3 2 8 11" xfId="22279"/>
    <cellStyle name="Normal 2 3 3 2 8 11 2" xfId="22280"/>
    <cellStyle name="Normal 2 3 3 2 8 12" xfId="22281"/>
    <cellStyle name="Normal 2 3 3 2 8 12 2" xfId="22282"/>
    <cellStyle name="Normal 2 3 3 2 8 13" xfId="22283"/>
    <cellStyle name="Normal 2 3 3 2 8 2" xfId="22284"/>
    <cellStyle name="Normal 2 3 3 2 8 2 10" xfId="22285"/>
    <cellStyle name="Normal 2 3 3 2 8 2 10 2" xfId="22286"/>
    <cellStyle name="Normal 2 3 3 2 8 2 11" xfId="22287"/>
    <cellStyle name="Normal 2 3 3 2 8 2 11 2" xfId="22288"/>
    <cellStyle name="Normal 2 3 3 2 8 2 12" xfId="22289"/>
    <cellStyle name="Normal 2 3 3 2 8 2 2" xfId="22290"/>
    <cellStyle name="Normal 2 3 3 2 8 2 2 10" xfId="22291"/>
    <cellStyle name="Normal 2 3 3 2 8 2 2 10 2" xfId="22292"/>
    <cellStyle name="Normal 2 3 3 2 8 2 2 11" xfId="22293"/>
    <cellStyle name="Normal 2 3 3 2 8 2 2 2" xfId="22294"/>
    <cellStyle name="Normal 2 3 3 2 8 2 2 2 2" xfId="22295"/>
    <cellStyle name="Normal 2 3 3 2 8 2 2 3" xfId="22296"/>
    <cellStyle name="Normal 2 3 3 2 8 2 2 3 2" xfId="22297"/>
    <cellStyle name="Normal 2 3 3 2 8 2 2 4" xfId="22298"/>
    <cellStyle name="Normal 2 3 3 2 8 2 2 4 2" xfId="22299"/>
    <cellStyle name="Normal 2 3 3 2 8 2 2 5" xfId="22300"/>
    <cellStyle name="Normal 2 3 3 2 8 2 2 5 2" xfId="22301"/>
    <cellStyle name="Normal 2 3 3 2 8 2 2 6" xfId="22302"/>
    <cellStyle name="Normal 2 3 3 2 8 2 2 6 2" xfId="22303"/>
    <cellStyle name="Normal 2 3 3 2 8 2 2 7" xfId="22304"/>
    <cellStyle name="Normal 2 3 3 2 8 2 2 7 2" xfId="22305"/>
    <cellStyle name="Normal 2 3 3 2 8 2 2 8" xfId="22306"/>
    <cellStyle name="Normal 2 3 3 2 8 2 2 8 2" xfId="22307"/>
    <cellStyle name="Normal 2 3 3 2 8 2 2 9" xfId="22308"/>
    <cellStyle name="Normal 2 3 3 2 8 2 2 9 2" xfId="22309"/>
    <cellStyle name="Normal 2 3 3 2 8 2 3" xfId="22310"/>
    <cellStyle name="Normal 2 3 3 2 8 2 3 2" xfId="22311"/>
    <cellStyle name="Normal 2 3 3 2 8 2 4" xfId="22312"/>
    <cellStyle name="Normal 2 3 3 2 8 2 4 2" xfId="22313"/>
    <cellStyle name="Normal 2 3 3 2 8 2 5" xfId="22314"/>
    <cellStyle name="Normal 2 3 3 2 8 2 5 2" xfId="22315"/>
    <cellStyle name="Normal 2 3 3 2 8 2 6" xfId="22316"/>
    <cellStyle name="Normal 2 3 3 2 8 2 6 2" xfId="22317"/>
    <cellStyle name="Normal 2 3 3 2 8 2 7" xfId="22318"/>
    <cellStyle name="Normal 2 3 3 2 8 2 7 2" xfId="22319"/>
    <cellStyle name="Normal 2 3 3 2 8 2 8" xfId="22320"/>
    <cellStyle name="Normal 2 3 3 2 8 2 8 2" xfId="22321"/>
    <cellStyle name="Normal 2 3 3 2 8 2 9" xfId="22322"/>
    <cellStyle name="Normal 2 3 3 2 8 2 9 2" xfId="22323"/>
    <cellStyle name="Normal 2 3 3 2 8 3" xfId="22324"/>
    <cellStyle name="Normal 2 3 3 2 8 3 10" xfId="22325"/>
    <cellStyle name="Normal 2 3 3 2 8 3 10 2" xfId="22326"/>
    <cellStyle name="Normal 2 3 3 2 8 3 11" xfId="22327"/>
    <cellStyle name="Normal 2 3 3 2 8 3 2" xfId="22328"/>
    <cellStyle name="Normal 2 3 3 2 8 3 2 2" xfId="22329"/>
    <cellStyle name="Normal 2 3 3 2 8 3 3" xfId="22330"/>
    <cellStyle name="Normal 2 3 3 2 8 3 3 2" xfId="22331"/>
    <cellStyle name="Normal 2 3 3 2 8 3 4" xfId="22332"/>
    <cellStyle name="Normal 2 3 3 2 8 3 4 2" xfId="22333"/>
    <cellStyle name="Normal 2 3 3 2 8 3 5" xfId="22334"/>
    <cellStyle name="Normal 2 3 3 2 8 3 5 2" xfId="22335"/>
    <cellStyle name="Normal 2 3 3 2 8 3 6" xfId="22336"/>
    <cellStyle name="Normal 2 3 3 2 8 3 6 2" xfId="22337"/>
    <cellStyle name="Normal 2 3 3 2 8 3 7" xfId="22338"/>
    <cellStyle name="Normal 2 3 3 2 8 3 7 2" xfId="22339"/>
    <cellStyle name="Normal 2 3 3 2 8 3 8" xfId="22340"/>
    <cellStyle name="Normal 2 3 3 2 8 3 8 2" xfId="22341"/>
    <cellStyle name="Normal 2 3 3 2 8 3 9" xfId="22342"/>
    <cellStyle name="Normal 2 3 3 2 8 3 9 2" xfId="22343"/>
    <cellStyle name="Normal 2 3 3 2 8 4" xfId="22344"/>
    <cellStyle name="Normal 2 3 3 2 8 4 2" xfId="22345"/>
    <cellStyle name="Normal 2 3 3 2 8 5" xfId="22346"/>
    <cellStyle name="Normal 2 3 3 2 8 5 2" xfId="22347"/>
    <cellStyle name="Normal 2 3 3 2 8 6" xfId="22348"/>
    <cellStyle name="Normal 2 3 3 2 8 6 2" xfId="22349"/>
    <cellStyle name="Normal 2 3 3 2 8 7" xfId="22350"/>
    <cellStyle name="Normal 2 3 3 2 8 7 2" xfId="22351"/>
    <cellStyle name="Normal 2 3 3 2 8 8" xfId="22352"/>
    <cellStyle name="Normal 2 3 3 2 8 8 2" xfId="22353"/>
    <cellStyle name="Normal 2 3 3 2 8 9" xfId="22354"/>
    <cellStyle name="Normal 2 3 3 2 8 9 2" xfId="22355"/>
    <cellStyle name="Normal 2 3 3 2 9" xfId="22356"/>
    <cellStyle name="Normal 2 3 3 2 9 10" xfId="22357"/>
    <cellStyle name="Normal 2 3 3 2 9 10 2" xfId="22358"/>
    <cellStyle name="Normal 2 3 3 2 9 11" xfId="22359"/>
    <cellStyle name="Normal 2 3 3 2 9 11 2" xfId="22360"/>
    <cellStyle name="Normal 2 3 3 2 9 12" xfId="22361"/>
    <cellStyle name="Normal 2 3 3 2 9 12 2" xfId="22362"/>
    <cellStyle name="Normal 2 3 3 2 9 13" xfId="22363"/>
    <cellStyle name="Normal 2 3 3 2 9 2" xfId="22364"/>
    <cellStyle name="Normal 2 3 3 2 9 2 10" xfId="22365"/>
    <cellStyle name="Normal 2 3 3 2 9 2 10 2" xfId="22366"/>
    <cellStyle name="Normal 2 3 3 2 9 2 11" xfId="22367"/>
    <cellStyle name="Normal 2 3 3 2 9 2 11 2" xfId="22368"/>
    <cellStyle name="Normal 2 3 3 2 9 2 12" xfId="22369"/>
    <cellStyle name="Normal 2 3 3 2 9 2 2" xfId="22370"/>
    <cellStyle name="Normal 2 3 3 2 9 2 2 10" xfId="22371"/>
    <cellStyle name="Normal 2 3 3 2 9 2 2 10 2" xfId="22372"/>
    <cellStyle name="Normal 2 3 3 2 9 2 2 11" xfId="22373"/>
    <cellStyle name="Normal 2 3 3 2 9 2 2 2" xfId="22374"/>
    <cellStyle name="Normal 2 3 3 2 9 2 2 2 2" xfId="22375"/>
    <cellStyle name="Normal 2 3 3 2 9 2 2 3" xfId="22376"/>
    <cellStyle name="Normal 2 3 3 2 9 2 2 3 2" xfId="22377"/>
    <cellStyle name="Normal 2 3 3 2 9 2 2 4" xfId="22378"/>
    <cellStyle name="Normal 2 3 3 2 9 2 2 4 2" xfId="22379"/>
    <cellStyle name="Normal 2 3 3 2 9 2 2 5" xfId="22380"/>
    <cellStyle name="Normal 2 3 3 2 9 2 2 5 2" xfId="22381"/>
    <cellStyle name="Normal 2 3 3 2 9 2 2 6" xfId="22382"/>
    <cellStyle name="Normal 2 3 3 2 9 2 2 6 2" xfId="22383"/>
    <cellStyle name="Normal 2 3 3 2 9 2 2 7" xfId="22384"/>
    <cellStyle name="Normal 2 3 3 2 9 2 2 7 2" xfId="22385"/>
    <cellStyle name="Normal 2 3 3 2 9 2 2 8" xfId="22386"/>
    <cellStyle name="Normal 2 3 3 2 9 2 2 8 2" xfId="22387"/>
    <cellStyle name="Normal 2 3 3 2 9 2 2 9" xfId="22388"/>
    <cellStyle name="Normal 2 3 3 2 9 2 2 9 2" xfId="22389"/>
    <cellStyle name="Normal 2 3 3 2 9 2 3" xfId="22390"/>
    <cellStyle name="Normal 2 3 3 2 9 2 3 2" xfId="22391"/>
    <cellStyle name="Normal 2 3 3 2 9 2 4" xfId="22392"/>
    <cellStyle name="Normal 2 3 3 2 9 2 4 2" xfId="22393"/>
    <cellStyle name="Normal 2 3 3 2 9 2 5" xfId="22394"/>
    <cellStyle name="Normal 2 3 3 2 9 2 5 2" xfId="22395"/>
    <cellStyle name="Normal 2 3 3 2 9 2 6" xfId="22396"/>
    <cellStyle name="Normal 2 3 3 2 9 2 6 2" xfId="22397"/>
    <cellStyle name="Normal 2 3 3 2 9 2 7" xfId="22398"/>
    <cellStyle name="Normal 2 3 3 2 9 2 7 2" xfId="22399"/>
    <cellStyle name="Normal 2 3 3 2 9 2 8" xfId="22400"/>
    <cellStyle name="Normal 2 3 3 2 9 2 8 2" xfId="22401"/>
    <cellStyle name="Normal 2 3 3 2 9 2 9" xfId="22402"/>
    <cellStyle name="Normal 2 3 3 2 9 2 9 2" xfId="22403"/>
    <cellStyle name="Normal 2 3 3 2 9 3" xfId="22404"/>
    <cellStyle name="Normal 2 3 3 2 9 3 10" xfId="22405"/>
    <cellStyle name="Normal 2 3 3 2 9 3 10 2" xfId="22406"/>
    <cellStyle name="Normal 2 3 3 2 9 3 11" xfId="22407"/>
    <cellStyle name="Normal 2 3 3 2 9 3 2" xfId="22408"/>
    <cellStyle name="Normal 2 3 3 2 9 3 2 2" xfId="22409"/>
    <cellStyle name="Normal 2 3 3 2 9 3 3" xfId="22410"/>
    <cellStyle name="Normal 2 3 3 2 9 3 3 2" xfId="22411"/>
    <cellStyle name="Normal 2 3 3 2 9 3 4" xfId="22412"/>
    <cellStyle name="Normal 2 3 3 2 9 3 4 2" xfId="22413"/>
    <cellStyle name="Normal 2 3 3 2 9 3 5" xfId="22414"/>
    <cellStyle name="Normal 2 3 3 2 9 3 5 2" xfId="22415"/>
    <cellStyle name="Normal 2 3 3 2 9 3 6" xfId="22416"/>
    <cellStyle name="Normal 2 3 3 2 9 3 6 2" xfId="22417"/>
    <cellStyle name="Normal 2 3 3 2 9 3 7" xfId="22418"/>
    <cellStyle name="Normal 2 3 3 2 9 3 7 2" xfId="22419"/>
    <cellStyle name="Normal 2 3 3 2 9 3 8" xfId="22420"/>
    <cellStyle name="Normal 2 3 3 2 9 3 8 2" xfId="22421"/>
    <cellStyle name="Normal 2 3 3 2 9 3 9" xfId="22422"/>
    <cellStyle name="Normal 2 3 3 2 9 3 9 2" xfId="22423"/>
    <cellStyle name="Normal 2 3 3 2 9 4" xfId="22424"/>
    <cellStyle name="Normal 2 3 3 2 9 4 2" xfId="22425"/>
    <cellStyle name="Normal 2 3 3 2 9 5" xfId="22426"/>
    <cellStyle name="Normal 2 3 3 2 9 5 2" xfId="22427"/>
    <cellStyle name="Normal 2 3 3 2 9 6" xfId="22428"/>
    <cellStyle name="Normal 2 3 3 2 9 6 2" xfId="22429"/>
    <cellStyle name="Normal 2 3 3 2 9 7" xfId="22430"/>
    <cellStyle name="Normal 2 3 3 2 9 7 2" xfId="22431"/>
    <cellStyle name="Normal 2 3 3 2 9 8" xfId="22432"/>
    <cellStyle name="Normal 2 3 3 2 9 8 2" xfId="22433"/>
    <cellStyle name="Normal 2 3 3 2 9 9" xfId="22434"/>
    <cellStyle name="Normal 2 3 3 2 9 9 2" xfId="22435"/>
    <cellStyle name="Normal 2 3 3 3" xfId="22436"/>
    <cellStyle name="Normal 2 3 3 3 2" xfId="22437"/>
    <cellStyle name="Normal 2 3 3 3 2 10" xfId="22438"/>
    <cellStyle name="Normal 2 3 3 3 2 10 2" xfId="22439"/>
    <cellStyle name="Normal 2 3 3 3 2 11" xfId="22440"/>
    <cellStyle name="Normal 2 3 3 3 2 11 2" xfId="22441"/>
    <cellStyle name="Normal 2 3 3 3 2 12" xfId="22442"/>
    <cellStyle name="Normal 2 3 3 3 2 12 2" xfId="22443"/>
    <cellStyle name="Normal 2 3 3 3 2 13" xfId="22444"/>
    <cellStyle name="Normal 2 3 3 3 2 13 2" xfId="22445"/>
    <cellStyle name="Normal 2 3 3 3 2 14" xfId="22446"/>
    <cellStyle name="Normal 2 3 3 3 2 14 2" xfId="22447"/>
    <cellStyle name="Normal 2 3 3 3 2 15" xfId="22448"/>
    <cellStyle name="Normal 2 3 3 3 2 15 2" xfId="22449"/>
    <cellStyle name="Normal 2 3 3 3 2 16" xfId="22450"/>
    <cellStyle name="Normal 2 3 3 3 2 16 2" xfId="22451"/>
    <cellStyle name="Normal 2 3 3 3 2 17" xfId="22452"/>
    <cellStyle name="Normal 2 3 3 3 2 2" xfId="22453"/>
    <cellStyle name="Normal 2 3 3 3 2 2 2" xfId="22454"/>
    <cellStyle name="Normal 2 3 3 3 2 2 2 10" xfId="22455"/>
    <cellStyle name="Normal 2 3 3 3 2 2 2 10 2" xfId="22456"/>
    <cellStyle name="Normal 2 3 3 3 2 2 2 11" xfId="22457"/>
    <cellStyle name="Normal 2 3 3 3 2 2 2 11 2" xfId="22458"/>
    <cellStyle name="Normal 2 3 3 3 2 2 2 12" xfId="22459"/>
    <cellStyle name="Normal 2 3 3 3 2 2 2 12 2" xfId="22460"/>
    <cellStyle name="Normal 2 3 3 3 2 2 2 13" xfId="22461"/>
    <cellStyle name="Normal 2 3 3 3 2 2 2 2" xfId="22462"/>
    <cellStyle name="Normal 2 3 3 3 2 2 2 2 10" xfId="22463"/>
    <cellStyle name="Normal 2 3 3 3 2 2 2 2 10 2" xfId="22464"/>
    <cellStyle name="Normal 2 3 3 3 2 2 2 2 11" xfId="22465"/>
    <cellStyle name="Normal 2 3 3 3 2 2 2 2 11 2" xfId="22466"/>
    <cellStyle name="Normal 2 3 3 3 2 2 2 2 12" xfId="22467"/>
    <cellStyle name="Normal 2 3 3 3 2 2 2 2 2" xfId="22468"/>
    <cellStyle name="Normal 2 3 3 3 2 2 2 2 2 10" xfId="22469"/>
    <cellStyle name="Normal 2 3 3 3 2 2 2 2 2 10 2" xfId="22470"/>
    <cellStyle name="Normal 2 3 3 3 2 2 2 2 2 11" xfId="22471"/>
    <cellStyle name="Normal 2 3 3 3 2 2 2 2 2 2" xfId="22472"/>
    <cellStyle name="Normal 2 3 3 3 2 2 2 2 2 2 2" xfId="22473"/>
    <cellStyle name="Normal 2 3 3 3 2 2 2 2 2 3" xfId="22474"/>
    <cellStyle name="Normal 2 3 3 3 2 2 2 2 2 3 2" xfId="22475"/>
    <cellStyle name="Normal 2 3 3 3 2 2 2 2 2 4" xfId="22476"/>
    <cellStyle name="Normal 2 3 3 3 2 2 2 2 2 4 2" xfId="22477"/>
    <cellStyle name="Normal 2 3 3 3 2 2 2 2 2 5" xfId="22478"/>
    <cellStyle name="Normal 2 3 3 3 2 2 2 2 2 5 2" xfId="22479"/>
    <cellStyle name="Normal 2 3 3 3 2 2 2 2 2 6" xfId="22480"/>
    <cellStyle name="Normal 2 3 3 3 2 2 2 2 2 6 2" xfId="22481"/>
    <cellStyle name="Normal 2 3 3 3 2 2 2 2 2 7" xfId="22482"/>
    <cellStyle name="Normal 2 3 3 3 2 2 2 2 2 7 2" xfId="22483"/>
    <cellStyle name="Normal 2 3 3 3 2 2 2 2 2 8" xfId="22484"/>
    <cellStyle name="Normal 2 3 3 3 2 2 2 2 2 8 2" xfId="22485"/>
    <cellStyle name="Normal 2 3 3 3 2 2 2 2 2 9" xfId="22486"/>
    <cellStyle name="Normal 2 3 3 3 2 2 2 2 2 9 2" xfId="22487"/>
    <cellStyle name="Normal 2 3 3 3 2 2 2 2 3" xfId="22488"/>
    <cellStyle name="Normal 2 3 3 3 2 2 2 2 3 2" xfId="22489"/>
    <cellStyle name="Normal 2 3 3 3 2 2 2 2 4" xfId="22490"/>
    <cellStyle name="Normal 2 3 3 3 2 2 2 2 4 2" xfId="22491"/>
    <cellStyle name="Normal 2 3 3 3 2 2 2 2 5" xfId="22492"/>
    <cellStyle name="Normal 2 3 3 3 2 2 2 2 5 2" xfId="22493"/>
    <cellStyle name="Normal 2 3 3 3 2 2 2 2 6" xfId="22494"/>
    <cellStyle name="Normal 2 3 3 3 2 2 2 2 6 2" xfId="22495"/>
    <cellStyle name="Normal 2 3 3 3 2 2 2 2 7" xfId="22496"/>
    <cellStyle name="Normal 2 3 3 3 2 2 2 2 7 2" xfId="22497"/>
    <cellStyle name="Normal 2 3 3 3 2 2 2 2 8" xfId="22498"/>
    <cellStyle name="Normal 2 3 3 3 2 2 2 2 8 2" xfId="22499"/>
    <cellStyle name="Normal 2 3 3 3 2 2 2 2 9" xfId="22500"/>
    <cellStyle name="Normal 2 3 3 3 2 2 2 2 9 2" xfId="22501"/>
    <cellStyle name="Normal 2 3 3 3 2 2 2 3" xfId="22502"/>
    <cellStyle name="Normal 2 3 3 3 2 2 2 3 10" xfId="22503"/>
    <cellStyle name="Normal 2 3 3 3 2 2 2 3 10 2" xfId="22504"/>
    <cellStyle name="Normal 2 3 3 3 2 2 2 3 11" xfId="22505"/>
    <cellStyle name="Normal 2 3 3 3 2 2 2 3 2" xfId="22506"/>
    <cellStyle name="Normal 2 3 3 3 2 2 2 3 2 2" xfId="22507"/>
    <cellStyle name="Normal 2 3 3 3 2 2 2 3 3" xfId="22508"/>
    <cellStyle name="Normal 2 3 3 3 2 2 2 3 3 2" xfId="22509"/>
    <cellStyle name="Normal 2 3 3 3 2 2 2 3 4" xfId="22510"/>
    <cellStyle name="Normal 2 3 3 3 2 2 2 3 4 2" xfId="22511"/>
    <cellStyle name="Normal 2 3 3 3 2 2 2 3 5" xfId="22512"/>
    <cellStyle name="Normal 2 3 3 3 2 2 2 3 5 2" xfId="22513"/>
    <cellStyle name="Normal 2 3 3 3 2 2 2 3 6" xfId="22514"/>
    <cellStyle name="Normal 2 3 3 3 2 2 2 3 6 2" xfId="22515"/>
    <cellStyle name="Normal 2 3 3 3 2 2 2 3 7" xfId="22516"/>
    <cellStyle name="Normal 2 3 3 3 2 2 2 3 7 2" xfId="22517"/>
    <cellStyle name="Normal 2 3 3 3 2 2 2 3 8" xfId="22518"/>
    <cellStyle name="Normal 2 3 3 3 2 2 2 3 8 2" xfId="22519"/>
    <cellStyle name="Normal 2 3 3 3 2 2 2 3 9" xfId="22520"/>
    <cellStyle name="Normal 2 3 3 3 2 2 2 3 9 2" xfId="22521"/>
    <cellStyle name="Normal 2 3 3 3 2 2 2 4" xfId="22522"/>
    <cellStyle name="Normal 2 3 3 3 2 2 2 4 2" xfId="22523"/>
    <cellStyle name="Normal 2 3 3 3 2 2 2 5" xfId="22524"/>
    <cellStyle name="Normal 2 3 3 3 2 2 2 5 2" xfId="22525"/>
    <cellStyle name="Normal 2 3 3 3 2 2 2 6" xfId="22526"/>
    <cellStyle name="Normal 2 3 3 3 2 2 2 6 2" xfId="22527"/>
    <cellStyle name="Normal 2 3 3 3 2 2 2 7" xfId="22528"/>
    <cellStyle name="Normal 2 3 3 3 2 2 2 7 2" xfId="22529"/>
    <cellStyle name="Normal 2 3 3 3 2 2 2 8" xfId="22530"/>
    <cellStyle name="Normal 2 3 3 3 2 2 2 8 2" xfId="22531"/>
    <cellStyle name="Normal 2 3 3 3 2 2 2 9" xfId="22532"/>
    <cellStyle name="Normal 2 3 3 3 2 2 2 9 2" xfId="22533"/>
    <cellStyle name="Normal 2 3 3 3 2 2 3" xfId="22534"/>
    <cellStyle name="Normal 2 3 3 3 2 2 3 10" xfId="22535"/>
    <cellStyle name="Normal 2 3 3 3 2 2 3 10 2" xfId="22536"/>
    <cellStyle name="Normal 2 3 3 3 2 2 3 11" xfId="22537"/>
    <cellStyle name="Normal 2 3 3 3 2 2 3 11 2" xfId="22538"/>
    <cellStyle name="Normal 2 3 3 3 2 2 3 12" xfId="22539"/>
    <cellStyle name="Normal 2 3 3 3 2 2 3 12 2" xfId="22540"/>
    <cellStyle name="Normal 2 3 3 3 2 2 3 13" xfId="22541"/>
    <cellStyle name="Normal 2 3 3 3 2 2 3 2" xfId="22542"/>
    <cellStyle name="Normal 2 3 3 3 2 2 3 2 10" xfId="22543"/>
    <cellStyle name="Normal 2 3 3 3 2 2 3 2 10 2" xfId="22544"/>
    <cellStyle name="Normal 2 3 3 3 2 2 3 2 11" xfId="22545"/>
    <cellStyle name="Normal 2 3 3 3 2 2 3 2 11 2" xfId="22546"/>
    <cellStyle name="Normal 2 3 3 3 2 2 3 2 12" xfId="22547"/>
    <cellStyle name="Normal 2 3 3 3 2 2 3 2 2" xfId="22548"/>
    <cellStyle name="Normal 2 3 3 3 2 2 3 2 2 10" xfId="22549"/>
    <cellStyle name="Normal 2 3 3 3 2 2 3 2 2 10 2" xfId="22550"/>
    <cellStyle name="Normal 2 3 3 3 2 2 3 2 2 11" xfId="22551"/>
    <cellStyle name="Normal 2 3 3 3 2 2 3 2 2 2" xfId="22552"/>
    <cellStyle name="Normal 2 3 3 3 2 2 3 2 2 2 2" xfId="22553"/>
    <cellStyle name="Normal 2 3 3 3 2 2 3 2 2 3" xfId="22554"/>
    <cellStyle name="Normal 2 3 3 3 2 2 3 2 2 3 2" xfId="22555"/>
    <cellStyle name="Normal 2 3 3 3 2 2 3 2 2 4" xfId="22556"/>
    <cellStyle name="Normal 2 3 3 3 2 2 3 2 2 4 2" xfId="22557"/>
    <cellStyle name="Normal 2 3 3 3 2 2 3 2 2 5" xfId="22558"/>
    <cellStyle name="Normal 2 3 3 3 2 2 3 2 2 5 2" xfId="22559"/>
    <cellStyle name="Normal 2 3 3 3 2 2 3 2 2 6" xfId="22560"/>
    <cellStyle name="Normal 2 3 3 3 2 2 3 2 2 6 2" xfId="22561"/>
    <cellStyle name="Normal 2 3 3 3 2 2 3 2 2 7" xfId="22562"/>
    <cellStyle name="Normal 2 3 3 3 2 2 3 2 2 7 2" xfId="22563"/>
    <cellStyle name="Normal 2 3 3 3 2 2 3 2 2 8" xfId="22564"/>
    <cellStyle name="Normal 2 3 3 3 2 2 3 2 2 8 2" xfId="22565"/>
    <cellStyle name="Normal 2 3 3 3 2 2 3 2 2 9" xfId="22566"/>
    <cellStyle name="Normal 2 3 3 3 2 2 3 2 2 9 2" xfId="22567"/>
    <cellStyle name="Normal 2 3 3 3 2 2 3 2 3" xfId="22568"/>
    <cellStyle name="Normal 2 3 3 3 2 2 3 2 3 2" xfId="22569"/>
    <cellStyle name="Normal 2 3 3 3 2 2 3 2 4" xfId="22570"/>
    <cellStyle name="Normal 2 3 3 3 2 2 3 2 4 2" xfId="22571"/>
    <cellStyle name="Normal 2 3 3 3 2 2 3 2 5" xfId="22572"/>
    <cellStyle name="Normal 2 3 3 3 2 2 3 2 5 2" xfId="22573"/>
    <cellStyle name="Normal 2 3 3 3 2 2 3 2 6" xfId="22574"/>
    <cellStyle name="Normal 2 3 3 3 2 2 3 2 6 2" xfId="22575"/>
    <cellStyle name="Normal 2 3 3 3 2 2 3 2 7" xfId="22576"/>
    <cellStyle name="Normal 2 3 3 3 2 2 3 2 7 2" xfId="22577"/>
    <cellStyle name="Normal 2 3 3 3 2 2 3 2 8" xfId="22578"/>
    <cellStyle name="Normal 2 3 3 3 2 2 3 2 8 2" xfId="22579"/>
    <cellStyle name="Normal 2 3 3 3 2 2 3 2 9" xfId="22580"/>
    <cellStyle name="Normal 2 3 3 3 2 2 3 2 9 2" xfId="22581"/>
    <cellStyle name="Normal 2 3 3 3 2 2 3 3" xfId="22582"/>
    <cellStyle name="Normal 2 3 3 3 2 2 3 3 10" xfId="22583"/>
    <cellStyle name="Normal 2 3 3 3 2 2 3 3 10 2" xfId="22584"/>
    <cellStyle name="Normal 2 3 3 3 2 2 3 3 11" xfId="22585"/>
    <cellStyle name="Normal 2 3 3 3 2 2 3 3 2" xfId="22586"/>
    <cellStyle name="Normal 2 3 3 3 2 2 3 3 2 2" xfId="22587"/>
    <cellStyle name="Normal 2 3 3 3 2 2 3 3 3" xfId="22588"/>
    <cellStyle name="Normal 2 3 3 3 2 2 3 3 3 2" xfId="22589"/>
    <cellStyle name="Normal 2 3 3 3 2 2 3 3 4" xfId="22590"/>
    <cellStyle name="Normal 2 3 3 3 2 2 3 3 4 2" xfId="22591"/>
    <cellStyle name="Normal 2 3 3 3 2 2 3 3 5" xfId="22592"/>
    <cellStyle name="Normal 2 3 3 3 2 2 3 3 5 2" xfId="22593"/>
    <cellStyle name="Normal 2 3 3 3 2 2 3 3 6" xfId="22594"/>
    <cellStyle name="Normal 2 3 3 3 2 2 3 3 6 2" xfId="22595"/>
    <cellStyle name="Normal 2 3 3 3 2 2 3 3 7" xfId="22596"/>
    <cellStyle name="Normal 2 3 3 3 2 2 3 3 7 2" xfId="22597"/>
    <cellStyle name="Normal 2 3 3 3 2 2 3 3 8" xfId="22598"/>
    <cellStyle name="Normal 2 3 3 3 2 2 3 3 8 2" xfId="22599"/>
    <cellStyle name="Normal 2 3 3 3 2 2 3 3 9" xfId="22600"/>
    <cellStyle name="Normal 2 3 3 3 2 2 3 3 9 2" xfId="22601"/>
    <cellStyle name="Normal 2 3 3 3 2 2 3 4" xfId="22602"/>
    <cellStyle name="Normal 2 3 3 3 2 2 3 4 2" xfId="22603"/>
    <cellStyle name="Normal 2 3 3 3 2 2 3 5" xfId="22604"/>
    <cellStyle name="Normal 2 3 3 3 2 2 3 5 2" xfId="22605"/>
    <cellStyle name="Normal 2 3 3 3 2 2 3 6" xfId="22606"/>
    <cellStyle name="Normal 2 3 3 3 2 2 3 6 2" xfId="22607"/>
    <cellStyle name="Normal 2 3 3 3 2 2 3 7" xfId="22608"/>
    <cellStyle name="Normal 2 3 3 3 2 2 3 7 2" xfId="22609"/>
    <cellStyle name="Normal 2 3 3 3 2 2 3 8" xfId="22610"/>
    <cellStyle name="Normal 2 3 3 3 2 2 3 8 2" xfId="22611"/>
    <cellStyle name="Normal 2 3 3 3 2 2 3 9" xfId="22612"/>
    <cellStyle name="Normal 2 3 3 3 2 2 3 9 2" xfId="22613"/>
    <cellStyle name="Normal 2 3 3 3 2 2 4" xfId="22614"/>
    <cellStyle name="Normal 2 3 3 3 2 2 4 10" xfId="22615"/>
    <cellStyle name="Normal 2 3 3 3 2 2 4 10 2" xfId="22616"/>
    <cellStyle name="Normal 2 3 3 3 2 2 4 11" xfId="22617"/>
    <cellStyle name="Normal 2 3 3 3 2 2 4 11 2" xfId="22618"/>
    <cellStyle name="Normal 2 3 3 3 2 2 4 12" xfId="22619"/>
    <cellStyle name="Normal 2 3 3 3 2 2 4 12 2" xfId="22620"/>
    <cellStyle name="Normal 2 3 3 3 2 2 4 13" xfId="22621"/>
    <cellStyle name="Normal 2 3 3 3 2 2 4 2" xfId="22622"/>
    <cellStyle name="Normal 2 3 3 3 2 2 4 2 10" xfId="22623"/>
    <cellStyle name="Normal 2 3 3 3 2 2 4 2 10 2" xfId="22624"/>
    <cellStyle name="Normal 2 3 3 3 2 2 4 2 11" xfId="22625"/>
    <cellStyle name="Normal 2 3 3 3 2 2 4 2 11 2" xfId="22626"/>
    <cellStyle name="Normal 2 3 3 3 2 2 4 2 12" xfId="22627"/>
    <cellStyle name="Normal 2 3 3 3 2 2 4 2 2" xfId="22628"/>
    <cellStyle name="Normal 2 3 3 3 2 2 4 2 2 10" xfId="22629"/>
    <cellStyle name="Normal 2 3 3 3 2 2 4 2 2 10 2" xfId="22630"/>
    <cellStyle name="Normal 2 3 3 3 2 2 4 2 2 11" xfId="22631"/>
    <cellStyle name="Normal 2 3 3 3 2 2 4 2 2 2" xfId="22632"/>
    <cellStyle name="Normal 2 3 3 3 2 2 4 2 2 2 2" xfId="22633"/>
    <cellStyle name="Normal 2 3 3 3 2 2 4 2 2 3" xfId="22634"/>
    <cellStyle name="Normal 2 3 3 3 2 2 4 2 2 3 2" xfId="22635"/>
    <cellStyle name="Normal 2 3 3 3 2 2 4 2 2 4" xfId="22636"/>
    <cellStyle name="Normal 2 3 3 3 2 2 4 2 2 4 2" xfId="22637"/>
    <cellStyle name="Normal 2 3 3 3 2 2 4 2 2 5" xfId="22638"/>
    <cellStyle name="Normal 2 3 3 3 2 2 4 2 2 5 2" xfId="22639"/>
    <cellStyle name="Normal 2 3 3 3 2 2 4 2 2 6" xfId="22640"/>
    <cellStyle name="Normal 2 3 3 3 2 2 4 2 2 6 2" xfId="22641"/>
    <cellStyle name="Normal 2 3 3 3 2 2 4 2 2 7" xfId="22642"/>
    <cellStyle name="Normal 2 3 3 3 2 2 4 2 2 7 2" xfId="22643"/>
    <cellStyle name="Normal 2 3 3 3 2 2 4 2 2 8" xfId="22644"/>
    <cellStyle name="Normal 2 3 3 3 2 2 4 2 2 8 2" xfId="22645"/>
    <cellStyle name="Normal 2 3 3 3 2 2 4 2 2 9" xfId="22646"/>
    <cellStyle name="Normal 2 3 3 3 2 2 4 2 2 9 2" xfId="22647"/>
    <cellStyle name="Normal 2 3 3 3 2 2 4 2 3" xfId="22648"/>
    <cellStyle name="Normal 2 3 3 3 2 2 4 2 3 2" xfId="22649"/>
    <cellStyle name="Normal 2 3 3 3 2 2 4 2 4" xfId="22650"/>
    <cellStyle name="Normal 2 3 3 3 2 2 4 2 4 2" xfId="22651"/>
    <cellStyle name="Normal 2 3 3 3 2 2 4 2 5" xfId="22652"/>
    <cellStyle name="Normal 2 3 3 3 2 2 4 2 5 2" xfId="22653"/>
    <cellStyle name="Normal 2 3 3 3 2 2 4 2 6" xfId="22654"/>
    <cellStyle name="Normal 2 3 3 3 2 2 4 2 6 2" xfId="22655"/>
    <cellStyle name="Normal 2 3 3 3 2 2 4 2 7" xfId="22656"/>
    <cellStyle name="Normal 2 3 3 3 2 2 4 2 7 2" xfId="22657"/>
    <cellStyle name="Normal 2 3 3 3 2 2 4 2 8" xfId="22658"/>
    <cellStyle name="Normal 2 3 3 3 2 2 4 2 8 2" xfId="22659"/>
    <cellStyle name="Normal 2 3 3 3 2 2 4 2 9" xfId="22660"/>
    <cellStyle name="Normal 2 3 3 3 2 2 4 2 9 2" xfId="22661"/>
    <cellStyle name="Normal 2 3 3 3 2 2 4 3" xfId="22662"/>
    <cellStyle name="Normal 2 3 3 3 2 2 4 3 10" xfId="22663"/>
    <cellStyle name="Normal 2 3 3 3 2 2 4 3 10 2" xfId="22664"/>
    <cellStyle name="Normal 2 3 3 3 2 2 4 3 11" xfId="22665"/>
    <cellStyle name="Normal 2 3 3 3 2 2 4 3 2" xfId="22666"/>
    <cellStyle name="Normal 2 3 3 3 2 2 4 3 2 2" xfId="22667"/>
    <cellStyle name="Normal 2 3 3 3 2 2 4 3 3" xfId="22668"/>
    <cellStyle name="Normal 2 3 3 3 2 2 4 3 3 2" xfId="22669"/>
    <cellStyle name="Normal 2 3 3 3 2 2 4 3 4" xfId="22670"/>
    <cellStyle name="Normal 2 3 3 3 2 2 4 3 4 2" xfId="22671"/>
    <cellStyle name="Normal 2 3 3 3 2 2 4 3 5" xfId="22672"/>
    <cellStyle name="Normal 2 3 3 3 2 2 4 3 5 2" xfId="22673"/>
    <cellStyle name="Normal 2 3 3 3 2 2 4 3 6" xfId="22674"/>
    <cellStyle name="Normal 2 3 3 3 2 2 4 3 6 2" xfId="22675"/>
    <cellStyle name="Normal 2 3 3 3 2 2 4 3 7" xfId="22676"/>
    <cellStyle name="Normal 2 3 3 3 2 2 4 3 7 2" xfId="22677"/>
    <cellStyle name="Normal 2 3 3 3 2 2 4 3 8" xfId="22678"/>
    <cellStyle name="Normal 2 3 3 3 2 2 4 3 8 2" xfId="22679"/>
    <cellStyle name="Normal 2 3 3 3 2 2 4 3 9" xfId="22680"/>
    <cellStyle name="Normal 2 3 3 3 2 2 4 3 9 2" xfId="22681"/>
    <cellStyle name="Normal 2 3 3 3 2 2 4 4" xfId="22682"/>
    <cellStyle name="Normal 2 3 3 3 2 2 4 4 2" xfId="22683"/>
    <cellStyle name="Normal 2 3 3 3 2 2 4 5" xfId="22684"/>
    <cellStyle name="Normal 2 3 3 3 2 2 4 5 2" xfId="22685"/>
    <cellStyle name="Normal 2 3 3 3 2 2 4 6" xfId="22686"/>
    <cellStyle name="Normal 2 3 3 3 2 2 4 6 2" xfId="22687"/>
    <cellStyle name="Normal 2 3 3 3 2 2 4 7" xfId="22688"/>
    <cellStyle name="Normal 2 3 3 3 2 2 4 7 2" xfId="22689"/>
    <cellStyle name="Normal 2 3 3 3 2 2 4 8" xfId="22690"/>
    <cellStyle name="Normal 2 3 3 3 2 2 4 8 2" xfId="22691"/>
    <cellStyle name="Normal 2 3 3 3 2 2 4 9" xfId="22692"/>
    <cellStyle name="Normal 2 3 3 3 2 2 4 9 2" xfId="22693"/>
    <cellStyle name="Normal 2 3 3 3 2 2 5" xfId="22694"/>
    <cellStyle name="Normal 2 3 3 3 2 2 5 10" xfId="22695"/>
    <cellStyle name="Normal 2 3 3 3 2 2 5 10 2" xfId="22696"/>
    <cellStyle name="Normal 2 3 3 3 2 2 5 11" xfId="22697"/>
    <cellStyle name="Normal 2 3 3 3 2 2 5 11 2" xfId="22698"/>
    <cellStyle name="Normal 2 3 3 3 2 2 5 12" xfId="22699"/>
    <cellStyle name="Normal 2 3 3 3 2 2 5 12 2" xfId="22700"/>
    <cellStyle name="Normal 2 3 3 3 2 2 5 13" xfId="22701"/>
    <cellStyle name="Normal 2 3 3 3 2 2 5 2" xfId="22702"/>
    <cellStyle name="Normal 2 3 3 3 2 2 5 2 10" xfId="22703"/>
    <cellStyle name="Normal 2 3 3 3 2 2 5 2 10 2" xfId="22704"/>
    <cellStyle name="Normal 2 3 3 3 2 2 5 2 11" xfId="22705"/>
    <cellStyle name="Normal 2 3 3 3 2 2 5 2 11 2" xfId="22706"/>
    <cellStyle name="Normal 2 3 3 3 2 2 5 2 12" xfId="22707"/>
    <cellStyle name="Normal 2 3 3 3 2 2 5 2 2" xfId="22708"/>
    <cellStyle name="Normal 2 3 3 3 2 2 5 2 2 10" xfId="22709"/>
    <cellStyle name="Normal 2 3 3 3 2 2 5 2 2 10 2" xfId="22710"/>
    <cellStyle name="Normal 2 3 3 3 2 2 5 2 2 11" xfId="22711"/>
    <cellStyle name="Normal 2 3 3 3 2 2 5 2 2 2" xfId="22712"/>
    <cellStyle name="Normal 2 3 3 3 2 2 5 2 2 2 2" xfId="22713"/>
    <cellStyle name="Normal 2 3 3 3 2 2 5 2 2 3" xfId="22714"/>
    <cellStyle name="Normal 2 3 3 3 2 2 5 2 2 3 2" xfId="22715"/>
    <cellStyle name="Normal 2 3 3 3 2 2 5 2 2 4" xfId="22716"/>
    <cellStyle name="Normal 2 3 3 3 2 2 5 2 2 4 2" xfId="22717"/>
    <cellStyle name="Normal 2 3 3 3 2 2 5 2 2 5" xfId="22718"/>
    <cellStyle name="Normal 2 3 3 3 2 2 5 2 2 5 2" xfId="22719"/>
    <cellStyle name="Normal 2 3 3 3 2 2 5 2 2 6" xfId="22720"/>
    <cellStyle name="Normal 2 3 3 3 2 2 5 2 2 6 2" xfId="22721"/>
    <cellStyle name="Normal 2 3 3 3 2 2 5 2 2 7" xfId="22722"/>
    <cellStyle name="Normal 2 3 3 3 2 2 5 2 2 7 2" xfId="22723"/>
    <cellStyle name="Normal 2 3 3 3 2 2 5 2 2 8" xfId="22724"/>
    <cellStyle name="Normal 2 3 3 3 2 2 5 2 2 8 2" xfId="22725"/>
    <cellStyle name="Normal 2 3 3 3 2 2 5 2 2 9" xfId="22726"/>
    <cellStyle name="Normal 2 3 3 3 2 2 5 2 2 9 2" xfId="22727"/>
    <cellStyle name="Normal 2 3 3 3 2 2 5 2 3" xfId="22728"/>
    <cellStyle name="Normal 2 3 3 3 2 2 5 2 3 2" xfId="22729"/>
    <cellStyle name="Normal 2 3 3 3 2 2 5 2 4" xfId="22730"/>
    <cellStyle name="Normal 2 3 3 3 2 2 5 2 4 2" xfId="22731"/>
    <cellStyle name="Normal 2 3 3 3 2 2 5 2 5" xfId="22732"/>
    <cellStyle name="Normal 2 3 3 3 2 2 5 2 5 2" xfId="22733"/>
    <cellStyle name="Normal 2 3 3 3 2 2 5 2 6" xfId="22734"/>
    <cellStyle name="Normal 2 3 3 3 2 2 5 2 6 2" xfId="22735"/>
    <cellStyle name="Normal 2 3 3 3 2 2 5 2 7" xfId="22736"/>
    <cellStyle name="Normal 2 3 3 3 2 2 5 2 7 2" xfId="22737"/>
    <cellStyle name="Normal 2 3 3 3 2 2 5 2 8" xfId="22738"/>
    <cellStyle name="Normal 2 3 3 3 2 2 5 2 8 2" xfId="22739"/>
    <cellStyle name="Normal 2 3 3 3 2 2 5 2 9" xfId="22740"/>
    <cellStyle name="Normal 2 3 3 3 2 2 5 2 9 2" xfId="22741"/>
    <cellStyle name="Normal 2 3 3 3 2 2 5 3" xfId="22742"/>
    <cellStyle name="Normal 2 3 3 3 2 2 5 3 10" xfId="22743"/>
    <cellStyle name="Normal 2 3 3 3 2 2 5 3 10 2" xfId="22744"/>
    <cellStyle name="Normal 2 3 3 3 2 2 5 3 11" xfId="22745"/>
    <cellStyle name="Normal 2 3 3 3 2 2 5 3 2" xfId="22746"/>
    <cellStyle name="Normal 2 3 3 3 2 2 5 3 2 2" xfId="22747"/>
    <cellStyle name="Normal 2 3 3 3 2 2 5 3 3" xfId="22748"/>
    <cellStyle name="Normal 2 3 3 3 2 2 5 3 3 2" xfId="22749"/>
    <cellStyle name="Normal 2 3 3 3 2 2 5 3 4" xfId="22750"/>
    <cellStyle name="Normal 2 3 3 3 2 2 5 3 4 2" xfId="22751"/>
    <cellStyle name="Normal 2 3 3 3 2 2 5 3 5" xfId="22752"/>
    <cellStyle name="Normal 2 3 3 3 2 2 5 3 5 2" xfId="22753"/>
    <cellStyle name="Normal 2 3 3 3 2 2 5 3 6" xfId="22754"/>
    <cellStyle name="Normal 2 3 3 3 2 2 5 3 6 2" xfId="22755"/>
    <cellStyle name="Normal 2 3 3 3 2 2 5 3 7" xfId="22756"/>
    <cellStyle name="Normal 2 3 3 3 2 2 5 3 7 2" xfId="22757"/>
    <cellStyle name="Normal 2 3 3 3 2 2 5 3 8" xfId="22758"/>
    <cellStyle name="Normal 2 3 3 3 2 2 5 3 8 2" xfId="22759"/>
    <cellStyle name="Normal 2 3 3 3 2 2 5 3 9" xfId="22760"/>
    <cellStyle name="Normal 2 3 3 3 2 2 5 3 9 2" xfId="22761"/>
    <cellStyle name="Normal 2 3 3 3 2 2 5 4" xfId="22762"/>
    <cellStyle name="Normal 2 3 3 3 2 2 5 4 2" xfId="22763"/>
    <cellStyle name="Normal 2 3 3 3 2 2 5 5" xfId="22764"/>
    <cellStyle name="Normal 2 3 3 3 2 2 5 5 2" xfId="22765"/>
    <cellStyle name="Normal 2 3 3 3 2 2 5 6" xfId="22766"/>
    <cellStyle name="Normal 2 3 3 3 2 2 5 6 2" xfId="22767"/>
    <cellStyle name="Normal 2 3 3 3 2 2 5 7" xfId="22768"/>
    <cellStyle name="Normal 2 3 3 3 2 2 5 7 2" xfId="22769"/>
    <cellStyle name="Normal 2 3 3 3 2 2 5 8" xfId="22770"/>
    <cellStyle name="Normal 2 3 3 3 2 2 5 8 2" xfId="22771"/>
    <cellStyle name="Normal 2 3 3 3 2 2 5 9" xfId="22772"/>
    <cellStyle name="Normal 2 3 3 3 2 2 5 9 2" xfId="22773"/>
    <cellStyle name="Normal 2 3 3 3 2 2 6" xfId="41968"/>
    <cellStyle name="Normal 2 3 3 3 2 3" xfId="22774"/>
    <cellStyle name="Normal 2 3 3 3 2 3 2" xfId="41969"/>
    <cellStyle name="Normal 2 3 3 3 2 4" xfId="22775"/>
    <cellStyle name="Normal 2 3 3 3 2 4 2" xfId="41970"/>
    <cellStyle name="Normal 2 3 3 3 2 5" xfId="22776"/>
    <cellStyle name="Normal 2 3 3 3 2 5 2" xfId="41971"/>
    <cellStyle name="Normal 2 3 3 3 2 6" xfId="22777"/>
    <cellStyle name="Normal 2 3 3 3 2 6 10" xfId="22778"/>
    <cellStyle name="Normal 2 3 3 3 2 6 10 2" xfId="22779"/>
    <cellStyle name="Normal 2 3 3 3 2 6 11" xfId="22780"/>
    <cellStyle name="Normal 2 3 3 3 2 6 11 2" xfId="22781"/>
    <cellStyle name="Normal 2 3 3 3 2 6 12" xfId="22782"/>
    <cellStyle name="Normal 2 3 3 3 2 6 2" xfId="22783"/>
    <cellStyle name="Normal 2 3 3 3 2 6 2 10" xfId="22784"/>
    <cellStyle name="Normal 2 3 3 3 2 6 2 10 2" xfId="22785"/>
    <cellStyle name="Normal 2 3 3 3 2 6 2 11" xfId="22786"/>
    <cellStyle name="Normal 2 3 3 3 2 6 2 2" xfId="22787"/>
    <cellStyle name="Normal 2 3 3 3 2 6 2 2 2" xfId="22788"/>
    <cellStyle name="Normal 2 3 3 3 2 6 2 3" xfId="22789"/>
    <cellStyle name="Normal 2 3 3 3 2 6 2 3 2" xfId="22790"/>
    <cellStyle name="Normal 2 3 3 3 2 6 2 4" xfId="22791"/>
    <cellStyle name="Normal 2 3 3 3 2 6 2 4 2" xfId="22792"/>
    <cellStyle name="Normal 2 3 3 3 2 6 2 5" xfId="22793"/>
    <cellStyle name="Normal 2 3 3 3 2 6 2 5 2" xfId="22794"/>
    <cellStyle name="Normal 2 3 3 3 2 6 2 6" xfId="22795"/>
    <cellStyle name="Normal 2 3 3 3 2 6 2 6 2" xfId="22796"/>
    <cellStyle name="Normal 2 3 3 3 2 6 2 7" xfId="22797"/>
    <cellStyle name="Normal 2 3 3 3 2 6 2 7 2" xfId="22798"/>
    <cellStyle name="Normal 2 3 3 3 2 6 2 8" xfId="22799"/>
    <cellStyle name="Normal 2 3 3 3 2 6 2 8 2" xfId="22800"/>
    <cellStyle name="Normal 2 3 3 3 2 6 2 9" xfId="22801"/>
    <cellStyle name="Normal 2 3 3 3 2 6 2 9 2" xfId="22802"/>
    <cellStyle name="Normal 2 3 3 3 2 6 3" xfId="22803"/>
    <cellStyle name="Normal 2 3 3 3 2 6 3 2" xfId="22804"/>
    <cellStyle name="Normal 2 3 3 3 2 6 4" xfId="22805"/>
    <cellStyle name="Normal 2 3 3 3 2 6 4 2" xfId="22806"/>
    <cellStyle name="Normal 2 3 3 3 2 6 5" xfId="22807"/>
    <cellStyle name="Normal 2 3 3 3 2 6 5 2" xfId="22808"/>
    <cellStyle name="Normal 2 3 3 3 2 6 6" xfId="22809"/>
    <cellStyle name="Normal 2 3 3 3 2 6 6 2" xfId="22810"/>
    <cellStyle name="Normal 2 3 3 3 2 6 7" xfId="22811"/>
    <cellStyle name="Normal 2 3 3 3 2 6 7 2" xfId="22812"/>
    <cellStyle name="Normal 2 3 3 3 2 6 8" xfId="22813"/>
    <cellStyle name="Normal 2 3 3 3 2 6 8 2" xfId="22814"/>
    <cellStyle name="Normal 2 3 3 3 2 6 9" xfId="22815"/>
    <cellStyle name="Normal 2 3 3 3 2 6 9 2" xfId="22816"/>
    <cellStyle name="Normal 2 3 3 3 2 7" xfId="22817"/>
    <cellStyle name="Normal 2 3 3 3 2 7 10" xfId="22818"/>
    <cellStyle name="Normal 2 3 3 3 2 7 10 2" xfId="22819"/>
    <cellStyle name="Normal 2 3 3 3 2 7 11" xfId="22820"/>
    <cellStyle name="Normal 2 3 3 3 2 7 2" xfId="22821"/>
    <cellStyle name="Normal 2 3 3 3 2 7 2 2" xfId="22822"/>
    <cellStyle name="Normal 2 3 3 3 2 7 3" xfId="22823"/>
    <cellStyle name="Normal 2 3 3 3 2 7 3 2" xfId="22824"/>
    <cellStyle name="Normal 2 3 3 3 2 7 4" xfId="22825"/>
    <cellStyle name="Normal 2 3 3 3 2 7 4 2" xfId="22826"/>
    <cellStyle name="Normal 2 3 3 3 2 7 5" xfId="22827"/>
    <cellStyle name="Normal 2 3 3 3 2 7 5 2" xfId="22828"/>
    <cellStyle name="Normal 2 3 3 3 2 7 6" xfId="22829"/>
    <cellStyle name="Normal 2 3 3 3 2 7 6 2" xfId="22830"/>
    <cellStyle name="Normal 2 3 3 3 2 7 7" xfId="22831"/>
    <cellStyle name="Normal 2 3 3 3 2 7 7 2" xfId="22832"/>
    <cellStyle name="Normal 2 3 3 3 2 7 8" xfId="22833"/>
    <cellStyle name="Normal 2 3 3 3 2 7 8 2" xfId="22834"/>
    <cellStyle name="Normal 2 3 3 3 2 7 9" xfId="22835"/>
    <cellStyle name="Normal 2 3 3 3 2 7 9 2" xfId="22836"/>
    <cellStyle name="Normal 2 3 3 3 2 8" xfId="22837"/>
    <cellStyle name="Normal 2 3 3 3 2 8 2" xfId="22838"/>
    <cellStyle name="Normal 2 3 3 3 2 9" xfId="22839"/>
    <cellStyle name="Normal 2 3 3 3 2 9 2" xfId="22840"/>
    <cellStyle name="Normal 2 3 3 3 3" xfId="22841"/>
    <cellStyle name="Normal 2 3 3 3 3 10" xfId="22842"/>
    <cellStyle name="Normal 2 3 3 3 3 10 2" xfId="22843"/>
    <cellStyle name="Normal 2 3 3 3 3 11" xfId="22844"/>
    <cellStyle name="Normal 2 3 3 3 3 11 2" xfId="22845"/>
    <cellStyle name="Normal 2 3 3 3 3 12" xfId="22846"/>
    <cellStyle name="Normal 2 3 3 3 3 12 2" xfId="22847"/>
    <cellStyle name="Normal 2 3 3 3 3 13" xfId="22848"/>
    <cellStyle name="Normal 2 3 3 3 3 2" xfId="22849"/>
    <cellStyle name="Normal 2 3 3 3 3 2 10" xfId="22850"/>
    <cellStyle name="Normal 2 3 3 3 3 2 10 2" xfId="22851"/>
    <cellStyle name="Normal 2 3 3 3 3 2 11" xfId="22852"/>
    <cellStyle name="Normal 2 3 3 3 3 2 11 2" xfId="22853"/>
    <cellStyle name="Normal 2 3 3 3 3 2 12" xfId="22854"/>
    <cellStyle name="Normal 2 3 3 3 3 2 2" xfId="22855"/>
    <cellStyle name="Normal 2 3 3 3 3 2 2 10" xfId="22856"/>
    <cellStyle name="Normal 2 3 3 3 3 2 2 10 2" xfId="22857"/>
    <cellStyle name="Normal 2 3 3 3 3 2 2 11" xfId="22858"/>
    <cellStyle name="Normal 2 3 3 3 3 2 2 2" xfId="22859"/>
    <cellStyle name="Normal 2 3 3 3 3 2 2 2 2" xfId="22860"/>
    <cellStyle name="Normal 2 3 3 3 3 2 2 3" xfId="22861"/>
    <cellStyle name="Normal 2 3 3 3 3 2 2 3 2" xfId="22862"/>
    <cellStyle name="Normal 2 3 3 3 3 2 2 4" xfId="22863"/>
    <cellStyle name="Normal 2 3 3 3 3 2 2 4 2" xfId="22864"/>
    <cellStyle name="Normal 2 3 3 3 3 2 2 5" xfId="22865"/>
    <cellStyle name="Normal 2 3 3 3 3 2 2 5 2" xfId="22866"/>
    <cellStyle name="Normal 2 3 3 3 3 2 2 6" xfId="22867"/>
    <cellStyle name="Normal 2 3 3 3 3 2 2 6 2" xfId="22868"/>
    <cellStyle name="Normal 2 3 3 3 3 2 2 7" xfId="22869"/>
    <cellStyle name="Normal 2 3 3 3 3 2 2 7 2" xfId="22870"/>
    <cellStyle name="Normal 2 3 3 3 3 2 2 8" xfId="22871"/>
    <cellStyle name="Normal 2 3 3 3 3 2 2 8 2" xfId="22872"/>
    <cellStyle name="Normal 2 3 3 3 3 2 2 9" xfId="22873"/>
    <cellStyle name="Normal 2 3 3 3 3 2 2 9 2" xfId="22874"/>
    <cellStyle name="Normal 2 3 3 3 3 2 3" xfId="22875"/>
    <cellStyle name="Normal 2 3 3 3 3 2 3 2" xfId="22876"/>
    <cellStyle name="Normal 2 3 3 3 3 2 4" xfId="22877"/>
    <cellStyle name="Normal 2 3 3 3 3 2 4 2" xfId="22878"/>
    <cellStyle name="Normal 2 3 3 3 3 2 5" xfId="22879"/>
    <cellStyle name="Normal 2 3 3 3 3 2 5 2" xfId="22880"/>
    <cellStyle name="Normal 2 3 3 3 3 2 6" xfId="22881"/>
    <cellStyle name="Normal 2 3 3 3 3 2 6 2" xfId="22882"/>
    <cellStyle name="Normal 2 3 3 3 3 2 7" xfId="22883"/>
    <cellStyle name="Normal 2 3 3 3 3 2 7 2" xfId="22884"/>
    <cellStyle name="Normal 2 3 3 3 3 2 8" xfId="22885"/>
    <cellStyle name="Normal 2 3 3 3 3 2 8 2" xfId="22886"/>
    <cellStyle name="Normal 2 3 3 3 3 2 9" xfId="22887"/>
    <cellStyle name="Normal 2 3 3 3 3 2 9 2" xfId="22888"/>
    <cellStyle name="Normal 2 3 3 3 3 3" xfId="22889"/>
    <cellStyle name="Normal 2 3 3 3 3 3 10" xfId="22890"/>
    <cellStyle name="Normal 2 3 3 3 3 3 10 2" xfId="22891"/>
    <cellStyle name="Normal 2 3 3 3 3 3 11" xfId="22892"/>
    <cellStyle name="Normal 2 3 3 3 3 3 2" xfId="22893"/>
    <cellStyle name="Normal 2 3 3 3 3 3 2 2" xfId="22894"/>
    <cellStyle name="Normal 2 3 3 3 3 3 3" xfId="22895"/>
    <cellStyle name="Normal 2 3 3 3 3 3 3 2" xfId="22896"/>
    <cellStyle name="Normal 2 3 3 3 3 3 4" xfId="22897"/>
    <cellStyle name="Normal 2 3 3 3 3 3 4 2" xfId="22898"/>
    <cellStyle name="Normal 2 3 3 3 3 3 5" xfId="22899"/>
    <cellStyle name="Normal 2 3 3 3 3 3 5 2" xfId="22900"/>
    <cellStyle name="Normal 2 3 3 3 3 3 6" xfId="22901"/>
    <cellStyle name="Normal 2 3 3 3 3 3 6 2" xfId="22902"/>
    <cellStyle name="Normal 2 3 3 3 3 3 7" xfId="22903"/>
    <cellStyle name="Normal 2 3 3 3 3 3 7 2" xfId="22904"/>
    <cellStyle name="Normal 2 3 3 3 3 3 8" xfId="22905"/>
    <cellStyle name="Normal 2 3 3 3 3 3 8 2" xfId="22906"/>
    <cellStyle name="Normal 2 3 3 3 3 3 9" xfId="22907"/>
    <cellStyle name="Normal 2 3 3 3 3 3 9 2" xfId="22908"/>
    <cellStyle name="Normal 2 3 3 3 3 4" xfId="22909"/>
    <cellStyle name="Normal 2 3 3 3 3 4 2" xfId="22910"/>
    <cellStyle name="Normal 2 3 3 3 3 5" xfId="22911"/>
    <cellStyle name="Normal 2 3 3 3 3 5 2" xfId="22912"/>
    <cellStyle name="Normal 2 3 3 3 3 6" xfId="22913"/>
    <cellStyle name="Normal 2 3 3 3 3 6 2" xfId="22914"/>
    <cellStyle name="Normal 2 3 3 3 3 7" xfId="22915"/>
    <cellStyle name="Normal 2 3 3 3 3 7 2" xfId="22916"/>
    <cellStyle name="Normal 2 3 3 3 3 8" xfId="22917"/>
    <cellStyle name="Normal 2 3 3 3 3 8 2" xfId="22918"/>
    <cellStyle name="Normal 2 3 3 3 3 9" xfId="22919"/>
    <cellStyle name="Normal 2 3 3 3 3 9 2" xfId="22920"/>
    <cellStyle name="Normal 2 3 3 3 4" xfId="22921"/>
    <cellStyle name="Normal 2 3 3 3 4 10" xfId="22922"/>
    <cellStyle name="Normal 2 3 3 3 4 10 2" xfId="22923"/>
    <cellStyle name="Normal 2 3 3 3 4 11" xfId="22924"/>
    <cellStyle name="Normal 2 3 3 3 4 11 2" xfId="22925"/>
    <cellStyle name="Normal 2 3 3 3 4 12" xfId="22926"/>
    <cellStyle name="Normal 2 3 3 3 4 12 2" xfId="22927"/>
    <cellStyle name="Normal 2 3 3 3 4 13" xfId="22928"/>
    <cellStyle name="Normal 2 3 3 3 4 2" xfId="22929"/>
    <cellStyle name="Normal 2 3 3 3 4 2 10" xfId="22930"/>
    <cellStyle name="Normal 2 3 3 3 4 2 10 2" xfId="22931"/>
    <cellStyle name="Normal 2 3 3 3 4 2 11" xfId="22932"/>
    <cellStyle name="Normal 2 3 3 3 4 2 11 2" xfId="22933"/>
    <cellStyle name="Normal 2 3 3 3 4 2 12" xfId="22934"/>
    <cellStyle name="Normal 2 3 3 3 4 2 2" xfId="22935"/>
    <cellStyle name="Normal 2 3 3 3 4 2 2 10" xfId="22936"/>
    <cellStyle name="Normal 2 3 3 3 4 2 2 10 2" xfId="22937"/>
    <cellStyle name="Normal 2 3 3 3 4 2 2 11" xfId="22938"/>
    <cellStyle name="Normal 2 3 3 3 4 2 2 2" xfId="22939"/>
    <cellStyle name="Normal 2 3 3 3 4 2 2 2 2" xfId="22940"/>
    <cellStyle name="Normal 2 3 3 3 4 2 2 3" xfId="22941"/>
    <cellStyle name="Normal 2 3 3 3 4 2 2 3 2" xfId="22942"/>
    <cellStyle name="Normal 2 3 3 3 4 2 2 4" xfId="22943"/>
    <cellStyle name="Normal 2 3 3 3 4 2 2 4 2" xfId="22944"/>
    <cellStyle name="Normal 2 3 3 3 4 2 2 5" xfId="22945"/>
    <cellStyle name="Normal 2 3 3 3 4 2 2 5 2" xfId="22946"/>
    <cellStyle name="Normal 2 3 3 3 4 2 2 6" xfId="22947"/>
    <cellStyle name="Normal 2 3 3 3 4 2 2 6 2" xfId="22948"/>
    <cellStyle name="Normal 2 3 3 3 4 2 2 7" xfId="22949"/>
    <cellStyle name="Normal 2 3 3 3 4 2 2 7 2" xfId="22950"/>
    <cellStyle name="Normal 2 3 3 3 4 2 2 8" xfId="22951"/>
    <cellStyle name="Normal 2 3 3 3 4 2 2 8 2" xfId="22952"/>
    <cellStyle name="Normal 2 3 3 3 4 2 2 9" xfId="22953"/>
    <cellStyle name="Normal 2 3 3 3 4 2 2 9 2" xfId="22954"/>
    <cellStyle name="Normal 2 3 3 3 4 2 3" xfId="22955"/>
    <cellStyle name="Normal 2 3 3 3 4 2 3 2" xfId="22956"/>
    <cellStyle name="Normal 2 3 3 3 4 2 4" xfId="22957"/>
    <cellStyle name="Normal 2 3 3 3 4 2 4 2" xfId="22958"/>
    <cellStyle name="Normal 2 3 3 3 4 2 5" xfId="22959"/>
    <cellStyle name="Normal 2 3 3 3 4 2 5 2" xfId="22960"/>
    <cellStyle name="Normal 2 3 3 3 4 2 6" xfId="22961"/>
    <cellStyle name="Normal 2 3 3 3 4 2 6 2" xfId="22962"/>
    <cellStyle name="Normal 2 3 3 3 4 2 7" xfId="22963"/>
    <cellStyle name="Normal 2 3 3 3 4 2 7 2" xfId="22964"/>
    <cellStyle name="Normal 2 3 3 3 4 2 8" xfId="22965"/>
    <cellStyle name="Normal 2 3 3 3 4 2 8 2" xfId="22966"/>
    <cellStyle name="Normal 2 3 3 3 4 2 9" xfId="22967"/>
    <cellStyle name="Normal 2 3 3 3 4 2 9 2" xfId="22968"/>
    <cellStyle name="Normal 2 3 3 3 4 3" xfId="22969"/>
    <cellStyle name="Normal 2 3 3 3 4 3 10" xfId="22970"/>
    <cellStyle name="Normal 2 3 3 3 4 3 10 2" xfId="22971"/>
    <cellStyle name="Normal 2 3 3 3 4 3 11" xfId="22972"/>
    <cellStyle name="Normal 2 3 3 3 4 3 2" xfId="22973"/>
    <cellStyle name="Normal 2 3 3 3 4 3 2 2" xfId="22974"/>
    <cellStyle name="Normal 2 3 3 3 4 3 3" xfId="22975"/>
    <cellStyle name="Normal 2 3 3 3 4 3 3 2" xfId="22976"/>
    <cellStyle name="Normal 2 3 3 3 4 3 4" xfId="22977"/>
    <cellStyle name="Normal 2 3 3 3 4 3 4 2" xfId="22978"/>
    <cellStyle name="Normal 2 3 3 3 4 3 5" xfId="22979"/>
    <cellStyle name="Normal 2 3 3 3 4 3 5 2" xfId="22980"/>
    <cellStyle name="Normal 2 3 3 3 4 3 6" xfId="22981"/>
    <cellStyle name="Normal 2 3 3 3 4 3 6 2" xfId="22982"/>
    <cellStyle name="Normal 2 3 3 3 4 3 7" xfId="22983"/>
    <cellStyle name="Normal 2 3 3 3 4 3 7 2" xfId="22984"/>
    <cellStyle name="Normal 2 3 3 3 4 3 8" xfId="22985"/>
    <cellStyle name="Normal 2 3 3 3 4 3 8 2" xfId="22986"/>
    <cellStyle name="Normal 2 3 3 3 4 3 9" xfId="22987"/>
    <cellStyle name="Normal 2 3 3 3 4 3 9 2" xfId="22988"/>
    <cellStyle name="Normal 2 3 3 3 4 4" xfId="22989"/>
    <cellStyle name="Normal 2 3 3 3 4 4 2" xfId="22990"/>
    <cellStyle name="Normal 2 3 3 3 4 5" xfId="22991"/>
    <cellStyle name="Normal 2 3 3 3 4 5 2" xfId="22992"/>
    <cellStyle name="Normal 2 3 3 3 4 6" xfId="22993"/>
    <cellStyle name="Normal 2 3 3 3 4 6 2" xfId="22994"/>
    <cellStyle name="Normal 2 3 3 3 4 7" xfId="22995"/>
    <cellStyle name="Normal 2 3 3 3 4 7 2" xfId="22996"/>
    <cellStyle name="Normal 2 3 3 3 4 8" xfId="22997"/>
    <cellStyle name="Normal 2 3 3 3 4 8 2" xfId="22998"/>
    <cellStyle name="Normal 2 3 3 3 4 9" xfId="22999"/>
    <cellStyle name="Normal 2 3 3 3 4 9 2" xfId="23000"/>
    <cellStyle name="Normal 2 3 3 3 5" xfId="23001"/>
    <cellStyle name="Normal 2 3 3 3 5 10" xfId="23002"/>
    <cellStyle name="Normal 2 3 3 3 5 10 2" xfId="23003"/>
    <cellStyle name="Normal 2 3 3 3 5 11" xfId="23004"/>
    <cellStyle name="Normal 2 3 3 3 5 11 2" xfId="23005"/>
    <cellStyle name="Normal 2 3 3 3 5 12" xfId="23006"/>
    <cellStyle name="Normal 2 3 3 3 5 12 2" xfId="23007"/>
    <cellStyle name="Normal 2 3 3 3 5 13" xfId="23008"/>
    <cellStyle name="Normal 2 3 3 3 5 2" xfId="23009"/>
    <cellStyle name="Normal 2 3 3 3 5 2 10" xfId="23010"/>
    <cellStyle name="Normal 2 3 3 3 5 2 10 2" xfId="23011"/>
    <cellStyle name="Normal 2 3 3 3 5 2 11" xfId="23012"/>
    <cellStyle name="Normal 2 3 3 3 5 2 11 2" xfId="23013"/>
    <cellStyle name="Normal 2 3 3 3 5 2 12" xfId="23014"/>
    <cellStyle name="Normal 2 3 3 3 5 2 2" xfId="23015"/>
    <cellStyle name="Normal 2 3 3 3 5 2 2 10" xfId="23016"/>
    <cellStyle name="Normal 2 3 3 3 5 2 2 10 2" xfId="23017"/>
    <cellStyle name="Normal 2 3 3 3 5 2 2 11" xfId="23018"/>
    <cellStyle name="Normal 2 3 3 3 5 2 2 2" xfId="23019"/>
    <cellStyle name="Normal 2 3 3 3 5 2 2 2 2" xfId="23020"/>
    <cellStyle name="Normal 2 3 3 3 5 2 2 3" xfId="23021"/>
    <cellStyle name="Normal 2 3 3 3 5 2 2 3 2" xfId="23022"/>
    <cellStyle name="Normal 2 3 3 3 5 2 2 4" xfId="23023"/>
    <cellStyle name="Normal 2 3 3 3 5 2 2 4 2" xfId="23024"/>
    <cellStyle name="Normal 2 3 3 3 5 2 2 5" xfId="23025"/>
    <cellStyle name="Normal 2 3 3 3 5 2 2 5 2" xfId="23026"/>
    <cellStyle name="Normal 2 3 3 3 5 2 2 6" xfId="23027"/>
    <cellStyle name="Normal 2 3 3 3 5 2 2 6 2" xfId="23028"/>
    <cellStyle name="Normal 2 3 3 3 5 2 2 7" xfId="23029"/>
    <cellStyle name="Normal 2 3 3 3 5 2 2 7 2" xfId="23030"/>
    <cellStyle name="Normal 2 3 3 3 5 2 2 8" xfId="23031"/>
    <cellStyle name="Normal 2 3 3 3 5 2 2 8 2" xfId="23032"/>
    <cellStyle name="Normal 2 3 3 3 5 2 2 9" xfId="23033"/>
    <cellStyle name="Normal 2 3 3 3 5 2 2 9 2" xfId="23034"/>
    <cellStyle name="Normal 2 3 3 3 5 2 3" xfId="23035"/>
    <cellStyle name="Normal 2 3 3 3 5 2 3 2" xfId="23036"/>
    <cellStyle name="Normal 2 3 3 3 5 2 4" xfId="23037"/>
    <cellStyle name="Normal 2 3 3 3 5 2 4 2" xfId="23038"/>
    <cellStyle name="Normal 2 3 3 3 5 2 5" xfId="23039"/>
    <cellStyle name="Normal 2 3 3 3 5 2 5 2" xfId="23040"/>
    <cellStyle name="Normal 2 3 3 3 5 2 6" xfId="23041"/>
    <cellStyle name="Normal 2 3 3 3 5 2 6 2" xfId="23042"/>
    <cellStyle name="Normal 2 3 3 3 5 2 7" xfId="23043"/>
    <cellStyle name="Normal 2 3 3 3 5 2 7 2" xfId="23044"/>
    <cellStyle name="Normal 2 3 3 3 5 2 8" xfId="23045"/>
    <cellStyle name="Normal 2 3 3 3 5 2 8 2" xfId="23046"/>
    <cellStyle name="Normal 2 3 3 3 5 2 9" xfId="23047"/>
    <cellStyle name="Normal 2 3 3 3 5 2 9 2" xfId="23048"/>
    <cellStyle name="Normal 2 3 3 3 5 3" xfId="23049"/>
    <cellStyle name="Normal 2 3 3 3 5 3 10" xfId="23050"/>
    <cellStyle name="Normal 2 3 3 3 5 3 10 2" xfId="23051"/>
    <cellStyle name="Normal 2 3 3 3 5 3 11" xfId="23052"/>
    <cellStyle name="Normal 2 3 3 3 5 3 2" xfId="23053"/>
    <cellStyle name="Normal 2 3 3 3 5 3 2 2" xfId="23054"/>
    <cellStyle name="Normal 2 3 3 3 5 3 3" xfId="23055"/>
    <cellStyle name="Normal 2 3 3 3 5 3 3 2" xfId="23056"/>
    <cellStyle name="Normal 2 3 3 3 5 3 4" xfId="23057"/>
    <cellStyle name="Normal 2 3 3 3 5 3 4 2" xfId="23058"/>
    <cellStyle name="Normal 2 3 3 3 5 3 5" xfId="23059"/>
    <cellStyle name="Normal 2 3 3 3 5 3 5 2" xfId="23060"/>
    <cellStyle name="Normal 2 3 3 3 5 3 6" xfId="23061"/>
    <cellStyle name="Normal 2 3 3 3 5 3 6 2" xfId="23062"/>
    <cellStyle name="Normal 2 3 3 3 5 3 7" xfId="23063"/>
    <cellStyle name="Normal 2 3 3 3 5 3 7 2" xfId="23064"/>
    <cellStyle name="Normal 2 3 3 3 5 3 8" xfId="23065"/>
    <cellStyle name="Normal 2 3 3 3 5 3 8 2" xfId="23066"/>
    <cellStyle name="Normal 2 3 3 3 5 3 9" xfId="23067"/>
    <cellStyle name="Normal 2 3 3 3 5 3 9 2" xfId="23068"/>
    <cellStyle name="Normal 2 3 3 3 5 4" xfId="23069"/>
    <cellStyle name="Normal 2 3 3 3 5 4 2" xfId="23070"/>
    <cellStyle name="Normal 2 3 3 3 5 5" xfId="23071"/>
    <cellStyle name="Normal 2 3 3 3 5 5 2" xfId="23072"/>
    <cellStyle name="Normal 2 3 3 3 5 6" xfId="23073"/>
    <cellStyle name="Normal 2 3 3 3 5 6 2" xfId="23074"/>
    <cellStyle name="Normal 2 3 3 3 5 7" xfId="23075"/>
    <cellStyle name="Normal 2 3 3 3 5 7 2" xfId="23076"/>
    <cellStyle name="Normal 2 3 3 3 5 8" xfId="23077"/>
    <cellStyle name="Normal 2 3 3 3 5 8 2" xfId="23078"/>
    <cellStyle name="Normal 2 3 3 3 5 9" xfId="23079"/>
    <cellStyle name="Normal 2 3 3 3 5 9 2" xfId="23080"/>
    <cellStyle name="Normal 2 3 3 3 6" xfId="23081"/>
    <cellStyle name="Normal 2 3 3 3 6 10" xfId="23082"/>
    <cellStyle name="Normal 2 3 3 3 6 10 2" xfId="23083"/>
    <cellStyle name="Normal 2 3 3 3 6 11" xfId="23084"/>
    <cellStyle name="Normal 2 3 3 3 6 11 2" xfId="23085"/>
    <cellStyle name="Normal 2 3 3 3 6 12" xfId="23086"/>
    <cellStyle name="Normal 2 3 3 3 6 12 2" xfId="23087"/>
    <cellStyle name="Normal 2 3 3 3 6 13" xfId="23088"/>
    <cellStyle name="Normal 2 3 3 3 6 2" xfId="23089"/>
    <cellStyle name="Normal 2 3 3 3 6 2 10" xfId="23090"/>
    <cellStyle name="Normal 2 3 3 3 6 2 10 2" xfId="23091"/>
    <cellStyle name="Normal 2 3 3 3 6 2 11" xfId="23092"/>
    <cellStyle name="Normal 2 3 3 3 6 2 11 2" xfId="23093"/>
    <cellStyle name="Normal 2 3 3 3 6 2 12" xfId="23094"/>
    <cellStyle name="Normal 2 3 3 3 6 2 2" xfId="23095"/>
    <cellStyle name="Normal 2 3 3 3 6 2 2 10" xfId="23096"/>
    <cellStyle name="Normal 2 3 3 3 6 2 2 10 2" xfId="23097"/>
    <cellStyle name="Normal 2 3 3 3 6 2 2 11" xfId="23098"/>
    <cellStyle name="Normal 2 3 3 3 6 2 2 2" xfId="23099"/>
    <cellStyle name="Normal 2 3 3 3 6 2 2 2 2" xfId="23100"/>
    <cellStyle name="Normal 2 3 3 3 6 2 2 3" xfId="23101"/>
    <cellStyle name="Normal 2 3 3 3 6 2 2 3 2" xfId="23102"/>
    <cellStyle name="Normal 2 3 3 3 6 2 2 4" xfId="23103"/>
    <cellStyle name="Normal 2 3 3 3 6 2 2 4 2" xfId="23104"/>
    <cellStyle name="Normal 2 3 3 3 6 2 2 5" xfId="23105"/>
    <cellStyle name="Normal 2 3 3 3 6 2 2 5 2" xfId="23106"/>
    <cellStyle name="Normal 2 3 3 3 6 2 2 6" xfId="23107"/>
    <cellStyle name="Normal 2 3 3 3 6 2 2 6 2" xfId="23108"/>
    <cellStyle name="Normal 2 3 3 3 6 2 2 7" xfId="23109"/>
    <cellStyle name="Normal 2 3 3 3 6 2 2 7 2" xfId="23110"/>
    <cellStyle name="Normal 2 3 3 3 6 2 2 8" xfId="23111"/>
    <cellStyle name="Normal 2 3 3 3 6 2 2 8 2" xfId="23112"/>
    <cellStyle name="Normal 2 3 3 3 6 2 2 9" xfId="23113"/>
    <cellStyle name="Normal 2 3 3 3 6 2 2 9 2" xfId="23114"/>
    <cellStyle name="Normal 2 3 3 3 6 2 3" xfId="23115"/>
    <cellStyle name="Normal 2 3 3 3 6 2 3 2" xfId="23116"/>
    <cellStyle name="Normal 2 3 3 3 6 2 4" xfId="23117"/>
    <cellStyle name="Normal 2 3 3 3 6 2 4 2" xfId="23118"/>
    <cellStyle name="Normal 2 3 3 3 6 2 5" xfId="23119"/>
    <cellStyle name="Normal 2 3 3 3 6 2 5 2" xfId="23120"/>
    <cellStyle name="Normal 2 3 3 3 6 2 6" xfId="23121"/>
    <cellStyle name="Normal 2 3 3 3 6 2 6 2" xfId="23122"/>
    <cellStyle name="Normal 2 3 3 3 6 2 7" xfId="23123"/>
    <cellStyle name="Normal 2 3 3 3 6 2 7 2" xfId="23124"/>
    <cellStyle name="Normal 2 3 3 3 6 2 8" xfId="23125"/>
    <cellStyle name="Normal 2 3 3 3 6 2 8 2" xfId="23126"/>
    <cellStyle name="Normal 2 3 3 3 6 2 9" xfId="23127"/>
    <cellStyle name="Normal 2 3 3 3 6 2 9 2" xfId="23128"/>
    <cellStyle name="Normal 2 3 3 3 6 3" xfId="23129"/>
    <cellStyle name="Normal 2 3 3 3 6 3 10" xfId="23130"/>
    <cellStyle name="Normal 2 3 3 3 6 3 10 2" xfId="23131"/>
    <cellStyle name="Normal 2 3 3 3 6 3 11" xfId="23132"/>
    <cellStyle name="Normal 2 3 3 3 6 3 2" xfId="23133"/>
    <cellStyle name="Normal 2 3 3 3 6 3 2 2" xfId="23134"/>
    <cellStyle name="Normal 2 3 3 3 6 3 3" xfId="23135"/>
    <cellStyle name="Normal 2 3 3 3 6 3 3 2" xfId="23136"/>
    <cellStyle name="Normal 2 3 3 3 6 3 4" xfId="23137"/>
    <cellStyle name="Normal 2 3 3 3 6 3 4 2" xfId="23138"/>
    <cellStyle name="Normal 2 3 3 3 6 3 5" xfId="23139"/>
    <cellStyle name="Normal 2 3 3 3 6 3 5 2" xfId="23140"/>
    <cellStyle name="Normal 2 3 3 3 6 3 6" xfId="23141"/>
    <cellStyle name="Normal 2 3 3 3 6 3 6 2" xfId="23142"/>
    <cellStyle name="Normal 2 3 3 3 6 3 7" xfId="23143"/>
    <cellStyle name="Normal 2 3 3 3 6 3 7 2" xfId="23144"/>
    <cellStyle name="Normal 2 3 3 3 6 3 8" xfId="23145"/>
    <cellStyle name="Normal 2 3 3 3 6 3 8 2" xfId="23146"/>
    <cellStyle name="Normal 2 3 3 3 6 3 9" xfId="23147"/>
    <cellStyle name="Normal 2 3 3 3 6 3 9 2" xfId="23148"/>
    <cellStyle name="Normal 2 3 3 3 6 4" xfId="23149"/>
    <cellStyle name="Normal 2 3 3 3 6 4 2" xfId="23150"/>
    <cellStyle name="Normal 2 3 3 3 6 5" xfId="23151"/>
    <cellStyle name="Normal 2 3 3 3 6 5 2" xfId="23152"/>
    <cellStyle name="Normal 2 3 3 3 6 6" xfId="23153"/>
    <cellStyle name="Normal 2 3 3 3 6 6 2" xfId="23154"/>
    <cellStyle name="Normal 2 3 3 3 6 7" xfId="23155"/>
    <cellStyle name="Normal 2 3 3 3 6 7 2" xfId="23156"/>
    <cellStyle name="Normal 2 3 3 3 6 8" xfId="23157"/>
    <cellStyle name="Normal 2 3 3 3 6 8 2" xfId="23158"/>
    <cellStyle name="Normal 2 3 3 3 6 9" xfId="23159"/>
    <cellStyle name="Normal 2 3 3 3 6 9 2" xfId="23160"/>
    <cellStyle name="Normal 2 3 3 3 7" xfId="41972"/>
    <cellStyle name="Normal 2 3 3 4" xfId="23161"/>
    <cellStyle name="Normal 2 3 3 4 10" xfId="23162"/>
    <cellStyle name="Normal 2 3 3 4 10 2" xfId="23163"/>
    <cellStyle name="Normal 2 3 3 4 11" xfId="23164"/>
    <cellStyle name="Normal 2 3 3 4 11 2" xfId="23165"/>
    <cellStyle name="Normal 2 3 3 4 12" xfId="23166"/>
    <cellStyle name="Normal 2 3 3 4 12 2" xfId="23167"/>
    <cellStyle name="Normal 2 3 3 4 13" xfId="23168"/>
    <cellStyle name="Normal 2 3 3 4 2" xfId="23169"/>
    <cellStyle name="Normal 2 3 3 4 2 10" xfId="23170"/>
    <cellStyle name="Normal 2 3 3 4 2 10 2" xfId="23171"/>
    <cellStyle name="Normal 2 3 3 4 2 11" xfId="23172"/>
    <cellStyle name="Normal 2 3 3 4 2 11 2" xfId="23173"/>
    <cellStyle name="Normal 2 3 3 4 2 12" xfId="23174"/>
    <cellStyle name="Normal 2 3 3 4 2 2" xfId="23175"/>
    <cellStyle name="Normal 2 3 3 4 2 2 10" xfId="23176"/>
    <cellStyle name="Normal 2 3 3 4 2 2 10 2" xfId="23177"/>
    <cellStyle name="Normal 2 3 3 4 2 2 11" xfId="23178"/>
    <cellStyle name="Normal 2 3 3 4 2 2 2" xfId="23179"/>
    <cellStyle name="Normal 2 3 3 4 2 2 2 2" xfId="23180"/>
    <cellStyle name="Normal 2 3 3 4 2 2 3" xfId="23181"/>
    <cellStyle name="Normal 2 3 3 4 2 2 3 2" xfId="23182"/>
    <cellStyle name="Normal 2 3 3 4 2 2 4" xfId="23183"/>
    <cellStyle name="Normal 2 3 3 4 2 2 4 2" xfId="23184"/>
    <cellStyle name="Normal 2 3 3 4 2 2 5" xfId="23185"/>
    <cellStyle name="Normal 2 3 3 4 2 2 5 2" xfId="23186"/>
    <cellStyle name="Normal 2 3 3 4 2 2 6" xfId="23187"/>
    <cellStyle name="Normal 2 3 3 4 2 2 6 2" xfId="23188"/>
    <cellStyle name="Normal 2 3 3 4 2 2 7" xfId="23189"/>
    <cellStyle name="Normal 2 3 3 4 2 2 7 2" xfId="23190"/>
    <cellStyle name="Normal 2 3 3 4 2 2 8" xfId="23191"/>
    <cellStyle name="Normal 2 3 3 4 2 2 8 2" xfId="23192"/>
    <cellStyle name="Normal 2 3 3 4 2 2 9" xfId="23193"/>
    <cellStyle name="Normal 2 3 3 4 2 2 9 2" xfId="23194"/>
    <cellStyle name="Normal 2 3 3 4 2 3" xfId="23195"/>
    <cellStyle name="Normal 2 3 3 4 2 3 2" xfId="23196"/>
    <cellStyle name="Normal 2 3 3 4 2 4" xfId="23197"/>
    <cellStyle name="Normal 2 3 3 4 2 4 2" xfId="23198"/>
    <cellStyle name="Normal 2 3 3 4 2 5" xfId="23199"/>
    <cellStyle name="Normal 2 3 3 4 2 5 2" xfId="23200"/>
    <cellStyle name="Normal 2 3 3 4 2 6" xfId="23201"/>
    <cellStyle name="Normal 2 3 3 4 2 6 2" xfId="23202"/>
    <cellStyle name="Normal 2 3 3 4 2 7" xfId="23203"/>
    <cellStyle name="Normal 2 3 3 4 2 7 2" xfId="23204"/>
    <cellStyle name="Normal 2 3 3 4 2 8" xfId="23205"/>
    <cellStyle name="Normal 2 3 3 4 2 8 2" xfId="23206"/>
    <cellStyle name="Normal 2 3 3 4 2 9" xfId="23207"/>
    <cellStyle name="Normal 2 3 3 4 2 9 2" xfId="23208"/>
    <cellStyle name="Normal 2 3 3 4 3" xfId="23209"/>
    <cellStyle name="Normal 2 3 3 4 3 10" xfId="23210"/>
    <cellStyle name="Normal 2 3 3 4 3 10 2" xfId="23211"/>
    <cellStyle name="Normal 2 3 3 4 3 11" xfId="23212"/>
    <cellStyle name="Normal 2 3 3 4 3 2" xfId="23213"/>
    <cellStyle name="Normal 2 3 3 4 3 2 2" xfId="23214"/>
    <cellStyle name="Normal 2 3 3 4 3 3" xfId="23215"/>
    <cellStyle name="Normal 2 3 3 4 3 3 2" xfId="23216"/>
    <cellStyle name="Normal 2 3 3 4 3 4" xfId="23217"/>
    <cellStyle name="Normal 2 3 3 4 3 4 2" xfId="23218"/>
    <cellStyle name="Normal 2 3 3 4 3 5" xfId="23219"/>
    <cellStyle name="Normal 2 3 3 4 3 5 2" xfId="23220"/>
    <cellStyle name="Normal 2 3 3 4 3 6" xfId="23221"/>
    <cellStyle name="Normal 2 3 3 4 3 6 2" xfId="23222"/>
    <cellStyle name="Normal 2 3 3 4 3 7" xfId="23223"/>
    <cellStyle name="Normal 2 3 3 4 3 7 2" xfId="23224"/>
    <cellStyle name="Normal 2 3 3 4 3 8" xfId="23225"/>
    <cellStyle name="Normal 2 3 3 4 3 8 2" xfId="23226"/>
    <cellStyle name="Normal 2 3 3 4 3 9" xfId="23227"/>
    <cellStyle name="Normal 2 3 3 4 3 9 2" xfId="23228"/>
    <cellStyle name="Normal 2 3 3 4 4" xfId="23229"/>
    <cellStyle name="Normal 2 3 3 4 4 2" xfId="23230"/>
    <cellStyle name="Normal 2 3 3 4 5" xfId="23231"/>
    <cellStyle name="Normal 2 3 3 4 5 2" xfId="23232"/>
    <cellStyle name="Normal 2 3 3 4 6" xfId="23233"/>
    <cellStyle name="Normal 2 3 3 4 6 2" xfId="23234"/>
    <cellStyle name="Normal 2 3 3 4 7" xfId="23235"/>
    <cellStyle name="Normal 2 3 3 4 7 2" xfId="23236"/>
    <cellStyle name="Normal 2 3 3 4 8" xfId="23237"/>
    <cellStyle name="Normal 2 3 3 4 8 2" xfId="23238"/>
    <cellStyle name="Normal 2 3 3 4 9" xfId="23239"/>
    <cellStyle name="Normal 2 3 3 4 9 2" xfId="23240"/>
    <cellStyle name="Normal 2 3 3 5" xfId="23241"/>
    <cellStyle name="Normal 2 3 3 5 10" xfId="23242"/>
    <cellStyle name="Normal 2 3 3 5 10 2" xfId="23243"/>
    <cellStyle name="Normal 2 3 3 5 11" xfId="23244"/>
    <cellStyle name="Normal 2 3 3 5 11 2" xfId="23245"/>
    <cellStyle name="Normal 2 3 3 5 12" xfId="23246"/>
    <cellStyle name="Normal 2 3 3 5 12 2" xfId="23247"/>
    <cellStyle name="Normal 2 3 3 5 13" xfId="23248"/>
    <cellStyle name="Normal 2 3 3 5 2" xfId="23249"/>
    <cellStyle name="Normal 2 3 3 5 2 10" xfId="23250"/>
    <cellStyle name="Normal 2 3 3 5 2 10 2" xfId="23251"/>
    <cellStyle name="Normal 2 3 3 5 2 11" xfId="23252"/>
    <cellStyle name="Normal 2 3 3 5 2 11 2" xfId="23253"/>
    <cellStyle name="Normal 2 3 3 5 2 12" xfId="23254"/>
    <cellStyle name="Normal 2 3 3 5 2 2" xfId="23255"/>
    <cellStyle name="Normal 2 3 3 5 2 2 10" xfId="23256"/>
    <cellStyle name="Normal 2 3 3 5 2 2 10 2" xfId="23257"/>
    <cellStyle name="Normal 2 3 3 5 2 2 11" xfId="23258"/>
    <cellStyle name="Normal 2 3 3 5 2 2 2" xfId="23259"/>
    <cellStyle name="Normal 2 3 3 5 2 2 2 2" xfId="23260"/>
    <cellStyle name="Normal 2 3 3 5 2 2 3" xfId="23261"/>
    <cellStyle name="Normal 2 3 3 5 2 2 3 2" xfId="23262"/>
    <cellStyle name="Normal 2 3 3 5 2 2 4" xfId="23263"/>
    <cellStyle name="Normal 2 3 3 5 2 2 4 2" xfId="23264"/>
    <cellStyle name="Normal 2 3 3 5 2 2 5" xfId="23265"/>
    <cellStyle name="Normal 2 3 3 5 2 2 5 2" xfId="23266"/>
    <cellStyle name="Normal 2 3 3 5 2 2 6" xfId="23267"/>
    <cellStyle name="Normal 2 3 3 5 2 2 6 2" xfId="23268"/>
    <cellStyle name="Normal 2 3 3 5 2 2 7" xfId="23269"/>
    <cellStyle name="Normal 2 3 3 5 2 2 7 2" xfId="23270"/>
    <cellStyle name="Normal 2 3 3 5 2 2 8" xfId="23271"/>
    <cellStyle name="Normal 2 3 3 5 2 2 8 2" xfId="23272"/>
    <cellStyle name="Normal 2 3 3 5 2 2 9" xfId="23273"/>
    <cellStyle name="Normal 2 3 3 5 2 2 9 2" xfId="23274"/>
    <cellStyle name="Normal 2 3 3 5 2 3" xfId="23275"/>
    <cellStyle name="Normal 2 3 3 5 2 3 2" xfId="23276"/>
    <cellStyle name="Normal 2 3 3 5 2 4" xfId="23277"/>
    <cellStyle name="Normal 2 3 3 5 2 4 2" xfId="23278"/>
    <cellStyle name="Normal 2 3 3 5 2 5" xfId="23279"/>
    <cellStyle name="Normal 2 3 3 5 2 5 2" xfId="23280"/>
    <cellStyle name="Normal 2 3 3 5 2 6" xfId="23281"/>
    <cellStyle name="Normal 2 3 3 5 2 6 2" xfId="23282"/>
    <cellStyle name="Normal 2 3 3 5 2 7" xfId="23283"/>
    <cellStyle name="Normal 2 3 3 5 2 7 2" xfId="23284"/>
    <cellStyle name="Normal 2 3 3 5 2 8" xfId="23285"/>
    <cellStyle name="Normal 2 3 3 5 2 8 2" xfId="23286"/>
    <cellStyle name="Normal 2 3 3 5 2 9" xfId="23287"/>
    <cellStyle name="Normal 2 3 3 5 2 9 2" xfId="23288"/>
    <cellStyle name="Normal 2 3 3 5 3" xfId="23289"/>
    <cellStyle name="Normal 2 3 3 5 3 10" xfId="23290"/>
    <cellStyle name="Normal 2 3 3 5 3 10 2" xfId="23291"/>
    <cellStyle name="Normal 2 3 3 5 3 11" xfId="23292"/>
    <cellStyle name="Normal 2 3 3 5 3 2" xfId="23293"/>
    <cellStyle name="Normal 2 3 3 5 3 2 2" xfId="23294"/>
    <cellStyle name="Normal 2 3 3 5 3 3" xfId="23295"/>
    <cellStyle name="Normal 2 3 3 5 3 3 2" xfId="23296"/>
    <cellStyle name="Normal 2 3 3 5 3 4" xfId="23297"/>
    <cellStyle name="Normal 2 3 3 5 3 4 2" xfId="23298"/>
    <cellStyle name="Normal 2 3 3 5 3 5" xfId="23299"/>
    <cellStyle name="Normal 2 3 3 5 3 5 2" xfId="23300"/>
    <cellStyle name="Normal 2 3 3 5 3 6" xfId="23301"/>
    <cellStyle name="Normal 2 3 3 5 3 6 2" xfId="23302"/>
    <cellStyle name="Normal 2 3 3 5 3 7" xfId="23303"/>
    <cellStyle name="Normal 2 3 3 5 3 7 2" xfId="23304"/>
    <cellStyle name="Normal 2 3 3 5 3 8" xfId="23305"/>
    <cellStyle name="Normal 2 3 3 5 3 8 2" xfId="23306"/>
    <cellStyle name="Normal 2 3 3 5 3 9" xfId="23307"/>
    <cellStyle name="Normal 2 3 3 5 3 9 2" xfId="23308"/>
    <cellStyle name="Normal 2 3 3 5 4" xfId="23309"/>
    <cellStyle name="Normal 2 3 3 5 4 2" xfId="23310"/>
    <cellStyle name="Normal 2 3 3 5 5" xfId="23311"/>
    <cellStyle name="Normal 2 3 3 5 5 2" xfId="23312"/>
    <cellStyle name="Normal 2 3 3 5 6" xfId="23313"/>
    <cellStyle name="Normal 2 3 3 5 6 2" xfId="23314"/>
    <cellStyle name="Normal 2 3 3 5 7" xfId="23315"/>
    <cellStyle name="Normal 2 3 3 5 7 2" xfId="23316"/>
    <cellStyle name="Normal 2 3 3 5 8" xfId="23317"/>
    <cellStyle name="Normal 2 3 3 5 8 2" xfId="23318"/>
    <cellStyle name="Normal 2 3 3 5 9" xfId="23319"/>
    <cellStyle name="Normal 2 3 3 5 9 2" xfId="23320"/>
    <cellStyle name="Normal 2 3 3 6" xfId="23321"/>
    <cellStyle name="Normal 2 3 3 6 2" xfId="23322"/>
    <cellStyle name="Normal 2 3 3 6 2 10" xfId="23323"/>
    <cellStyle name="Normal 2 3 3 6 2 10 2" xfId="23324"/>
    <cellStyle name="Normal 2 3 3 6 2 11" xfId="23325"/>
    <cellStyle name="Normal 2 3 3 6 2 11 2" xfId="23326"/>
    <cellStyle name="Normal 2 3 3 6 2 12" xfId="23327"/>
    <cellStyle name="Normal 2 3 3 6 2 12 2" xfId="23328"/>
    <cellStyle name="Normal 2 3 3 6 2 13" xfId="23329"/>
    <cellStyle name="Normal 2 3 3 6 2 2" xfId="23330"/>
    <cellStyle name="Normal 2 3 3 6 2 2 10" xfId="23331"/>
    <cellStyle name="Normal 2 3 3 6 2 2 10 2" xfId="23332"/>
    <cellStyle name="Normal 2 3 3 6 2 2 11" xfId="23333"/>
    <cellStyle name="Normal 2 3 3 6 2 2 11 2" xfId="23334"/>
    <cellStyle name="Normal 2 3 3 6 2 2 12" xfId="23335"/>
    <cellStyle name="Normal 2 3 3 6 2 2 2" xfId="23336"/>
    <cellStyle name="Normal 2 3 3 6 2 2 2 10" xfId="23337"/>
    <cellStyle name="Normal 2 3 3 6 2 2 2 10 2" xfId="23338"/>
    <cellStyle name="Normal 2 3 3 6 2 2 2 11" xfId="23339"/>
    <cellStyle name="Normal 2 3 3 6 2 2 2 2" xfId="23340"/>
    <cellStyle name="Normal 2 3 3 6 2 2 2 2 2" xfId="23341"/>
    <cellStyle name="Normal 2 3 3 6 2 2 2 3" xfId="23342"/>
    <cellStyle name="Normal 2 3 3 6 2 2 2 3 2" xfId="23343"/>
    <cellStyle name="Normal 2 3 3 6 2 2 2 4" xfId="23344"/>
    <cellStyle name="Normal 2 3 3 6 2 2 2 4 2" xfId="23345"/>
    <cellStyle name="Normal 2 3 3 6 2 2 2 5" xfId="23346"/>
    <cellStyle name="Normal 2 3 3 6 2 2 2 5 2" xfId="23347"/>
    <cellStyle name="Normal 2 3 3 6 2 2 2 6" xfId="23348"/>
    <cellStyle name="Normal 2 3 3 6 2 2 2 6 2" xfId="23349"/>
    <cellStyle name="Normal 2 3 3 6 2 2 2 7" xfId="23350"/>
    <cellStyle name="Normal 2 3 3 6 2 2 2 7 2" xfId="23351"/>
    <cellStyle name="Normal 2 3 3 6 2 2 2 8" xfId="23352"/>
    <cellStyle name="Normal 2 3 3 6 2 2 2 8 2" xfId="23353"/>
    <cellStyle name="Normal 2 3 3 6 2 2 2 9" xfId="23354"/>
    <cellStyle name="Normal 2 3 3 6 2 2 2 9 2" xfId="23355"/>
    <cellStyle name="Normal 2 3 3 6 2 2 3" xfId="23356"/>
    <cellStyle name="Normal 2 3 3 6 2 2 3 2" xfId="23357"/>
    <cellStyle name="Normal 2 3 3 6 2 2 4" xfId="23358"/>
    <cellStyle name="Normal 2 3 3 6 2 2 4 2" xfId="23359"/>
    <cellStyle name="Normal 2 3 3 6 2 2 5" xfId="23360"/>
    <cellStyle name="Normal 2 3 3 6 2 2 5 2" xfId="23361"/>
    <cellStyle name="Normal 2 3 3 6 2 2 6" xfId="23362"/>
    <cellStyle name="Normal 2 3 3 6 2 2 6 2" xfId="23363"/>
    <cellStyle name="Normal 2 3 3 6 2 2 7" xfId="23364"/>
    <cellStyle name="Normal 2 3 3 6 2 2 7 2" xfId="23365"/>
    <cellStyle name="Normal 2 3 3 6 2 2 8" xfId="23366"/>
    <cellStyle name="Normal 2 3 3 6 2 2 8 2" xfId="23367"/>
    <cellStyle name="Normal 2 3 3 6 2 2 9" xfId="23368"/>
    <cellStyle name="Normal 2 3 3 6 2 2 9 2" xfId="23369"/>
    <cellStyle name="Normal 2 3 3 6 2 3" xfId="23370"/>
    <cellStyle name="Normal 2 3 3 6 2 3 10" xfId="23371"/>
    <cellStyle name="Normal 2 3 3 6 2 3 10 2" xfId="23372"/>
    <cellStyle name="Normal 2 3 3 6 2 3 11" xfId="23373"/>
    <cellStyle name="Normal 2 3 3 6 2 3 2" xfId="23374"/>
    <cellStyle name="Normal 2 3 3 6 2 3 2 2" xfId="23375"/>
    <cellStyle name="Normal 2 3 3 6 2 3 3" xfId="23376"/>
    <cellStyle name="Normal 2 3 3 6 2 3 3 2" xfId="23377"/>
    <cellStyle name="Normal 2 3 3 6 2 3 4" xfId="23378"/>
    <cellStyle name="Normal 2 3 3 6 2 3 4 2" xfId="23379"/>
    <cellStyle name="Normal 2 3 3 6 2 3 5" xfId="23380"/>
    <cellStyle name="Normal 2 3 3 6 2 3 5 2" xfId="23381"/>
    <cellStyle name="Normal 2 3 3 6 2 3 6" xfId="23382"/>
    <cellStyle name="Normal 2 3 3 6 2 3 6 2" xfId="23383"/>
    <cellStyle name="Normal 2 3 3 6 2 3 7" xfId="23384"/>
    <cellStyle name="Normal 2 3 3 6 2 3 7 2" xfId="23385"/>
    <cellStyle name="Normal 2 3 3 6 2 3 8" xfId="23386"/>
    <cellStyle name="Normal 2 3 3 6 2 3 8 2" xfId="23387"/>
    <cellStyle name="Normal 2 3 3 6 2 3 9" xfId="23388"/>
    <cellStyle name="Normal 2 3 3 6 2 3 9 2" xfId="23389"/>
    <cellStyle name="Normal 2 3 3 6 2 4" xfId="23390"/>
    <cellStyle name="Normal 2 3 3 6 2 4 2" xfId="23391"/>
    <cellStyle name="Normal 2 3 3 6 2 5" xfId="23392"/>
    <cellStyle name="Normal 2 3 3 6 2 5 2" xfId="23393"/>
    <cellStyle name="Normal 2 3 3 6 2 6" xfId="23394"/>
    <cellStyle name="Normal 2 3 3 6 2 6 2" xfId="23395"/>
    <cellStyle name="Normal 2 3 3 6 2 7" xfId="23396"/>
    <cellStyle name="Normal 2 3 3 6 2 7 2" xfId="23397"/>
    <cellStyle name="Normal 2 3 3 6 2 8" xfId="23398"/>
    <cellStyle name="Normal 2 3 3 6 2 8 2" xfId="23399"/>
    <cellStyle name="Normal 2 3 3 6 2 9" xfId="23400"/>
    <cellStyle name="Normal 2 3 3 6 2 9 2" xfId="23401"/>
    <cellStyle name="Normal 2 3 3 6 3" xfId="23402"/>
    <cellStyle name="Normal 2 3 3 6 3 10" xfId="23403"/>
    <cellStyle name="Normal 2 3 3 6 3 10 2" xfId="23404"/>
    <cellStyle name="Normal 2 3 3 6 3 11" xfId="23405"/>
    <cellStyle name="Normal 2 3 3 6 3 11 2" xfId="23406"/>
    <cellStyle name="Normal 2 3 3 6 3 12" xfId="23407"/>
    <cellStyle name="Normal 2 3 3 6 3 12 2" xfId="23408"/>
    <cellStyle name="Normal 2 3 3 6 3 13" xfId="23409"/>
    <cellStyle name="Normal 2 3 3 6 3 2" xfId="23410"/>
    <cellStyle name="Normal 2 3 3 6 3 2 10" xfId="23411"/>
    <cellStyle name="Normal 2 3 3 6 3 2 10 2" xfId="23412"/>
    <cellStyle name="Normal 2 3 3 6 3 2 11" xfId="23413"/>
    <cellStyle name="Normal 2 3 3 6 3 2 11 2" xfId="23414"/>
    <cellStyle name="Normal 2 3 3 6 3 2 12" xfId="23415"/>
    <cellStyle name="Normal 2 3 3 6 3 2 2" xfId="23416"/>
    <cellStyle name="Normal 2 3 3 6 3 2 2 10" xfId="23417"/>
    <cellStyle name="Normal 2 3 3 6 3 2 2 10 2" xfId="23418"/>
    <cellStyle name="Normal 2 3 3 6 3 2 2 11" xfId="23419"/>
    <cellStyle name="Normal 2 3 3 6 3 2 2 2" xfId="23420"/>
    <cellStyle name="Normal 2 3 3 6 3 2 2 2 2" xfId="23421"/>
    <cellStyle name="Normal 2 3 3 6 3 2 2 3" xfId="23422"/>
    <cellStyle name="Normal 2 3 3 6 3 2 2 3 2" xfId="23423"/>
    <cellStyle name="Normal 2 3 3 6 3 2 2 4" xfId="23424"/>
    <cellStyle name="Normal 2 3 3 6 3 2 2 4 2" xfId="23425"/>
    <cellStyle name="Normal 2 3 3 6 3 2 2 5" xfId="23426"/>
    <cellStyle name="Normal 2 3 3 6 3 2 2 5 2" xfId="23427"/>
    <cellStyle name="Normal 2 3 3 6 3 2 2 6" xfId="23428"/>
    <cellStyle name="Normal 2 3 3 6 3 2 2 6 2" xfId="23429"/>
    <cellStyle name="Normal 2 3 3 6 3 2 2 7" xfId="23430"/>
    <cellStyle name="Normal 2 3 3 6 3 2 2 7 2" xfId="23431"/>
    <cellStyle name="Normal 2 3 3 6 3 2 2 8" xfId="23432"/>
    <cellStyle name="Normal 2 3 3 6 3 2 2 8 2" xfId="23433"/>
    <cellStyle name="Normal 2 3 3 6 3 2 2 9" xfId="23434"/>
    <cellStyle name="Normal 2 3 3 6 3 2 2 9 2" xfId="23435"/>
    <cellStyle name="Normal 2 3 3 6 3 2 3" xfId="23436"/>
    <cellStyle name="Normal 2 3 3 6 3 2 3 2" xfId="23437"/>
    <cellStyle name="Normal 2 3 3 6 3 2 4" xfId="23438"/>
    <cellStyle name="Normal 2 3 3 6 3 2 4 2" xfId="23439"/>
    <cellStyle name="Normal 2 3 3 6 3 2 5" xfId="23440"/>
    <cellStyle name="Normal 2 3 3 6 3 2 5 2" xfId="23441"/>
    <cellStyle name="Normal 2 3 3 6 3 2 6" xfId="23442"/>
    <cellStyle name="Normal 2 3 3 6 3 2 6 2" xfId="23443"/>
    <cellStyle name="Normal 2 3 3 6 3 2 7" xfId="23444"/>
    <cellStyle name="Normal 2 3 3 6 3 2 7 2" xfId="23445"/>
    <cellStyle name="Normal 2 3 3 6 3 2 8" xfId="23446"/>
    <cellStyle name="Normal 2 3 3 6 3 2 8 2" xfId="23447"/>
    <cellStyle name="Normal 2 3 3 6 3 2 9" xfId="23448"/>
    <cellStyle name="Normal 2 3 3 6 3 2 9 2" xfId="23449"/>
    <cellStyle name="Normal 2 3 3 6 3 3" xfId="23450"/>
    <cellStyle name="Normal 2 3 3 6 3 3 10" xfId="23451"/>
    <cellStyle name="Normal 2 3 3 6 3 3 10 2" xfId="23452"/>
    <cellStyle name="Normal 2 3 3 6 3 3 11" xfId="23453"/>
    <cellStyle name="Normal 2 3 3 6 3 3 2" xfId="23454"/>
    <cellStyle name="Normal 2 3 3 6 3 3 2 2" xfId="23455"/>
    <cellStyle name="Normal 2 3 3 6 3 3 3" xfId="23456"/>
    <cellStyle name="Normal 2 3 3 6 3 3 3 2" xfId="23457"/>
    <cellStyle name="Normal 2 3 3 6 3 3 4" xfId="23458"/>
    <cellStyle name="Normal 2 3 3 6 3 3 4 2" xfId="23459"/>
    <cellStyle name="Normal 2 3 3 6 3 3 5" xfId="23460"/>
    <cellStyle name="Normal 2 3 3 6 3 3 5 2" xfId="23461"/>
    <cellStyle name="Normal 2 3 3 6 3 3 6" xfId="23462"/>
    <cellStyle name="Normal 2 3 3 6 3 3 6 2" xfId="23463"/>
    <cellStyle name="Normal 2 3 3 6 3 3 7" xfId="23464"/>
    <cellStyle name="Normal 2 3 3 6 3 3 7 2" xfId="23465"/>
    <cellStyle name="Normal 2 3 3 6 3 3 8" xfId="23466"/>
    <cellStyle name="Normal 2 3 3 6 3 3 8 2" xfId="23467"/>
    <cellStyle name="Normal 2 3 3 6 3 3 9" xfId="23468"/>
    <cellStyle name="Normal 2 3 3 6 3 3 9 2" xfId="23469"/>
    <cellStyle name="Normal 2 3 3 6 3 4" xfId="23470"/>
    <cellStyle name="Normal 2 3 3 6 3 4 2" xfId="23471"/>
    <cellStyle name="Normal 2 3 3 6 3 5" xfId="23472"/>
    <cellStyle name="Normal 2 3 3 6 3 5 2" xfId="23473"/>
    <cellStyle name="Normal 2 3 3 6 3 6" xfId="23474"/>
    <cellStyle name="Normal 2 3 3 6 3 6 2" xfId="23475"/>
    <cellStyle name="Normal 2 3 3 6 3 7" xfId="23476"/>
    <cellStyle name="Normal 2 3 3 6 3 7 2" xfId="23477"/>
    <cellStyle name="Normal 2 3 3 6 3 8" xfId="23478"/>
    <cellStyle name="Normal 2 3 3 6 3 8 2" xfId="23479"/>
    <cellStyle name="Normal 2 3 3 6 3 9" xfId="23480"/>
    <cellStyle name="Normal 2 3 3 6 3 9 2" xfId="23481"/>
    <cellStyle name="Normal 2 3 3 6 4" xfId="23482"/>
    <cellStyle name="Normal 2 3 3 6 4 10" xfId="23483"/>
    <cellStyle name="Normal 2 3 3 6 4 10 2" xfId="23484"/>
    <cellStyle name="Normal 2 3 3 6 4 11" xfId="23485"/>
    <cellStyle name="Normal 2 3 3 6 4 11 2" xfId="23486"/>
    <cellStyle name="Normal 2 3 3 6 4 12" xfId="23487"/>
    <cellStyle name="Normal 2 3 3 6 4 12 2" xfId="23488"/>
    <cellStyle name="Normal 2 3 3 6 4 13" xfId="23489"/>
    <cellStyle name="Normal 2 3 3 6 4 2" xfId="23490"/>
    <cellStyle name="Normal 2 3 3 6 4 2 10" xfId="23491"/>
    <cellStyle name="Normal 2 3 3 6 4 2 10 2" xfId="23492"/>
    <cellStyle name="Normal 2 3 3 6 4 2 11" xfId="23493"/>
    <cellStyle name="Normal 2 3 3 6 4 2 11 2" xfId="23494"/>
    <cellStyle name="Normal 2 3 3 6 4 2 12" xfId="23495"/>
    <cellStyle name="Normal 2 3 3 6 4 2 2" xfId="23496"/>
    <cellStyle name="Normal 2 3 3 6 4 2 2 10" xfId="23497"/>
    <cellStyle name="Normal 2 3 3 6 4 2 2 10 2" xfId="23498"/>
    <cellStyle name="Normal 2 3 3 6 4 2 2 11" xfId="23499"/>
    <cellStyle name="Normal 2 3 3 6 4 2 2 2" xfId="23500"/>
    <cellStyle name="Normal 2 3 3 6 4 2 2 2 2" xfId="23501"/>
    <cellStyle name="Normal 2 3 3 6 4 2 2 3" xfId="23502"/>
    <cellStyle name="Normal 2 3 3 6 4 2 2 3 2" xfId="23503"/>
    <cellStyle name="Normal 2 3 3 6 4 2 2 4" xfId="23504"/>
    <cellStyle name="Normal 2 3 3 6 4 2 2 4 2" xfId="23505"/>
    <cellStyle name="Normal 2 3 3 6 4 2 2 5" xfId="23506"/>
    <cellStyle name="Normal 2 3 3 6 4 2 2 5 2" xfId="23507"/>
    <cellStyle name="Normal 2 3 3 6 4 2 2 6" xfId="23508"/>
    <cellStyle name="Normal 2 3 3 6 4 2 2 6 2" xfId="23509"/>
    <cellStyle name="Normal 2 3 3 6 4 2 2 7" xfId="23510"/>
    <cellStyle name="Normal 2 3 3 6 4 2 2 7 2" xfId="23511"/>
    <cellStyle name="Normal 2 3 3 6 4 2 2 8" xfId="23512"/>
    <cellStyle name="Normal 2 3 3 6 4 2 2 8 2" xfId="23513"/>
    <cellStyle name="Normal 2 3 3 6 4 2 2 9" xfId="23514"/>
    <cellStyle name="Normal 2 3 3 6 4 2 2 9 2" xfId="23515"/>
    <cellStyle name="Normal 2 3 3 6 4 2 3" xfId="23516"/>
    <cellStyle name="Normal 2 3 3 6 4 2 3 2" xfId="23517"/>
    <cellStyle name="Normal 2 3 3 6 4 2 4" xfId="23518"/>
    <cellStyle name="Normal 2 3 3 6 4 2 4 2" xfId="23519"/>
    <cellStyle name="Normal 2 3 3 6 4 2 5" xfId="23520"/>
    <cellStyle name="Normal 2 3 3 6 4 2 5 2" xfId="23521"/>
    <cellStyle name="Normal 2 3 3 6 4 2 6" xfId="23522"/>
    <cellStyle name="Normal 2 3 3 6 4 2 6 2" xfId="23523"/>
    <cellStyle name="Normal 2 3 3 6 4 2 7" xfId="23524"/>
    <cellStyle name="Normal 2 3 3 6 4 2 7 2" xfId="23525"/>
    <cellStyle name="Normal 2 3 3 6 4 2 8" xfId="23526"/>
    <cellStyle name="Normal 2 3 3 6 4 2 8 2" xfId="23527"/>
    <cellStyle name="Normal 2 3 3 6 4 2 9" xfId="23528"/>
    <cellStyle name="Normal 2 3 3 6 4 2 9 2" xfId="23529"/>
    <cellStyle name="Normal 2 3 3 6 4 3" xfId="23530"/>
    <cellStyle name="Normal 2 3 3 6 4 3 10" xfId="23531"/>
    <cellStyle name="Normal 2 3 3 6 4 3 10 2" xfId="23532"/>
    <cellStyle name="Normal 2 3 3 6 4 3 11" xfId="23533"/>
    <cellStyle name="Normal 2 3 3 6 4 3 2" xfId="23534"/>
    <cellStyle name="Normal 2 3 3 6 4 3 2 2" xfId="23535"/>
    <cellStyle name="Normal 2 3 3 6 4 3 3" xfId="23536"/>
    <cellStyle name="Normal 2 3 3 6 4 3 3 2" xfId="23537"/>
    <cellStyle name="Normal 2 3 3 6 4 3 4" xfId="23538"/>
    <cellStyle name="Normal 2 3 3 6 4 3 4 2" xfId="23539"/>
    <cellStyle name="Normal 2 3 3 6 4 3 5" xfId="23540"/>
    <cellStyle name="Normal 2 3 3 6 4 3 5 2" xfId="23541"/>
    <cellStyle name="Normal 2 3 3 6 4 3 6" xfId="23542"/>
    <cellStyle name="Normal 2 3 3 6 4 3 6 2" xfId="23543"/>
    <cellStyle name="Normal 2 3 3 6 4 3 7" xfId="23544"/>
    <cellStyle name="Normal 2 3 3 6 4 3 7 2" xfId="23545"/>
    <cellStyle name="Normal 2 3 3 6 4 3 8" xfId="23546"/>
    <cellStyle name="Normal 2 3 3 6 4 3 8 2" xfId="23547"/>
    <cellStyle name="Normal 2 3 3 6 4 3 9" xfId="23548"/>
    <cellStyle name="Normal 2 3 3 6 4 3 9 2" xfId="23549"/>
    <cellStyle name="Normal 2 3 3 6 4 4" xfId="23550"/>
    <cellStyle name="Normal 2 3 3 6 4 4 2" xfId="23551"/>
    <cellStyle name="Normal 2 3 3 6 4 5" xfId="23552"/>
    <cellStyle name="Normal 2 3 3 6 4 5 2" xfId="23553"/>
    <cellStyle name="Normal 2 3 3 6 4 6" xfId="23554"/>
    <cellStyle name="Normal 2 3 3 6 4 6 2" xfId="23555"/>
    <cellStyle name="Normal 2 3 3 6 4 7" xfId="23556"/>
    <cellStyle name="Normal 2 3 3 6 4 7 2" xfId="23557"/>
    <cellStyle name="Normal 2 3 3 6 4 8" xfId="23558"/>
    <cellStyle name="Normal 2 3 3 6 4 8 2" xfId="23559"/>
    <cellStyle name="Normal 2 3 3 6 4 9" xfId="23560"/>
    <cellStyle name="Normal 2 3 3 6 4 9 2" xfId="23561"/>
    <cellStyle name="Normal 2 3 3 6 5" xfId="23562"/>
    <cellStyle name="Normal 2 3 3 6 5 10" xfId="23563"/>
    <cellStyle name="Normal 2 3 3 6 5 10 2" xfId="23564"/>
    <cellStyle name="Normal 2 3 3 6 5 11" xfId="23565"/>
    <cellStyle name="Normal 2 3 3 6 5 11 2" xfId="23566"/>
    <cellStyle name="Normal 2 3 3 6 5 12" xfId="23567"/>
    <cellStyle name="Normal 2 3 3 6 5 12 2" xfId="23568"/>
    <cellStyle name="Normal 2 3 3 6 5 13" xfId="23569"/>
    <cellStyle name="Normal 2 3 3 6 5 2" xfId="23570"/>
    <cellStyle name="Normal 2 3 3 6 5 2 10" xfId="23571"/>
    <cellStyle name="Normal 2 3 3 6 5 2 10 2" xfId="23572"/>
    <cellStyle name="Normal 2 3 3 6 5 2 11" xfId="23573"/>
    <cellStyle name="Normal 2 3 3 6 5 2 11 2" xfId="23574"/>
    <cellStyle name="Normal 2 3 3 6 5 2 12" xfId="23575"/>
    <cellStyle name="Normal 2 3 3 6 5 2 2" xfId="23576"/>
    <cellStyle name="Normal 2 3 3 6 5 2 2 10" xfId="23577"/>
    <cellStyle name="Normal 2 3 3 6 5 2 2 10 2" xfId="23578"/>
    <cellStyle name="Normal 2 3 3 6 5 2 2 11" xfId="23579"/>
    <cellStyle name="Normal 2 3 3 6 5 2 2 2" xfId="23580"/>
    <cellStyle name="Normal 2 3 3 6 5 2 2 2 2" xfId="23581"/>
    <cellStyle name="Normal 2 3 3 6 5 2 2 3" xfId="23582"/>
    <cellStyle name="Normal 2 3 3 6 5 2 2 3 2" xfId="23583"/>
    <cellStyle name="Normal 2 3 3 6 5 2 2 4" xfId="23584"/>
    <cellStyle name="Normal 2 3 3 6 5 2 2 4 2" xfId="23585"/>
    <cellStyle name="Normal 2 3 3 6 5 2 2 5" xfId="23586"/>
    <cellStyle name="Normal 2 3 3 6 5 2 2 5 2" xfId="23587"/>
    <cellStyle name="Normal 2 3 3 6 5 2 2 6" xfId="23588"/>
    <cellStyle name="Normal 2 3 3 6 5 2 2 6 2" xfId="23589"/>
    <cellStyle name="Normal 2 3 3 6 5 2 2 7" xfId="23590"/>
    <cellStyle name="Normal 2 3 3 6 5 2 2 7 2" xfId="23591"/>
    <cellStyle name="Normal 2 3 3 6 5 2 2 8" xfId="23592"/>
    <cellStyle name="Normal 2 3 3 6 5 2 2 8 2" xfId="23593"/>
    <cellStyle name="Normal 2 3 3 6 5 2 2 9" xfId="23594"/>
    <cellStyle name="Normal 2 3 3 6 5 2 2 9 2" xfId="23595"/>
    <cellStyle name="Normal 2 3 3 6 5 2 3" xfId="23596"/>
    <cellStyle name="Normal 2 3 3 6 5 2 3 2" xfId="23597"/>
    <cellStyle name="Normal 2 3 3 6 5 2 4" xfId="23598"/>
    <cellStyle name="Normal 2 3 3 6 5 2 4 2" xfId="23599"/>
    <cellStyle name="Normal 2 3 3 6 5 2 5" xfId="23600"/>
    <cellStyle name="Normal 2 3 3 6 5 2 5 2" xfId="23601"/>
    <cellStyle name="Normal 2 3 3 6 5 2 6" xfId="23602"/>
    <cellStyle name="Normal 2 3 3 6 5 2 6 2" xfId="23603"/>
    <cellStyle name="Normal 2 3 3 6 5 2 7" xfId="23604"/>
    <cellStyle name="Normal 2 3 3 6 5 2 7 2" xfId="23605"/>
    <cellStyle name="Normal 2 3 3 6 5 2 8" xfId="23606"/>
    <cellStyle name="Normal 2 3 3 6 5 2 8 2" xfId="23607"/>
    <cellStyle name="Normal 2 3 3 6 5 2 9" xfId="23608"/>
    <cellStyle name="Normal 2 3 3 6 5 2 9 2" xfId="23609"/>
    <cellStyle name="Normal 2 3 3 6 5 3" xfId="23610"/>
    <cellStyle name="Normal 2 3 3 6 5 3 10" xfId="23611"/>
    <cellStyle name="Normal 2 3 3 6 5 3 10 2" xfId="23612"/>
    <cellStyle name="Normal 2 3 3 6 5 3 11" xfId="23613"/>
    <cellStyle name="Normal 2 3 3 6 5 3 2" xfId="23614"/>
    <cellStyle name="Normal 2 3 3 6 5 3 2 2" xfId="23615"/>
    <cellStyle name="Normal 2 3 3 6 5 3 3" xfId="23616"/>
    <cellStyle name="Normal 2 3 3 6 5 3 3 2" xfId="23617"/>
    <cellStyle name="Normal 2 3 3 6 5 3 4" xfId="23618"/>
    <cellStyle name="Normal 2 3 3 6 5 3 4 2" xfId="23619"/>
    <cellStyle name="Normal 2 3 3 6 5 3 5" xfId="23620"/>
    <cellStyle name="Normal 2 3 3 6 5 3 5 2" xfId="23621"/>
    <cellStyle name="Normal 2 3 3 6 5 3 6" xfId="23622"/>
    <cellStyle name="Normal 2 3 3 6 5 3 6 2" xfId="23623"/>
    <cellStyle name="Normal 2 3 3 6 5 3 7" xfId="23624"/>
    <cellStyle name="Normal 2 3 3 6 5 3 7 2" xfId="23625"/>
    <cellStyle name="Normal 2 3 3 6 5 3 8" xfId="23626"/>
    <cellStyle name="Normal 2 3 3 6 5 3 8 2" xfId="23627"/>
    <cellStyle name="Normal 2 3 3 6 5 3 9" xfId="23628"/>
    <cellStyle name="Normal 2 3 3 6 5 3 9 2" xfId="23629"/>
    <cellStyle name="Normal 2 3 3 6 5 4" xfId="23630"/>
    <cellStyle name="Normal 2 3 3 6 5 4 2" xfId="23631"/>
    <cellStyle name="Normal 2 3 3 6 5 5" xfId="23632"/>
    <cellStyle name="Normal 2 3 3 6 5 5 2" xfId="23633"/>
    <cellStyle name="Normal 2 3 3 6 5 6" xfId="23634"/>
    <cellStyle name="Normal 2 3 3 6 5 6 2" xfId="23635"/>
    <cellStyle name="Normal 2 3 3 6 5 7" xfId="23636"/>
    <cellStyle name="Normal 2 3 3 6 5 7 2" xfId="23637"/>
    <cellStyle name="Normal 2 3 3 6 5 8" xfId="23638"/>
    <cellStyle name="Normal 2 3 3 6 5 8 2" xfId="23639"/>
    <cellStyle name="Normal 2 3 3 6 5 9" xfId="23640"/>
    <cellStyle name="Normal 2 3 3 6 5 9 2" xfId="23641"/>
    <cellStyle name="Normal 2 3 3 6 6" xfId="41973"/>
    <cellStyle name="Normal 2 3 3 7" xfId="23642"/>
    <cellStyle name="Normal 2 3 3 7 2" xfId="41974"/>
    <cellStyle name="Normal 2 3 3 8" xfId="23643"/>
    <cellStyle name="Normal 2 3 3 8 2" xfId="41975"/>
    <cellStyle name="Normal 2 3 3 9" xfId="23644"/>
    <cellStyle name="Normal 2 3 3 9 2" xfId="41976"/>
    <cellStyle name="Normal 2 3 4" xfId="23645"/>
    <cellStyle name="Normal 2 3 4 2" xfId="41977"/>
    <cellStyle name="Normal 2 3 5" xfId="23646"/>
    <cellStyle name="Normal 2 3 5 2" xfId="41978"/>
    <cellStyle name="Normal 2 3 6" xfId="23647"/>
    <cellStyle name="Normal 2 3 6 2" xfId="41979"/>
    <cellStyle name="Normal 2 3 7" xfId="23648"/>
    <cellStyle name="Normal 2 3 7 2" xfId="41980"/>
    <cellStyle name="Normal 2 3 8" xfId="23649"/>
    <cellStyle name="Normal 2 3 8 2" xfId="41981"/>
    <cellStyle name="Normal 2 3 9" xfId="23650"/>
    <cellStyle name="Normal 2 3 9 10" xfId="23651"/>
    <cellStyle name="Normal 2 3 9 10 2" xfId="23652"/>
    <cellStyle name="Normal 2 3 9 11" xfId="23653"/>
    <cellStyle name="Normal 2 3 9 11 2" xfId="23654"/>
    <cellStyle name="Normal 2 3 9 12" xfId="23655"/>
    <cellStyle name="Normal 2 3 9 12 2" xfId="23656"/>
    <cellStyle name="Normal 2 3 9 13" xfId="23657"/>
    <cellStyle name="Normal 2 3 9 13 2" xfId="23658"/>
    <cellStyle name="Normal 2 3 9 14" xfId="23659"/>
    <cellStyle name="Normal 2 3 9 14 2" xfId="23660"/>
    <cellStyle name="Normal 2 3 9 15" xfId="23661"/>
    <cellStyle name="Normal 2 3 9 15 2" xfId="23662"/>
    <cellStyle name="Normal 2 3 9 16" xfId="23663"/>
    <cellStyle name="Normal 2 3 9 16 2" xfId="23664"/>
    <cellStyle name="Normal 2 3 9 17" xfId="23665"/>
    <cellStyle name="Normal 2 3 9 17 2" xfId="23666"/>
    <cellStyle name="Normal 2 3 9 18" xfId="23667"/>
    <cellStyle name="Normal 2 3 9 2" xfId="23668"/>
    <cellStyle name="Normal 2 3 9 2 2" xfId="23669"/>
    <cellStyle name="Normal 2 3 9 2 2 10" xfId="23670"/>
    <cellStyle name="Normal 2 3 9 2 2 10 2" xfId="23671"/>
    <cellStyle name="Normal 2 3 9 2 2 11" xfId="23672"/>
    <cellStyle name="Normal 2 3 9 2 2 11 2" xfId="23673"/>
    <cellStyle name="Normal 2 3 9 2 2 12" xfId="23674"/>
    <cellStyle name="Normal 2 3 9 2 2 12 2" xfId="23675"/>
    <cellStyle name="Normal 2 3 9 2 2 13" xfId="23676"/>
    <cellStyle name="Normal 2 3 9 2 2 13 2" xfId="23677"/>
    <cellStyle name="Normal 2 3 9 2 2 14" xfId="23678"/>
    <cellStyle name="Normal 2 3 9 2 2 14 2" xfId="23679"/>
    <cellStyle name="Normal 2 3 9 2 2 15" xfId="23680"/>
    <cellStyle name="Normal 2 3 9 2 2 15 2" xfId="23681"/>
    <cellStyle name="Normal 2 3 9 2 2 16" xfId="23682"/>
    <cellStyle name="Normal 2 3 9 2 2 16 2" xfId="23683"/>
    <cellStyle name="Normal 2 3 9 2 2 17" xfId="23684"/>
    <cellStyle name="Normal 2 3 9 2 2 2" xfId="23685"/>
    <cellStyle name="Normal 2 3 9 2 2 2 2" xfId="41982"/>
    <cellStyle name="Normal 2 3 9 2 2 3" xfId="23686"/>
    <cellStyle name="Normal 2 3 9 2 2 3 2" xfId="41983"/>
    <cellStyle name="Normal 2 3 9 2 2 4" xfId="23687"/>
    <cellStyle name="Normal 2 3 9 2 2 4 2" xfId="41984"/>
    <cellStyle name="Normal 2 3 9 2 2 5" xfId="23688"/>
    <cellStyle name="Normal 2 3 9 2 2 5 2" xfId="41985"/>
    <cellStyle name="Normal 2 3 9 2 2 6" xfId="23689"/>
    <cellStyle name="Normal 2 3 9 2 2 6 10" xfId="23690"/>
    <cellStyle name="Normal 2 3 9 2 2 6 10 2" xfId="23691"/>
    <cellStyle name="Normal 2 3 9 2 2 6 11" xfId="23692"/>
    <cellStyle name="Normal 2 3 9 2 2 6 11 2" xfId="23693"/>
    <cellStyle name="Normal 2 3 9 2 2 6 12" xfId="23694"/>
    <cellStyle name="Normal 2 3 9 2 2 6 2" xfId="23695"/>
    <cellStyle name="Normal 2 3 9 2 2 6 2 10" xfId="23696"/>
    <cellStyle name="Normal 2 3 9 2 2 6 2 10 2" xfId="23697"/>
    <cellStyle name="Normal 2 3 9 2 2 6 2 11" xfId="23698"/>
    <cellStyle name="Normal 2 3 9 2 2 6 2 2" xfId="23699"/>
    <cellStyle name="Normal 2 3 9 2 2 6 2 2 2" xfId="23700"/>
    <cellStyle name="Normal 2 3 9 2 2 6 2 3" xfId="23701"/>
    <cellStyle name="Normal 2 3 9 2 2 6 2 3 2" xfId="23702"/>
    <cellStyle name="Normal 2 3 9 2 2 6 2 4" xfId="23703"/>
    <cellStyle name="Normal 2 3 9 2 2 6 2 4 2" xfId="23704"/>
    <cellStyle name="Normal 2 3 9 2 2 6 2 5" xfId="23705"/>
    <cellStyle name="Normal 2 3 9 2 2 6 2 5 2" xfId="23706"/>
    <cellStyle name="Normal 2 3 9 2 2 6 2 6" xfId="23707"/>
    <cellStyle name="Normal 2 3 9 2 2 6 2 6 2" xfId="23708"/>
    <cellStyle name="Normal 2 3 9 2 2 6 2 7" xfId="23709"/>
    <cellStyle name="Normal 2 3 9 2 2 6 2 7 2" xfId="23710"/>
    <cellStyle name="Normal 2 3 9 2 2 6 2 8" xfId="23711"/>
    <cellStyle name="Normal 2 3 9 2 2 6 2 8 2" xfId="23712"/>
    <cellStyle name="Normal 2 3 9 2 2 6 2 9" xfId="23713"/>
    <cellStyle name="Normal 2 3 9 2 2 6 2 9 2" xfId="23714"/>
    <cellStyle name="Normal 2 3 9 2 2 6 3" xfId="23715"/>
    <cellStyle name="Normal 2 3 9 2 2 6 3 2" xfId="23716"/>
    <cellStyle name="Normal 2 3 9 2 2 6 4" xfId="23717"/>
    <cellStyle name="Normal 2 3 9 2 2 6 4 2" xfId="23718"/>
    <cellStyle name="Normal 2 3 9 2 2 6 5" xfId="23719"/>
    <cellStyle name="Normal 2 3 9 2 2 6 5 2" xfId="23720"/>
    <cellStyle name="Normal 2 3 9 2 2 6 6" xfId="23721"/>
    <cellStyle name="Normal 2 3 9 2 2 6 6 2" xfId="23722"/>
    <cellStyle name="Normal 2 3 9 2 2 6 7" xfId="23723"/>
    <cellStyle name="Normal 2 3 9 2 2 6 7 2" xfId="23724"/>
    <cellStyle name="Normal 2 3 9 2 2 6 8" xfId="23725"/>
    <cellStyle name="Normal 2 3 9 2 2 6 8 2" xfId="23726"/>
    <cellStyle name="Normal 2 3 9 2 2 6 9" xfId="23727"/>
    <cellStyle name="Normal 2 3 9 2 2 6 9 2" xfId="23728"/>
    <cellStyle name="Normal 2 3 9 2 2 7" xfId="23729"/>
    <cellStyle name="Normal 2 3 9 2 2 7 10" xfId="23730"/>
    <cellStyle name="Normal 2 3 9 2 2 7 10 2" xfId="23731"/>
    <cellStyle name="Normal 2 3 9 2 2 7 11" xfId="23732"/>
    <cellStyle name="Normal 2 3 9 2 2 7 2" xfId="23733"/>
    <cellStyle name="Normal 2 3 9 2 2 7 2 2" xfId="23734"/>
    <cellStyle name="Normal 2 3 9 2 2 7 3" xfId="23735"/>
    <cellStyle name="Normal 2 3 9 2 2 7 3 2" xfId="23736"/>
    <cellStyle name="Normal 2 3 9 2 2 7 4" xfId="23737"/>
    <cellStyle name="Normal 2 3 9 2 2 7 4 2" xfId="23738"/>
    <cellStyle name="Normal 2 3 9 2 2 7 5" xfId="23739"/>
    <cellStyle name="Normal 2 3 9 2 2 7 5 2" xfId="23740"/>
    <cellStyle name="Normal 2 3 9 2 2 7 6" xfId="23741"/>
    <cellStyle name="Normal 2 3 9 2 2 7 6 2" xfId="23742"/>
    <cellStyle name="Normal 2 3 9 2 2 7 7" xfId="23743"/>
    <cellStyle name="Normal 2 3 9 2 2 7 7 2" xfId="23744"/>
    <cellStyle name="Normal 2 3 9 2 2 7 8" xfId="23745"/>
    <cellStyle name="Normal 2 3 9 2 2 7 8 2" xfId="23746"/>
    <cellStyle name="Normal 2 3 9 2 2 7 9" xfId="23747"/>
    <cellStyle name="Normal 2 3 9 2 2 7 9 2" xfId="23748"/>
    <cellStyle name="Normal 2 3 9 2 2 8" xfId="23749"/>
    <cellStyle name="Normal 2 3 9 2 2 8 2" xfId="23750"/>
    <cellStyle name="Normal 2 3 9 2 2 9" xfId="23751"/>
    <cellStyle name="Normal 2 3 9 2 2 9 2" xfId="23752"/>
    <cellStyle name="Normal 2 3 9 2 3" xfId="23753"/>
    <cellStyle name="Normal 2 3 9 2 3 10" xfId="23754"/>
    <cellStyle name="Normal 2 3 9 2 3 10 2" xfId="23755"/>
    <cellStyle name="Normal 2 3 9 2 3 11" xfId="23756"/>
    <cellStyle name="Normal 2 3 9 2 3 11 2" xfId="23757"/>
    <cellStyle name="Normal 2 3 9 2 3 12" xfId="23758"/>
    <cellStyle name="Normal 2 3 9 2 3 12 2" xfId="23759"/>
    <cellStyle name="Normal 2 3 9 2 3 13" xfId="23760"/>
    <cellStyle name="Normal 2 3 9 2 3 2" xfId="23761"/>
    <cellStyle name="Normal 2 3 9 2 3 2 10" xfId="23762"/>
    <cellStyle name="Normal 2 3 9 2 3 2 10 2" xfId="23763"/>
    <cellStyle name="Normal 2 3 9 2 3 2 11" xfId="23764"/>
    <cellStyle name="Normal 2 3 9 2 3 2 11 2" xfId="23765"/>
    <cellStyle name="Normal 2 3 9 2 3 2 12" xfId="23766"/>
    <cellStyle name="Normal 2 3 9 2 3 2 2" xfId="23767"/>
    <cellStyle name="Normal 2 3 9 2 3 2 2 10" xfId="23768"/>
    <cellStyle name="Normal 2 3 9 2 3 2 2 10 2" xfId="23769"/>
    <cellStyle name="Normal 2 3 9 2 3 2 2 11" xfId="23770"/>
    <cellStyle name="Normal 2 3 9 2 3 2 2 2" xfId="23771"/>
    <cellStyle name="Normal 2 3 9 2 3 2 2 2 2" xfId="23772"/>
    <cellStyle name="Normal 2 3 9 2 3 2 2 3" xfId="23773"/>
    <cellStyle name="Normal 2 3 9 2 3 2 2 3 2" xfId="23774"/>
    <cellStyle name="Normal 2 3 9 2 3 2 2 4" xfId="23775"/>
    <cellStyle name="Normal 2 3 9 2 3 2 2 4 2" xfId="23776"/>
    <cellStyle name="Normal 2 3 9 2 3 2 2 5" xfId="23777"/>
    <cellStyle name="Normal 2 3 9 2 3 2 2 5 2" xfId="23778"/>
    <cellStyle name="Normal 2 3 9 2 3 2 2 6" xfId="23779"/>
    <cellStyle name="Normal 2 3 9 2 3 2 2 6 2" xfId="23780"/>
    <cellStyle name="Normal 2 3 9 2 3 2 2 7" xfId="23781"/>
    <cellStyle name="Normal 2 3 9 2 3 2 2 7 2" xfId="23782"/>
    <cellStyle name="Normal 2 3 9 2 3 2 2 8" xfId="23783"/>
    <cellStyle name="Normal 2 3 9 2 3 2 2 8 2" xfId="23784"/>
    <cellStyle name="Normal 2 3 9 2 3 2 2 9" xfId="23785"/>
    <cellStyle name="Normal 2 3 9 2 3 2 2 9 2" xfId="23786"/>
    <cellStyle name="Normal 2 3 9 2 3 2 3" xfId="23787"/>
    <cellStyle name="Normal 2 3 9 2 3 2 3 2" xfId="23788"/>
    <cellStyle name="Normal 2 3 9 2 3 2 4" xfId="23789"/>
    <cellStyle name="Normal 2 3 9 2 3 2 4 2" xfId="23790"/>
    <cellStyle name="Normal 2 3 9 2 3 2 5" xfId="23791"/>
    <cellStyle name="Normal 2 3 9 2 3 2 5 2" xfId="23792"/>
    <cellStyle name="Normal 2 3 9 2 3 2 6" xfId="23793"/>
    <cellStyle name="Normal 2 3 9 2 3 2 6 2" xfId="23794"/>
    <cellStyle name="Normal 2 3 9 2 3 2 7" xfId="23795"/>
    <cellStyle name="Normal 2 3 9 2 3 2 7 2" xfId="23796"/>
    <cellStyle name="Normal 2 3 9 2 3 2 8" xfId="23797"/>
    <cellStyle name="Normal 2 3 9 2 3 2 8 2" xfId="23798"/>
    <cellStyle name="Normal 2 3 9 2 3 2 9" xfId="23799"/>
    <cellStyle name="Normal 2 3 9 2 3 2 9 2" xfId="23800"/>
    <cellStyle name="Normal 2 3 9 2 3 3" xfId="23801"/>
    <cellStyle name="Normal 2 3 9 2 3 3 10" xfId="23802"/>
    <cellStyle name="Normal 2 3 9 2 3 3 10 2" xfId="23803"/>
    <cellStyle name="Normal 2 3 9 2 3 3 11" xfId="23804"/>
    <cellStyle name="Normal 2 3 9 2 3 3 2" xfId="23805"/>
    <cellStyle name="Normal 2 3 9 2 3 3 2 2" xfId="23806"/>
    <cellStyle name="Normal 2 3 9 2 3 3 3" xfId="23807"/>
    <cellStyle name="Normal 2 3 9 2 3 3 3 2" xfId="23808"/>
    <cellStyle name="Normal 2 3 9 2 3 3 4" xfId="23809"/>
    <cellStyle name="Normal 2 3 9 2 3 3 4 2" xfId="23810"/>
    <cellStyle name="Normal 2 3 9 2 3 3 5" xfId="23811"/>
    <cellStyle name="Normal 2 3 9 2 3 3 5 2" xfId="23812"/>
    <cellStyle name="Normal 2 3 9 2 3 3 6" xfId="23813"/>
    <cellStyle name="Normal 2 3 9 2 3 3 6 2" xfId="23814"/>
    <cellStyle name="Normal 2 3 9 2 3 3 7" xfId="23815"/>
    <cellStyle name="Normal 2 3 9 2 3 3 7 2" xfId="23816"/>
    <cellStyle name="Normal 2 3 9 2 3 3 8" xfId="23817"/>
    <cellStyle name="Normal 2 3 9 2 3 3 8 2" xfId="23818"/>
    <cellStyle name="Normal 2 3 9 2 3 3 9" xfId="23819"/>
    <cellStyle name="Normal 2 3 9 2 3 3 9 2" xfId="23820"/>
    <cellStyle name="Normal 2 3 9 2 3 4" xfId="23821"/>
    <cellStyle name="Normal 2 3 9 2 3 4 2" xfId="23822"/>
    <cellStyle name="Normal 2 3 9 2 3 5" xfId="23823"/>
    <cellStyle name="Normal 2 3 9 2 3 5 2" xfId="23824"/>
    <cellStyle name="Normal 2 3 9 2 3 6" xfId="23825"/>
    <cellStyle name="Normal 2 3 9 2 3 6 2" xfId="23826"/>
    <cellStyle name="Normal 2 3 9 2 3 7" xfId="23827"/>
    <cellStyle name="Normal 2 3 9 2 3 7 2" xfId="23828"/>
    <cellStyle name="Normal 2 3 9 2 3 8" xfId="23829"/>
    <cellStyle name="Normal 2 3 9 2 3 8 2" xfId="23830"/>
    <cellStyle name="Normal 2 3 9 2 3 9" xfId="23831"/>
    <cellStyle name="Normal 2 3 9 2 3 9 2" xfId="23832"/>
    <cellStyle name="Normal 2 3 9 2 4" xfId="23833"/>
    <cellStyle name="Normal 2 3 9 2 4 10" xfId="23834"/>
    <cellStyle name="Normal 2 3 9 2 4 10 2" xfId="23835"/>
    <cellStyle name="Normal 2 3 9 2 4 11" xfId="23836"/>
    <cellStyle name="Normal 2 3 9 2 4 11 2" xfId="23837"/>
    <cellStyle name="Normal 2 3 9 2 4 12" xfId="23838"/>
    <cellStyle name="Normal 2 3 9 2 4 12 2" xfId="23839"/>
    <cellStyle name="Normal 2 3 9 2 4 13" xfId="23840"/>
    <cellStyle name="Normal 2 3 9 2 4 2" xfId="23841"/>
    <cellStyle name="Normal 2 3 9 2 4 2 10" xfId="23842"/>
    <cellStyle name="Normal 2 3 9 2 4 2 10 2" xfId="23843"/>
    <cellStyle name="Normal 2 3 9 2 4 2 11" xfId="23844"/>
    <cellStyle name="Normal 2 3 9 2 4 2 11 2" xfId="23845"/>
    <cellStyle name="Normal 2 3 9 2 4 2 12" xfId="23846"/>
    <cellStyle name="Normal 2 3 9 2 4 2 2" xfId="23847"/>
    <cellStyle name="Normal 2 3 9 2 4 2 2 10" xfId="23848"/>
    <cellStyle name="Normal 2 3 9 2 4 2 2 10 2" xfId="23849"/>
    <cellStyle name="Normal 2 3 9 2 4 2 2 11" xfId="23850"/>
    <cellStyle name="Normal 2 3 9 2 4 2 2 2" xfId="23851"/>
    <cellStyle name="Normal 2 3 9 2 4 2 2 2 2" xfId="23852"/>
    <cellStyle name="Normal 2 3 9 2 4 2 2 3" xfId="23853"/>
    <cellStyle name="Normal 2 3 9 2 4 2 2 3 2" xfId="23854"/>
    <cellStyle name="Normal 2 3 9 2 4 2 2 4" xfId="23855"/>
    <cellStyle name="Normal 2 3 9 2 4 2 2 4 2" xfId="23856"/>
    <cellStyle name="Normal 2 3 9 2 4 2 2 5" xfId="23857"/>
    <cellStyle name="Normal 2 3 9 2 4 2 2 5 2" xfId="23858"/>
    <cellStyle name="Normal 2 3 9 2 4 2 2 6" xfId="23859"/>
    <cellStyle name="Normal 2 3 9 2 4 2 2 6 2" xfId="23860"/>
    <cellStyle name="Normal 2 3 9 2 4 2 2 7" xfId="23861"/>
    <cellStyle name="Normal 2 3 9 2 4 2 2 7 2" xfId="23862"/>
    <cellStyle name="Normal 2 3 9 2 4 2 2 8" xfId="23863"/>
    <cellStyle name="Normal 2 3 9 2 4 2 2 8 2" xfId="23864"/>
    <cellStyle name="Normal 2 3 9 2 4 2 2 9" xfId="23865"/>
    <cellStyle name="Normal 2 3 9 2 4 2 2 9 2" xfId="23866"/>
    <cellStyle name="Normal 2 3 9 2 4 2 3" xfId="23867"/>
    <cellStyle name="Normal 2 3 9 2 4 2 3 2" xfId="23868"/>
    <cellStyle name="Normal 2 3 9 2 4 2 4" xfId="23869"/>
    <cellStyle name="Normal 2 3 9 2 4 2 4 2" xfId="23870"/>
    <cellStyle name="Normal 2 3 9 2 4 2 5" xfId="23871"/>
    <cellStyle name="Normal 2 3 9 2 4 2 5 2" xfId="23872"/>
    <cellStyle name="Normal 2 3 9 2 4 2 6" xfId="23873"/>
    <cellStyle name="Normal 2 3 9 2 4 2 6 2" xfId="23874"/>
    <cellStyle name="Normal 2 3 9 2 4 2 7" xfId="23875"/>
    <cellStyle name="Normal 2 3 9 2 4 2 7 2" xfId="23876"/>
    <cellStyle name="Normal 2 3 9 2 4 2 8" xfId="23877"/>
    <cellStyle name="Normal 2 3 9 2 4 2 8 2" xfId="23878"/>
    <cellStyle name="Normal 2 3 9 2 4 2 9" xfId="23879"/>
    <cellStyle name="Normal 2 3 9 2 4 2 9 2" xfId="23880"/>
    <cellStyle name="Normal 2 3 9 2 4 3" xfId="23881"/>
    <cellStyle name="Normal 2 3 9 2 4 3 10" xfId="23882"/>
    <cellStyle name="Normal 2 3 9 2 4 3 10 2" xfId="23883"/>
    <cellStyle name="Normal 2 3 9 2 4 3 11" xfId="23884"/>
    <cellStyle name="Normal 2 3 9 2 4 3 2" xfId="23885"/>
    <cellStyle name="Normal 2 3 9 2 4 3 2 2" xfId="23886"/>
    <cellStyle name="Normal 2 3 9 2 4 3 3" xfId="23887"/>
    <cellStyle name="Normal 2 3 9 2 4 3 3 2" xfId="23888"/>
    <cellStyle name="Normal 2 3 9 2 4 3 4" xfId="23889"/>
    <cellStyle name="Normal 2 3 9 2 4 3 4 2" xfId="23890"/>
    <cellStyle name="Normal 2 3 9 2 4 3 5" xfId="23891"/>
    <cellStyle name="Normal 2 3 9 2 4 3 5 2" xfId="23892"/>
    <cellStyle name="Normal 2 3 9 2 4 3 6" xfId="23893"/>
    <cellStyle name="Normal 2 3 9 2 4 3 6 2" xfId="23894"/>
    <cellStyle name="Normal 2 3 9 2 4 3 7" xfId="23895"/>
    <cellStyle name="Normal 2 3 9 2 4 3 7 2" xfId="23896"/>
    <cellStyle name="Normal 2 3 9 2 4 3 8" xfId="23897"/>
    <cellStyle name="Normal 2 3 9 2 4 3 8 2" xfId="23898"/>
    <cellStyle name="Normal 2 3 9 2 4 3 9" xfId="23899"/>
    <cellStyle name="Normal 2 3 9 2 4 3 9 2" xfId="23900"/>
    <cellStyle name="Normal 2 3 9 2 4 4" xfId="23901"/>
    <cellStyle name="Normal 2 3 9 2 4 4 2" xfId="23902"/>
    <cellStyle name="Normal 2 3 9 2 4 5" xfId="23903"/>
    <cellStyle name="Normal 2 3 9 2 4 5 2" xfId="23904"/>
    <cellStyle name="Normal 2 3 9 2 4 6" xfId="23905"/>
    <cellStyle name="Normal 2 3 9 2 4 6 2" xfId="23906"/>
    <cellStyle name="Normal 2 3 9 2 4 7" xfId="23907"/>
    <cellStyle name="Normal 2 3 9 2 4 7 2" xfId="23908"/>
    <cellStyle name="Normal 2 3 9 2 4 8" xfId="23909"/>
    <cellStyle name="Normal 2 3 9 2 4 8 2" xfId="23910"/>
    <cellStyle name="Normal 2 3 9 2 4 9" xfId="23911"/>
    <cellStyle name="Normal 2 3 9 2 4 9 2" xfId="23912"/>
    <cellStyle name="Normal 2 3 9 2 5" xfId="23913"/>
    <cellStyle name="Normal 2 3 9 2 5 10" xfId="23914"/>
    <cellStyle name="Normal 2 3 9 2 5 10 2" xfId="23915"/>
    <cellStyle name="Normal 2 3 9 2 5 11" xfId="23916"/>
    <cellStyle name="Normal 2 3 9 2 5 11 2" xfId="23917"/>
    <cellStyle name="Normal 2 3 9 2 5 12" xfId="23918"/>
    <cellStyle name="Normal 2 3 9 2 5 12 2" xfId="23919"/>
    <cellStyle name="Normal 2 3 9 2 5 13" xfId="23920"/>
    <cellStyle name="Normal 2 3 9 2 5 2" xfId="23921"/>
    <cellStyle name="Normal 2 3 9 2 5 2 10" xfId="23922"/>
    <cellStyle name="Normal 2 3 9 2 5 2 10 2" xfId="23923"/>
    <cellStyle name="Normal 2 3 9 2 5 2 11" xfId="23924"/>
    <cellStyle name="Normal 2 3 9 2 5 2 11 2" xfId="23925"/>
    <cellStyle name="Normal 2 3 9 2 5 2 12" xfId="23926"/>
    <cellStyle name="Normal 2 3 9 2 5 2 2" xfId="23927"/>
    <cellStyle name="Normal 2 3 9 2 5 2 2 10" xfId="23928"/>
    <cellStyle name="Normal 2 3 9 2 5 2 2 10 2" xfId="23929"/>
    <cellStyle name="Normal 2 3 9 2 5 2 2 11" xfId="23930"/>
    <cellStyle name="Normal 2 3 9 2 5 2 2 2" xfId="23931"/>
    <cellStyle name="Normal 2 3 9 2 5 2 2 2 2" xfId="23932"/>
    <cellStyle name="Normal 2 3 9 2 5 2 2 3" xfId="23933"/>
    <cellStyle name="Normal 2 3 9 2 5 2 2 3 2" xfId="23934"/>
    <cellStyle name="Normal 2 3 9 2 5 2 2 4" xfId="23935"/>
    <cellStyle name="Normal 2 3 9 2 5 2 2 4 2" xfId="23936"/>
    <cellStyle name="Normal 2 3 9 2 5 2 2 5" xfId="23937"/>
    <cellStyle name="Normal 2 3 9 2 5 2 2 5 2" xfId="23938"/>
    <cellStyle name="Normal 2 3 9 2 5 2 2 6" xfId="23939"/>
    <cellStyle name="Normal 2 3 9 2 5 2 2 6 2" xfId="23940"/>
    <cellStyle name="Normal 2 3 9 2 5 2 2 7" xfId="23941"/>
    <cellStyle name="Normal 2 3 9 2 5 2 2 7 2" xfId="23942"/>
    <cellStyle name="Normal 2 3 9 2 5 2 2 8" xfId="23943"/>
    <cellStyle name="Normal 2 3 9 2 5 2 2 8 2" xfId="23944"/>
    <cellStyle name="Normal 2 3 9 2 5 2 2 9" xfId="23945"/>
    <cellStyle name="Normal 2 3 9 2 5 2 2 9 2" xfId="23946"/>
    <cellStyle name="Normal 2 3 9 2 5 2 3" xfId="23947"/>
    <cellStyle name="Normal 2 3 9 2 5 2 3 2" xfId="23948"/>
    <cellStyle name="Normal 2 3 9 2 5 2 4" xfId="23949"/>
    <cellStyle name="Normal 2 3 9 2 5 2 4 2" xfId="23950"/>
    <cellStyle name="Normal 2 3 9 2 5 2 5" xfId="23951"/>
    <cellStyle name="Normal 2 3 9 2 5 2 5 2" xfId="23952"/>
    <cellStyle name="Normal 2 3 9 2 5 2 6" xfId="23953"/>
    <cellStyle name="Normal 2 3 9 2 5 2 6 2" xfId="23954"/>
    <cellStyle name="Normal 2 3 9 2 5 2 7" xfId="23955"/>
    <cellStyle name="Normal 2 3 9 2 5 2 7 2" xfId="23956"/>
    <cellStyle name="Normal 2 3 9 2 5 2 8" xfId="23957"/>
    <cellStyle name="Normal 2 3 9 2 5 2 8 2" xfId="23958"/>
    <cellStyle name="Normal 2 3 9 2 5 2 9" xfId="23959"/>
    <cellStyle name="Normal 2 3 9 2 5 2 9 2" xfId="23960"/>
    <cellStyle name="Normal 2 3 9 2 5 3" xfId="23961"/>
    <cellStyle name="Normal 2 3 9 2 5 3 10" xfId="23962"/>
    <cellStyle name="Normal 2 3 9 2 5 3 10 2" xfId="23963"/>
    <cellStyle name="Normal 2 3 9 2 5 3 11" xfId="23964"/>
    <cellStyle name="Normal 2 3 9 2 5 3 2" xfId="23965"/>
    <cellStyle name="Normal 2 3 9 2 5 3 2 2" xfId="23966"/>
    <cellStyle name="Normal 2 3 9 2 5 3 3" xfId="23967"/>
    <cellStyle name="Normal 2 3 9 2 5 3 3 2" xfId="23968"/>
    <cellStyle name="Normal 2 3 9 2 5 3 4" xfId="23969"/>
    <cellStyle name="Normal 2 3 9 2 5 3 4 2" xfId="23970"/>
    <cellStyle name="Normal 2 3 9 2 5 3 5" xfId="23971"/>
    <cellStyle name="Normal 2 3 9 2 5 3 5 2" xfId="23972"/>
    <cellStyle name="Normal 2 3 9 2 5 3 6" xfId="23973"/>
    <cellStyle name="Normal 2 3 9 2 5 3 6 2" xfId="23974"/>
    <cellStyle name="Normal 2 3 9 2 5 3 7" xfId="23975"/>
    <cellStyle name="Normal 2 3 9 2 5 3 7 2" xfId="23976"/>
    <cellStyle name="Normal 2 3 9 2 5 3 8" xfId="23977"/>
    <cellStyle name="Normal 2 3 9 2 5 3 8 2" xfId="23978"/>
    <cellStyle name="Normal 2 3 9 2 5 3 9" xfId="23979"/>
    <cellStyle name="Normal 2 3 9 2 5 3 9 2" xfId="23980"/>
    <cellStyle name="Normal 2 3 9 2 5 4" xfId="23981"/>
    <cellStyle name="Normal 2 3 9 2 5 4 2" xfId="23982"/>
    <cellStyle name="Normal 2 3 9 2 5 5" xfId="23983"/>
    <cellStyle name="Normal 2 3 9 2 5 5 2" xfId="23984"/>
    <cellStyle name="Normal 2 3 9 2 5 6" xfId="23985"/>
    <cellStyle name="Normal 2 3 9 2 5 6 2" xfId="23986"/>
    <cellStyle name="Normal 2 3 9 2 5 7" xfId="23987"/>
    <cellStyle name="Normal 2 3 9 2 5 7 2" xfId="23988"/>
    <cellStyle name="Normal 2 3 9 2 5 8" xfId="23989"/>
    <cellStyle name="Normal 2 3 9 2 5 8 2" xfId="23990"/>
    <cellStyle name="Normal 2 3 9 2 5 9" xfId="23991"/>
    <cellStyle name="Normal 2 3 9 2 5 9 2" xfId="23992"/>
    <cellStyle name="Normal 2 3 9 2 6" xfId="41986"/>
    <cellStyle name="Normal 2 3 9 3" xfId="23993"/>
    <cellStyle name="Normal 2 3 9 3 2" xfId="41987"/>
    <cellStyle name="Normal 2 3 9 4" xfId="23994"/>
    <cellStyle name="Normal 2 3 9 4 2" xfId="41988"/>
    <cellStyle name="Normal 2 3 9 5" xfId="23995"/>
    <cellStyle name="Normal 2 3 9 5 2" xfId="41989"/>
    <cellStyle name="Normal 2 3 9 6" xfId="23996"/>
    <cellStyle name="Normal 2 3 9 6 2" xfId="41990"/>
    <cellStyle name="Normal 2 3 9 7" xfId="23997"/>
    <cellStyle name="Normal 2 3 9 7 10" xfId="23998"/>
    <cellStyle name="Normal 2 3 9 7 10 2" xfId="23999"/>
    <cellStyle name="Normal 2 3 9 7 11" xfId="24000"/>
    <cellStyle name="Normal 2 3 9 7 11 2" xfId="24001"/>
    <cellStyle name="Normal 2 3 9 7 12" xfId="24002"/>
    <cellStyle name="Normal 2 3 9 7 2" xfId="24003"/>
    <cellStyle name="Normal 2 3 9 7 2 10" xfId="24004"/>
    <cellStyle name="Normal 2 3 9 7 2 10 2" xfId="24005"/>
    <cellStyle name="Normal 2 3 9 7 2 11" xfId="24006"/>
    <cellStyle name="Normal 2 3 9 7 2 2" xfId="24007"/>
    <cellStyle name="Normal 2 3 9 7 2 2 2" xfId="24008"/>
    <cellStyle name="Normal 2 3 9 7 2 3" xfId="24009"/>
    <cellStyle name="Normal 2 3 9 7 2 3 2" xfId="24010"/>
    <cellStyle name="Normal 2 3 9 7 2 4" xfId="24011"/>
    <cellStyle name="Normal 2 3 9 7 2 4 2" xfId="24012"/>
    <cellStyle name="Normal 2 3 9 7 2 5" xfId="24013"/>
    <cellStyle name="Normal 2 3 9 7 2 5 2" xfId="24014"/>
    <cellStyle name="Normal 2 3 9 7 2 6" xfId="24015"/>
    <cellStyle name="Normal 2 3 9 7 2 6 2" xfId="24016"/>
    <cellStyle name="Normal 2 3 9 7 2 7" xfId="24017"/>
    <cellStyle name="Normal 2 3 9 7 2 7 2" xfId="24018"/>
    <cellStyle name="Normal 2 3 9 7 2 8" xfId="24019"/>
    <cellStyle name="Normal 2 3 9 7 2 8 2" xfId="24020"/>
    <cellStyle name="Normal 2 3 9 7 2 9" xfId="24021"/>
    <cellStyle name="Normal 2 3 9 7 2 9 2" xfId="24022"/>
    <cellStyle name="Normal 2 3 9 7 3" xfId="24023"/>
    <cellStyle name="Normal 2 3 9 7 3 2" xfId="24024"/>
    <cellStyle name="Normal 2 3 9 7 4" xfId="24025"/>
    <cellStyle name="Normal 2 3 9 7 4 2" xfId="24026"/>
    <cellStyle name="Normal 2 3 9 7 5" xfId="24027"/>
    <cellStyle name="Normal 2 3 9 7 5 2" xfId="24028"/>
    <cellStyle name="Normal 2 3 9 7 6" xfId="24029"/>
    <cellStyle name="Normal 2 3 9 7 6 2" xfId="24030"/>
    <cellStyle name="Normal 2 3 9 7 7" xfId="24031"/>
    <cellStyle name="Normal 2 3 9 7 7 2" xfId="24032"/>
    <cellStyle name="Normal 2 3 9 7 8" xfId="24033"/>
    <cellStyle name="Normal 2 3 9 7 8 2" xfId="24034"/>
    <cellStyle name="Normal 2 3 9 7 9" xfId="24035"/>
    <cellStyle name="Normal 2 3 9 7 9 2" xfId="24036"/>
    <cellStyle name="Normal 2 3 9 8" xfId="24037"/>
    <cellStyle name="Normal 2 3 9 8 10" xfId="24038"/>
    <cellStyle name="Normal 2 3 9 8 10 2" xfId="24039"/>
    <cellStyle name="Normal 2 3 9 8 11" xfId="24040"/>
    <cellStyle name="Normal 2 3 9 8 2" xfId="24041"/>
    <cellStyle name="Normal 2 3 9 8 2 2" xfId="24042"/>
    <cellStyle name="Normal 2 3 9 8 3" xfId="24043"/>
    <cellStyle name="Normal 2 3 9 8 3 2" xfId="24044"/>
    <cellStyle name="Normal 2 3 9 8 4" xfId="24045"/>
    <cellStyle name="Normal 2 3 9 8 4 2" xfId="24046"/>
    <cellStyle name="Normal 2 3 9 8 5" xfId="24047"/>
    <cellStyle name="Normal 2 3 9 8 5 2" xfId="24048"/>
    <cellStyle name="Normal 2 3 9 8 6" xfId="24049"/>
    <cellStyle name="Normal 2 3 9 8 6 2" xfId="24050"/>
    <cellStyle name="Normal 2 3 9 8 7" xfId="24051"/>
    <cellStyle name="Normal 2 3 9 8 7 2" xfId="24052"/>
    <cellStyle name="Normal 2 3 9 8 8" xfId="24053"/>
    <cellStyle name="Normal 2 3 9 8 8 2" xfId="24054"/>
    <cellStyle name="Normal 2 3 9 8 9" xfId="24055"/>
    <cellStyle name="Normal 2 3 9 8 9 2" xfId="24056"/>
    <cellStyle name="Normal 2 3 9 9" xfId="24057"/>
    <cellStyle name="Normal 2 3 9 9 2" xfId="24058"/>
    <cellStyle name="Normal 2 4" xfId="24059"/>
    <cellStyle name="Normal 2 4 10" xfId="24060"/>
    <cellStyle name="Normal 2 4 11" xfId="24061"/>
    <cellStyle name="Normal 2 4 12" xfId="24062"/>
    <cellStyle name="Normal 2 4 13" xfId="24063"/>
    <cellStyle name="Normal 2 4 14" xfId="24064"/>
    <cellStyle name="Normal 2 4 15" xfId="24065"/>
    <cellStyle name="Normal 2 4 16" xfId="24066"/>
    <cellStyle name="Normal 2 4 17" xfId="24067"/>
    <cellStyle name="Normal 2 4 18" xfId="24068"/>
    <cellStyle name="Normal 2 4 19" xfId="24069"/>
    <cellStyle name="Normal 2 4 2" xfId="24070"/>
    <cellStyle name="Normal 2 4 2 10" xfId="24071"/>
    <cellStyle name="Normal 2 4 2 10 10" xfId="24072"/>
    <cellStyle name="Normal 2 4 2 10 10 2" xfId="24073"/>
    <cellStyle name="Normal 2 4 2 10 11" xfId="24074"/>
    <cellStyle name="Normal 2 4 2 10 11 2" xfId="24075"/>
    <cellStyle name="Normal 2 4 2 10 12" xfId="24076"/>
    <cellStyle name="Normal 2 4 2 10 12 2" xfId="24077"/>
    <cellStyle name="Normal 2 4 2 10 13" xfId="24078"/>
    <cellStyle name="Normal 2 4 2 10 2" xfId="24079"/>
    <cellStyle name="Normal 2 4 2 10 2 10" xfId="24080"/>
    <cellStyle name="Normal 2 4 2 10 2 10 2" xfId="24081"/>
    <cellStyle name="Normal 2 4 2 10 2 11" xfId="24082"/>
    <cellStyle name="Normal 2 4 2 10 2 11 2" xfId="24083"/>
    <cellStyle name="Normal 2 4 2 10 2 12" xfId="24084"/>
    <cellStyle name="Normal 2 4 2 10 2 2" xfId="24085"/>
    <cellStyle name="Normal 2 4 2 10 2 2 10" xfId="24086"/>
    <cellStyle name="Normal 2 4 2 10 2 2 10 2" xfId="24087"/>
    <cellStyle name="Normal 2 4 2 10 2 2 11" xfId="24088"/>
    <cellStyle name="Normal 2 4 2 10 2 2 2" xfId="24089"/>
    <cellStyle name="Normal 2 4 2 10 2 2 2 2" xfId="24090"/>
    <cellStyle name="Normal 2 4 2 10 2 2 3" xfId="24091"/>
    <cellStyle name="Normal 2 4 2 10 2 2 3 2" xfId="24092"/>
    <cellStyle name="Normal 2 4 2 10 2 2 4" xfId="24093"/>
    <cellStyle name="Normal 2 4 2 10 2 2 4 2" xfId="24094"/>
    <cellStyle name="Normal 2 4 2 10 2 2 5" xfId="24095"/>
    <cellStyle name="Normal 2 4 2 10 2 2 5 2" xfId="24096"/>
    <cellStyle name="Normal 2 4 2 10 2 2 6" xfId="24097"/>
    <cellStyle name="Normal 2 4 2 10 2 2 6 2" xfId="24098"/>
    <cellStyle name="Normal 2 4 2 10 2 2 7" xfId="24099"/>
    <cellStyle name="Normal 2 4 2 10 2 2 7 2" xfId="24100"/>
    <cellStyle name="Normal 2 4 2 10 2 2 8" xfId="24101"/>
    <cellStyle name="Normal 2 4 2 10 2 2 8 2" xfId="24102"/>
    <cellStyle name="Normal 2 4 2 10 2 2 9" xfId="24103"/>
    <cellStyle name="Normal 2 4 2 10 2 2 9 2" xfId="24104"/>
    <cellStyle name="Normal 2 4 2 10 2 3" xfId="24105"/>
    <cellStyle name="Normal 2 4 2 10 2 3 2" xfId="24106"/>
    <cellStyle name="Normal 2 4 2 10 2 4" xfId="24107"/>
    <cellStyle name="Normal 2 4 2 10 2 4 2" xfId="24108"/>
    <cellStyle name="Normal 2 4 2 10 2 5" xfId="24109"/>
    <cellStyle name="Normal 2 4 2 10 2 5 2" xfId="24110"/>
    <cellStyle name="Normal 2 4 2 10 2 6" xfId="24111"/>
    <cellStyle name="Normal 2 4 2 10 2 6 2" xfId="24112"/>
    <cellStyle name="Normal 2 4 2 10 2 7" xfId="24113"/>
    <cellStyle name="Normal 2 4 2 10 2 7 2" xfId="24114"/>
    <cellStyle name="Normal 2 4 2 10 2 8" xfId="24115"/>
    <cellStyle name="Normal 2 4 2 10 2 8 2" xfId="24116"/>
    <cellStyle name="Normal 2 4 2 10 2 9" xfId="24117"/>
    <cellStyle name="Normal 2 4 2 10 2 9 2" xfId="24118"/>
    <cellStyle name="Normal 2 4 2 10 3" xfId="24119"/>
    <cellStyle name="Normal 2 4 2 10 3 10" xfId="24120"/>
    <cellStyle name="Normal 2 4 2 10 3 10 2" xfId="24121"/>
    <cellStyle name="Normal 2 4 2 10 3 11" xfId="24122"/>
    <cellStyle name="Normal 2 4 2 10 3 2" xfId="24123"/>
    <cellStyle name="Normal 2 4 2 10 3 2 2" xfId="24124"/>
    <cellStyle name="Normal 2 4 2 10 3 3" xfId="24125"/>
    <cellStyle name="Normal 2 4 2 10 3 3 2" xfId="24126"/>
    <cellStyle name="Normal 2 4 2 10 3 4" xfId="24127"/>
    <cellStyle name="Normal 2 4 2 10 3 4 2" xfId="24128"/>
    <cellStyle name="Normal 2 4 2 10 3 5" xfId="24129"/>
    <cellStyle name="Normal 2 4 2 10 3 5 2" xfId="24130"/>
    <cellStyle name="Normal 2 4 2 10 3 6" xfId="24131"/>
    <cellStyle name="Normal 2 4 2 10 3 6 2" xfId="24132"/>
    <cellStyle name="Normal 2 4 2 10 3 7" xfId="24133"/>
    <cellStyle name="Normal 2 4 2 10 3 7 2" xfId="24134"/>
    <cellStyle name="Normal 2 4 2 10 3 8" xfId="24135"/>
    <cellStyle name="Normal 2 4 2 10 3 8 2" xfId="24136"/>
    <cellStyle name="Normal 2 4 2 10 3 9" xfId="24137"/>
    <cellStyle name="Normal 2 4 2 10 3 9 2" xfId="24138"/>
    <cellStyle name="Normal 2 4 2 10 4" xfId="24139"/>
    <cellStyle name="Normal 2 4 2 10 4 2" xfId="24140"/>
    <cellStyle name="Normal 2 4 2 10 5" xfId="24141"/>
    <cellStyle name="Normal 2 4 2 10 5 2" xfId="24142"/>
    <cellStyle name="Normal 2 4 2 10 6" xfId="24143"/>
    <cellStyle name="Normal 2 4 2 10 6 2" xfId="24144"/>
    <cellStyle name="Normal 2 4 2 10 7" xfId="24145"/>
    <cellStyle name="Normal 2 4 2 10 7 2" xfId="24146"/>
    <cellStyle name="Normal 2 4 2 10 8" xfId="24147"/>
    <cellStyle name="Normal 2 4 2 10 8 2" xfId="24148"/>
    <cellStyle name="Normal 2 4 2 10 9" xfId="24149"/>
    <cellStyle name="Normal 2 4 2 10 9 2" xfId="24150"/>
    <cellStyle name="Normal 2 4 2 2" xfId="24151"/>
    <cellStyle name="Normal 2 4 2 2 2" xfId="24152"/>
    <cellStyle name="Normal 2 4 2 2 2 10" xfId="24153"/>
    <cellStyle name="Normal 2 4 2 2 2 10 2" xfId="24154"/>
    <cellStyle name="Normal 2 4 2 2 2 11" xfId="24155"/>
    <cellStyle name="Normal 2 4 2 2 2 11 2" xfId="24156"/>
    <cellStyle name="Normal 2 4 2 2 2 12" xfId="24157"/>
    <cellStyle name="Normal 2 4 2 2 2 12 2" xfId="24158"/>
    <cellStyle name="Normal 2 4 2 2 2 13" xfId="24159"/>
    <cellStyle name="Normal 2 4 2 2 2 13 2" xfId="24160"/>
    <cellStyle name="Normal 2 4 2 2 2 14" xfId="24161"/>
    <cellStyle name="Normal 2 4 2 2 2 14 2" xfId="24162"/>
    <cellStyle name="Normal 2 4 2 2 2 15" xfId="24163"/>
    <cellStyle name="Normal 2 4 2 2 2 15 2" xfId="24164"/>
    <cellStyle name="Normal 2 4 2 2 2 16" xfId="24165"/>
    <cellStyle name="Normal 2 4 2 2 2 16 2" xfId="24166"/>
    <cellStyle name="Normal 2 4 2 2 2 17" xfId="24167"/>
    <cellStyle name="Normal 2 4 2 2 2 2" xfId="24168"/>
    <cellStyle name="Normal 2 4 2 2 2 2 2" xfId="24169"/>
    <cellStyle name="Normal 2 4 2 2 2 2 2 10" xfId="24170"/>
    <cellStyle name="Normal 2 4 2 2 2 2 2 10 2" xfId="24171"/>
    <cellStyle name="Normal 2 4 2 2 2 2 2 11" xfId="24172"/>
    <cellStyle name="Normal 2 4 2 2 2 2 2 11 2" xfId="24173"/>
    <cellStyle name="Normal 2 4 2 2 2 2 2 12" xfId="24174"/>
    <cellStyle name="Normal 2 4 2 2 2 2 2 12 2" xfId="24175"/>
    <cellStyle name="Normal 2 4 2 2 2 2 2 13" xfId="24176"/>
    <cellStyle name="Normal 2 4 2 2 2 2 2 2" xfId="24177"/>
    <cellStyle name="Normal 2 4 2 2 2 2 2 2 10" xfId="24178"/>
    <cellStyle name="Normal 2 4 2 2 2 2 2 2 10 2" xfId="24179"/>
    <cellStyle name="Normal 2 4 2 2 2 2 2 2 11" xfId="24180"/>
    <cellStyle name="Normal 2 4 2 2 2 2 2 2 11 2" xfId="24181"/>
    <cellStyle name="Normal 2 4 2 2 2 2 2 2 12" xfId="24182"/>
    <cellStyle name="Normal 2 4 2 2 2 2 2 2 2" xfId="24183"/>
    <cellStyle name="Normal 2 4 2 2 2 2 2 2 2 10" xfId="24184"/>
    <cellStyle name="Normal 2 4 2 2 2 2 2 2 2 10 2" xfId="24185"/>
    <cellStyle name="Normal 2 4 2 2 2 2 2 2 2 11" xfId="24186"/>
    <cellStyle name="Normal 2 4 2 2 2 2 2 2 2 2" xfId="24187"/>
    <cellStyle name="Normal 2 4 2 2 2 2 2 2 2 2 2" xfId="24188"/>
    <cellStyle name="Normal 2 4 2 2 2 2 2 2 2 3" xfId="24189"/>
    <cellStyle name="Normal 2 4 2 2 2 2 2 2 2 3 2" xfId="24190"/>
    <cellStyle name="Normal 2 4 2 2 2 2 2 2 2 4" xfId="24191"/>
    <cellStyle name="Normal 2 4 2 2 2 2 2 2 2 4 2" xfId="24192"/>
    <cellStyle name="Normal 2 4 2 2 2 2 2 2 2 5" xfId="24193"/>
    <cellStyle name="Normal 2 4 2 2 2 2 2 2 2 5 2" xfId="24194"/>
    <cellStyle name="Normal 2 4 2 2 2 2 2 2 2 6" xfId="24195"/>
    <cellStyle name="Normal 2 4 2 2 2 2 2 2 2 6 2" xfId="24196"/>
    <cellStyle name="Normal 2 4 2 2 2 2 2 2 2 7" xfId="24197"/>
    <cellStyle name="Normal 2 4 2 2 2 2 2 2 2 7 2" xfId="24198"/>
    <cellStyle name="Normal 2 4 2 2 2 2 2 2 2 8" xfId="24199"/>
    <cellStyle name="Normal 2 4 2 2 2 2 2 2 2 8 2" xfId="24200"/>
    <cellStyle name="Normal 2 4 2 2 2 2 2 2 2 9" xfId="24201"/>
    <cellStyle name="Normal 2 4 2 2 2 2 2 2 2 9 2" xfId="24202"/>
    <cellStyle name="Normal 2 4 2 2 2 2 2 2 3" xfId="24203"/>
    <cellStyle name="Normal 2 4 2 2 2 2 2 2 3 2" xfId="24204"/>
    <cellStyle name="Normal 2 4 2 2 2 2 2 2 4" xfId="24205"/>
    <cellStyle name="Normal 2 4 2 2 2 2 2 2 4 2" xfId="24206"/>
    <cellStyle name="Normal 2 4 2 2 2 2 2 2 5" xfId="24207"/>
    <cellStyle name="Normal 2 4 2 2 2 2 2 2 5 2" xfId="24208"/>
    <cellStyle name="Normal 2 4 2 2 2 2 2 2 6" xfId="24209"/>
    <cellStyle name="Normal 2 4 2 2 2 2 2 2 6 2" xfId="24210"/>
    <cellStyle name="Normal 2 4 2 2 2 2 2 2 7" xfId="24211"/>
    <cellStyle name="Normal 2 4 2 2 2 2 2 2 7 2" xfId="24212"/>
    <cellStyle name="Normal 2 4 2 2 2 2 2 2 8" xfId="24213"/>
    <cellStyle name="Normal 2 4 2 2 2 2 2 2 8 2" xfId="24214"/>
    <cellStyle name="Normal 2 4 2 2 2 2 2 2 9" xfId="24215"/>
    <cellStyle name="Normal 2 4 2 2 2 2 2 2 9 2" xfId="24216"/>
    <cellStyle name="Normal 2 4 2 2 2 2 2 3" xfId="24217"/>
    <cellStyle name="Normal 2 4 2 2 2 2 2 3 10" xfId="24218"/>
    <cellStyle name="Normal 2 4 2 2 2 2 2 3 10 2" xfId="24219"/>
    <cellStyle name="Normal 2 4 2 2 2 2 2 3 11" xfId="24220"/>
    <cellStyle name="Normal 2 4 2 2 2 2 2 3 2" xfId="24221"/>
    <cellStyle name="Normal 2 4 2 2 2 2 2 3 2 2" xfId="24222"/>
    <cellStyle name="Normal 2 4 2 2 2 2 2 3 3" xfId="24223"/>
    <cellStyle name="Normal 2 4 2 2 2 2 2 3 3 2" xfId="24224"/>
    <cellStyle name="Normal 2 4 2 2 2 2 2 3 4" xfId="24225"/>
    <cellStyle name="Normal 2 4 2 2 2 2 2 3 4 2" xfId="24226"/>
    <cellStyle name="Normal 2 4 2 2 2 2 2 3 5" xfId="24227"/>
    <cellStyle name="Normal 2 4 2 2 2 2 2 3 5 2" xfId="24228"/>
    <cellStyle name="Normal 2 4 2 2 2 2 2 3 6" xfId="24229"/>
    <cellStyle name="Normal 2 4 2 2 2 2 2 3 6 2" xfId="24230"/>
    <cellStyle name="Normal 2 4 2 2 2 2 2 3 7" xfId="24231"/>
    <cellStyle name="Normal 2 4 2 2 2 2 2 3 7 2" xfId="24232"/>
    <cellStyle name="Normal 2 4 2 2 2 2 2 3 8" xfId="24233"/>
    <cellStyle name="Normal 2 4 2 2 2 2 2 3 8 2" xfId="24234"/>
    <cellStyle name="Normal 2 4 2 2 2 2 2 3 9" xfId="24235"/>
    <cellStyle name="Normal 2 4 2 2 2 2 2 3 9 2" xfId="24236"/>
    <cellStyle name="Normal 2 4 2 2 2 2 2 4" xfId="24237"/>
    <cellStyle name="Normal 2 4 2 2 2 2 2 4 2" xfId="24238"/>
    <cellStyle name="Normal 2 4 2 2 2 2 2 5" xfId="24239"/>
    <cellStyle name="Normal 2 4 2 2 2 2 2 5 2" xfId="24240"/>
    <cellStyle name="Normal 2 4 2 2 2 2 2 6" xfId="24241"/>
    <cellStyle name="Normal 2 4 2 2 2 2 2 6 2" xfId="24242"/>
    <cellStyle name="Normal 2 4 2 2 2 2 2 7" xfId="24243"/>
    <cellStyle name="Normal 2 4 2 2 2 2 2 7 2" xfId="24244"/>
    <cellStyle name="Normal 2 4 2 2 2 2 2 8" xfId="24245"/>
    <cellStyle name="Normal 2 4 2 2 2 2 2 8 2" xfId="24246"/>
    <cellStyle name="Normal 2 4 2 2 2 2 2 9" xfId="24247"/>
    <cellStyle name="Normal 2 4 2 2 2 2 2 9 2" xfId="24248"/>
    <cellStyle name="Normal 2 4 2 2 2 2 3" xfId="24249"/>
    <cellStyle name="Normal 2 4 2 2 2 2 3 10" xfId="24250"/>
    <cellStyle name="Normal 2 4 2 2 2 2 3 10 2" xfId="24251"/>
    <cellStyle name="Normal 2 4 2 2 2 2 3 11" xfId="24252"/>
    <cellStyle name="Normal 2 4 2 2 2 2 3 11 2" xfId="24253"/>
    <cellStyle name="Normal 2 4 2 2 2 2 3 12" xfId="24254"/>
    <cellStyle name="Normal 2 4 2 2 2 2 3 12 2" xfId="24255"/>
    <cellStyle name="Normal 2 4 2 2 2 2 3 13" xfId="24256"/>
    <cellStyle name="Normal 2 4 2 2 2 2 3 2" xfId="24257"/>
    <cellStyle name="Normal 2 4 2 2 2 2 3 2 10" xfId="24258"/>
    <cellStyle name="Normal 2 4 2 2 2 2 3 2 10 2" xfId="24259"/>
    <cellStyle name="Normal 2 4 2 2 2 2 3 2 11" xfId="24260"/>
    <cellStyle name="Normal 2 4 2 2 2 2 3 2 11 2" xfId="24261"/>
    <cellStyle name="Normal 2 4 2 2 2 2 3 2 12" xfId="24262"/>
    <cellStyle name="Normal 2 4 2 2 2 2 3 2 2" xfId="24263"/>
    <cellStyle name="Normal 2 4 2 2 2 2 3 2 2 10" xfId="24264"/>
    <cellStyle name="Normal 2 4 2 2 2 2 3 2 2 10 2" xfId="24265"/>
    <cellStyle name="Normal 2 4 2 2 2 2 3 2 2 11" xfId="24266"/>
    <cellStyle name="Normal 2 4 2 2 2 2 3 2 2 2" xfId="24267"/>
    <cellStyle name="Normal 2 4 2 2 2 2 3 2 2 2 2" xfId="24268"/>
    <cellStyle name="Normal 2 4 2 2 2 2 3 2 2 3" xfId="24269"/>
    <cellStyle name="Normal 2 4 2 2 2 2 3 2 2 3 2" xfId="24270"/>
    <cellStyle name="Normal 2 4 2 2 2 2 3 2 2 4" xfId="24271"/>
    <cellStyle name="Normal 2 4 2 2 2 2 3 2 2 4 2" xfId="24272"/>
    <cellStyle name="Normal 2 4 2 2 2 2 3 2 2 5" xfId="24273"/>
    <cellStyle name="Normal 2 4 2 2 2 2 3 2 2 5 2" xfId="24274"/>
    <cellStyle name="Normal 2 4 2 2 2 2 3 2 2 6" xfId="24275"/>
    <cellStyle name="Normal 2 4 2 2 2 2 3 2 2 6 2" xfId="24276"/>
    <cellStyle name="Normal 2 4 2 2 2 2 3 2 2 7" xfId="24277"/>
    <cellStyle name="Normal 2 4 2 2 2 2 3 2 2 7 2" xfId="24278"/>
    <cellStyle name="Normal 2 4 2 2 2 2 3 2 2 8" xfId="24279"/>
    <cellStyle name="Normal 2 4 2 2 2 2 3 2 2 8 2" xfId="24280"/>
    <cellStyle name="Normal 2 4 2 2 2 2 3 2 2 9" xfId="24281"/>
    <cellStyle name="Normal 2 4 2 2 2 2 3 2 2 9 2" xfId="24282"/>
    <cellStyle name="Normal 2 4 2 2 2 2 3 2 3" xfId="24283"/>
    <cellStyle name="Normal 2 4 2 2 2 2 3 2 3 2" xfId="24284"/>
    <cellStyle name="Normal 2 4 2 2 2 2 3 2 4" xfId="24285"/>
    <cellStyle name="Normal 2 4 2 2 2 2 3 2 4 2" xfId="24286"/>
    <cellStyle name="Normal 2 4 2 2 2 2 3 2 5" xfId="24287"/>
    <cellStyle name="Normal 2 4 2 2 2 2 3 2 5 2" xfId="24288"/>
    <cellStyle name="Normal 2 4 2 2 2 2 3 2 6" xfId="24289"/>
    <cellStyle name="Normal 2 4 2 2 2 2 3 2 6 2" xfId="24290"/>
    <cellStyle name="Normal 2 4 2 2 2 2 3 2 7" xfId="24291"/>
    <cellStyle name="Normal 2 4 2 2 2 2 3 2 7 2" xfId="24292"/>
    <cellStyle name="Normal 2 4 2 2 2 2 3 2 8" xfId="24293"/>
    <cellStyle name="Normal 2 4 2 2 2 2 3 2 8 2" xfId="24294"/>
    <cellStyle name="Normal 2 4 2 2 2 2 3 2 9" xfId="24295"/>
    <cellStyle name="Normal 2 4 2 2 2 2 3 2 9 2" xfId="24296"/>
    <cellStyle name="Normal 2 4 2 2 2 2 3 3" xfId="24297"/>
    <cellStyle name="Normal 2 4 2 2 2 2 3 3 10" xfId="24298"/>
    <cellStyle name="Normal 2 4 2 2 2 2 3 3 10 2" xfId="24299"/>
    <cellStyle name="Normal 2 4 2 2 2 2 3 3 11" xfId="24300"/>
    <cellStyle name="Normal 2 4 2 2 2 2 3 3 2" xfId="24301"/>
    <cellStyle name="Normal 2 4 2 2 2 2 3 3 2 2" xfId="24302"/>
    <cellStyle name="Normal 2 4 2 2 2 2 3 3 3" xfId="24303"/>
    <cellStyle name="Normal 2 4 2 2 2 2 3 3 3 2" xfId="24304"/>
    <cellStyle name="Normal 2 4 2 2 2 2 3 3 4" xfId="24305"/>
    <cellStyle name="Normal 2 4 2 2 2 2 3 3 4 2" xfId="24306"/>
    <cellStyle name="Normal 2 4 2 2 2 2 3 3 5" xfId="24307"/>
    <cellStyle name="Normal 2 4 2 2 2 2 3 3 5 2" xfId="24308"/>
    <cellStyle name="Normal 2 4 2 2 2 2 3 3 6" xfId="24309"/>
    <cellStyle name="Normal 2 4 2 2 2 2 3 3 6 2" xfId="24310"/>
    <cellStyle name="Normal 2 4 2 2 2 2 3 3 7" xfId="24311"/>
    <cellStyle name="Normal 2 4 2 2 2 2 3 3 7 2" xfId="24312"/>
    <cellStyle name="Normal 2 4 2 2 2 2 3 3 8" xfId="24313"/>
    <cellStyle name="Normal 2 4 2 2 2 2 3 3 8 2" xfId="24314"/>
    <cellStyle name="Normal 2 4 2 2 2 2 3 3 9" xfId="24315"/>
    <cellStyle name="Normal 2 4 2 2 2 2 3 3 9 2" xfId="24316"/>
    <cellStyle name="Normal 2 4 2 2 2 2 3 4" xfId="24317"/>
    <cellStyle name="Normal 2 4 2 2 2 2 3 4 2" xfId="24318"/>
    <cellStyle name="Normal 2 4 2 2 2 2 3 5" xfId="24319"/>
    <cellStyle name="Normal 2 4 2 2 2 2 3 5 2" xfId="24320"/>
    <cellStyle name="Normal 2 4 2 2 2 2 3 6" xfId="24321"/>
    <cellStyle name="Normal 2 4 2 2 2 2 3 6 2" xfId="24322"/>
    <cellStyle name="Normal 2 4 2 2 2 2 3 7" xfId="24323"/>
    <cellStyle name="Normal 2 4 2 2 2 2 3 7 2" xfId="24324"/>
    <cellStyle name="Normal 2 4 2 2 2 2 3 8" xfId="24325"/>
    <cellStyle name="Normal 2 4 2 2 2 2 3 8 2" xfId="24326"/>
    <cellStyle name="Normal 2 4 2 2 2 2 3 9" xfId="24327"/>
    <cellStyle name="Normal 2 4 2 2 2 2 3 9 2" xfId="24328"/>
    <cellStyle name="Normal 2 4 2 2 2 2 4" xfId="24329"/>
    <cellStyle name="Normal 2 4 2 2 2 2 4 10" xfId="24330"/>
    <cellStyle name="Normal 2 4 2 2 2 2 4 10 2" xfId="24331"/>
    <cellStyle name="Normal 2 4 2 2 2 2 4 11" xfId="24332"/>
    <cellStyle name="Normal 2 4 2 2 2 2 4 11 2" xfId="24333"/>
    <cellStyle name="Normal 2 4 2 2 2 2 4 12" xfId="24334"/>
    <cellStyle name="Normal 2 4 2 2 2 2 4 12 2" xfId="24335"/>
    <cellStyle name="Normal 2 4 2 2 2 2 4 13" xfId="24336"/>
    <cellStyle name="Normal 2 4 2 2 2 2 4 2" xfId="24337"/>
    <cellStyle name="Normal 2 4 2 2 2 2 4 2 10" xfId="24338"/>
    <cellStyle name="Normal 2 4 2 2 2 2 4 2 10 2" xfId="24339"/>
    <cellStyle name="Normal 2 4 2 2 2 2 4 2 11" xfId="24340"/>
    <cellStyle name="Normal 2 4 2 2 2 2 4 2 11 2" xfId="24341"/>
    <cellStyle name="Normal 2 4 2 2 2 2 4 2 12" xfId="24342"/>
    <cellStyle name="Normal 2 4 2 2 2 2 4 2 2" xfId="24343"/>
    <cellStyle name="Normal 2 4 2 2 2 2 4 2 2 10" xfId="24344"/>
    <cellStyle name="Normal 2 4 2 2 2 2 4 2 2 10 2" xfId="24345"/>
    <cellStyle name="Normal 2 4 2 2 2 2 4 2 2 11" xfId="24346"/>
    <cellStyle name="Normal 2 4 2 2 2 2 4 2 2 2" xfId="24347"/>
    <cellStyle name="Normal 2 4 2 2 2 2 4 2 2 2 2" xfId="24348"/>
    <cellStyle name="Normal 2 4 2 2 2 2 4 2 2 3" xfId="24349"/>
    <cellStyle name="Normal 2 4 2 2 2 2 4 2 2 3 2" xfId="24350"/>
    <cellStyle name="Normal 2 4 2 2 2 2 4 2 2 4" xfId="24351"/>
    <cellStyle name="Normal 2 4 2 2 2 2 4 2 2 4 2" xfId="24352"/>
    <cellStyle name="Normal 2 4 2 2 2 2 4 2 2 5" xfId="24353"/>
    <cellStyle name="Normal 2 4 2 2 2 2 4 2 2 5 2" xfId="24354"/>
    <cellStyle name="Normal 2 4 2 2 2 2 4 2 2 6" xfId="24355"/>
    <cellStyle name="Normal 2 4 2 2 2 2 4 2 2 6 2" xfId="24356"/>
    <cellStyle name="Normal 2 4 2 2 2 2 4 2 2 7" xfId="24357"/>
    <cellStyle name="Normal 2 4 2 2 2 2 4 2 2 7 2" xfId="24358"/>
    <cellStyle name="Normal 2 4 2 2 2 2 4 2 2 8" xfId="24359"/>
    <cellStyle name="Normal 2 4 2 2 2 2 4 2 2 8 2" xfId="24360"/>
    <cellStyle name="Normal 2 4 2 2 2 2 4 2 2 9" xfId="24361"/>
    <cellStyle name="Normal 2 4 2 2 2 2 4 2 2 9 2" xfId="24362"/>
    <cellStyle name="Normal 2 4 2 2 2 2 4 2 3" xfId="24363"/>
    <cellStyle name="Normal 2 4 2 2 2 2 4 2 3 2" xfId="24364"/>
    <cellStyle name="Normal 2 4 2 2 2 2 4 2 4" xfId="24365"/>
    <cellStyle name="Normal 2 4 2 2 2 2 4 2 4 2" xfId="24366"/>
    <cellStyle name="Normal 2 4 2 2 2 2 4 2 5" xfId="24367"/>
    <cellStyle name="Normal 2 4 2 2 2 2 4 2 5 2" xfId="24368"/>
    <cellStyle name="Normal 2 4 2 2 2 2 4 2 6" xfId="24369"/>
    <cellStyle name="Normal 2 4 2 2 2 2 4 2 6 2" xfId="24370"/>
    <cellStyle name="Normal 2 4 2 2 2 2 4 2 7" xfId="24371"/>
    <cellStyle name="Normal 2 4 2 2 2 2 4 2 7 2" xfId="24372"/>
    <cellStyle name="Normal 2 4 2 2 2 2 4 2 8" xfId="24373"/>
    <cellStyle name="Normal 2 4 2 2 2 2 4 2 8 2" xfId="24374"/>
    <cellStyle name="Normal 2 4 2 2 2 2 4 2 9" xfId="24375"/>
    <cellStyle name="Normal 2 4 2 2 2 2 4 2 9 2" xfId="24376"/>
    <cellStyle name="Normal 2 4 2 2 2 2 4 3" xfId="24377"/>
    <cellStyle name="Normal 2 4 2 2 2 2 4 3 10" xfId="24378"/>
    <cellStyle name="Normal 2 4 2 2 2 2 4 3 10 2" xfId="24379"/>
    <cellStyle name="Normal 2 4 2 2 2 2 4 3 11" xfId="24380"/>
    <cellStyle name="Normal 2 4 2 2 2 2 4 3 2" xfId="24381"/>
    <cellStyle name="Normal 2 4 2 2 2 2 4 3 2 2" xfId="24382"/>
    <cellStyle name="Normal 2 4 2 2 2 2 4 3 3" xfId="24383"/>
    <cellStyle name="Normal 2 4 2 2 2 2 4 3 3 2" xfId="24384"/>
    <cellStyle name="Normal 2 4 2 2 2 2 4 3 4" xfId="24385"/>
    <cellStyle name="Normal 2 4 2 2 2 2 4 3 4 2" xfId="24386"/>
    <cellStyle name="Normal 2 4 2 2 2 2 4 3 5" xfId="24387"/>
    <cellStyle name="Normal 2 4 2 2 2 2 4 3 5 2" xfId="24388"/>
    <cellStyle name="Normal 2 4 2 2 2 2 4 3 6" xfId="24389"/>
    <cellStyle name="Normal 2 4 2 2 2 2 4 3 6 2" xfId="24390"/>
    <cellStyle name="Normal 2 4 2 2 2 2 4 3 7" xfId="24391"/>
    <cellStyle name="Normal 2 4 2 2 2 2 4 3 7 2" xfId="24392"/>
    <cellStyle name="Normal 2 4 2 2 2 2 4 3 8" xfId="24393"/>
    <cellStyle name="Normal 2 4 2 2 2 2 4 3 8 2" xfId="24394"/>
    <cellStyle name="Normal 2 4 2 2 2 2 4 3 9" xfId="24395"/>
    <cellStyle name="Normal 2 4 2 2 2 2 4 3 9 2" xfId="24396"/>
    <cellStyle name="Normal 2 4 2 2 2 2 4 4" xfId="24397"/>
    <cellStyle name="Normal 2 4 2 2 2 2 4 4 2" xfId="24398"/>
    <cellStyle name="Normal 2 4 2 2 2 2 4 5" xfId="24399"/>
    <cellStyle name="Normal 2 4 2 2 2 2 4 5 2" xfId="24400"/>
    <cellStyle name="Normal 2 4 2 2 2 2 4 6" xfId="24401"/>
    <cellStyle name="Normal 2 4 2 2 2 2 4 6 2" xfId="24402"/>
    <cellStyle name="Normal 2 4 2 2 2 2 4 7" xfId="24403"/>
    <cellStyle name="Normal 2 4 2 2 2 2 4 7 2" xfId="24404"/>
    <cellStyle name="Normal 2 4 2 2 2 2 4 8" xfId="24405"/>
    <cellStyle name="Normal 2 4 2 2 2 2 4 8 2" xfId="24406"/>
    <cellStyle name="Normal 2 4 2 2 2 2 4 9" xfId="24407"/>
    <cellStyle name="Normal 2 4 2 2 2 2 4 9 2" xfId="24408"/>
    <cellStyle name="Normal 2 4 2 2 2 2 5" xfId="24409"/>
    <cellStyle name="Normal 2 4 2 2 2 2 5 10" xfId="24410"/>
    <cellStyle name="Normal 2 4 2 2 2 2 5 10 2" xfId="24411"/>
    <cellStyle name="Normal 2 4 2 2 2 2 5 11" xfId="24412"/>
    <cellStyle name="Normal 2 4 2 2 2 2 5 11 2" xfId="24413"/>
    <cellStyle name="Normal 2 4 2 2 2 2 5 12" xfId="24414"/>
    <cellStyle name="Normal 2 4 2 2 2 2 5 12 2" xfId="24415"/>
    <cellStyle name="Normal 2 4 2 2 2 2 5 13" xfId="24416"/>
    <cellStyle name="Normal 2 4 2 2 2 2 5 2" xfId="24417"/>
    <cellStyle name="Normal 2 4 2 2 2 2 5 2 10" xfId="24418"/>
    <cellStyle name="Normal 2 4 2 2 2 2 5 2 10 2" xfId="24419"/>
    <cellStyle name="Normal 2 4 2 2 2 2 5 2 11" xfId="24420"/>
    <cellStyle name="Normal 2 4 2 2 2 2 5 2 11 2" xfId="24421"/>
    <cellStyle name="Normal 2 4 2 2 2 2 5 2 12" xfId="24422"/>
    <cellStyle name="Normal 2 4 2 2 2 2 5 2 2" xfId="24423"/>
    <cellStyle name="Normal 2 4 2 2 2 2 5 2 2 10" xfId="24424"/>
    <cellStyle name="Normal 2 4 2 2 2 2 5 2 2 10 2" xfId="24425"/>
    <cellStyle name="Normal 2 4 2 2 2 2 5 2 2 11" xfId="24426"/>
    <cellStyle name="Normal 2 4 2 2 2 2 5 2 2 2" xfId="24427"/>
    <cellStyle name="Normal 2 4 2 2 2 2 5 2 2 2 2" xfId="24428"/>
    <cellStyle name="Normal 2 4 2 2 2 2 5 2 2 3" xfId="24429"/>
    <cellStyle name="Normal 2 4 2 2 2 2 5 2 2 3 2" xfId="24430"/>
    <cellStyle name="Normal 2 4 2 2 2 2 5 2 2 4" xfId="24431"/>
    <cellStyle name="Normal 2 4 2 2 2 2 5 2 2 4 2" xfId="24432"/>
    <cellStyle name="Normal 2 4 2 2 2 2 5 2 2 5" xfId="24433"/>
    <cellStyle name="Normal 2 4 2 2 2 2 5 2 2 5 2" xfId="24434"/>
    <cellStyle name="Normal 2 4 2 2 2 2 5 2 2 6" xfId="24435"/>
    <cellStyle name="Normal 2 4 2 2 2 2 5 2 2 6 2" xfId="24436"/>
    <cellStyle name="Normal 2 4 2 2 2 2 5 2 2 7" xfId="24437"/>
    <cellStyle name="Normal 2 4 2 2 2 2 5 2 2 7 2" xfId="24438"/>
    <cellStyle name="Normal 2 4 2 2 2 2 5 2 2 8" xfId="24439"/>
    <cellStyle name="Normal 2 4 2 2 2 2 5 2 2 8 2" xfId="24440"/>
    <cellStyle name="Normal 2 4 2 2 2 2 5 2 2 9" xfId="24441"/>
    <cellStyle name="Normal 2 4 2 2 2 2 5 2 2 9 2" xfId="24442"/>
    <cellStyle name="Normal 2 4 2 2 2 2 5 2 3" xfId="24443"/>
    <cellStyle name="Normal 2 4 2 2 2 2 5 2 3 2" xfId="24444"/>
    <cellStyle name="Normal 2 4 2 2 2 2 5 2 4" xfId="24445"/>
    <cellStyle name="Normal 2 4 2 2 2 2 5 2 4 2" xfId="24446"/>
    <cellStyle name="Normal 2 4 2 2 2 2 5 2 5" xfId="24447"/>
    <cellStyle name="Normal 2 4 2 2 2 2 5 2 5 2" xfId="24448"/>
    <cellStyle name="Normal 2 4 2 2 2 2 5 2 6" xfId="24449"/>
    <cellStyle name="Normal 2 4 2 2 2 2 5 2 6 2" xfId="24450"/>
    <cellStyle name="Normal 2 4 2 2 2 2 5 2 7" xfId="24451"/>
    <cellStyle name="Normal 2 4 2 2 2 2 5 2 7 2" xfId="24452"/>
    <cellStyle name="Normal 2 4 2 2 2 2 5 2 8" xfId="24453"/>
    <cellStyle name="Normal 2 4 2 2 2 2 5 2 8 2" xfId="24454"/>
    <cellStyle name="Normal 2 4 2 2 2 2 5 2 9" xfId="24455"/>
    <cellStyle name="Normal 2 4 2 2 2 2 5 2 9 2" xfId="24456"/>
    <cellStyle name="Normal 2 4 2 2 2 2 5 3" xfId="24457"/>
    <cellStyle name="Normal 2 4 2 2 2 2 5 3 10" xfId="24458"/>
    <cellStyle name="Normal 2 4 2 2 2 2 5 3 10 2" xfId="24459"/>
    <cellStyle name="Normal 2 4 2 2 2 2 5 3 11" xfId="24460"/>
    <cellStyle name="Normal 2 4 2 2 2 2 5 3 2" xfId="24461"/>
    <cellStyle name="Normal 2 4 2 2 2 2 5 3 2 2" xfId="24462"/>
    <cellStyle name="Normal 2 4 2 2 2 2 5 3 3" xfId="24463"/>
    <cellStyle name="Normal 2 4 2 2 2 2 5 3 3 2" xfId="24464"/>
    <cellStyle name="Normal 2 4 2 2 2 2 5 3 4" xfId="24465"/>
    <cellStyle name="Normal 2 4 2 2 2 2 5 3 4 2" xfId="24466"/>
    <cellStyle name="Normal 2 4 2 2 2 2 5 3 5" xfId="24467"/>
    <cellStyle name="Normal 2 4 2 2 2 2 5 3 5 2" xfId="24468"/>
    <cellStyle name="Normal 2 4 2 2 2 2 5 3 6" xfId="24469"/>
    <cellStyle name="Normal 2 4 2 2 2 2 5 3 6 2" xfId="24470"/>
    <cellStyle name="Normal 2 4 2 2 2 2 5 3 7" xfId="24471"/>
    <cellStyle name="Normal 2 4 2 2 2 2 5 3 7 2" xfId="24472"/>
    <cellStyle name="Normal 2 4 2 2 2 2 5 3 8" xfId="24473"/>
    <cellStyle name="Normal 2 4 2 2 2 2 5 3 8 2" xfId="24474"/>
    <cellStyle name="Normal 2 4 2 2 2 2 5 3 9" xfId="24475"/>
    <cellStyle name="Normal 2 4 2 2 2 2 5 3 9 2" xfId="24476"/>
    <cellStyle name="Normal 2 4 2 2 2 2 5 4" xfId="24477"/>
    <cellStyle name="Normal 2 4 2 2 2 2 5 4 2" xfId="24478"/>
    <cellStyle name="Normal 2 4 2 2 2 2 5 5" xfId="24479"/>
    <cellStyle name="Normal 2 4 2 2 2 2 5 5 2" xfId="24480"/>
    <cellStyle name="Normal 2 4 2 2 2 2 5 6" xfId="24481"/>
    <cellStyle name="Normal 2 4 2 2 2 2 5 6 2" xfId="24482"/>
    <cellStyle name="Normal 2 4 2 2 2 2 5 7" xfId="24483"/>
    <cellStyle name="Normal 2 4 2 2 2 2 5 7 2" xfId="24484"/>
    <cellStyle name="Normal 2 4 2 2 2 2 5 8" xfId="24485"/>
    <cellStyle name="Normal 2 4 2 2 2 2 5 8 2" xfId="24486"/>
    <cellStyle name="Normal 2 4 2 2 2 2 5 9" xfId="24487"/>
    <cellStyle name="Normal 2 4 2 2 2 2 5 9 2" xfId="24488"/>
    <cellStyle name="Normal 2 4 2 2 2 2 6" xfId="41991"/>
    <cellStyle name="Normal 2 4 2 2 2 3" xfId="24489"/>
    <cellStyle name="Normal 2 4 2 2 2 3 2" xfId="41992"/>
    <cellStyle name="Normal 2 4 2 2 2 4" xfId="24490"/>
    <cellStyle name="Normal 2 4 2 2 2 4 2" xfId="41993"/>
    <cellStyle name="Normal 2 4 2 2 2 5" xfId="24491"/>
    <cellStyle name="Normal 2 4 2 2 2 5 2" xfId="41994"/>
    <cellStyle name="Normal 2 4 2 2 2 6" xfId="24492"/>
    <cellStyle name="Normal 2 4 2 2 2 6 10" xfId="24493"/>
    <cellStyle name="Normal 2 4 2 2 2 6 10 2" xfId="24494"/>
    <cellStyle name="Normal 2 4 2 2 2 6 11" xfId="24495"/>
    <cellStyle name="Normal 2 4 2 2 2 6 11 2" xfId="24496"/>
    <cellStyle name="Normal 2 4 2 2 2 6 12" xfId="24497"/>
    <cellStyle name="Normal 2 4 2 2 2 6 2" xfId="24498"/>
    <cellStyle name="Normal 2 4 2 2 2 6 2 10" xfId="24499"/>
    <cellStyle name="Normal 2 4 2 2 2 6 2 10 2" xfId="24500"/>
    <cellStyle name="Normal 2 4 2 2 2 6 2 11" xfId="24501"/>
    <cellStyle name="Normal 2 4 2 2 2 6 2 2" xfId="24502"/>
    <cellStyle name="Normal 2 4 2 2 2 6 2 2 2" xfId="24503"/>
    <cellStyle name="Normal 2 4 2 2 2 6 2 3" xfId="24504"/>
    <cellStyle name="Normal 2 4 2 2 2 6 2 3 2" xfId="24505"/>
    <cellStyle name="Normal 2 4 2 2 2 6 2 4" xfId="24506"/>
    <cellStyle name="Normal 2 4 2 2 2 6 2 4 2" xfId="24507"/>
    <cellStyle name="Normal 2 4 2 2 2 6 2 5" xfId="24508"/>
    <cellStyle name="Normal 2 4 2 2 2 6 2 5 2" xfId="24509"/>
    <cellStyle name="Normal 2 4 2 2 2 6 2 6" xfId="24510"/>
    <cellStyle name="Normal 2 4 2 2 2 6 2 6 2" xfId="24511"/>
    <cellStyle name="Normal 2 4 2 2 2 6 2 7" xfId="24512"/>
    <cellStyle name="Normal 2 4 2 2 2 6 2 7 2" xfId="24513"/>
    <cellStyle name="Normal 2 4 2 2 2 6 2 8" xfId="24514"/>
    <cellStyle name="Normal 2 4 2 2 2 6 2 8 2" xfId="24515"/>
    <cellStyle name="Normal 2 4 2 2 2 6 2 9" xfId="24516"/>
    <cellStyle name="Normal 2 4 2 2 2 6 2 9 2" xfId="24517"/>
    <cellStyle name="Normal 2 4 2 2 2 6 3" xfId="24518"/>
    <cellStyle name="Normal 2 4 2 2 2 6 3 2" xfId="24519"/>
    <cellStyle name="Normal 2 4 2 2 2 6 4" xfId="24520"/>
    <cellStyle name="Normal 2 4 2 2 2 6 4 2" xfId="24521"/>
    <cellStyle name="Normal 2 4 2 2 2 6 5" xfId="24522"/>
    <cellStyle name="Normal 2 4 2 2 2 6 5 2" xfId="24523"/>
    <cellStyle name="Normal 2 4 2 2 2 6 6" xfId="24524"/>
    <cellStyle name="Normal 2 4 2 2 2 6 6 2" xfId="24525"/>
    <cellStyle name="Normal 2 4 2 2 2 6 7" xfId="24526"/>
    <cellStyle name="Normal 2 4 2 2 2 6 7 2" xfId="24527"/>
    <cellStyle name="Normal 2 4 2 2 2 6 8" xfId="24528"/>
    <cellStyle name="Normal 2 4 2 2 2 6 8 2" xfId="24529"/>
    <cellStyle name="Normal 2 4 2 2 2 6 9" xfId="24530"/>
    <cellStyle name="Normal 2 4 2 2 2 6 9 2" xfId="24531"/>
    <cellStyle name="Normal 2 4 2 2 2 7" xfId="24532"/>
    <cellStyle name="Normal 2 4 2 2 2 7 10" xfId="24533"/>
    <cellStyle name="Normal 2 4 2 2 2 7 10 2" xfId="24534"/>
    <cellStyle name="Normal 2 4 2 2 2 7 11" xfId="24535"/>
    <cellStyle name="Normal 2 4 2 2 2 7 2" xfId="24536"/>
    <cellStyle name="Normal 2 4 2 2 2 7 2 2" xfId="24537"/>
    <cellStyle name="Normal 2 4 2 2 2 7 3" xfId="24538"/>
    <cellStyle name="Normal 2 4 2 2 2 7 3 2" xfId="24539"/>
    <cellStyle name="Normal 2 4 2 2 2 7 4" xfId="24540"/>
    <cellStyle name="Normal 2 4 2 2 2 7 4 2" xfId="24541"/>
    <cellStyle name="Normal 2 4 2 2 2 7 5" xfId="24542"/>
    <cellStyle name="Normal 2 4 2 2 2 7 5 2" xfId="24543"/>
    <cellStyle name="Normal 2 4 2 2 2 7 6" xfId="24544"/>
    <cellStyle name="Normal 2 4 2 2 2 7 6 2" xfId="24545"/>
    <cellStyle name="Normal 2 4 2 2 2 7 7" xfId="24546"/>
    <cellStyle name="Normal 2 4 2 2 2 7 7 2" xfId="24547"/>
    <cellStyle name="Normal 2 4 2 2 2 7 8" xfId="24548"/>
    <cellStyle name="Normal 2 4 2 2 2 7 8 2" xfId="24549"/>
    <cellStyle name="Normal 2 4 2 2 2 7 9" xfId="24550"/>
    <cellStyle name="Normal 2 4 2 2 2 7 9 2" xfId="24551"/>
    <cellStyle name="Normal 2 4 2 2 2 8" xfId="24552"/>
    <cellStyle name="Normal 2 4 2 2 2 8 2" xfId="24553"/>
    <cellStyle name="Normal 2 4 2 2 2 9" xfId="24554"/>
    <cellStyle name="Normal 2 4 2 2 2 9 2" xfId="24555"/>
    <cellStyle name="Normal 2 4 2 2 3" xfId="24556"/>
    <cellStyle name="Normal 2 4 2 2 3 10" xfId="24557"/>
    <cellStyle name="Normal 2 4 2 2 3 10 2" xfId="24558"/>
    <cellStyle name="Normal 2 4 2 2 3 11" xfId="24559"/>
    <cellStyle name="Normal 2 4 2 2 3 11 2" xfId="24560"/>
    <cellStyle name="Normal 2 4 2 2 3 12" xfId="24561"/>
    <cellStyle name="Normal 2 4 2 2 3 12 2" xfId="24562"/>
    <cellStyle name="Normal 2 4 2 2 3 13" xfId="24563"/>
    <cellStyle name="Normal 2 4 2 2 3 2" xfId="24564"/>
    <cellStyle name="Normal 2 4 2 2 3 2 10" xfId="24565"/>
    <cellStyle name="Normal 2 4 2 2 3 2 10 2" xfId="24566"/>
    <cellStyle name="Normal 2 4 2 2 3 2 11" xfId="24567"/>
    <cellStyle name="Normal 2 4 2 2 3 2 11 2" xfId="24568"/>
    <cellStyle name="Normal 2 4 2 2 3 2 12" xfId="24569"/>
    <cellStyle name="Normal 2 4 2 2 3 2 2" xfId="24570"/>
    <cellStyle name="Normal 2 4 2 2 3 2 2 10" xfId="24571"/>
    <cellStyle name="Normal 2 4 2 2 3 2 2 10 2" xfId="24572"/>
    <cellStyle name="Normal 2 4 2 2 3 2 2 11" xfId="24573"/>
    <cellStyle name="Normal 2 4 2 2 3 2 2 2" xfId="24574"/>
    <cellStyle name="Normal 2 4 2 2 3 2 2 2 2" xfId="24575"/>
    <cellStyle name="Normal 2 4 2 2 3 2 2 3" xfId="24576"/>
    <cellStyle name="Normal 2 4 2 2 3 2 2 3 2" xfId="24577"/>
    <cellStyle name="Normal 2 4 2 2 3 2 2 4" xfId="24578"/>
    <cellStyle name="Normal 2 4 2 2 3 2 2 4 2" xfId="24579"/>
    <cellStyle name="Normal 2 4 2 2 3 2 2 5" xfId="24580"/>
    <cellStyle name="Normal 2 4 2 2 3 2 2 5 2" xfId="24581"/>
    <cellStyle name="Normal 2 4 2 2 3 2 2 6" xfId="24582"/>
    <cellStyle name="Normal 2 4 2 2 3 2 2 6 2" xfId="24583"/>
    <cellStyle name="Normal 2 4 2 2 3 2 2 7" xfId="24584"/>
    <cellStyle name="Normal 2 4 2 2 3 2 2 7 2" xfId="24585"/>
    <cellStyle name="Normal 2 4 2 2 3 2 2 8" xfId="24586"/>
    <cellStyle name="Normal 2 4 2 2 3 2 2 8 2" xfId="24587"/>
    <cellStyle name="Normal 2 4 2 2 3 2 2 9" xfId="24588"/>
    <cellStyle name="Normal 2 4 2 2 3 2 2 9 2" xfId="24589"/>
    <cellStyle name="Normal 2 4 2 2 3 2 3" xfId="24590"/>
    <cellStyle name="Normal 2 4 2 2 3 2 3 2" xfId="24591"/>
    <cellStyle name="Normal 2 4 2 2 3 2 4" xfId="24592"/>
    <cellStyle name="Normal 2 4 2 2 3 2 4 2" xfId="24593"/>
    <cellStyle name="Normal 2 4 2 2 3 2 5" xfId="24594"/>
    <cellStyle name="Normal 2 4 2 2 3 2 5 2" xfId="24595"/>
    <cellStyle name="Normal 2 4 2 2 3 2 6" xfId="24596"/>
    <cellStyle name="Normal 2 4 2 2 3 2 6 2" xfId="24597"/>
    <cellStyle name="Normal 2 4 2 2 3 2 7" xfId="24598"/>
    <cellStyle name="Normal 2 4 2 2 3 2 7 2" xfId="24599"/>
    <cellStyle name="Normal 2 4 2 2 3 2 8" xfId="24600"/>
    <cellStyle name="Normal 2 4 2 2 3 2 8 2" xfId="24601"/>
    <cellStyle name="Normal 2 4 2 2 3 2 9" xfId="24602"/>
    <cellStyle name="Normal 2 4 2 2 3 2 9 2" xfId="24603"/>
    <cellStyle name="Normal 2 4 2 2 3 3" xfId="24604"/>
    <cellStyle name="Normal 2 4 2 2 3 3 10" xfId="24605"/>
    <cellStyle name="Normal 2 4 2 2 3 3 10 2" xfId="24606"/>
    <cellStyle name="Normal 2 4 2 2 3 3 11" xfId="24607"/>
    <cellStyle name="Normal 2 4 2 2 3 3 2" xfId="24608"/>
    <cellStyle name="Normal 2 4 2 2 3 3 2 2" xfId="24609"/>
    <cellStyle name="Normal 2 4 2 2 3 3 3" xfId="24610"/>
    <cellStyle name="Normal 2 4 2 2 3 3 3 2" xfId="24611"/>
    <cellStyle name="Normal 2 4 2 2 3 3 4" xfId="24612"/>
    <cellStyle name="Normal 2 4 2 2 3 3 4 2" xfId="24613"/>
    <cellStyle name="Normal 2 4 2 2 3 3 5" xfId="24614"/>
    <cellStyle name="Normal 2 4 2 2 3 3 5 2" xfId="24615"/>
    <cellStyle name="Normal 2 4 2 2 3 3 6" xfId="24616"/>
    <cellStyle name="Normal 2 4 2 2 3 3 6 2" xfId="24617"/>
    <cellStyle name="Normal 2 4 2 2 3 3 7" xfId="24618"/>
    <cellStyle name="Normal 2 4 2 2 3 3 7 2" xfId="24619"/>
    <cellStyle name="Normal 2 4 2 2 3 3 8" xfId="24620"/>
    <cellStyle name="Normal 2 4 2 2 3 3 8 2" xfId="24621"/>
    <cellStyle name="Normal 2 4 2 2 3 3 9" xfId="24622"/>
    <cellStyle name="Normal 2 4 2 2 3 3 9 2" xfId="24623"/>
    <cellStyle name="Normal 2 4 2 2 3 4" xfId="24624"/>
    <cellStyle name="Normal 2 4 2 2 3 4 2" xfId="24625"/>
    <cellStyle name="Normal 2 4 2 2 3 5" xfId="24626"/>
    <cellStyle name="Normal 2 4 2 2 3 5 2" xfId="24627"/>
    <cellStyle name="Normal 2 4 2 2 3 6" xfId="24628"/>
    <cellStyle name="Normal 2 4 2 2 3 6 2" xfId="24629"/>
    <cellStyle name="Normal 2 4 2 2 3 7" xfId="24630"/>
    <cellStyle name="Normal 2 4 2 2 3 7 2" xfId="24631"/>
    <cellStyle name="Normal 2 4 2 2 3 8" xfId="24632"/>
    <cellStyle name="Normal 2 4 2 2 3 8 2" xfId="24633"/>
    <cellStyle name="Normal 2 4 2 2 3 9" xfId="24634"/>
    <cellStyle name="Normal 2 4 2 2 3 9 2" xfId="24635"/>
    <cellStyle name="Normal 2 4 2 2 4" xfId="24636"/>
    <cellStyle name="Normal 2 4 2 2 4 10" xfId="24637"/>
    <cellStyle name="Normal 2 4 2 2 4 10 2" xfId="24638"/>
    <cellStyle name="Normal 2 4 2 2 4 11" xfId="24639"/>
    <cellStyle name="Normal 2 4 2 2 4 11 2" xfId="24640"/>
    <cellStyle name="Normal 2 4 2 2 4 12" xfId="24641"/>
    <cellStyle name="Normal 2 4 2 2 4 12 2" xfId="24642"/>
    <cellStyle name="Normal 2 4 2 2 4 13" xfId="24643"/>
    <cellStyle name="Normal 2 4 2 2 4 2" xfId="24644"/>
    <cellStyle name="Normal 2 4 2 2 4 2 10" xfId="24645"/>
    <cellStyle name="Normal 2 4 2 2 4 2 10 2" xfId="24646"/>
    <cellStyle name="Normal 2 4 2 2 4 2 11" xfId="24647"/>
    <cellStyle name="Normal 2 4 2 2 4 2 11 2" xfId="24648"/>
    <cellStyle name="Normal 2 4 2 2 4 2 12" xfId="24649"/>
    <cellStyle name="Normal 2 4 2 2 4 2 2" xfId="24650"/>
    <cellStyle name="Normal 2 4 2 2 4 2 2 10" xfId="24651"/>
    <cellStyle name="Normal 2 4 2 2 4 2 2 10 2" xfId="24652"/>
    <cellStyle name="Normal 2 4 2 2 4 2 2 11" xfId="24653"/>
    <cellStyle name="Normal 2 4 2 2 4 2 2 2" xfId="24654"/>
    <cellStyle name="Normal 2 4 2 2 4 2 2 2 2" xfId="24655"/>
    <cellStyle name="Normal 2 4 2 2 4 2 2 3" xfId="24656"/>
    <cellStyle name="Normal 2 4 2 2 4 2 2 3 2" xfId="24657"/>
    <cellStyle name="Normal 2 4 2 2 4 2 2 4" xfId="24658"/>
    <cellStyle name="Normal 2 4 2 2 4 2 2 4 2" xfId="24659"/>
    <cellStyle name="Normal 2 4 2 2 4 2 2 5" xfId="24660"/>
    <cellStyle name="Normal 2 4 2 2 4 2 2 5 2" xfId="24661"/>
    <cellStyle name="Normal 2 4 2 2 4 2 2 6" xfId="24662"/>
    <cellStyle name="Normal 2 4 2 2 4 2 2 6 2" xfId="24663"/>
    <cellStyle name="Normal 2 4 2 2 4 2 2 7" xfId="24664"/>
    <cellStyle name="Normal 2 4 2 2 4 2 2 7 2" xfId="24665"/>
    <cellStyle name="Normal 2 4 2 2 4 2 2 8" xfId="24666"/>
    <cellStyle name="Normal 2 4 2 2 4 2 2 8 2" xfId="24667"/>
    <cellStyle name="Normal 2 4 2 2 4 2 2 9" xfId="24668"/>
    <cellStyle name="Normal 2 4 2 2 4 2 2 9 2" xfId="24669"/>
    <cellStyle name="Normal 2 4 2 2 4 2 3" xfId="24670"/>
    <cellStyle name="Normal 2 4 2 2 4 2 3 2" xfId="24671"/>
    <cellStyle name="Normal 2 4 2 2 4 2 4" xfId="24672"/>
    <cellStyle name="Normal 2 4 2 2 4 2 4 2" xfId="24673"/>
    <cellStyle name="Normal 2 4 2 2 4 2 5" xfId="24674"/>
    <cellStyle name="Normal 2 4 2 2 4 2 5 2" xfId="24675"/>
    <cellStyle name="Normal 2 4 2 2 4 2 6" xfId="24676"/>
    <cellStyle name="Normal 2 4 2 2 4 2 6 2" xfId="24677"/>
    <cellStyle name="Normal 2 4 2 2 4 2 7" xfId="24678"/>
    <cellStyle name="Normal 2 4 2 2 4 2 7 2" xfId="24679"/>
    <cellStyle name="Normal 2 4 2 2 4 2 8" xfId="24680"/>
    <cellStyle name="Normal 2 4 2 2 4 2 8 2" xfId="24681"/>
    <cellStyle name="Normal 2 4 2 2 4 2 9" xfId="24682"/>
    <cellStyle name="Normal 2 4 2 2 4 2 9 2" xfId="24683"/>
    <cellStyle name="Normal 2 4 2 2 4 3" xfId="24684"/>
    <cellStyle name="Normal 2 4 2 2 4 3 10" xfId="24685"/>
    <cellStyle name="Normal 2 4 2 2 4 3 10 2" xfId="24686"/>
    <cellStyle name="Normal 2 4 2 2 4 3 11" xfId="24687"/>
    <cellStyle name="Normal 2 4 2 2 4 3 2" xfId="24688"/>
    <cellStyle name="Normal 2 4 2 2 4 3 2 2" xfId="24689"/>
    <cellStyle name="Normal 2 4 2 2 4 3 3" xfId="24690"/>
    <cellStyle name="Normal 2 4 2 2 4 3 3 2" xfId="24691"/>
    <cellStyle name="Normal 2 4 2 2 4 3 4" xfId="24692"/>
    <cellStyle name="Normal 2 4 2 2 4 3 4 2" xfId="24693"/>
    <cellStyle name="Normal 2 4 2 2 4 3 5" xfId="24694"/>
    <cellStyle name="Normal 2 4 2 2 4 3 5 2" xfId="24695"/>
    <cellStyle name="Normal 2 4 2 2 4 3 6" xfId="24696"/>
    <cellStyle name="Normal 2 4 2 2 4 3 6 2" xfId="24697"/>
    <cellStyle name="Normal 2 4 2 2 4 3 7" xfId="24698"/>
    <cellStyle name="Normal 2 4 2 2 4 3 7 2" xfId="24699"/>
    <cellStyle name="Normal 2 4 2 2 4 3 8" xfId="24700"/>
    <cellStyle name="Normal 2 4 2 2 4 3 8 2" xfId="24701"/>
    <cellStyle name="Normal 2 4 2 2 4 3 9" xfId="24702"/>
    <cellStyle name="Normal 2 4 2 2 4 3 9 2" xfId="24703"/>
    <cellStyle name="Normal 2 4 2 2 4 4" xfId="24704"/>
    <cellStyle name="Normal 2 4 2 2 4 4 2" xfId="24705"/>
    <cellStyle name="Normal 2 4 2 2 4 5" xfId="24706"/>
    <cellStyle name="Normal 2 4 2 2 4 5 2" xfId="24707"/>
    <cellStyle name="Normal 2 4 2 2 4 6" xfId="24708"/>
    <cellStyle name="Normal 2 4 2 2 4 6 2" xfId="24709"/>
    <cellStyle name="Normal 2 4 2 2 4 7" xfId="24710"/>
    <cellStyle name="Normal 2 4 2 2 4 7 2" xfId="24711"/>
    <cellStyle name="Normal 2 4 2 2 4 8" xfId="24712"/>
    <cellStyle name="Normal 2 4 2 2 4 8 2" xfId="24713"/>
    <cellStyle name="Normal 2 4 2 2 4 9" xfId="24714"/>
    <cellStyle name="Normal 2 4 2 2 4 9 2" xfId="24715"/>
    <cellStyle name="Normal 2 4 2 2 5" xfId="24716"/>
    <cellStyle name="Normal 2 4 2 2 5 10" xfId="24717"/>
    <cellStyle name="Normal 2 4 2 2 5 10 2" xfId="24718"/>
    <cellStyle name="Normal 2 4 2 2 5 11" xfId="24719"/>
    <cellStyle name="Normal 2 4 2 2 5 11 2" xfId="24720"/>
    <cellStyle name="Normal 2 4 2 2 5 12" xfId="24721"/>
    <cellStyle name="Normal 2 4 2 2 5 12 2" xfId="24722"/>
    <cellStyle name="Normal 2 4 2 2 5 13" xfId="24723"/>
    <cellStyle name="Normal 2 4 2 2 5 2" xfId="24724"/>
    <cellStyle name="Normal 2 4 2 2 5 2 10" xfId="24725"/>
    <cellStyle name="Normal 2 4 2 2 5 2 10 2" xfId="24726"/>
    <cellStyle name="Normal 2 4 2 2 5 2 11" xfId="24727"/>
    <cellStyle name="Normal 2 4 2 2 5 2 11 2" xfId="24728"/>
    <cellStyle name="Normal 2 4 2 2 5 2 12" xfId="24729"/>
    <cellStyle name="Normal 2 4 2 2 5 2 2" xfId="24730"/>
    <cellStyle name="Normal 2 4 2 2 5 2 2 10" xfId="24731"/>
    <cellStyle name="Normal 2 4 2 2 5 2 2 10 2" xfId="24732"/>
    <cellStyle name="Normal 2 4 2 2 5 2 2 11" xfId="24733"/>
    <cellStyle name="Normal 2 4 2 2 5 2 2 2" xfId="24734"/>
    <cellStyle name="Normal 2 4 2 2 5 2 2 2 2" xfId="24735"/>
    <cellStyle name="Normal 2 4 2 2 5 2 2 3" xfId="24736"/>
    <cellStyle name="Normal 2 4 2 2 5 2 2 3 2" xfId="24737"/>
    <cellStyle name="Normal 2 4 2 2 5 2 2 4" xfId="24738"/>
    <cellStyle name="Normal 2 4 2 2 5 2 2 4 2" xfId="24739"/>
    <cellStyle name="Normal 2 4 2 2 5 2 2 5" xfId="24740"/>
    <cellStyle name="Normal 2 4 2 2 5 2 2 5 2" xfId="24741"/>
    <cellStyle name="Normal 2 4 2 2 5 2 2 6" xfId="24742"/>
    <cellStyle name="Normal 2 4 2 2 5 2 2 6 2" xfId="24743"/>
    <cellStyle name="Normal 2 4 2 2 5 2 2 7" xfId="24744"/>
    <cellStyle name="Normal 2 4 2 2 5 2 2 7 2" xfId="24745"/>
    <cellStyle name="Normal 2 4 2 2 5 2 2 8" xfId="24746"/>
    <cellStyle name="Normal 2 4 2 2 5 2 2 8 2" xfId="24747"/>
    <cellStyle name="Normal 2 4 2 2 5 2 2 9" xfId="24748"/>
    <cellStyle name="Normal 2 4 2 2 5 2 2 9 2" xfId="24749"/>
    <cellStyle name="Normal 2 4 2 2 5 2 3" xfId="24750"/>
    <cellStyle name="Normal 2 4 2 2 5 2 3 2" xfId="24751"/>
    <cellStyle name="Normal 2 4 2 2 5 2 4" xfId="24752"/>
    <cellStyle name="Normal 2 4 2 2 5 2 4 2" xfId="24753"/>
    <cellStyle name="Normal 2 4 2 2 5 2 5" xfId="24754"/>
    <cellStyle name="Normal 2 4 2 2 5 2 5 2" xfId="24755"/>
    <cellStyle name="Normal 2 4 2 2 5 2 6" xfId="24756"/>
    <cellStyle name="Normal 2 4 2 2 5 2 6 2" xfId="24757"/>
    <cellStyle name="Normal 2 4 2 2 5 2 7" xfId="24758"/>
    <cellStyle name="Normal 2 4 2 2 5 2 7 2" xfId="24759"/>
    <cellStyle name="Normal 2 4 2 2 5 2 8" xfId="24760"/>
    <cellStyle name="Normal 2 4 2 2 5 2 8 2" xfId="24761"/>
    <cellStyle name="Normal 2 4 2 2 5 2 9" xfId="24762"/>
    <cellStyle name="Normal 2 4 2 2 5 2 9 2" xfId="24763"/>
    <cellStyle name="Normal 2 4 2 2 5 3" xfId="24764"/>
    <cellStyle name="Normal 2 4 2 2 5 3 10" xfId="24765"/>
    <cellStyle name="Normal 2 4 2 2 5 3 10 2" xfId="24766"/>
    <cellStyle name="Normal 2 4 2 2 5 3 11" xfId="24767"/>
    <cellStyle name="Normal 2 4 2 2 5 3 2" xfId="24768"/>
    <cellStyle name="Normal 2 4 2 2 5 3 2 2" xfId="24769"/>
    <cellStyle name="Normal 2 4 2 2 5 3 3" xfId="24770"/>
    <cellStyle name="Normal 2 4 2 2 5 3 3 2" xfId="24771"/>
    <cellStyle name="Normal 2 4 2 2 5 3 4" xfId="24772"/>
    <cellStyle name="Normal 2 4 2 2 5 3 4 2" xfId="24773"/>
    <cellStyle name="Normal 2 4 2 2 5 3 5" xfId="24774"/>
    <cellStyle name="Normal 2 4 2 2 5 3 5 2" xfId="24775"/>
    <cellStyle name="Normal 2 4 2 2 5 3 6" xfId="24776"/>
    <cellStyle name="Normal 2 4 2 2 5 3 6 2" xfId="24777"/>
    <cellStyle name="Normal 2 4 2 2 5 3 7" xfId="24778"/>
    <cellStyle name="Normal 2 4 2 2 5 3 7 2" xfId="24779"/>
    <cellStyle name="Normal 2 4 2 2 5 3 8" xfId="24780"/>
    <cellStyle name="Normal 2 4 2 2 5 3 8 2" xfId="24781"/>
    <cellStyle name="Normal 2 4 2 2 5 3 9" xfId="24782"/>
    <cellStyle name="Normal 2 4 2 2 5 3 9 2" xfId="24783"/>
    <cellStyle name="Normal 2 4 2 2 5 4" xfId="24784"/>
    <cellStyle name="Normal 2 4 2 2 5 4 2" xfId="24785"/>
    <cellStyle name="Normal 2 4 2 2 5 5" xfId="24786"/>
    <cellStyle name="Normal 2 4 2 2 5 5 2" xfId="24787"/>
    <cellStyle name="Normal 2 4 2 2 5 6" xfId="24788"/>
    <cellStyle name="Normal 2 4 2 2 5 6 2" xfId="24789"/>
    <cellStyle name="Normal 2 4 2 2 5 7" xfId="24790"/>
    <cellStyle name="Normal 2 4 2 2 5 7 2" xfId="24791"/>
    <cellStyle name="Normal 2 4 2 2 5 8" xfId="24792"/>
    <cellStyle name="Normal 2 4 2 2 5 8 2" xfId="24793"/>
    <cellStyle name="Normal 2 4 2 2 5 9" xfId="24794"/>
    <cellStyle name="Normal 2 4 2 2 5 9 2" xfId="24795"/>
    <cellStyle name="Normal 2 4 2 2 6" xfId="24796"/>
    <cellStyle name="Normal 2 4 2 2 6 10" xfId="24797"/>
    <cellStyle name="Normal 2 4 2 2 6 10 2" xfId="24798"/>
    <cellStyle name="Normal 2 4 2 2 6 11" xfId="24799"/>
    <cellStyle name="Normal 2 4 2 2 6 11 2" xfId="24800"/>
    <cellStyle name="Normal 2 4 2 2 6 12" xfId="24801"/>
    <cellStyle name="Normal 2 4 2 2 6 12 2" xfId="24802"/>
    <cellStyle name="Normal 2 4 2 2 6 13" xfId="24803"/>
    <cellStyle name="Normal 2 4 2 2 6 2" xfId="24804"/>
    <cellStyle name="Normal 2 4 2 2 6 2 10" xfId="24805"/>
    <cellStyle name="Normal 2 4 2 2 6 2 10 2" xfId="24806"/>
    <cellStyle name="Normal 2 4 2 2 6 2 11" xfId="24807"/>
    <cellStyle name="Normal 2 4 2 2 6 2 11 2" xfId="24808"/>
    <cellStyle name="Normal 2 4 2 2 6 2 12" xfId="24809"/>
    <cellStyle name="Normal 2 4 2 2 6 2 2" xfId="24810"/>
    <cellStyle name="Normal 2 4 2 2 6 2 2 10" xfId="24811"/>
    <cellStyle name="Normal 2 4 2 2 6 2 2 10 2" xfId="24812"/>
    <cellStyle name="Normal 2 4 2 2 6 2 2 11" xfId="24813"/>
    <cellStyle name="Normal 2 4 2 2 6 2 2 2" xfId="24814"/>
    <cellStyle name="Normal 2 4 2 2 6 2 2 2 2" xfId="24815"/>
    <cellStyle name="Normal 2 4 2 2 6 2 2 3" xfId="24816"/>
    <cellStyle name="Normal 2 4 2 2 6 2 2 3 2" xfId="24817"/>
    <cellStyle name="Normal 2 4 2 2 6 2 2 4" xfId="24818"/>
    <cellStyle name="Normal 2 4 2 2 6 2 2 4 2" xfId="24819"/>
    <cellStyle name="Normal 2 4 2 2 6 2 2 5" xfId="24820"/>
    <cellStyle name="Normal 2 4 2 2 6 2 2 5 2" xfId="24821"/>
    <cellStyle name="Normal 2 4 2 2 6 2 2 6" xfId="24822"/>
    <cellStyle name="Normal 2 4 2 2 6 2 2 6 2" xfId="24823"/>
    <cellStyle name="Normal 2 4 2 2 6 2 2 7" xfId="24824"/>
    <cellStyle name="Normal 2 4 2 2 6 2 2 7 2" xfId="24825"/>
    <cellStyle name="Normal 2 4 2 2 6 2 2 8" xfId="24826"/>
    <cellStyle name="Normal 2 4 2 2 6 2 2 8 2" xfId="24827"/>
    <cellStyle name="Normal 2 4 2 2 6 2 2 9" xfId="24828"/>
    <cellStyle name="Normal 2 4 2 2 6 2 2 9 2" xfId="24829"/>
    <cellStyle name="Normal 2 4 2 2 6 2 3" xfId="24830"/>
    <cellStyle name="Normal 2 4 2 2 6 2 3 2" xfId="24831"/>
    <cellStyle name="Normal 2 4 2 2 6 2 4" xfId="24832"/>
    <cellStyle name="Normal 2 4 2 2 6 2 4 2" xfId="24833"/>
    <cellStyle name="Normal 2 4 2 2 6 2 5" xfId="24834"/>
    <cellStyle name="Normal 2 4 2 2 6 2 5 2" xfId="24835"/>
    <cellStyle name="Normal 2 4 2 2 6 2 6" xfId="24836"/>
    <cellStyle name="Normal 2 4 2 2 6 2 6 2" xfId="24837"/>
    <cellStyle name="Normal 2 4 2 2 6 2 7" xfId="24838"/>
    <cellStyle name="Normal 2 4 2 2 6 2 7 2" xfId="24839"/>
    <cellStyle name="Normal 2 4 2 2 6 2 8" xfId="24840"/>
    <cellStyle name="Normal 2 4 2 2 6 2 8 2" xfId="24841"/>
    <cellStyle name="Normal 2 4 2 2 6 2 9" xfId="24842"/>
    <cellStyle name="Normal 2 4 2 2 6 2 9 2" xfId="24843"/>
    <cellStyle name="Normal 2 4 2 2 6 3" xfId="24844"/>
    <cellStyle name="Normal 2 4 2 2 6 3 10" xfId="24845"/>
    <cellStyle name="Normal 2 4 2 2 6 3 10 2" xfId="24846"/>
    <cellStyle name="Normal 2 4 2 2 6 3 11" xfId="24847"/>
    <cellStyle name="Normal 2 4 2 2 6 3 2" xfId="24848"/>
    <cellStyle name="Normal 2 4 2 2 6 3 2 2" xfId="24849"/>
    <cellStyle name="Normal 2 4 2 2 6 3 3" xfId="24850"/>
    <cellStyle name="Normal 2 4 2 2 6 3 3 2" xfId="24851"/>
    <cellStyle name="Normal 2 4 2 2 6 3 4" xfId="24852"/>
    <cellStyle name="Normal 2 4 2 2 6 3 4 2" xfId="24853"/>
    <cellStyle name="Normal 2 4 2 2 6 3 5" xfId="24854"/>
    <cellStyle name="Normal 2 4 2 2 6 3 5 2" xfId="24855"/>
    <cellStyle name="Normal 2 4 2 2 6 3 6" xfId="24856"/>
    <cellStyle name="Normal 2 4 2 2 6 3 6 2" xfId="24857"/>
    <cellStyle name="Normal 2 4 2 2 6 3 7" xfId="24858"/>
    <cellStyle name="Normal 2 4 2 2 6 3 7 2" xfId="24859"/>
    <cellStyle name="Normal 2 4 2 2 6 3 8" xfId="24860"/>
    <cellStyle name="Normal 2 4 2 2 6 3 8 2" xfId="24861"/>
    <cellStyle name="Normal 2 4 2 2 6 3 9" xfId="24862"/>
    <cellStyle name="Normal 2 4 2 2 6 3 9 2" xfId="24863"/>
    <cellStyle name="Normal 2 4 2 2 6 4" xfId="24864"/>
    <cellStyle name="Normal 2 4 2 2 6 4 2" xfId="24865"/>
    <cellStyle name="Normal 2 4 2 2 6 5" xfId="24866"/>
    <cellStyle name="Normal 2 4 2 2 6 5 2" xfId="24867"/>
    <cellStyle name="Normal 2 4 2 2 6 6" xfId="24868"/>
    <cellStyle name="Normal 2 4 2 2 6 6 2" xfId="24869"/>
    <cellStyle name="Normal 2 4 2 2 6 7" xfId="24870"/>
    <cellStyle name="Normal 2 4 2 2 6 7 2" xfId="24871"/>
    <cellStyle name="Normal 2 4 2 2 6 8" xfId="24872"/>
    <cellStyle name="Normal 2 4 2 2 6 8 2" xfId="24873"/>
    <cellStyle name="Normal 2 4 2 2 6 9" xfId="24874"/>
    <cellStyle name="Normal 2 4 2 2 6 9 2" xfId="24875"/>
    <cellStyle name="Normal 2 4 2 2 7" xfId="41995"/>
    <cellStyle name="Normal 2 4 2 3" xfId="24876"/>
    <cellStyle name="Normal 2 4 2 3 10" xfId="24877"/>
    <cellStyle name="Normal 2 4 2 3 10 2" xfId="24878"/>
    <cellStyle name="Normal 2 4 2 3 11" xfId="24879"/>
    <cellStyle name="Normal 2 4 2 3 11 2" xfId="24880"/>
    <cellStyle name="Normal 2 4 2 3 12" xfId="24881"/>
    <cellStyle name="Normal 2 4 2 3 12 2" xfId="24882"/>
    <cellStyle name="Normal 2 4 2 3 13" xfId="24883"/>
    <cellStyle name="Normal 2 4 2 3 2" xfId="24884"/>
    <cellStyle name="Normal 2 4 2 3 2 10" xfId="24885"/>
    <cellStyle name="Normal 2 4 2 3 2 10 2" xfId="24886"/>
    <cellStyle name="Normal 2 4 2 3 2 11" xfId="24887"/>
    <cellStyle name="Normal 2 4 2 3 2 11 2" xfId="24888"/>
    <cellStyle name="Normal 2 4 2 3 2 12" xfId="24889"/>
    <cellStyle name="Normal 2 4 2 3 2 2" xfId="24890"/>
    <cellStyle name="Normal 2 4 2 3 2 2 10" xfId="24891"/>
    <cellStyle name="Normal 2 4 2 3 2 2 10 2" xfId="24892"/>
    <cellStyle name="Normal 2 4 2 3 2 2 11" xfId="24893"/>
    <cellStyle name="Normal 2 4 2 3 2 2 2" xfId="24894"/>
    <cellStyle name="Normal 2 4 2 3 2 2 2 2" xfId="24895"/>
    <cellStyle name="Normal 2 4 2 3 2 2 3" xfId="24896"/>
    <cellStyle name="Normal 2 4 2 3 2 2 3 2" xfId="24897"/>
    <cellStyle name="Normal 2 4 2 3 2 2 4" xfId="24898"/>
    <cellStyle name="Normal 2 4 2 3 2 2 4 2" xfId="24899"/>
    <cellStyle name="Normal 2 4 2 3 2 2 5" xfId="24900"/>
    <cellStyle name="Normal 2 4 2 3 2 2 5 2" xfId="24901"/>
    <cellStyle name="Normal 2 4 2 3 2 2 6" xfId="24902"/>
    <cellStyle name="Normal 2 4 2 3 2 2 6 2" xfId="24903"/>
    <cellStyle name="Normal 2 4 2 3 2 2 7" xfId="24904"/>
    <cellStyle name="Normal 2 4 2 3 2 2 7 2" xfId="24905"/>
    <cellStyle name="Normal 2 4 2 3 2 2 8" xfId="24906"/>
    <cellStyle name="Normal 2 4 2 3 2 2 8 2" xfId="24907"/>
    <cellStyle name="Normal 2 4 2 3 2 2 9" xfId="24908"/>
    <cellStyle name="Normal 2 4 2 3 2 2 9 2" xfId="24909"/>
    <cellStyle name="Normal 2 4 2 3 2 3" xfId="24910"/>
    <cellStyle name="Normal 2 4 2 3 2 3 2" xfId="24911"/>
    <cellStyle name="Normal 2 4 2 3 2 4" xfId="24912"/>
    <cellStyle name="Normal 2 4 2 3 2 4 2" xfId="24913"/>
    <cellStyle name="Normal 2 4 2 3 2 5" xfId="24914"/>
    <cellStyle name="Normal 2 4 2 3 2 5 2" xfId="24915"/>
    <cellStyle name="Normal 2 4 2 3 2 6" xfId="24916"/>
    <cellStyle name="Normal 2 4 2 3 2 6 2" xfId="24917"/>
    <cellStyle name="Normal 2 4 2 3 2 7" xfId="24918"/>
    <cellStyle name="Normal 2 4 2 3 2 7 2" xfId="24919"/>
    <cellStyle name="Normal 2 4 2 3 2 8" xfId="24920"/>
    <cellStyle name="Normal 2 4 2 3 2 8 2" xfId="24921"/>
    <cellStyle name="Normal 2 4 2 3 2 9" xfId="24922"/>
    <cellStyle name="Normal 2 4 2 3 2 9 2" xfId="24923"/>
    <cellStyle name="Normal 2 4 2 3 3" xfId="24924"/>
    <cellStyle name="Normal 2 4 2 3 3 10" xfId="24925"/>
    <cellStyle name="Normal 2 4 2 3 3 10 2" xfId="24926"/>
    <cellStyle name="Normal 2 4 2 3 3 11" xfId="24927"/>
    <cellStyle name="Normal 2 4 2 3 3 2" xfId="24928"/>
    <cellStyle name="Normal 2 4 2 3 3 2 2" xfId="24929"/>
    <cellStyle name="Normal 2 4 2 3 3 3" xfId="24930"/>
    <cellStyle name="Normal 2 4 2 3 3 3 2" xfId="24931"/>
    <cellStyle name="Normal 2 4 2 3 3 4" xfId="24932"/>
    <cellStyle name="Normal 2 4 2 3 3 4 2" xfId="24933"/>
    <cellStyle name="Normal 2 4 2 3 3 5" xfId="24934"/>
    <cellStyle name="Normal 2 4 2 3 3 5 2" xfId="24935"/>
    <cellStyle name="Normal 2 4 2 3 3 6" xfId="24936"/>
    <cellStyle name="Normal 2 4 2 3 3 6 2" xfId="24937"/>
    <cellStyle name="Normal 2 4 2 3 3 7" xfId="24938"/>
    <cellStyle name="Normal 2 4 2 3 3 7 2" xfId="24939"/>
    <cellStyle name="Normal 2 4 2 3 3 8" xfId="24940"/>
    <cellStyle name="Normal 2 4 2 3 3 8 2" xfId="24941"/>
    <cellStyle name="Normal 2 4 2 3 3 9" xfId="24942"/>
    <cellStyle name="Normal 2 4 2 3 3 9 2" xfId="24943"/>
    <cellStyle name="Normal 2 4 2 3 4" xfId="24944"/>
    <cellStyle name="Normal 2 4 2 3 4 2" xfId="24945"/>
    <cellStyle name="Normal 2 4 2 3 5" xfId="24946"/>
    <cellStyle name="Normal 2 4 2 3 5 2" xfId="24947"/>
    <cellStyle name="Normal 2 4 2 3 6" xfId="24948"/>
    <cellStyle name="Normal 2 4 2 3 6 2" xfId="24949"/>
    <cellStyle name="Normal 2 4 2 3 7" xfId="24950"/>
    <cellStyle name="Normal 2 4 2 3 7 2" xfId="24951"/>
    <cellStyle name="Normal 2 4 2 3 8" xfId="24952"/>
    <cellStyle name="Normal 2 4 2 3 8 2" xfId="24953"/>
    <cellStyle name="Normal 2 4 2 3 9" xfId="24954"/>
    <cellStyle name="Normal 2 4 2 3 9 2" xfId="24955"/>
    <cellStyle name="Normal 2 4 2 4" xfId="24956"/>
    <cellStyle name="Normal 2 4 2 4 10" xfId="24957"/>
    <cellStyle name="Normal 2 4 2 4 10 2" xfId="24958"/>
    <cellStyle name="Normal 2 4 2 4 11" xfId="24959"/>
    <cellStyle name="Normal 2 4 2 4 11 2" xfId="24960"/>
    <cellStyle name="Normal 2 4 2 4 12" xfId="24961"/>
    <cellStyle name="Normal 2 4 2 4 12 2" xfId="24962"/>
    <cellStyle name="Normal 2 4 2 4 13" xfId="24963"/>
    <cellStyle name="Normal 2 4 2 4 2" xfId="24964"/>
    <cellStyle name="Normal 2 4 2 4 2 10" xfId="24965"/>
    <cellStyle name="Normal 2 4 2 4 2 10 2" xfId="24966"/>
    <cellStyle name="Normal 2 4 2 4 2 11" xfId="24967"/>
    <cellStyle name="Normal 2 4 2 4 2 11 2" xfId="24968"/>
    <cellStyle name="Normal 2 4 2 4 2 12" xfId="24969"/>
    <cellStyle name="Normal 2 4 2 4 2 2" xfId="24970"/>
    <cellStyle name="Normal 2 4 2 4 2 2 10" xfId="24971"/>
    <cellStyle name="Normal 2 4 2 4 2 2 10 2" xfId="24972"/>
    <cellStyle name="Normal 2 4 2 4 2 2 11" xfId="24973"/>
    <cellStyle name="Normal 2 4 2 4 2 2 2" xfId="24974"/>
    <cellStyle name="Normal 2 4 2 4 2 2 2 2" xfId="24975"/>
    <cellStyle name="Normal 2 4 2 4 2 2 3" xfId="24976"/>
    <cellStyle name="Normal 2 4 2 4 2 2 3 2" xfId="24977"/>
    <cellStyle name="Normal 2 4 2 4 2 2 4" xfId="24978"/>
    <cellStyle name="Normal 2 4 2 4 2 2 4 2" xfId="24979"/>
    <cellStyle name="Normal 2 4 2 4 2 2 5" xfId="24980"/>
    <cellStyle name="Normal 2 4 2 4 2 2 5 2" xfId="24981"/>
    <cellStyle name="Normal 2 4 2 4 2 2 6" xfId="24982"/>
    <cellStyle name="Normal 2 4 2 4 2 2 6 2" xfId="24983"/>
    <cellStyle name="Normal 2 4 2 4 2 2 7" xfId="24984"/>
    <cellStyle name="Normal 2 4 2 4 2 2 7 2" xfId="24985"/>
    <cellStyle name="Normal 2 4 2 4 2 2 8" xfId="24986"/>
    <cellStyle name="Normal 2 4 2 4 2 2 8 2" xfId="24987"/>
    <cellStyle name="Normal 2 4 2 4 2 2 9" xfId="24988"/>
    <cellStyle name="Normal 2 4 2 4 2 2 9 2" xfId="24989"/>
    <cellStyle name="Normal 2 4 2 4 2 3" xfId="24990"/>
    <cellStyle name="Normal 2 4 2 4 2 3 2" xfId="24991"/>
    <cellStyle name="Normal 2 4 2 4 2 4" xfId="24992"/>
    <cellStyle name="Normal 2 4 2 4 2 4 2" xfId="24993"/>
    <cellStyle name="Normal 2 4 2 4 2 5" xfId="24994"/>
    <cellStyle name="Normal 2 4 2 4 2 5 2" xfId="24995"/>
    <cellStyle name="Normal 2 4 2 4 2 6" xfId="24996"/>
    <cellStyle name="Normal 2 4 2 4 2 6 2" xfId="24997"/>
    <cellStyle name="Normal 2 4 2 4 2 7" xfId="24998"/>
    <cellStyle name="Normal 2 4 2 4 2 7 2" xfId="24999"/>
    <cellStyle name="Normal 2 4 2 4 2 8" xfId="25000"/>
    <cellStyle name="Normal 2 4 2 4 2 8 2" xfId="25001"/>
    <cellStyle name="Normal 2 4 2 4 2 9" xfId="25002"/>
    <cellStyle name="Normal 2 4 2 4 2 9 2" xfId="25003"/>
    <cellStyle name="Normal 2 4 2 4 3" xfId="25004"/>
    <cellStyle name="Normal 2 4 2 4 3 10" xfId="25005"/>
    <cellStyle name="Normal 2 4 2 4 3 10 2" xfId="25006"/>
    <cellStyle name="Normal 2 4 2 4 3 11" xfId="25007"/>
    <cellStyle name="Normal 2 4 2 4 3 2" xfId="25008"/>
    <cellStyle name="Normal 2 4 2 4 3 2 2" xfId="25009"/>
    <cellStyle name="Normal 2 4 2 4 3 3" xfId="25010"/>
    <cellStyle name="Normal 2 4 2 4 3 3 2" xfId="25011"/>
    <cellStyle name="Normal 2 4 2 4 3 4" xfId="25012"/>
    <cellStyle name="Normal 2 4 2 4 3 4 2" xfId="25013"/>
    <cellStyle name="Normal 2 4 2 4 3 5" xfId="25014"/>
    <cellStyle name="Normal 2 4 2 4 3 5 2" xfId="25015"/>
    <cellStyle name="Normal 2 4 2 4 3 6" xfId="25016"/>
    <cellStyle name="Normal 2 4 2 4 3 6 2" xfId="25017"/>
    <cellStyle name="Normal 2 4 2 4 3 7" xfId="25018"/>
    <cellStyle name="Normal 2 4 2 4 3 7 2" xfId="25019"/>
    <cellStyle name="Normal 2 4 2 4 3 8" xfId="25020"/>
    <cellStyle name="Normal 2 4 2 4 3 8 2" xfId="25021"/>
    <cellStyle name="Normal 2 4 2 4 3 9" xfId="25022"/>
    <cellStyle name="Normal 2 4 2 4 3 9 2" xfId="25023"/>
    <cellStyle name="Normal 2 4 2 4 4" xfId="25024"/>
    <cellStyle name="Normal 2 4 2 4 4 2" xfId="25025"/>
    <cellStyle name="Normal 2 4 2 4 5" xfId="25026"/>
    <cellStyle name="Normal 2 4 2 4 5 2" xfId="25027"/>
    <cellStyle name="Normal 2 4 2 4 6" xfId="25028"/>
    <cellStyle name="Normal 2 4 2 4 6 2" xfId="25029"/>
    <cellStyle name="Normal 2 4 2 4 7" xfId="25030"/>
    <cellStyle name="Normal 2 4 2 4 7 2" xfId="25031"/>
    <cellStyle name="Normal 2 4 2 4 8" xfId="25032"/>
    <cellStyle name="Normal 2 4 2 4 8 2" xfId="25033"/>
    <cellStyle name="Normal 2 4 2 4 9" xfId="25034"/>
    <cellStyle name="Normal 2 4 2 4 9 2" xfId="25035"/>
    <cellStyle name="Normal 2 4 2 5" xfId="25036"/>
    <cellStyle name="Normal 2 4 2 5 10" xfId="25037"/>
    <cellStyle name="Normal 2 4 2 5 10 2" xfId="25038"/>
    <cellStyle name="Normal 2 4 2 5 11" xfId="25039"/>
    <cellStyle name="Normal 2 4 2 5 11 2" xfId="25040"/>
    <cellStyle name="Normal 2 4 2 5 12" xfId="25041"/>
    <cellStyle name="Normal 2 4 2 5 12 2" xfId="25042"/>
    <cellStyle name="Normal 2 4 2 5 13" xfId="25043"/>
    <cellStyle name="Normal 2 4 2 5 2" xfId="25044"/>
    <cellStyle name="Normal 2 4 2 5 2 10" xfId="25045"/>
    <cellStyle name="Normal 2 4 2 5 2 10 2" xfId="25046"/>
    <cellStyle name="Normal 2 4 2 5 2 11" xfId="25047"/>
    <cellStyle name="Normal 2 4 2 5 2 11 2" xfId="25048"/>
    <cellStyle name="Normal 2 4 2 5 2 12" xfId="25049"/>
    <cellStyle name="Normal 2 4 2 5 2 2" xfId="25050"/>
    <cellStyle name="Normal 2 4 2 5 2 2 10" xfId="25051"/>
    <cellStyle name="Normal 2 4 2 5 2 2 10 2" xfId="25052"/>
    <cellStyle name="Normal 2 4 2 5 2 2 11" xfId="25053"/>
    <cellStyle name="Normal 2 4 2 5 2 2 2" xfId="25054"/>
    <cellStyle name="Normal 2 4 2 5 2 2 2 2" xfId="25055"/>
    <cellStyle name="Normal 2 4 2 5 2 2 3" xfId="25056"/>
    <cellStyle name="Normal 2 4 2 5 2 2 3 2" xfId="25057"/>
    <cellStyle name="Normal 2 4 2 5 2 2 4" xfId="25058"/>
    <cellStyle name="Normal 2 4 2 5 2 2 4 2" xfId="25059"/>
    <cellStyle name="Normal 2 4 2 5 2 2 5" xfId="25060"/>
    <cellStyle name="Normal 2 4 2 5 2 2 5 2" xfId="25061"/>
    <cellStyle name="Normal 2 4 2 5 2 2 6" xfId="25062"/>
    <cellStyle name="Normal 2 4 2 5 2 2 6 2" xfId="25063"/>
    <cellStyle name="Normal 2 4 2 5 2 2 7" xfId="25064"/>
    <cellStyle name="Normal 2 4 2 5 2 2 7 2" xfId="25065"/>
    <cellStyle name="Normal 2 4 2 5 2 2 8" xfId="25066"/>
    <cellStyle name="Normal 2 4 2 5 2 2 8 2" xfId="25067"/>
    <cellStyle name="Normal 2 4 2 5 2 2 9" xfId="25068"/>
    <cellStyle name="Normal 2 4 2 5 2 2 9 2" xfId="25069"/>
    <cellStyle name="Normal 2 4 2 5 2 3" xfId="25070"/>
    <cellStyle name="Normal 2 4 2 5 2 3 2" xfId="25071"/>
    <cellStyle name="Normal 2 4 2 5 2 4" xfId="25072"/>
    <cellStyle name="Normal 2 4 2 5 2 4 2" xfId="25073"/>
    <cellStyle name="Normal 2 4 2 5 2 5" xfId="25074"/>
    <cellStyle name="Normal 2 4 2 5 2 5 2" xfId="25075"/>
    <cellStyle name="Normal 2 4 2 5 2 6" xfId="25076"/>
    <cellStyle name="Normal 2 4 2 5 2 6 2" xfId="25077"/>
    <cellStyle name="Normal 2 4 2 5 2 7" xfId="25078"/>
    <cellStyle name="Normal 2 4 2 5 2 7 2" xfId="25079"/>
    <cellStyle name="Normal 2 4 2 5 2 8" xfId="25080"/>
    <cellStyle name="Normal 2 4 2 5 2 8 2" xfId="25081"/>
    <cellStyle name="Normal 2 4 2 5 2 9" xfId="25082"/>
    <cellStyle name="Normal 2 4 2 5 2 9 2" xfId="25083"/>
    <cellStyle name="Normal 2 4 2 5 3" xfId="25084"/>
    <cellStyle name="Normal 2 4 2 5 3 10" xfId="25085"/>
    <cellStyle name="Normal 2 4 2 5 3 10 2" xfId="25086"/>
    <cellStyle name="Normal 2 4 2 5 3 11" xfId="25087"/>
    <cellStyle name="Normal 2 4 2 5 3 2" xfId="25088"/>
    <cellStyle name="Normal 2 4 2 5 3 2 2" xfId="25089"/>
    <cellStyle name="Normal 2 4 2 5 3 3" xfId="25090"/>
    <cellStyle name="Normal 2 4 2 5 3 3 2" xfId="25091"/>
    <cellStyle name="Normal 2 4 2 5 3 4" xfId="25092"/>
    <cellStyle name="Normal 2 4 2 5 3 4 2" xfId="25093"/>
    <cellStyle name="Normal 2 4 2 5 3 5" xfId="25094"/>
    <cellStyle name="Normal 2 4 2 5 3 5 2" xfId="25095"/>
    <cellStyle name="Normal 2 4 2 5 3 6" xfId="25096"/>
    <cellStyle name="Normal 2 4 2 5 3 6 2" xfId="25097"/>
    <cellStyle name="Normal 2 4 2 5 3 7" xfId="25098"/>
    <cellStyle name="Normal 2 4 2 5 3 7 2" xfId="25099"/>
    <cellStyle name="Normal 2 4 2 5 3 8" xfId="25100"/>
    <cellStyle name="Normal 2 4 2 5 3 8 2" xfId="25101"/>
    <cellStyle name="Normal 2 4 2 5 3 9" xfId="25102"/>
    <cellStyle name="Normal 2 4 2 5 3 9 2" xfId="25103"/>
    <cellStyle name="Normal 2 4 2 5 4" xfId="25104"/>
    <cellStyle name="Normal 2 4 2 5 4 2" xfId="25105"/>
    <cellStyle name="Normal 2 4 2 5 5" xfId="25106"/>
    <cellStyle name="Normal 2 4 2 5 5 2" xfId="25107"/>
    <cellStyle name="Normal 2 4 2 5 6" xfId="25108"/>
    <cellStyle name="Normal 2 4 2 5 6 2" xfId="25109"/>
    <cellStyle name="Normal 2 4 2 5 7" xfId="25110"/>
    <cellStyle name="Normal 2 4 2 5 7 2" xfId="25111"/>
    <cellStyle name="Normal 2 4 2 5 8" xfId="25112"/>
    <cellStyle name="Normal 2 4 2 5 8 2" xfId="25113"/>
    <cellStyle name="Normal 2 4 2 5 9" xfId="25114"/>
    <cellStyle name="Normal 2 4 2 5 9 2" xfId="25115"/>
    <cellStyle name="Normal 2 4 2 6" xfId="25116"/>
    <cellStyle name="Normal 2 4 2 6 2" xfId="25117"/>
    <cellStyle name="Normal 2 4 2 6 2 10" xfId="25118"/>
    <cellStyle name="Normal 2 4 2 6 2 10 2" xfId="25119"/>
    <cellStyle name="Normal 2 4 2 6 2 11" xfId="25120"/>
    <cellStyle name="Normal 2 4 2 6 2 11 2" xfId="25121"/>
    <cellStyle name="Normal 2 4 2 6 2 12" xfId="25122"/>
    <cellStyle name="Normal 2 4 2 6 2 12 2" xfId="25123"/>
    <cellStyle name="Normal 2 4 2 6 2 13" xfId="25124"/>
    <cellStyle name="Normal 2 4 2 6 2 2" xfId="25125"/>
    <cellStyle name="Normal 2 4 2 6 2 2 10" xfId="25126"/>
    <cellStyle name="Normal 2 4 2 6 2 2 10 2" xfId="25127"/>
    <cellStyle name="Normal 2 4 2 6 2 2 11" xfId="25128"/>
    <cellStyle name="Normal 2 4 2 6 2 2 11 2" xfId="25129"/>
    <cellStyle name="Normal 2 4 2 6 2 2 12" xfId="25130"/>
    <cellStyle name="Normal 2 4 2 6 2 2 2" xfId="25131"/>
    <cellStyle name="Normal 2 4 2 6 2 2 2 10" xfId="25132"/>
    <cellStyle name="Normal 2 4 2 6 2 2 2 10 2" xfId="25133"/>
    <cellStyle name="Normal 2 4 2 6 2 2 2 11" xfId="25134"/>
    <cellStyle name="Normal 2 4 2 6 2 2 2 2" xfId="25135"/>
    <cellStyle name="Normal 2 4 2 6 2 2 2 2 2" xfId="25136"/>
    <cellStyle name="Normal 2 4 2 6 2 2 2 3" xfId="25137"/>
    <cellStyle name="Normal 2 4 2 6 2 2 2 3 2" xfId="25138"/>
    <cellStyle name="Normal 2 4 2 6 2 2 2 4" xfId="25139"/>
    <cellStyle name="Normal 2 4 2 6 2 2 2 4 2" xfId="25140"/>
    <cellStyle name="Normal 2 4 2 6 2 2 2 5" xfId="25141"/>
    <cellStyle name="Normal 2 4 2 6 2 2 2 5 2" xfId="25142"/>
    <cellStyle name="Normal 2 4 2 6 2 2 2 6" xfId="25143"/>
    <cellStyle name="Normal 2 4 2 6 2 2 2 6 2" xfId="25144"/>
    <cellStyle name="Normal 2 4 2 6 2 2 2 7" xfId="25145"/>
    <cellStyle name="Normal 2 4 2 6 2 2 2 7 2" xfId="25146"/>
    <cellStyle name="Normal 2 4 2 6 2 2 2 8" xfId="25147"/>
    <cellStyle name="Normal 2 4 2 6 2 2 2 8 2" xfId="25148"/>
    <cellStyle name="Normal 2 4 2 6 2 2 2 9" xfId="25149"/>
    <cellStyle name="Normal 2 4 2 6 2 2 2 9 2" xfId="25150"/>
    <cellStyle name="Normal 2 4 2 6 2 2 3" xfId="25151"/>
    <cellStyle name="Normal 2 4 2 6 2 2 3 2" xfId="25152"/>
    <cellStyle name="Normal 2 4 2 6 2 2 4" xfId="25153"/>
    <cellStyle name="Normal 2 4 2 6 2 2 4 2" xfId="25154"/>
    <cellStyle name="Normal 2 4 2 6 2 2 5" xfId="25155"/>
    <cellStyle name="Normal 2 4 2 6 2 2 5 2" xfId="25156"/>
    <cellStyle name="Normal 2 4 2 6 2 2 6" xfId="25157"/>
    <cellStyle name="Normal 2 4 2 6 2 2 6 2" xfId="25158"/>
    <cellStyle name="Normal 2 4 2 6 2 2 7" xfId="25159"/>
    <cellStyle name="Normal 2 4 2 6 2 2 7 2" xfId="25160"/>
    <cellStyle name="Normal 2 4 2 6 2 2 8" xfId="25161"/>
    <cellStyle name="Normal 2 4 2 6 2 2 8 2" xfId="25162"/>
    <cellStyle name="Normal 2 4 2 6 2 2 9" xfId="25163"/>
    <cellStyle name="Normal 2 4 2 6 2 2 9 2" xfId="25164"/>
    <cellStyle name="Normal 2 4 2 6 2 3" xfId="25165"/>
    <cellStyle name="Normal 2 4 2 6 2 3 10" xfId="25166"/>
    <cellStyle name="Normal 2 4 2 6 2 3 10 2" xfId="25167"/>
    <cellStyle name="Normal 2 4 2 6 2 3 11" xfId="25168"/>
    <cellStyle name="Normal 2 4 2 6 2 3 2" xfId="25169"/>
    <cellStyle name="Normal 2 4 2 6 2 3 2 2" xfId="25170"/>
    <cellStyle name="Normal 2 4 2 6 2 3 3" xfId="25171"/>
    <cellStyle name="Normal 2 4 2 6 2 3 3 2" xfId="25172"/>
    <cellStyle name="Normal 2 4 2 6 2 3 4" xfId="25173"/>
    <cellStyle name="Normal 2 4 2 6 2 3 4 2" xfId="25174"/>
    <cellStyle name="Normal 2 4 2 6 2 3 5" xfId="25175"/>
    <cellStyle name="Normal 2 4 2 6 2 3 5 2" xfId="25176"/>
    <cellStyle name="Normal 2 4 2 6 2 3 6" xfId="25177"/>
    <cellStyle name="Normal 2 4 2 6 2 3 6 2" xfId="25178"/>
    <cellStyle name="Normal 2 4 2 6 2 3 7" xfId="25179"/>
    <cellStyle name="Normal 2 4 2 6 2 3 7 2" xfId="25180"/>
    <cellStyle name="Normal 2 4 2 6 2 3 8" xfId="25181"/>
    <cellStyle name="Normal 2 4 2 6 2 3 8 2" xfId="25182"/>
    <cellStyle name="Normal 2 4 2 6 2 3 9" xfId="25183"/>
    <cellStyle name="Normal 2 4 2 6 2 3 9 2" xfId="25184"/>
    <cellStyle name="Normal 2 4 2 6 2 4" xfId="25185"/>
    <cellStyle name="Normal 2 4 2 6 2 4 2" xfId="25186"/>
    <cellStyle name="Normal 2 4 2 6 2 5" xfId="25187"/>
    <cellStyle name="Normal 2 4 2 6 2 5 2" xfId="25188"/>
    <cellStyle name="Normal 2 4 2 6 2 6" xfId="25189"/>
    <cellStyle name="Normal 2 4 2 6 2 6 2" xfId="25190"/>
    <cellStyle name="Normal 2 4 2 6 2 7" xfId="25191"/>
    <cellStyle name="Normal 2 4 2 6 2 7 2" xfId="25192"/>
    <cellStyle name="Normal 2 4 2 6 2 8" xfId="25193"/>
    <cellStyle name="Normal 2 4 2 6 2 8 2" xfId="25194"/>
    <cellStyle name="Normal 2 4 2 6 2 9" xfId="25195"/>
    <cellStyle name="Normal 2 4 2 6 2 9 2" xfId="25196"/>
    <cellStyle name="Normal 2 4 2 6 3" xfId="25197"/>
    <cellStyle name="Normal 2 4 2 6 3 10" xfId="25198"/>
    <cellStyle name="Normal 2 4 2 6 3 10 2" xfId="25199"/>
    <cellStyle name="Normal 2 4 2 6 3 11" xfId="25200"/>
    <cellStyle name="Normal 2 4 2 6 3 11 2" xfId="25201"/>
    <cellStyle name="Normal 2 4 2 6 3 12" xfId="25202"/>
    <cellStyle name="Normal 2 4 2 6 3 12 2" xfId="25203"/>
    <cellStyle name="Normal 2 4 2 6 3 13" xfId="25204"/>
    <cellStyle name="Normal 2 4 2 6 3 2" xfId="25205"/>
    <cellStyle name="Normal 2 4 2 6 3 2 10" xfId="25206"/>
    <cellStyle name="Normal 2 4 2 6 3 2 10 2" xfId="25207"/>
    <cellStyle name="Normal 2 4 2 6 3 2 11" xfId="25208"/>
    <cellStyle name="Normal 2 4 2 6 3 2 11 2" xfId="25209"/>
    <cellStyle name="Normal 2 4 2 6 3 2 12" xfId="25210"/>
    <cellStyle name="Normal 2 4 2 6 3 2 2" xfId="25211"/>
    <cellStyle name="Normal 2 4 2 6 3 2 2 10" xfId="25212"/>
    <cellStyle name="Normal 2 4 2 6 3 2 2 10 2" xfId="25213"/>
    <cellStyle name="Normal 2 4 2 6 3 2 2 11" xfId="25214"/>
    <cellStyle name="Normal 2 4 2 6 3 2 2 2" xfId="25215"/>
    <cellStyle name="Normal 2 4 2 6 3 2 2 2 2" xfId="25216"/>
    <cellStyle name="Normal 2 4 2 6 3 2 2 3" xfId="25217"/>
    <cellStyle name="Normal 2 4 2 6 3 2 2 3 2" xfId="25218"/>
    <cellStyle name="Normal 2 4 2 6 3 2 2 4" xfId="25219"/>
    <cellStyle name="Normal 2 4 2 6 3 2 2 4 2" xfId="25220"/>
    <cellStyle name="Normal 2 4 2 6 3 2 2 5" xfId="25221"/>
    <cellStyle name="Normal 2 4 2 6 3 2 2 5 2" xfId="25222"/>
    <cellStyle name="Normal 2 4 2 6 3 2 2 6" xfId="25223"/>
    <cellStyle name="Normal 2 4 2 6 3 2 2 6 2" xfId="25224"/>
    <cellStyle name="Normal 2 4 2 6 3 2 2 7" xfId="25225"/>
    <cellStyle name="Normal 2 4 2 6 3 2 2 7 2" xfId="25226"/>
    <cellStyle name="Normal 2 4 2 6 3 2 2 8" xfId="25227"/>
    <cellStyle name="Normal 2 4 2 6 3 2 2 8 2" xfId="25228"/>
    <cellStyle name="Normal 2 4 2 6 3 2 2 9" xfId="25229"/>
    <cellStyle name="Normal 2 4 2 6 3 2 2 9 2" xfId="25230"/>
    <cellStyle name="Normal 2 4 2 6 3 2 3" xfId="25231"/>
    <cellStyle name="Normal 2 4 2 6 3 2 3 2" xfId="25232"/>
    <cellStyle name="Normal 2 4 2 6 3 2 4" xfId="25233"/>
    <cellStyle name="Normal 2 4 2 6 3 2 4 2" xfId="25234"/>
    <cellStyle name="Normal 2 4 2 6 3 2 5" xfId="25235"/>
    <cellStyle name="Normal 2 4 2 6 3 2 5 2" xfId="25236"/>
    <cellStyle name="Normal 2 4 2 6 3 2 6" xfId="25237"/>
    <cellStyle name="Normal 2 4 2 6 3 2 6 2" xfId="25238"/>
    <cellStyle name="Normal 2 4 2 6 3 2 7" xfId="25239"/>
    <cellStyle name="Normal 2 4 2 6 3 2 7 2" xfId="25240"/>
    <cellStyle name="Normal 2 4 2 6 3 2 8" xfId="25241"/>
    <cellStyle name="Normal 2 4 2 6 3 2 8 2" xfId="25242"/>
    <cellStyle name="Normal 2 4 2 6 3 2 9" xfId="25243"/>
    <cellStyle name="Normal 2 4 2 6 3 2 9 2" xfId="25244"/>
    <cellStyle name="Normal 2 4 2 6 3 3" xfId="25245"/>
    <cellStyle name="Normal 2 4 2 6 3 3 10" xfId="25246"/>
    <cellStyle name="Normal 2 4 2 6 3 3 10 2" xfId="25247"/>
    <cellStyle name="Normal 2 4 2 6 3 3 11" xfId="25248"/>
    <cellStyle name="Normal 2 4 2 6 3 3 2" xfId="25249"/>
    <cellStyle name="Normal 2 4 2 6 3 3 2 2" xfId="25250"/>
    <cellStyle name="Normal 2 4 2 6 3 3 3" xfId="25251"/>
    <cellStyle name="Normal 2 4 2 6 3 3 3 2" xfId="25252"/>
    <cellStyle name="Normal 2 4 2 6 3 3 4" xfId="25253"/>
    <cellStyle name="Normal 2 4 2 6 3 3 4 2" xfId="25254"/>
    <cellStyle name="Normal 2 4 2 6 3 3 5" xfId="25255"/>
    <cellStyle name="Normal 2 4 2 6 3 3 5 2" xfId="25256"/>
    <cellStyle name="Normal 2 4 2 6 3 3 6" xfId="25257"/>
    <cellStyle name="Normal 2 4 2 6 3 3 6 2" xfId="25258"/>
    <cellStyle name="Normal 2 4 2 6 3 3 7" xfId="25259"/>
    <cellStyle name="Normal 2 4 2 6 3 3 7 2" xfId="25260"/>
    <cellStyle name="Normal 2 4 2 6 3 3 8" xfId="25261"/>
    <cellStyle name="Normal 2 4 2 6 3 3 8 2" xfId="25262"/>
    <cellStyle name="Normal 2 4 2 6 3 3 9" xfId="25263"/>
    <cellStyle name="Normal 2 4 2 6 3 3 9 2" xfId="25264"/>
    <cellStyle name="Normal 2 4 2 6 3 4" xfId="25265"/>
    <cellStyle name="Normal 2 4 2 6 3 4 2" xfId="25266"/>
    <cellStyle name="Normal 2 4 2 6 3 5" xfId="25267"/>
    <cellStyle name="Normal 2 4 2 6 3 5 2" xfId="25268"/>
    <cellStyle name="Normal 2 4 2 6 3 6" xfId="25269"/>
    <cellStyle name="Normal 2 4 2 6 3 6 2" xfId="25270"/>
    <cellStyle name="Normal 2 4 2 6 3 7" xfId="25271"/>
    <cellStyle name="Normal 2 4 2 6 3 7 2" xfId="25272"/>
    <cellStyle name="Normal 2 4 2 6 3 8" xfId="25273"/>
    <cellStyle name="Normal 2 4 2 6 3 8 2" xfId="25274"/>
    <cellStyle name="Normal 2 4 2 6 3 9" xfId="25275"/>
    <cellStyle name="Normal 2 4 2 6 3 9 2" xfId="25276"/>
    <cellStyle name="Normal 2 4 2 6 4" xfId="25277"/>
    <cellStyle name="Normal 2 4 2 6 4 10" xfId="25278"/>
    <cellStyle name="Normal 2 4 2 6 4 10 2" xfId="25279"/>
    <cellStyle name="Normal 2 4 2 6 4 11" xfId="25280"/>
    <cellStyle name="Normal 2 4 2 6 4 11 2" xfId="25281"/>
    <cellStyle name="Normal 2 4 2 6 4 12" xfId="25282"/>
    <cellStyle name="Normal 2 4 2 6 4 12 2" xfId="25283"/>
    <cellStyle name="Normal 2 4 2 6 4 13" xfId="25284"/>
    <cellStyle name="Normal 2 4 2 6 4 2" xfId="25285"/>
    <cellStyle name="Normal 2 4 2 6 4 2 10" xfId="25286"/>
    <cellStyle name="Normal 2 4 2 6 4 2 10 2" xfId="25287"/>
    <cellStyle name="Normal 2 4 2 6 4 2 11" xfId="25288"/>
    <cellStyle name="Normal 2 4 2 6 4 2 11 2" xfId="25289"/>
    <cellStyle name="Normal 2 4 2 6 4 2 12" xfId="25290"/>
    <cellStyle name="Normal 2 4 2 6 4 2 2" xfId="25291"/>
    <cellStyle name="Normal 2 4 2 6 4 2 2 10" xfId="25292"/>
    <cellStyle name="Normal 2 4 2 6 4 2 2 10 2" xfId="25293"/>
    <cellStyle name="Normal 2 4 2 6 4 2 2 11" xfId="25294"/>
    <cellStyle name="Normal 2 4 2 6 4 2 2 2" xfId="25295"/>
    <cellStyle name="Normal 2 4 2 6 4 2 2 2 2" xfId="25296"/>
    <cellStyle name="Normal 2 4 2 6 4 2 2 3" xfId="25297"/>
    <cellStyle name="Normal 2 4 2 6 4 2 2 3 2" xfId="25298"/>
    <cellStyle name="Normal 2 4 2 6 4 2 2 4" xfId="25299"/>
    <cellStyle name="Normal 2 4 2 6 4 2 2 4 2" xfId="25300"/>
    <cellStyle name="Normal 2 4 2 6 4 2 2 5" xfId="25301"/>
    <cellStyle name="Normal 2 4 2 6 4 2 2 5 2" xfId="25302"/>
    <cellStyle name="Normal 2 4 2 6 4 2 2 6" xfId="25303"/>
    <cellStyle name="Normal 2 4 2 6 4 2 2 6 2" xfId="25304"/>
    <cellStyle name="Normal 2 4 2 6 4 2 2 7" xfId="25305"/>
    <cellStyle name="Normal 2 4 2 6 4 2 2 7 2" xfId="25306"/>
    <cellStyle name="Normal 2 4 2 6 4 2 2 8" xfId="25307"/>
    <cellStyle name="Normal 2 4 2 6 4 2 2 8 2" xfId="25308"/>
    <cellStyle name="Normal 2 4 2 6 4 2 2 9" xfId="25309"/>
    <cellStyle name="Normal 2 4 2 6 4 2 2 9 2" xfId="25310"/>
    <cellStyle name="Normal 2 4 2 6 4 2 3" xfId="25311"/>
    <cellStyle name="Normal 2 4 2 6 4 2 3 2" xfId="25312"/>
    <cellStyle name="Normal 2 4 2 6 4 2 4" xfId="25313"/>
    <cellStyle name="Normal 2 4 2 6 4 2 4 2" xfId="25314"/>
    <cellStyle name="Normal 2 4 2 6 4 2 5" xfId="25315"/>
    <cellStyle name="Normal 2 4 2 6 4 2 5 2" xfId="25316"/>
    <cellStyle name="Normal 2 4 2 6 4 2 6" xfId="25317"/>
    <cellStyle name="Normal 2 4 2 6 4 2 6 2" xfId="25318"/>
    <cellStyle name="Normal 2 4 2 6 4 2 7" xfId="25319"/>
    <cellStyle name="Normal 2 4 2 6 4 2 7 2" xfId="25320"/>
    <cellStyle name="Normal 2 4 2 6 4 2 8" xfId="25321"/>
    <cellStyle name="Normal 2 4 2 6 4 2 8 2" xfId="25322"/>
    <cellStyle name="Normal 2 4 2 6 4 2 9" xfId="25323"/>
    <cellStyle name="Normal 2 4 2 6 4 2 9 2" xfId="25324"/>
    <cellStyle name="Normal 2 4 2 6 4 3" xfId="25325"/>
    <cellStyle name="Normal 2 4 2 6 4 3 10" xfId="25326"/>
    <cellStyle name="Normal 2 4 2 6 4 3 10 2" xfId="25327"/>
    <cellStyle name="Normal 2 4 2 6 4 3 11" xfId="25328"/>
    <cellStyle name="Normal 2 4 2 6 4 3 2" xfId="25329"/>
    <cellStyle name="Normal 2 4 2 6 4 3 2 2" xfId="25330"/>
    <cellStyle name="Normal 2 4 2 6 4 3 3" xfId="25331"/>
    <cellStyle name="Normal 2 4 2 6 4 3 3 2" xfId="25332"/>
    <cellStyle name="Normal 2 4 2 6 4 3 4" xfId="25333"/>
    <cellStyle name="Normal 2 4 2 6 4 3 4 2" xfId="25334"/>
    <cellStyle name="Normal 2 4 2 6 4 3 5" xfId="25335"/>
    <cellStyle name="Normal 2 4 2 6 4 3 5 2" xfId="25336"/>
    <cellStyle name="Normal 2 4 2 6 4 3 6" xfId="25337"/>
    <cellStyle name="Normal 2 4 2 6 4 3 6 2" xfId="25338"/>
    <cellStyle name="Normal 2 4 2 6 4 3 7" xfId="25339"/>
    <cellStyle name="Normal 2 4 2 6 4 3 7 2" xfId="25340"/>
    <cellStyle name="Normal 2 4 2 6 4 3 8" xfId="25341"/>
    <cellStyle name="Normal 2 4 2 6 4 3 8 2" xfId="25342"/>
    <cellStyle name="Normal 2 4 2 6 4 3 9" xfId="25343"/>
    <cellStyle name="Normal 2 4 2 6 4 3 9 2" xfId="25344"/>
    <cellStyle name="Normal 2 4 2 6 4 4" xfId="25345"/>
    <cellStyle name="Normal 2 4 2 6 4 4 2" xfId="25346"/>
    <cellStyle name="Normal 2 4 2 6 4 5" xfId="25347"/>
    <cellStyle name="Normal 2 4 2 6 4 5 2" xfId="25348"/>
    <cellStyle name="Normal 2 4 2 6 4 6" xfId="25349"/>
    <cellStyle name="Normal 2 4 2 6 4 6 2" xfId="25350"/>
    <cellStyle name="Normal 2 4 2 6 4 7" xfId="25351"/>
    <cellStyle name="Normal 2 4 2 6 4 7 2" xfId="25352"/>
    <cellStyle name="Normal 2 4 2 6 4 8" xfId="25353"/>
    <cellStyle name="Normal 2 4 2 6 4 8 2" xfId="25354"/>
    <cellStyle name="Normal 2 4 2 6 4 9" xfId="25355"/>
    <cellStyle name="Normal 2 4 2 6 4 9 2" xfId="25356"/>
    <cellStyle name="Normal 2 4 2 6 5" xfId="25357"/>
    <cellStyle name="Normal 2 4 2 6 5 10" xfId="25358"/>
    <cellStyle name="Normal 2 4 2 6 5 10 2" xfId="25359"/>
    <cellStyle name="Normal 2 4 2 6 5 11" xfId="25360"/>
    <cellStyle name="Normal 2 4 2 6 5 11 2" xfId="25361"/>
    <cellStyle name="Normal 2 4 2 6 5 12" xfId="25362"/>
    <cellStyle name="Normal 2 4 2 6 5 12 2" xfId="25363"/>
    <cellStyle name="Normal 2 4 2 6 5 13" xfId="25364"/>
    <cellStyle name="Normal 2 4 2 6 5 2" xfId="25365"/>
    <cellStyle name="Normal 2 4 2 6 5 2 10" xfId="25366"/>
    <cellStyle name="Normal 2 4 2 6 5 2 10 2" xfId="25367"/>
    <cellStyle name="Normal 2 4 2 6 5 2 11" xfId="25368"/>
    <cellStyle name="Normal 2 4 2 6 5 2 11 2" xfId="25369"/>
    <cellStyle name="Normal 2 4 2 6 5 2 12" xfId="25370"/>
    <cellStyle name="Normal 2 4 2 6 5 2 2" xfId="25371"/>
    <cellStyle name="Normal 2 4 2 6 5 2 2 10" xfId="25372"/>
    <cellStyle name="Normal 2 4 2 6 5 2 2 10 2" xfId="25373"/>
    <cellStyle name="Normal 2 4 2 6 5 2 2 11" xfId="25374"/>
    <cellStyle name="Normal 2 4 2 6 5 2 2 2" xfId="25375"/>
    <cellStyle name="Normal 2 4 2 6 5 2 2 2 2" xfId="25376"/>
    <cellStyle name="Normal 2 4 2 6 5 2 2 3" xfId="25377"/>
    <cellStyle name="Normal 2 4 2 6 5 2 2 3 2" xfId="25378"/>
    <cellStyle name="Normal 2 4 2 6 5 2 2 4" xfId="25379"/>
    <cellStyle name="Normal 2 4 2 6 5 2 2 4 2" xfId="25380"/>
    <cellStyle name="Normal 2 4 2 6 5 2 2 5" xfId="25381"/>
    <cellStyle name="Normal 2 4 2 6 5 2 2 5 2" xfId="25382"/>
    <cellStyle name="Normal 2 4 2 6 5 2 2 6" xfId="25383"/>
    <cellStyle name="Normal 2 4 2 6 5 2 2 6 2" xfId="25384"/>
    <cellStyle name="Normal 2 4 2 6 5 2 2 7" xfId="25385"/>
    <cellStyle name="Normal 2 4 2 6 5 2 2 7 2" xfId="25386"/>
    <cellStyle name="Normal 2 4 2 6 5 2 2 8" xfId="25387"/>
    <cellStyle name="Normal 2 4 2 6 5 2 2 8 2" xfId="25388"/>
    <cellStyle name="Normal 2 4 2 6 5 2 2 9" xfId="25389"/>
    <cellStyle name="Normal 2 4 2 6 5 2 2 9 2" xfId="25390"/>
    <cellStyle name="Normal 2 4 2 6 5 2 3" xfId="25391"/>
    <cellStyle name="Normal 2 4 2 6 5 2 3 2" xfId="25392"/>
    <cellStyle name="Normal 2 4 2 6 5 2 4" xfId="25393"/>
    <cellStyle name="Normal 2 4 2 6 5 2 4 2" xfId="25394"/>
    <cellStyle name="Normal 2 4 2 6 5 2 5" xfId="25395"/>
    <cellStyle name="Normal 2 4 2 6 5 2 5 2" xfId="25396"/>
    <cellStyle name="Normal 2 4 2 6 5 2 6" xfId="25397"/>
    <cellStyle name="Normal 2 4 2 6 5 2 6 2" xfId="25398"/>
    <cellStyle name="Normal 2 4 2 6 5 2 7" xfId="25399"/>
    <cellStyle name="Normal 2 4 2 6 5 2 7 2" xfId="25400"/>
    <cellStyle name="Normal 2 4 2 6 5 2 8" xfId="25401"/>
    <cellStyle name="Normal 2 4 2 6 5 2 8 2" xfId="25402"/>
    <cellStyle name="Normal 2 4 2 6 5 2 9" xfId="25403"/>
    <cellStyle name="Normal 2 4 2 6 5 2 9 2" xfId="25404"/>
    <cellStyle name="Normal 2 4 2 6 5 3" xfId="25405"/>
    <cellStyle name="Normal 2 4 2 6 5 3 10" xfId="25406"/>
    <cellStyle name="Normal 2 4 2 6 5 3 10 2" xfId="25407"/>
    <cellStyle name="Normal 2 4 2 6 5 3 11" xfId="25408"/>
    <cellStyle name="Normal 2 4 2 6 5 3 2" xfId="25409"/>
    <cellStyle name="Normal 2 4 2 6 5 3 2 2" xfId="25410"/>
    <cellStyle name="Normal 2 4 2 6 5 3 3" xfId="25411"/>
    <cellStyle name="Normal 2 4 2 6 5 3 3 2" xfId="25412"/>
    <cellStyle name="Normal 2 4 2 6 5 3 4" xfId="25413"/>
    <cellStyle name="Normal 2 4 2 6 5 3 4 2" xfId="25414"/>
    <cellStyle name="Normal 2 4 2 6 5 3 5" xfId="25415"/>
    <cellStyle name="Normal 2 4 2 6 5 3 5 2" xfId="25416"/>
    <cellStyle name="Normal 2 4 2 6 5 3 6" xfId="25417"/>
    <cellStyle name="Normal 2 4 2 6 5 3 6 2" xfId="25418"/>
    <cellStyle name="Normal 2 4 2 6 5 3 7" xfId="25419"/>
    <cellStyle name="Normal 2 4 2 6 5 3 7 2" xfId="25420"/>
    <cellStyle name="Normal 2 4 2 6 5 3 8" xfId="25421"/>
    <cellStyle name="Normal 2 4 2 6 5 3 8 2" xfId="25422"/>
    <cellStyle name="Normal 2 4 2 6 5 3 9" xfId="25423"/>
    <cellStyle name="Normal 2 4 2 6 5 3 9 2" xfId="25424"/>
    <cellStyle name="Normal 2 4 2 6 5 4" xfId="25425"/>
    <cellStyle name="Normal 2 4 2 6 5 4 2" xfId="25426"/>
    <cellStyle name="Normal 2 4 2 6 5 5" xfId="25427"/>
    <cellStyle name="Normal 2 4 2 6 5 5 2" xfId="25428"/>
    <cellStyle name="Normal 2 4 2 6 5 6" xfId="25429"/>
    <cellStyle name="Normal 2 4 2 6 5 6 2" xfId="25430"/>
    <cellStyle name="Normal 2 4 2 6 5 7" xfId="25431"/>
    <cellStyle name="Normal 2 4 2 6 5 7 2" xfId="25432"/>
    <cellStyle name="Normal 2 4 2 6 5 8" xfId="25433"/>
    <cellStyle name="Normal 2 4 2 6 5 8 2" xfId="25434"/>
    <cellStyle name="Normal 2 4 2 6 5 9" xfId="25435"/>
    <cellStyle name="Normal 2 4 2 6 5 9 2" xfId="25436"/>
    <cellStyle name="Normal 2 4 2 6 6" xfId="41996"/>
    <cellStyle name="Normal 2 4 2 7" xfId="25437"/>
    <cellStyle name="Normal 2 4 2 7 2" xfId="41997"/>
    <cellStyle name="Normal 2 4 2 8" xfId="25438"/>
    <cellStyle name="Normal 2 4 2 8 2" xfId="41998"/>
    <cellStyle name="Normal 2 4 2 9" xfId="25439"/>
    <cellStyle name="Normal 2 4 2 9 2" xfId="41999"/>
    <cellStyle name="Normal 2 4 20" xfId="25440"/>
    <cellStyle name="Normal 2 4 21" xfId="25441"/>
    <cellStyle name="Normal 2 4 3" xfId="25442"/>
    <cellStyle name="Normal 2 4 3 10" xfId="25443"/>
    <cellStyle name="Normal 2 4 3 10 2" xfId="25444"/>
    <cellStyle name="Normal 2 4 3 11" xfId="25445"/>
    <cellStyle name="Normal 2 4 3 11 2" xfId="25446"/>
    <cellStyle name="Normal 2 4 3 12" xfId="25447"/>
    <cellStyle name="Normal 2 4 3 12 2" xfId="25448"/>
    <cellStyle name="Normal 2 4 3 13" xfId="25449"/>
    <cellStyle name="Normal 2 4 3 13 2" xfId="25450"/>
    <cellStyle name="Normal 2 4 3 14" xfId="25451"/>
    <cellStyle name="Normal 2 4 3 14 2" xfId="25452"/>
    <cellStyle name="Normal 2 4 3 15" xfId="25453"/>
    <cellStyle name="Normal 2 4 3 15 2" xfId="25454"/>
    <cellStyle name="Normal 2 4 3 16" xfId="25455"/>
    <cellStyle name="Normal 2 4 3 16 2" xfId="25456"/>
    <cellStyle name="Normal 2 4 3 17" xfId="25457"/>
    <cellStyle name="Normal 2 4 3 17 2" xfId="25458"/>
    <cellStyle name="Normal 2 4 3 18" xfId="25459"/>
    <cellStyle name="Normal 2 4 3 2" xfId="25460"/>
    <cellStyle name="Normal 2 4 3 2 2" xfId="25461"/>
    <cellStyle name="Normal 2 4 3 2 2 10" xfId="25462"/>
    <cellStyle name="Normal 2 4 3 2 2 10 2" xfId="25463"/>
    <cellStyle name="Normal 2 4 3 2 2 11" xfId="25464"/>
    <cellStyle name="Normal 2 4 3 2 2 11 2" xfId="25465"/>
    <cellStyle name="Normal 2 4 3 2 2 12" xfId="25466"/>
    <cellStyle name="Normal 2 4 3 2 2 12 2" xfId="25467"/>
    <cellStyle name="Normal 2 4 3 2 2 13" xfId="25468"/>
    <cellStyle name="Normal 2 4 3 2 2 13 2" xfId="25469"/>
    <cellStyle name="Normal 2 4 3 2 2 14" xfId="25470"/>
    <cellStyle name="Normal 2 4 3 2 2 14 2" xfId="25471"/>
    <cellStyle name="Normal 2 4 3 2 2 15" xfId="25472"/>
    <cellStyle name="Normal 2 4 3 2 2 15 2" xfId="25473"/>
    <cellStyle name="Normal 2 4 3 2 2 16" xfId="25474"/>
    <cellStyle name="Normal 2 4 3 2 2 16 2" xfId="25475"/>
    <cellStyle name="Normal 2 4 3 2 2 17" xfId="25476"/>
    <cellStyle name="Normal 2 4 3 2 2 2" xfId="25477"/>
    <cellStyle name="Normal 2 4 3 2 2 2 2" xfId="42000"/>
    <cellStyle name="Normal 2 4 3 2 2 3" xfId="25478"/>
    <cellStyle name="Normal 2 4 3 2 2 3 2" xfId="42001"/>
    <cellStyle name="Normal 2 4 3 2 2 4" xfId="25479"/>
    <cellStyle name="Normal 2 4 3 2 2 4 2" xfId="42002"/>
    <cellStyle name="Normal 2 4 3 2 2 5" xfId="25480"/>
    <cellStyle name="Normal 2 4 3 2 2 5 2" xfId="42003"/>
    <cellStyle name="Normal 2 4 3 2 2 6" xfId="25481"/>
    <cellStyle name="Normal 2 4 3 2 2 6 10" xfId="25482"/>
    <cellStyle name="Normal 2 4 3 2 2 6 10 2" xfId="25483"/>
    <cellStyle name="Normal 2 4 3 2 2 6 11" xfId="25484"/>
    <cellStyle name="Normal 2 4 3 2 2 6 11 2" xfId="25485"/>
    <cellStyle name="Normal 2 4 3 2 2 6 12" xfId="25486"/>
    <cellStyle name="Normal 2 4 3 2 2 6 2" xfId="25487"/>
    <cellStyle name="Normal 2 4 3 2 2 6 2 10" xfId="25488"/>
    <cellStyle name="Normal 2 4 3 2 2 6 2 10 2" xfId="25489"/>
    <cellStyle name="Normal 2 4 3 2 2 6 2 11" xfId="25490"/>
    <cellStyle name="Normal 2 4 3 2 2 6 2 2" xfId="25491"/>
    <cellStyle name="Normal 2 4 3 2 2 6 2 2 2" xfId="25492"/>
    <cellStyle name="Normal 2 4 3 2 2 6 2 3" xfId="25493"/>
    <cellStyle name="Normal 2 4 3 2 2 6 2 3 2" xfId="25494"/>
    <cellStyle name="Normal 2 4 3 2 2 6 2 4" xfId="25495"/>
    <cellStyle name="Normal 2 4 3 2 2 6 2 4 2" xfId="25496"/>
    <cellStyle name="Normal 2 4 3 2 2 6 2 5" xfId="25497"/>
    <cellStyle name="Normal 2 4 3 2 2 6 2 5 2" xfId="25498"/>
    <cellStyle name="Normal 2 4 3 2 2 6 2 6" xfId="25499"/>
    <cellStyle name="Normal 2 4 3 2 2 6 2 6 2" xfId="25500"/>
    <cellStyle name="Normal 2 4 3 2 2 6 2 7" xfId="25501"/>
    <cellStyle name="Normal 2 4 3 2 2 6 2 7 2" xfId="25502"/>
    <cellStyle name="Normal 2 4 3 2 2 6 2 8" xfId="25503"/>
    <cellStyle name="Normal 2 4 3 2 2 6 2 8 2" xfId="25504"/>
    <cellStyle name="Normal 2 4 3 2 2 6 2 9" xfId="25505"/>
    <cellStyle name="Normal 2 4 3 2 2 6 2 9 2" xfId="25506"/>
    <cellStyle name="Normal 2 4 3 2 2 6 3" xfId="25507"/>
    <cellStyle name="Normal 2 4 3 2 2 6 3 2" xfId="25508"/>
    <cellStyle name="Normal 2 4 3 2 2 6 4" xfId="25509"/>
    <cellStyle name="Normal 2 4 3 2 2 6 4 2" xfId="25510"/>
    <cellStyle name="Normal 2 4 3 2 2 6 5" xfId="25511"/>
    <cellStyle name="Normal 2 4 3 2 2 6 5 2" xfId="25512"/>
    <cellStyle name="Normal 2 4 3 2 2 6 6" xfId="25513"/>
    <cellStyle name="Normal 2 4 3 2 2 6 6 2" xfId="25514"/>
    <cellStyle name="Normal 2 4 3 2 2 6 7" xfId="25515"/>
    <cellStyle name="Normal 2 4 3 2 2 6 7 2" xfId="25516"/>
    <cellStyle name="Normal 2 4 3 2 2 6 8" xfId="25517"/>
    <cellStyle name="Normal 2 4 3 2 2 6 8 2" xfId="25518"/>
    <cellStyle name="Normal 2 4 3 2 2 6 9" xfId="25519"/>
    <cellStyle name="Normal 2 4 3 2 2 6 9 2" xfId="25520"/>
    <cellStyle name="Normal 2 4 3 2 2 7" xfId="25521"/>
    <cellStyle name="Normal 2 4 3 2 2 7 10" xfId="25522"/>
    <cellStyle name="Normal 2 4 3 2 2 7 10 2" xfId="25523"/>
    <cellStyle name="Normal 2 4 3 2 2 7 11" xfId="25524"/>
    <cellStyle name="Normal 2 4 3 2 2 7 2" xfId="25525"/>
    <cellStyle name="Normal 2 4 3 2 2 7 2 2" xfId="25526"/>
    <cellStyle name="Normal 2 4 3 2 2 7 3" xfId="25527"/>
    <cellStyle name="Normal 2 4 3 2 2 7 3 2" xfId="25528"/>
    <cellStyle name="Normal 2 4 3 2 2 7 4" xfId="25529"/>
    <cellStyle name="Normal 2 4 3 2 2 7 4 2" xfId="25530"/>
    <cellStyle name="Normal 2 4 3 2 2 7 5" xfId="25531"/>
    <cellStyle name="Normal 2 4 3 2 2 7 5 2" xfId="25532"/>
    <cellStyle name="Normal 2 4 3 2 2 7 6" xfId="25533"/>
    <cellStyle name="Normal 2 4 3 2 2 7 6 2" xfId="25534"/>
    <cellStyle name="Normal 2 4 3 2 2 7 7" xfId="25535"/>
    <cellStyle name="Normal 2 4 3 2 2 7 7 2" xfId="25536"/>
    <cellStyle name="Normal 2 4 3 2 2 7 8" xfId="25537"/>
    <cellStyle name="Normal 2 4 3 2 2 7 8 2" xfId="25538"/>
    <cellStyle name="Normal 2 4 3 2 2 7 9" xfId="25539"/>
    <cellStyle name="Normal 2 4 3 2 2 7 9 2" xfId="25540"/>
    <cellStyle name="Normal 2 4 3 2 2 8" xfId="25541"/>
    <cellStyle name="Normal 2 4 3 2 2 8 2" xfId="25542"/>
    <cellStyle name="Normal 2 4 3 2 2 9" xfId="25543"/>
    <cellStyle name="Normal 2 4 3 2 2 9 2" xfId="25544"/>
    <cellStyle name="Normal 2 4 3 2 3" xfId="25545"/>
    <cellStyle name="Normal 2 4 3 2 3 10" xfId="25546"/>
    <cellStyle name="Normal 2 4 3 2 3 10 2" xfId="25547"/>
    <cellStyle name="Normal 2 4 3 2 3 11" xfId="25548"/>
    <cellStyle name="Normal 2 4 3 2 3 11 2" xfId="25549"/>
    <cellStyle name="Normal 2 4 3 2 3 12" xfId="25550"/>
    <cellStyle name="Normal 2 4 3 2 3 12 2" xfId="25551"/>
    <cellStyle name="Normal 2 4 3 2 3 13" xfId="25552"/>
    <cellStyle name="Normal 2 4 3 2 3 2" xfId="25553"/>
    <cellStyle name="Normal 2 4 3 2 3 2 10" xfId="25554"/>
    <cellStyle name="Normal 2 4 3 2 3 2 10 2" xfId="25555"/>
    <cellStyle name="Normal 2 4 3 2 3 2 11" xfId="25556"/>
    <cellStyle name="Normal 2 4 3 2 3 2 11 2" xfId="25557"/>
    <cellStyle name="Normal 2 4 3 2 3 2 12" xfId="25558"/>
    <cellStyle name="Normal 2 4 3 2 3 2 2" xfId="25559"/>
    <cellStyle name="Normal 2 4 3 2 3 2 2 10" xfId="25560"/>
    <cellStyle name="Normal 2 4 3 2 3 2 2 10 2" xfId="25561"/>
    <cellStyle name="Normal 2 4 3 2 3 2 2 11" xfId="25562"/>
    <cellStyle name="Normal 2 4 3 2 3 2 2 2" xfId="25563"/>
    <cellStyle name="Normal 2 4 3 2 3 2 2 2 2" xfId="25564"/>
    <cellStyle name="Normal 2 4 3 2 3 2 2 3" xfId="25565"/>
    <cellStyle name="Normal 2 4 3 2 3 2 2 3 2" xfId="25566"/>
    <cellStyle name="Normal 2 4 3 2 3 2 2 4" xfId="25567"/>
    <cellStyle name="Normal 2 4 3 2 3 2 2 4 2" xfId="25568"/>
    <cellStyle name="Normal 2 4 3 2 3 2 2 5" xfId="25569"/>
    <cellStyle name="Normal 2 4 3 2 3 2 2 5 2" xfId="25570"/>
    <cellStyle name="Normal 2 4 3 2 3 2 2 6" xfId="25571"/>
    <cellStyle name="Normal 2 4 3 2 3 2 2 6 2" xfId="25572"/>
    <cellStyle name="Normal 2 4 3 2 3 2 2 7" xfId="25573"/>
    <cellStyle name="Normal 2 4 3 2 3 2 2 7 2" xfId="25574"/>
    <cellStyle name="Normal 2 4 3 2 3 2 2 8" xfId="25575"/>
    <cellStyle name="Normal 2 4 3 2 3 2 2 8 2" xfId="25576"/>
    <cellStyle name="Normal 2 4 3 2 3 2 2 9" xfId="25577"/>
    <cellStyle name="Normal 2 4 3 2 3 2 2 9 2" xfId="25578"/>
    <cellStyle name="Normal 2 4 3 2 3 2 3" xfId="25579"/>
    <cellStyle name="Normal 2 4 3 2 3 2 3 2" xfId="25580"/>
    <cellStyle name="Normal 2 4 3 2 3 2 4" xfId="25581"/>
    <cellStyle name="Normal 2 4 3 2 3 2 4 2" xfId="25582"/>
    <cellStyle name="Normal 2 4 3 2 3 2 5" xfId="25583"/>
    <cellStyle name="Normal 2 4 3 2 3 2 5 2" xfId="25584"/>
    <cellStyle name="Normal 2 4 3 2 3 2 6" xfId="25585"/>
    <cellStyle name="Normal 2 4 3 2 3 2 6 2" xfId="25586"/>
    <cellStyle name="Normal 2 4 3 2 3 2 7" xfId="25587"/>
    <cellStyle name="Normal 2 4 3 2 3 2 7 2" xfId="25588"/>
    <cellStyle name="Normal 2 4 3 2 3 2 8" xfId="25589"/>
    <cellStyle name="Normal 2 4 3 2 3 2 8 2" xfId="25590"/>
    <cellStyle name="Normal 2 4 3 2 3 2 9" xfId="25591"/>
    <cellStyle name="Normal 2 4 3 2 3 2 9 2" xfId="25592"/>
    <cellStyle name="Normal 2 4 3 2 3 3" xfId="25593"/>
    <cellStyle name="Normal 2 4 3 2 3 3 10" xfId="25594"/>
    <cellStyle name="Normal 2 4 3 2 3 3 10 2" xfId="25595"/>
    <cellStyle name="Normal 2 4 3 2 3 3 11" xfId="25596"/>
    <cellStyle name="Normal 2 4 3 2 3 3 2" xfId="25597"/>
    <cellStyle name="Normal 2 4 3 2 3 3 2 2" xfId="25598"/>
    <cellStyle name="Normal 2 4 3 2 3 3 3" xfId="25599"/>
    <cellStyle name="Normal 2 4 3 2 3 3 3 2" xfId="25600"/>
    <cellStyle name="Normal 2 4 3 2 3 3 4" xfId="25601"/>
    <cellStyle name="Normal 2 4 3 2 3 3 4 2" xfId="25602"/>
    <cellStyle name="Normal 2 4 3 2 3 3 5" xfId="25603"/>
    <cellStyle name="Normal 2 4 3 2 3 3 5 2" xfId="25604"/>
    <cellStyle name="Normal 2 4 3 2 3 3 6" xfId="25605"/>
    <cellStyle name="Normal 2 4 3 2 3 3 6 2" xfId="25606"/>
    <cellStyle name="Normal 2 4 3 2 3 3 7" xfId="25607"/>
    <cellStyle name="Normal 2 4 3 2 3 3 7 2" xfId="25608"/>
    <cellStyle name="Normal 2 4 3 2 3 3 8" xfId="25609"/>
    <cellStyle name="Normal 2 4 3 2 3 3 8 2" xfId="25610"/>
    <cellStyle name="Normal 2 4 3 2 3 3 9" xfId="25611"/>
    <cellStyle name="Normal 2 4 3 2 3 3 9 2" xfId="25612"/>
    <cellStyle name="Normal 2 4 3 2 3 4" xfId="25613"/>
    <cellStyle name="Normal 2 4 3 2 3 4 2" xfId="25614"/>
    <cellStyle name="Normal 2 4 3 2 3 5" xfId="25615"/>
    <cellStyle name="Normal 2 4 3 2 3 5 2" xfId="25616"/>
    <cellStyle name="Normal 2 4 3 2 3 6" xfId="25617"/>
    <cellStyle name="Normal 2 4 3 2 3 6 2" xfId="25618"/>
    <cellStyle name="Normal 2 4 3 2 3 7" xfId="25619"/>
    <cellStyle name="Normal 2 4 3 2 3 7 2" xfId="25620"/>
    <cellStyle name="Normal 2 4 3 2 3 8" xfId="25621"/>
    <cellStyle name="Normal 2 4 3 2 3 8 2" xfId="25622"/>
    <cellStyle name="Normal 2 4 3 2 3 9" xfId="25623"/>
    <cellStyle name="Normal 2 4 3 2 3 9 2" xfId="25624"/>
    <cellStyle name="Normal 2 4 3 2 4" xfId="25625"/>
    <cellStyle name="Normal 2 4 3 2 4 10" xfId="25626"/>
    <cellStyle name="Normal 2 4 3 2 4 10 2" xfId="25627"/>
    <cellStyle name="Normal 2 4 3 2 4 11" xfId="25628"/>
    <cellStyle name="Normal 2 4 3 2 4 11 2" xfId="25629"/>
    <cellStyle name="Normal 2 4 3 2 4 12" xfId="25630"/>
    <cellStyle name="Normal 2 4 3 2 4 12 2" xfId="25631"/>
    <cellStyle name="Normal 2 4 3 2 4 13" xfId="25632"/>
    <cellStyle name="Normal 2 4 3 2 4 2" xfId="25633"/>
    <cellStyle name="Normal 2 4 3 2 4 2 10" xfId="25634"/>
    <cellStyle name="Normal 2 4 3 2 4 2 10 2" xfId="25635"/>
    <cellStyle name="Normal 2 4 3 2 4 2 11" xfId="25636"/>
    <cellStyle name="Normal 2 4 3 2 4 2 11 2" xfId="25637"/>
    <cellStyle name="Normal 2 4 3 2 4 2 12" xfId="25638"/>
    <cellStyle name="Normal 2 4 3 2 4 2 2" xfId="25639"/>
    <cellStyle name="Normal 2 4 3 2 4 2 2 10" xfId="25640"/>
    <cellStyle name="Normal 2 4 3 2 4 2 2 10 2" xfId="25641"/>
    <cellStyle name="Normal 2 4 3 2 4 2 2 11" xfId="25642"/>
    <cellStyle name="Normal 2 4 3 2 4 2 2 2" xfId="25643"/>
    <cellStyle name="Normal 2 4 3 2 4 2 2 2 2" xfId="25644"/>
    <cellStyle name="Normal 2 4 3 2 4 2 2 3" xfId="25645"/>
    <cellStyle name="Normal 2 4 3 2 4 2 2 3 2" xfId="25646"/>
    <cellStyle name="Normal 2 4 3 2 4 2 2 4" xfId="25647"/>
    <cellStyle name="Normal 2 4 3 2 4 2 2 4 2" xfId="25648"/>
    <cellStyle name="Normal 2 4 3 2 4 2 2 5" xfId="25649"/>
    <cellStyle name="Normal 2 4 3 2 4 2 2 5 2" xfId="25650"/>
    <cellStyle name="Normal 2 4 3 2 4 2 2 6" xfId="25651"/>
    <cellStyle name="Normal 2 4 3 2 4 2 2 6 2" xfId="25652"/>
    <cellStyle name="Normal 2 4 3 2 4 2 2 7" xfId="25653"/>
    <cellStyle name="Normal 2 4 3 2 4 2 2 7 2" xfId="25654"/>
    <cellStyle name="Normal 2 4 3 2 4 2 2 8" xfId="25655"/>
    <cellStyle name="Normal 2 4 3 2 4 2 2 8 2" xfId="25656"/>
    <cellStyle name="Normal 2 4 3 2 4 2 2 9" xfId="25657"/>
    <cellStyle name="Normal 2 4 3 2 4 2 2 9 2" xfId="25658"/>
    <cellStyle name="Normal 2 4 3 2 4 2 3" xfId="25659"/>
    <cellStyle name="Normal 2 4 3 2 4 2 3 2" xfId="25660"/>
    <cellStyle name="Normal 2 4 3 2 4 2 4" xfId="25661"/>
    <cellStyle name="Normal 2 4 3 2 4 2 4 2" xfId="25662"/>
    <cellStyle name="Normal 2 4 3 2 4 2 5" xfId="25663"/>
    <cellStyle name="Normal 2 4 3 2 4 2 5 2" xfId="25664"/>
    <cellStyle name="Normal 2 4 3 2 4 2 6" xfId="25665"/>
    <cellStyle name="Normal 2 4 3 2 4 2 6 2" xfId="25666"/>
    <cellStyle name="Normal 2 4 3 2 4 2 7" xfId="25667"/>
    <cellStyle name="Normal 2 4 3 2 4 2 7 2" xfId="25668"/>
    <cellStyle name="Normal 2 4 3 2 4 2 8" xfId="25669"/>
    <cellStyle name="Normal 2 4 3 2 4 2 8 2" xfId="25670"/>
    <cellStyle name="Normal 2 4 3 2 4 2 9" xfId="25671"/>
    <cellStyle name="Normal 2 4 3 2 4 2 9 2" xfId="25672"/>
    <cellStyle name="Normal 2 4 3 2 4 3" xfId="25673"/>
    <cellStyle name="Normal 2 4 3 2 4 3 10" xfId="25674"/>
    <cellStyle name="Normal 2 4 3 2 4 3 10 2" xfId="25675"/>
    <cellStyle name="Normal 2 4 3 2 4 3 11" xfId="25676"/>
    <cellStyle name="Normal 2 4 3 2 4 3 2" xfId="25677"/>
    <cellStyle name="Normal 2 4 3 2 4 3 2 2" xfId="25678"/>
    <cellStyle name="Normal 2 4 3 2 4 3 3" xfId="25679"/>
    <cellStyle name="Normal 2 4 3 2 4 3 3 2" xfId="25680"/>
    <cellStyle name="Normal 2 4 3 2 4 3 4" xfId="25681"/>
    <cellStyle name="Normal 2 4 3 2 4 3 4 2" xfId="25682"/>
    <cellStyle name="Normal 2 4 3 2 4 3 5" xfId="25683"/>
    <cellStyle name="Normal 2 4 3 2 4 3 5 2" xfId="25684"/>
    <cellStyle name="Normal 2 4 3 2 4 3 6" xfId="25685"/>
    <cellStyle name="Normal 2 4 3 2 4 3 6 2" xfId="25686"/>
    <cellStyle name="Normal 2 4 3 2 4 3 7" xfId="25687"/>
    <cellStyle name="Normal 2 4 3 2 4 3 7 2" xfId="25688"/>
    <cellStyle name="Normal 2 4 3 2 4 3 8" xfId="25689"/>
    <cellStyle name="Normal 2 4 3 2 4 3 8 2" xfId="25690"/>
    <cellStyle name="Normal 2 4 3 2 4 3 9" xfId="25691"/>
    <cellStyle name="Normal 2 4 3 2 4 3 9 2" xfId="25692"/>
    <cellStyle name="Normal 2 4 3 2 4 4" xfId="25693"/>
    <cellStyle name="Normal 2 4 3 2 4 4 2" xfId="25694"/>
    <cellStyle name="Normal 2 4 3 2 4 5" xfId="25695"/>
    <cellStyle name="Normal 2 4 3 2 4 5 2" xfId="25696"/>
    <cellStyle name="Normal 2 4 3 2 4 6" xfId="25697"/>
    <cellStyle name="Normal 2 4 3 2 4 6 2" xfId="25698"/>
    <cellStyle name="Normal 2 4 3 2 4 7" xfId="25699"/>
    <cellStyle name="Normal 2 4 3 2 4 7 2" xfId="25700"/>
    <cellStyle name="Normal 2 4 3 2 4 8" xfId="25701"/>
    <cellStyle name="Normal 2 4 3 2 4 8 2" xfId="25702"/>
    <cellStyle name="Normal 2 4 3 2 4 9" xfId="25703"/>
    <cellStyle name="Normal 2 4 3 2 4 9 2" xfId="25704"/>
    <cellStyle name="Normal 2 4 3 2 5" xfId="25705"/>
    <cellStyle name="Normal 2 4 3 2 5 10" xfId="25706"/>
    <cellStyle name="Normal 2 4 3 2 5 10 2" xfId="25707"/>
    <cellStyle name="Normal 2 4 3 2 5 11" xfId="25708"/>
    <cellStyle name="Normal 2 4 3 2 5 11 2" xfId="25709"/>
    <cellStyle name="Normal 2 4 3 2 5 12" xfId="25710"/>
    <cellStyle name="Normal 2 4 3 2 5 12 2" xfId="25711"/>
    <cellStyle name="Normal 2 4 3 2 5 13" xfId="25712"/>
    <cellStyle name="Normal 2 4 3 2 5 2" xfId="25713"/>
    <cellStyle name="Normal 2 4 3 2 5 2 10" xfId="25714"/>
    <cellStyle name="Normal 2 4 3 2 5 2 10 2" xfId="25715"/>
    <cellStyle name="Normal 2 4 3 2 5 2 11" xfId="25716"/>
    <cellStyle name="Normal 2 4 3 2 5 2 11 2" xfId="25717"/>
    <cellStyle name="Normal 2 4 3 2 5 2 12" xfId="25718"/>
    <cellStyle name="Normal 2 4 3 2 5 2 2" xfId="25719"/>
    <cellStyle name="Normal 2 4 3 2 5 2 2 10" xfId="25720"/>
    <cellStyle name="Normal 2 4 3 2 5 2 2 10 2" xfId="25721"/>
    <cellStyle name="Normal 2 4 3 2 5 2 2 11" xfId="25722"/>
    <cellStyle name="Normal 2 4 3 2 5 2 2 2" xfId="25723"/>
    <cellStyle name="Normal 2 4 3 2 5 2 2 2 2" xfId="25724"/>
    <cellStyle name="Normal 2 4 3 2 5 2 2 3" xfId="25725"/>
    <cellStyle name="Normal 2 4 3 2 5 2 2 3 2" xfId="25726"/>
    <cellStyle name="Normal 2 4 3 2 5 2 2 4" xfId="25727"/>
    <cellStyle name="Normal 2 4 3 2 5 2 2 4 2" xfId="25728"/>
    <cellStyle name="Normal 2 4 3 2 5 2 2 5" xfId="25729"/>
    <cellStyle name="Normal 2 4 3 2 5 2 2 5 2" xfId="25730"/>
    <cellStyle name="Normal 2 4 3 2 5 2 2 6" xfId="25731"/>
    <cellStyle name="Normal 2 4 3 2 5 2 2 6 2" xfId="25732"/>
    <cellStyle name="Normal 2 4 3 2 5 2 2 7" xfId="25733"/>
    <cellStyle name="Normal 2 4 3 2 5 2 2 7 2" xfId="25734"/>
    <cellStyle name="Normal 2 4 3 2 5 2 2 8" xfId="25735"/>
    <cellStyle name="Normal 2 4 3 2 5 2 2 8 2" xfId="25736"/>
    <cellStyle name="Normal 2 4 3 2 5 2 2 9" xfId="25737"/>
    <cellStyle name="Normal 2 4 3 2 5 2 2 9 2" xfId="25738"/>
    <cellStyle name="Normal 2 4 3 2 5 2 3" xfId="25739"/>
    <cellStyle name="Normal 2 4 3 2 5 2 3 2" xfId="25740"/>
    <cellStyle name="Normal 2 4 3 2 5 2 4" xfId="25741"/>
    <cellStyle name="Normal 2 4 3 2 5 2 4 2" xfId="25742"/>
    <cellStyle name="Normal 2 4 3 2 5 2 5" xfId="25743"/>
    <cellStyle name="Normal 2 4 3 2 5 2 5 2" xfId="25744"/>
    <cellStyle name="Normal 2 4 3 2 5 2 6" xfId="25745"/>
    <cellStyle name="Normal 2 4 3 2 5 2 6 2" xfId="25746"/>
    <cellStyle name="Normal 2 4 3 2 5 2 7" xfId="25747"/>
    <cellStyle name="Normal 2 4 3 2 5 2 7 2" xfId="25748"/>
    <cellStyle name="Normal 2 4 3 2 5 2 8" xfId="25749"/>
    <cellStyle name="Normal 2 4 3 2 5 2 8 2" xfId="25750"/>
    <cellStyle name="Normal 2 4 3 2 5 2 9" xfId="25751"/>
    <cellStyle name="Normal 2 4 3 2 5 2 9 2" xfId="25752"/>
    <cellStyle name="Normal 2 4 3 2 5 3" xfId="25753"/>
    <cellStyle name="Normal 2 4 3 2 5 3 10" xfId="25754"/>
    <cellStyle name="Normal 2 4 3 2 5 3 10 2" xfId="25755"/>
    <cellStyle name="Normal 2 4 3 2 5 3 11" xfId="25756"/>
    <cellStyle name="Normal 2 4 3 2 5 3 2" xfId="25757"/>
    <cellStyle name="Normal 2 4 3 2 5 3 2 2" xfId="25758"/>
    <cellStyle name="Normal 2 4 3 2 5 3 3" xfId="25759"/>
    <cellStyle name="Normal 2 4 3 2 5 3 3 2" xfId="25760"/>
    <cellStyle name="Normal 2 4 3 2 5 3 4" xfId="25761"/>
    <cellStyle name="Normal 2 4 3 2 5 3 4 2" xfId="25762"/>
    <cellStyle name="Normal 2 4 3 2 5 3 5" xfId="25763"/>
    <cellStyle name="Normal 2 4 3 2 5 3 5 2" xfId="25764"/>
    <cellStyle name="Normal 2 4 3 2 5 3 6" xfId="25765"/>
    <cellStyle name="Normal 2 4 3 2 5 3 6 2" xfId="25766"/>
    <cellStyle name="Normal 2 4 3 2 5 3 7" xfId="25767"/>
    <cellStyle name="Normal 2 4 3 2 5 3 7 2" xfId="25768"/>
    <cellStyle name="Normal 2 4 3 2 5 3 8" xfId="25769"/>
    <cellStyle name="Normal 2 4 3 2 5 3 8 2" xfId="25770"/>
    <cellStyle name="Normal 2 4 3 2 5 3 9" xfId="25771"/>
    <cellStyle name="Normal 2 4 3 2 5 3 9 2" xfId="25772"/>
    <cellStyle name="Normal 2 4 3 2 5 4" xfId="25773"/>
    <cellStyle name="Normal 2 4 3 2 5 4 2" xfId="25774"/>
    <cellStyle name="Normal 2 4 3 2 5 5" xfId="25775"/>
    <cellStyle name="Normal 2 4 3 2 5 5 2" xfId="25776"/>
    <cellStyle name="Normal 2 4 3 2 5 6" xfId="25777"/>
    <cellStyle name="Normal 2 4 3 2 5 6 2" xfId="25778"/>
    <cellStyle name="Normal 2 4 3 2 5 7" xfId="25779"/>
    <cellStyle name="Normal 2 4 3 2 5 7 2" xfId="25780"/>
    <cellStyle name="Normal 2 4 3 2 5 8" xfId="25781"/>
    <cellStyle name="Normal 2 4 3 2 5 8 2" xfId="25782"/>
    <cellStyle name="Normal 2 4 3 2 5 9" xfId="25783"/>
    <cellStyle name="Normal 2 4 3 2 5 9 2" xfId="25784"/>
    <cellStyle name="Normal 2 4 3 2 6" xfId="42004"/>
    <cellStyle name="Normal 2 4 3 3" xfId="25785"/>
    <cellStyle name="Normal 2 4 3 3 2" xfId="42005"/>
    <cellStyle name="Normal 2 4 3 4" xfId="25786"/>
    <cellStyle name="Normal 2 4 3 4 2" xfId="42006"/>
    <cellStyle name="Normal 2 4 3 5" xfId="25787"/>
    <cellStyle name="Normal 2 4 3 5 2" xfId="42007"/>
    <cellStyle name="Normal 2 4 3 6" xfId="25788"/>
    <cellStyle name="Normal 2 4 3 6 2" xfId="42008"/>
    <cellStyle name="Normal 2 4 3 7" xfId="25789"/>
    <cellStyle name="Normal 2 4 3 7 10" xfId="25790"/>
    <cellStyle name="Normal 2 4 3 7 10 2" xfId="25791"/>
    <cellStyle name="Normal 2 4 3 7 11" xfId="25792"/>
    <cellStyle name="Normal 2 4 3 7 11 2" xfId="25793"/>
    <cellStyle name="Normal 2 4 3 7 12" xfId="25794"/>
    <cellStyle name="Normal 2 4 3 7 2" xfId="25795"/>
    <cellStyle name="Normal 2 4 3 7 2 10" xfId="25796"/>
    <cellStyle name="Normal 2 4 3 7 2 10 2" xfId="25797"/>
    <cellStyle name="Normal 2 4 3 7 2 11" xfId="25798"/>
    <cellStyle name="Normal 2 4 3 7 2 2" xfId="25799"/>
    <cellStyle name="Normal 2 4 3 7 2 2 2" xfId="25800"/>
    <cellStyle name="Normal 2 4 3 7 2 3" xfId="25801"/>
    <cellStyle name="Normal 2 4 3 7 2 3 2" xfId="25802"/>
    <cellStyle name="Normal 2 4 3 7 2 4" xfId="25803"/>
    <cellStyle name="Normal 2 4 3 7 2 4 2" xfId="25804"/>
    <cellStyle name="Normal 2 4 3 7 2 5" xfId="25805"/>
    <cellStyle name="Normal 2 4 3 7 2 5 2" xfId="25806"/>
    <cellStyle name="Normal 2 4 3 7 2 6" xfId="25807"/>
    <cellStyle name="Normal 2 4 3 7 2 6 2" xfId="25808"/>
    <cellStyle name="Normal 2 4 3 7 2 7" xfId="25809"/>
    <cellStyle name="Normal 2 4 3 7 2 7 2" xfId="25810"/>
    <cellStyle name="Normal 2 4 3 7 2 8" xfId="25811"/>
    <cellStyle name="Normal 2 4 3 7 2 8 2" xfId="25812"/>
    <cellStyle name="Normal 2 4 3 7 2 9" xfId="25813"/>
    <cellStyle name="Normal 2 4 3 7 2 9 2" xfId="25814"/>
    <cellStyle name="Normal 2 4 3 7 3" xfId="25815"/>
    <cellStyle name="Normal 2 4 3 7 3 2" xfId="25816"/>
    <cellStyle name="Normal 2 4 3 7 4" xfId="25817"/>
    <cellStyle name="Normal 2 4 3 7 4 2" xfId="25818"/>
    <cellStyle name="Normal 2 4 3 7 5" xfId="25819"/>
    <cellStyle name="Normal 2 4 3 7 5 2" xfId="25820"/>
    <cellStyle name="Normal 2 4 3 7 6" xfId="25821"/>
    <cellStyle name="Normal 2 4 3 7 6 2" xfId="25822"/>
    <cellStyle name="Normal 2 4 3 7 7" xfId="25823"/>
    <cellStyle name="Normal 2 4 3 7 7 2" xfId="25824"/>
    <cellStyle name="Normal 2 4 3 7 8" xfId="25825"/>
    <cellStyle name="Normal 2 4 3 7 8 2" xfId="25826"/>
    <cellStyle name="Normal 2 4 3 7 9" xfId="25827"/>
    <cellStyle name="Normal 2 4 3 7 9 2" xfId="25828"/>
    <cellStyle name="Normal 2 4 3 8" xfId="25829"/>
    <cellStyle name="Normal 2 4 3 8 10" xfId="25830"/>
    <cellStyle name="Normal 2 4 3 8 10 2" xfId="25831"/>
    <cellStyle name="Normal 2 4 3 8 11" xfId="25832"/>
    <cellStyle name="Normal 2 4 3 8 2" xfId="25833"/>
    <cellStyle name="Normal 2 4 3 8 2 2" xfId="25834"/>
    <cellStyle name="Normal 2 4 3 8 3" xfId="25835"/>
    <cellStyle name="Normal 2 4 3 8 3 2" xfId="25836"/>
    <cellStyle name="Normal 2 4 3 8 4" xfId="25837"/>
    <cellStyle name="Normal 2 4 3 8 4 2" xfId="25838"/>
    <cellStyle name="Normal 2 4 3 8 5" xfId="25839"/>
    <cellStyle name="Normal 2 4 3 8 5 2" xfId="25840"/>
    <cellStyle name="Normal 2 4 3 8 6" xfId="25841"/>
    <cellStyle name="Normal 2 4 3 8 6 2" xfId="25842"/>
    <cellStyle name="Normal 2 4 3 8 7" xfId="25843"/>
    <cellStyle name="Normal 2 4 3 8 7 2" xfId="25844"/>
    <cellStyle name="Normal 2 4 3 8 8" xfId="25845"/>
    <cellStyle name="Normal 2 4 3 8 8 2" xfId="25846"/>
    <cellStyle name="Normal 2 4 3 8 9" xfId="25847"/>
    <cellStyle name="Normal 2 4 3 8 9 2" xfId="25848"/>
    <cellStyle name="Normal 2 4 3 9" xfId="25849"/>
    <cellStyle name="Normal 2 4 3 9 2" xfId="25850"/>
    <cellStyle name="Normal 2 4 4" xfId="25851"/>
    <cellStyle name="Normal 2 4 4 2" xfId="42009"/>
    <cellStyle name="Normal 2 4 5" xfId="25852"/>
    <cellStyle name="Normal 2 4 5 2" xfId="42010"/>
    <cellStyle name="Normal 2 4 6" xfId="25853"/>
    <cellStyle name="Normal 2 4 6 10" xfId="25854"/>
    <cellStyle name="Normal 2 4 6 10 2" xfId="25855"/>
    <cellStyle name="Normal 2 4 6 11" xfId="25856"/>
    <cellStyle name="Normal 2 4 6 11 2" xfId="25857"/>
    <cellStyle name="Normal 2 4 6 12" xfId="25858"/>
    <cellStyle name="Normal 2 4 6 12 2" xfId="25859"/>
    <cellStyle name="Normal 2 4 6 13" xfId="25860"/>
    <cellStyle name="Normal 2 4 6 13 2" xfId="25861"/>
    <cellStyle name="Normal 2 4 6 14" xfId="25862"/>
    <cellStyle name="Normal 2 4 6 14 2" xfId="25863"/>
    <cellStyle name="Normal 2 4 6 15" xfId="25864"/>
    <cellStyle name="Normal 2 4 6 15 2" xfId="25865"/>
    <cellStyle name="Normal 2 4 6 16" xfId="25866"/>
    <cellStyle name="Normal 2 4 6 16 2" xfId="25867"/>
    <cellStyle name="Normal 2 4 6 17" xfId="25868"/>
    <cellStyle name="Normal 2 4 6 2" xfId="25869"/>
    <cellStyle name="Normal 2 4 6 2 2" xfId="42011"/>
    <cellStyle name="Normal 2 4 6 3" xfId="25870"/>
    <cellStyle name="Normal 2 4 6 3 2" xfId="42012"/>
    <cellStyle name="Normal 2 4 6 4" xfId="25871"/>
    <cellStyle name="Normal 2 4 6 4 2" xfId="42013"/>
    <cellStyle name="Normal 2 4 6 5" xfId="25872"/>
    <cellStyle name="Normal 2 4 6 5 2" xfId="42014"/>
    <cellStyle name="Normal 2 4 6 6" xfId="25873"/>
    <cellStyle name="Normal 2 4 6 6 10" xfId="25874"/>
    <cellStyle name="Normal 2 4 6 6 10 2" xfId="25875"/>
    <cellStyle name="Normal 2 4 6 6 11" xfId="25876"/>
    <cellStyle name="Normal 2 4 6 6 11 2" xfId="25877"/>
    <cellStyle name="Normal 2 4 6 6 12" xfId="25878"/>
    <cellStyle name="Normal 2 4 6 6 2" xfId="25879"/>
    <cellStyle name="Normal 2 4 6 6 2 10" xfId="25880"/>
    <cellStyle name="Normal 2 4 6 6 2 10 2" xfId="25881"/>
    <cellStyle name="Normal 2 4 6 6 2 11" xfId="25882"/>
    <cellStyle name="Normal 2 4 6 6 2 2" xfId="25883"/>
    <cellStyle name="Normal 2 4 6 6 2 2 2" xfId="25884"/>
    <cellStyle name="Normal 2 4 6 6 2 3" xfId="25885"/>
    <cellStyle name="Normal 2 4 6 6 2 3 2" xfId="25886"/>
    <cellStyle name="Normal 2 4 6 6 2 4" xfId="25887"/>
    <cellStyle name="Normal 2 4 6 6 2 4 2" xfId="25888"/>
    <cellStyle name="Normal 2 4 6 6 2 5" xfId="25889"/>
    <cellStyle name="Normal 2 4 6 6 2 5 2" xfId="25890"/>
    <cellStyle name="Normal 2 4 6 6 2 6" xfId="25891"/>
    <cellStyle name="Normal 2 4 6 6 2 6 2" xfId="25892"/>
    <cellStyle name="Normal 2 4 6 6 2 7" xfId="25893"/>
    <cellStyle name="Normal 2 4 6 6 2 7 2" xfId="25894"/>
    <cellStyle name="Normal 2 4 6 6 2 8" xfId="25895"/>
    <cellStyle name="Normal 2 4 6 6 2 8 2" xfId="25896"/>
    <cellStyle name="Normal 2 4 6 6 2 9" xfId="25897"/>
    <cellStyle name="Normal 2 4 6 6 2 9 2" xfId="25898"/>
    <cellStyle name="Normal 2 4 6 6 3" xfId="25899"/>
    <cellStyle name="Normal 2 4 6 6 3 2" xfId="25900"/>
    <cellStyle name="Normal 2 4 6 6 4" xfId="25901"/>
    <cellStyle name="Normal 2 4 6 6 4 2" xfId="25902"/>
    <cellStyle name="Normal 2 4 6 6 5" xfId="25903"/>
    <cellStyle name="Normal 2 4 6 6 5 2" xfId="25904"/>
    <cellStyle name="Normal 2 4 6 6 6" xfId="25905"/>
    <cellStyle name="Normal 2 4 6 6 6 2" xfId="25906"/>
    <cellStyle name="Normal 2 4 6 6 7" xfId="25907"/>
    <cellStyle name="Normal 2 4 6 6 7 2" xfId="25908"/>
    <cellStyle name="Normal 2 4 6 6 8" xfId="25909"/>
    <cellStyle name="Normal 2 4 6 6 8 2" xfId="25910"/>
    <cellStyle name="Normal 2 4 6 6 9" xfId="25911"/>
    <cellStyle name="Normal 2 4 6 6 9 2" xfId="25912"/>
    <cellStyle name="Normal 2 4 6 7" xfId="25913"/>
    <cellStyle name="Normal 2 4 6 7 10" xfId="25914"/>
    <cellStyle name="Normal 2 4 6 7 10 2" xfId="25915"/>
    <cellStyle name="Normal 2 4 6 7 11" xfId="25916"/>
    <cellStyle name="Normal 2 4 6 7 2" xfId="25917"/>
    <cellStyle name="Normal 2 4 6 7 2 2" xfId="25918"/>
    <cellStyle name="Normal 2 4 6 7 3" xfId="25919"/>
    <cellStyle name="Normal 2 4 6 7 3 2" xfId="25920"/>
    <cellStyle name="Normal 2 4 6 7 4" xfId="25921"/>
    <cellStyle name="Normal 2 4 6 7 4 2" xfId="25922"/>
    <cellStyle name="Normal 2 4 6 7 5" xfId="25923"/>
    <cellStyle name="Normal 2 4 6 7 5 2" xfId="25924"/>
    <cellStyle name="Normal 2 4 6 7 6" xfId="25925"/>
    <cellStyle name="Normal 2 4 6 7 6 2" xfId="25926"/>
    <cellStyle name="Normal 2 4 6 7 7" xfId="25927"/>
    <cellStyle name="Normal 2 4 6 7 7 2" xfId="25928"/>
    <cellStyle name="Normal 2 4 6 7 8" xfId="25929"/>
    <cellStyle name="Normal 2 4 6 7 8 2" xfId="25930"/>
    <cellStyle name="Normal 2 4 6 7 9" xfId="25931"/>
    <cellStyle name="Normal 2 4 6 7 9 2" xfId="25932"/>
    <cellStyle name="Normal 2 4 6 8" xfId="25933"/>
    <cellStyle name="Normal 2 4 6 8 2" xfId="25934"/>
    <cellStyle name="Normal 2 4 6 9" xfId="25935"/>
    <cellStyle name="Normal 2 4 6 9 2" xfId="25936"/>
    <cellStyle name="Normal 2 4 7" xfId="25937"/>
    <cellStyle name="Normal 2 4 7 10" xfId="25938"/>
    <cellStyle name="Normal 2 4 7 10 2" xfId="25939"/>
    <cellStyle name="Normal 2 4 7 11" xfId="25940"/>
    <cellStyle name="Normal 2 4 7 11 2" xfId="25941"/>
    <cellStyle name="Normal 2 4 7 12" xfId="25942"/>
    <cellStyle name="Normal 2 4 7 12 2" xfId="25943"/>
    <cellStyle name="Normal 2 4 7 13" xfId="25944"/>
    <cellStyle name="Normal 2 4 7 2" xfId="25945"/>
    <cellStyle name="Normal 2 4 7 2 10" xfId="25946"/>
    <cellStyle name="Normal 2 4 7 2 10 2" xfId="25947"/>
    <cellStyle name="Normal 2 4 7 2 11" xfId="25948"/>
    <cellStyle name="Normal 2 4 7 2 11 2" xfId="25949"/>
    <cellStyle name="Normal 2 4 7 2 12" xfId="25950"/>
    <cellStyle name="Normal 2 4 7 2 2" xfId="25951"/>
    <cellStyle name="Normal 2 4 7 2 2 10" xfId="25952"/>
    <cellStyle name="Normal 2 4 7 2 2 10 2" xfId="25953"/>
    <cellStyle name="Normal 2 4 7 2 2 11" xfId="25954"/>
    <cellStyle name="Normal 2 4 7 2 2 2" xfId="25955"/>
    <cellStyle name="Normal 2 4 7 2 2 2 2" xfId="25956"/>
    <cellStyle name="Normal 2 4 7 2 2 3" xfId="25957"/>
    <cellStyle name="Normal 2 4 7 2 2 3 2" xfId="25958"/>
    <cellStyle name="Normal 2 4 7 2 2 4" xfId="25959"/>
    <cellStyle name="Normal 2 4 7 2 2 4 2" xfId="25960"/>
    <cellStyle name="Normal 2 4 7 2 2 5" xfId="25961"/>
    <cellStyle name="Normal 2 4 7 2 2 5 2" xfId="25962"/>
    <cellStyle name="Normal 2 4 7 2 2 6" xfId="25963"/>
    <cellStyle name="Normal 2 4 7 2 2 6 2" xfId="25964"/>
    <cellStyle name="Normal 2 4 7 2 2 7" xfId="25965"/>
    <cellStyle name="Normal 2 4 7 2 2 7 2" xfId="25966"/>
    <cellStyle name="Normal 2 4 7 2 2 8" xfId="25967"/>
    <cellStyle name="Normal 2 4 7 2 2 8 2" xfId="25968"/>
    <cellStyle name="Normal 2 4 7 2 2 9" xfId="25969"/>
    <cellStyle name="Normal 2 4 7 2 2 9 2" xfId="25970"/>
    <cellStyle name="Normal 2 4 7 2 3" xfId="25971"/>
    <cellStyle name="Normal 2 4 7 2 3 2" xfId="25972"/>
    <cellStyle name="Normal 2 4 7 2 4" xfId="25973"/>
    <cellStyle name="Normal 2 4 7 2 4 2" xfId="25974"/>
    <cellStyle name="Normal 2 4 7 2 5" xfId="25975"/>
    <cellStyle name="Normal 2 4 7 2 5 2" xfId="25976"/>
    <cellStyle name="Normal 2 4 7 2 6" xfId="25977"/>
    <cellStyle name="Normal 2 4 7 2 6 2" xfId="25978"/>
    <cellStyle name="Normal 2 4 7 2 7" xfId="25979"/>
    <cellStyle name="Normal 2 4 7 2 7 2" xfId="25980"/>
    <cellStyle name="Normal 2 4 7 2 8" xfId="25981"/>
    <cellStyle name="Normal 2 4 7 2 8 2" xfId="25982"/>
    <cellStyle name="Normal 2 4 7 2 9" xfId="25983"/>
    <cellStyle name="Normal 2 4 7 2 9 2" xfId="25984"/>
    <cellStyle name="Normal 2 4 7 3" xfId="25985"/>
    <cellStyle name="Normal 2 4 7 3 10" xfId="25986"/>
    <cellStyle name="Normal 2 4 7 3 10 2" xfId="25987"/>
    <cellStyle name="Normal 2 4 7 3 11" xfId="25988"/>
    <cellStyle name="Normal 2 4 7 3 2" xfId="25989"/>
    <cellStyle name="Normal 2 4 7 3 2 2" xfId="25990"/>
    <cellStyle name="Normal 2 4 7 3 3" xfId="25991"/>
    <cellStyle name="Normal 2 4 7 3 3 2" xfId="25992"/>
    <cellStyle name="Normal 2 4 7 3 4" xfId="25993"/>
    <cellStyle name="Normal 2 4 7 3 4 2" xfId="25994"/>
    <cellStyle name="Normal 2 4 7 3 5" xfId="25995"/>
    <cellStyle name="Normal 2 4 7 3 5 2" xfId="25996"/>
    <cellStyle name="Normal 2 4 7 3 6" xfId="25997"/>
    <cellStyle name="Normal 2 4 7 3 6 2" xfId="25998"/>
    <cellStyle name="Normal 2 4 7 3 7" xfId="25999"/>
    <cellStyle name="Normal 2 4 7 3 7 2" xfId="26000"/>
    <cellStyle name="Normal 2 4 7 3 8" xfId="26001"/>
    <cellStyle name="Normal 2 4 7 3 8 2" xfId="26002"/>
    <cellStyle name="Normal 2 4 7 3 9" xfId="26003"/>
    <cellStyle name="Normal 2 4 7 3 9 2" xfId="26004"/>
    <cellStyle name="Normal 2 4 7 4" xfId="26005"/>
    <cellStyle name="Normal 2 4 7 4 2" xfId="26006"/>
    <cellStyle name="Normal 2 4 7 5" xfId="26007"/>
    <cellStyle name="Normal 2 4 7 5 2" xfId="26008"/>
    <cellStyle name="Normal 2 4 7 6" xfId="26009"/>
    <cellStyle name="Normal 2 4 7 6 2" xfId="26010"/>
    <cellStyle name="Normal 2 4 7 7" xfId="26011"/>
    <cellStyle name="Normal 2 4 7 7 2" xfId="26012"/>
    <cellStyle name="Normal 2 4 7 8" xfId="26013"/>
    <cellStyle name="Normal 2 4 7 8 2" xfId="26014"/>
    <cellStyle name="Normal 2 4 7 9" xfId="26015"/>
    <cellStyle name="Normal 2 4 7 9 2" xfId="26016"/>
    <cellStyle name="Normal 2 4 8" xfId="26017"/>
    <cellStyle name="Normal 2 4 8 10" xfId="26018"/>
    <cellStyle name="Normal 2 4 8 10 2" xfId="26019"/>
    <cellStyle name="Normal 2 4 8 11" xfId="26020"/>
    <cellStyle name="Normal 2 4 8 11 2" xfId="26021"/>
    <cellStyle name="Normal 2 4 8 12" xfId="26022"/>
    <cellStyle name="Normal 2 4 8 12 2" xfId="26023"/>
    <cellStyle name="Normal 2 4 8 13" xfId="26024"/>
    <cellStyle name="Normal 2 4 8 2" xfId="26025"/>
    <cellStyle name="Normal 2 4 8 2 10" xfId="26026"/>
    <cellStyle name="Normal 2 4 8 2 10 2" xfId="26027"/>
    <cellStyle name="Normal 2 4 8 2 11" xfId="26028"/>
    <cellStyle name="Normal 2 4 8 2 11 2" xfId="26029"/>
    <cellStyle name="Normal 2 4 8 2 12" xfId="26030"/>
    <cellStyle name="Normal 2 4 8 2 2" xfId="26031"/>
    <cellStyle name="Normal 2 4 8 2 2 10" xfId="26032"/>
    <cellStyle name="Normal 2 4 8 2 2 10 2" xfId="26033"/>
    <cellStyle name="Normal 2 4 8 2 2 11" xfId="26034"/>
    <cellStyle name="Normal 2 4 8 2 2 2" xfId="26035"/>
    <cellStyle name="Normal 2 4 8 2 2 2 2" xfId="26036"/>
    <cellStyle name="Normal 2 4 8 2 2 3" xfId="26037"/>
    <cellStyle name="Normal 2 4 8 2 2 3 2" xfId="26038"/>
    <cellStyle name="Normal 2 4 8 2 2 4" xfId="26039"/>
    <cellStyle name="Normal 2 4 8 2 2 4 2" xfId="26040"/>
    <cellStyle name="Normal 2 4 8 2 2 5" xfId="26041"/>
    <cellStyle name="Normal 2 4 8 2 2 5 2" xfId="26042"/>
    <cellStyle name="Normal 2 4 8 2 2 6" xfId="26043"/>
    <cellStyle name="Normal 2 4 8 2 2 6 2" xfId="26044"/>
    <cellStyle name="Normal 2 4 8 2 2 7" xfId="26045"/>
    <cellStyle name="Normal 2 4 8 2 2 7 2" xfId="26046"/>
    <cellStyle name="Normal 2 4 8 2 2 8" xfId="26047"/>
    <cellStyle name="Normal 2 4 8 2 2 8 2" xfId="26048"/>
    <cellStyle name="Normal 2 4 8 2 2 9" xfId="26049"/>
    <cellStyle name="Normal 2 4 8 2 2 9 2" xfId="26050"/>
    <cellStyle name="Normal 2 4 8 2 3" xfId="26051"/>
    <cellStyle name="Normal 2 4 8 2 3 2" xfId="26052"/>
    <cellStyle name="Normal 2 4 8 2 4" xfId="26053"/>
    <cellStyle name="Normal 2 4 8 2 4 2" xfId="26054"/>
    <cellStyle name="Normal 2 4 8 2 5" xfId="26055"/>
    <cellStyle name="Normal 2 4 8 2 5 2" xfId="26056"/>
    <cellStyle name="Normal 2 4 8 2 6" xfId="26057"/>
    <cellStyle name="Normal 2 4 8 2 6 2" xfId="26058"/>
    <cellStyle name="Normal 2 4 8 2 7" xfId="26059"/>
    <cellStyle name="Normal 2 4 8 2 7 2" xfId="26060"/>
    <cellStyle name="Normal 2 4 8 2 8" xfId="26061"/>
    <cellStyle name="Normal 2 4 8 2 8 2" xfId="26062"/>
    <cellStyle name="Normal 2 4 8 2 9" xfId="26063"/>
    <cellStyle name="Normal 2 4 8 2 9 2" xfId="26064"/>
    <cellStyle name="Normal 2 4 8 3" xfId="26065"/>
    <cellStyle name="Normal 2 4 8 3 10" xfId="26066"/>
    <cellStyle name="Normal 2 4 8 3 10 2" xfId="26067"/>
    <cellStyle name="Normal 2 4 8 3 11" xfId="26068"/>
    <cellStyle name="Normal 2 4 8 3 2" xfId="26069"/>
    <cellStyle name="Normal 2 4 8 3 2 2" xfId="26070"/>
    <cellStyle name="Normal 2 4 8 3 3" xfId="26071"/>
    <cellStyle name="Normal 2 4 8 3 3 2" xfId="26072"/>
    <cellStyle name="Normal 2 4 8 3 4" xfId="26073"/>
    <cellStyle name="Normal 2 4 8 3 4 2" xfId="26074"/>
    <cellStyle name="Normal 2 4 8 3 5" xfId="26075"/>
    <cellStyle name="Normal 2 4 8 3 5 2" xfId="26076"/>
    <cellStyle name="Normal 2 4 8 3 6" xfId="26077"/>
    <cellStyle name="Normal 2 4 8 3 6 2" xfId="26078"/>
    <cellStyle name="Normal 2 4 8 3 7" xfId="26079"/>
    <cellStyle name="Normal 2 4 8 3 7 2" xfId="26080"/>
    <cellStyle name="Normal 2 4 8 3 8" xfId="26081"/>
    <cellStyle name="Normal 2 4 8 3 8 2" xfId="26082"/>
    <cellStyle name="Normal 2 4 8 3 9" xfId="26083"/>
    <cellStyle name="Normal 2 4 8 3 9 2" xfId="26084"/>
    <cellStyle name="Normal 2 4 8 4" xfId="26085"/>
    <cellStyle name="Normal 2 4 8 4 2" xfId="26086"/>
    <cellStyle name="Normal 2 4 8 5" xfId="26087"/>
    <cellStyle name="Normal 2 4 8 5 2" xfId="26088"/>
    <cellStyle name="Normal 2 4 8 6" xfId="26089"/>
    <cellStyle name="Normal 2 4 8 6 2" xfId="26090"/>
    <cellStyle name="Normal 2 4 8 7" xfId="26091"/>
    <cellStyle name="Normal 2 4 8 7 2" xfId="26092"/>
    <cellStyle name="Normal 2 4 8 8" xfId="26093"/>
    <cellStyle name="Normal 2 4 8 8 2" xfId="26094"/>
    <cellStyle name="Normal 2 4 8 9" xfId="26095"/>
    <cellStyle name="Normal 2 4 8 9 2" xfId="26096"/>
    <cellStyle name="Normal 2 4 9" xfId="26097"/>
    <cellStyle name="Normal 2 4 9 10" xfId="26098"/>
    <cellStyle name="Normal 2 4 9 10 2" xfId="26099"/>
    <cellStyle name="Normal 2 4 9 11" xfId="26100"/>
    <cellStyle name="Normal 2 4 9 11 2" xfId="26101"/>
    <cellStyle name="Normal 2 4 9 12" xfId="26102"/>
    <cellStyle name="Normal 2 4 9 12 2" xfId="26103"/>
    <cellStyle name="Normal 2 4 9 13" xfId="26104"/>
    <cellStyle name="Normal 2 4 9 2" xfId="26105"/>
    <cellStyle name="Normal 2 4 9 2 10" xfId="26106"/>
    <cellStyle name="Normal 2 4 9 2 10 2" xfId="26107"/>
    <cellStyle name="Normal 2 4 9 2 11" xfId="26108"/>
    <cellStyle name="Normal 2 4 9 2 11 2" xfId="26109"/>
    <cellStyle name="Normal 2 4 9 2 12" xfId="26110"/>
    <cellStyle name="Normal 2 4 9 2 2" xfId="26111"/>
    <cellStyle name="Normal 2 4 9 2 2 10" xfId="26112"/>
    <cellStyle name="Normal 2 4 9 2 2 10 2" xfId="26113"/>
    <cellStyle name="Normal 2 4 9 2 2 11" xfId="26114"/>
    <cellStyle name="Normal 2 4 9 2 2 2" xfId="26115"/>
    <cellStyle name="Normal 2 4 9 2 2 2 2" xfId="26116"/>
    <cellStyle name="Normal 2 4 9 2 2 3" xfId="26117"/>
    <cellStyle name="Normal 2 4 9 2 2 3 2" xfId="26118"/>
    <cellStyle name="Normal 2 4 9 2 2 4" xfId="26119"/>
    <cellStyle name="Normal 2 4 9 2 2 4 2" xfId="26120"/>
    <cellStyle name="Normal 2 4 9 2 2 5" xfId="26121"/>
    <cellStyle name="Normal 2 4 9 2 2 5 2" xfId="26122"/>
    <cellStyle name="Normal 2 4 9 2 2 6" xfId="26123"/>
    <cellStyle name="Normal 2 4 9 2 2 6 2" xfId="26124"/>
    <cellStyle name="Normal 2 4 9 2 2 7" xfId="26125"/>
    <cellStyle name="Normal 2 4 9 2 2 7 2" xfId="26126"/>
    <cellStyle name="Normal 2 4 9 2 2 8" xfId="26127"/>
    <cellStyle name="Normal 2 4 9 2 2 8 2" xfId="26128"/>
    <cellStyle name="Normal 2 4 9 2 2 9" xfId="26129"/>
    <cellStyle name="Normal 2 4 9 2 2 9 2" xfId="26130"/>
    <cellStyle name="Normal 2 4 9 2 3" xfId="26131"/>
    <cellStyle name="Normal 2 4 9 2 3 2" xfId="26132"/>
    <cellStyle name="Normal 2 4 9 2 4" xfId="26133"/>
    <cellStyle name="Normal 2 4 9 2 4 2" xfId="26134"/>
    <cellStyle name="Normal 2 4 9 2 5" xfId="26135"/>
    <cellStyle name="Normal 2 4 9 2 5 2" xfId="26136"/>
    <cellStyle name="Normal 2 4 9 2 6" xfId="26137"/>
    <cellStyle name="Normal 2 4 9 2 6 2" xfId="26138"/>
    <cellStyle name="Normal 2 4 9 2 7" xfId="26139"/>
    <cellStyle name="Normal 2 4 9 2 7 2" xfId="26140"/>
    <cellStyle name="Normal 2 4 9 2 8" xfId="26141"/>
    <cellStyle name="Normal 2 4 9 2 8 2" xfId="26142"/>
    <cellStyle name="Normal 2 4 9 2 9" xfId="26143"/>
    <cellStyle name="Normal 2 4 9 2 9 2" xfId="26144"/>
    <cellStyle name="Normal 2 4 9 3" xfId="26145"/>
    <cellStyle name="Normal 2 4 9 3 10" xfId="26146"/>
    <cellStyle name="Normal 2 4 9 3 10 2" xfId="26147"/>
    <cellStyle name="Normal 2 4 9 3 11" xfId="26148"/>
    <cellStyle name="Normal 2 4 9 3 2" xfId="26149"/>
    <cellStyle name="Normal 2 4 9 3 2 2" xfId="26150"/>
    <cellStyle name="Normal 2 4 9 3 3" xfId="26151"/>
    <cellStyle name="Normal 2 4 9 3 3 2" xfId="26152"/>
    <cellStyle name="Normal 2 4 9 3 4" xfId="26153"/>
    <cellStyle name="Normal 2 4 9 3 4 2" xfId="26154"/>
    <cellStyle name="Normal 2 4 9 3 5" xfId="26155"/>
    <cellStyle name="Normal 2 4 9 3 5 2" xfId="26156"/>
    <cellStyle name="Normal 2 4 9 3 6" xfId="26157"/>
    <cellStyle name="Normal 2 4 9 3 6 2" xfId="26158"/>
    <cellStyle name="Normal 2 4 9 3 7" xfId="26159"/>
    <cellStyle name="Normal 2 4 9 3 7 2" xfId="26160"/>
    <cellStyle name="Normal 2 4 9 3 8" xfId="26161"/>
    <cellStyle name="Normal 2 4 9 3 8 2" xfId="26162"/>
    <cellStyle name="Normal 2 4 9 3 9" xfId="26163"/>
    <cellStyle name="Normal 2 4 9 3 9 2" xfId="26164"/>
    <cellStyle name="Normal 2 4 9 4" xfId="26165"/>
    <cellStyle name="Normal 2 4 9 4 2" xfId="26166"/>
    <cellStyle name="Normal 2 4 9 5" xfId="26167"/>
    <cellStyle name="Normal 2 4 9 5 2" xfId="26168"/>
    <cellStyle name="Normal 2 4 9 6" xfId="26169"/>
    <cellStyle name="Normal 2 4 9 6 2" xfId="26170"/>
    <cellStyle name="Normal 2 4 9 7" xfId="26171"/>
    <cellStyle name="Normal 2 4 9 7 2" xfId="26172"/>
    <cellStyle name="Normal 2 4 9 8" xfId="26173"/>
    <cellStyle name="Normal 2 4 9 8 2" xfId="26174"/>
    <cellStyle name="Normal 2 4 9 9" xfId="26175"/>
    <cellStyle name="Normal 2 4 9 9 2" xfId="26176"/>
    <cellStyle name="Normal 2 5" xfId="26177"/>
    <cellStyle name="Normal 2 5 2" xfId="26178"/>
    <cellStyle name="Normal 2 5 2 10" xfId="26179"/>
    <cellStyle name="Normal 2 5 2 10 2" xfId="26180"/>
    <cellStyle name="Normal 2 5 2 11" xfId="26181"/>
    <cellStyle name="Normal 2 5 2 11 2" xfId="26182"/>
    <cellStyle name="Normal 2 5 2 12" xfId="26183"/>
    <cellStyle name="Normal 2 5 2 12 2" xfId="26184"/>
    <cellStyle name="Normal 2 5 2 13" xfId="26185"/>
    <cellStyle name="Normal 2 5 2 2" xfId="26186"/>
    <cellStyle name="Normal 2 5 2 2 10" xfId="26187"/>
    <cellStyle name="Normal 2 5 2 2 10 2" xfId="26188"/>
    <cellStyle name="Normal 2 5 2 2 11" xfId="26189"/>
    <cellStyle name="Normal 2 5 2 2 11 2" xfId="26190"/>
    <cellStyle name="Normal 2 5 2 2 12" xfId="26191"/>
    <cellStyle name="Normal 2 5 2 2 2" xfId="26192"/>
    <cellStyle name="Normal 2 5 2 2 2 10" xfId="26193"/>
    <cellStyle name="Normal 2 5 2 2 2 10 2" xfId="26194"/>
    <cellStyle name="Normal 2 5 2 2 2 11" xfId="26195"/>
    <cellStyle name="Normal 2 5 2 2 2 2" xfId="26196"/>
    <cellStyle name="Normal 2 5 2 2 2 2 2" xfId="26197"/>
    <cellStyle name="Normal 2 5 2 2 2 3" xfId="26198"/>
    <cellStyle name="Normal 2 5 2 2 2 3 2" xfId="26199"/>
    <cellStyle name="Normal 2 5 2 2 2 4" xfId="26200"/>
    <cellStyle name="Normal 2 5 2 2 2 4 2" xfId="26201"/>
    <cellStyle name="Normal 2 5 2 2 2 5" xfId="26202"/>
    <cellStyle name="Normal 2 5 2 2 2 5 2" xfId="26203"/>
    <cellStyle name="Normal 2 5 2 2 2 6" xfId="26204"/>
    <cellStyle name="Normal 2 5 2 2 2 6 2" xfId="26205"/>
    <cellStyle name="Normal 2 5 2 2 2 7" xfId="26206"/>
    <cellStyle name="Normal 2 5 2 2 2 7 2" xfId="26207"/>
    <cellStyle name="Normal 2 5 2 2 2 8" xfId="26208"/>
    <cellStyle name="Normal 2 5 2 2 2 8 2" xfId="26209"/>
    <cellStyle name="Normal 2 5 2 2 2 9" xfId="26210"/>
    <cellStyle name="Normal 2 5 2 2 2 9 2" xfId="26211"/>
    <cellStyle name="Normal 2 5 2 2 3" xfId="26212"/>
    <cellStyle name="Normal 2 5 2 2 3 2" xfId="26213"/>
    <cellStyle name="Normal 2 5 2 2 4" xfId="26214"/>
    <cellStyle name="Normal 2 5 2 2 4 2" xfId="26215"/>
    <cellStyle name="Normal 2 5 2 2 5" xfId="26216"/>
    <cellStyle name="Normal 2 5 2 2 5 2" xfId="26217"/>
    <cellStyle name="Normal 2 5 2 2 6" xfId="26218"/>
    <cellStyle name="Normal 2 5 2 2 6 2" xfId="26219"/>
    <cellStyle name="Normal 2 5 2 2 7" xfId="26220"/>
    <cellStyle name="Normal 2 5 2 2 7 2" xfId="26221"/>
    <cellStyle name="Normal 2 5 2 2 8" xfId="26222"/>
    <cellStyle name="Normal 2 5 2 2 8 2" xfId="26223"/>
    <cellStyle name="Normal 2 5 2 2 9" xfId="26224"/>
    <cellStyle name="Normal 2 5 2 2 9 2" xfId="26225"/>
    <cellStyle name="Normal 2 5 2 3" xfId="26226"/>
    <cellStyle name="Normal 2 5 2 3 10" xfId="26227"/>
    <cellStyle name="Normal 2 5 2 3 10 2" xfId="26228"/>
    <cellStyle name="Normal 2 5 2 3 11" xfId="26229"/>
    <cellStyle name="Normal 2 5 2 3 2" xfId="26230"/>
    <cellStyle name="Normal 2 5 2 3 2 2" xfId="26231"/>
    <cellStyle name="Normal 2 5 2 3 3" xfId="26232"/>
    <cellStyle name="Normal 2 5 2 3 3 2" xfId="26233"/>
    <cellStyle name="Normal 2 5 2 3 4" xfId="26234"/>
    <cellStyle name="Normal 2 5 2 3 4 2" xfId="26235"/>
    <cellStyle name="Normal 2 5 2 3 5" xfId="26236"/>
    <cellStyle name="Normal 2 5 2 3 5 2" xfId="26237"/>
    <cellStyle name="Normal 2 5 2 3 6" xfId="26238"/>
    <cellStyle name="Normal 2 5 2 3 6 2" xfId="26239"/>
    <cellStyle name="Normal 2 5 2 3 7" xfId="26240"/>
    <cellStyle name="Normal 2 5 2 3 7 2" xfId="26241"/>
    <cellStyle name="Normal 2 5 2 3 8" xfId="26242"/>
    <cellStyle name="Normal 2 5 2 3 8 2" xfId="26243"/>
    <cellStyle name="Normal 2 5 2 3 9" xfId="26244"/>
    <cellStyle name="Normal 2 5 2 3 9 2" xfId="26245"/>
    <cellStyle name="Normal 2 5 2 4" xfId="26246"/>
    <cellStyle name="Normal 2 5 2 4 2" xfId="26247"/>
    <cellStyle name="Normal 2 5 2 5" xfId="26248"/>
    <cellStyle name="Normal 2 5 2 5 2" xfId="26249"/>
    <cellStyle name="Normal 2 5 2 6" xfId="26250"/>
    <cellStyle name="Normal 2 5 2 6 2" xfId="26251"/>
    <cellStyle name="Normal 2 5 2 7" xfId="26252"/>
    <cellStyle name="Normal 2 5 2 7 2" xfId="26253"/>
    <cellStyle name="Normal 2 5 2 8" xfId="26254"/>
    <cellStyle name="Normal 2 5 2 8 2" xfId="26255"/>
    <cellStyle name="Normal 2 5 2 9" xfId="26256"/>
    <cellStyle name="Normal 2 5 2 9 2" xfId="26257"/>
    <cellStyle name="Normal 2 5 3" xfId="42015"/>
    <cellStyle name="Normal 2 6" xfId="26258"/>
    <cellStyle name="Normal 2 6 2" xfId="26259"/>
    <cellStyle name="Normal 2 6 2 10" xfId="26260"/>
    <cellStyle name="Normal 2 6 2 10 2" xfId="26261"/>
    <cellStyle name="Normal 2 6 2 11" xfId="26262"/>
    <cellStyle name="Normal 2 6 2 11 2" xfId="26263"/>
    <cellStyle name="Normal 2 6 2 12" xfId="26264"/>
    <cellStyle name="Normal 2 6 2 12 2" xfId="26265"/>
    <cellStyle name="Normal 2 6 2 13" xfId="26266"/>
    <cellStyle name="Normal 2 6 2 2" xfId="26267"/>
    <cellStyle name="Normal 2 6 2 2 10" xfId="26268"/>
    <cellStyle name="Normal 2 6 2 2 10 2" xfId="26269"/>
    <cellStyle name="Normal 2 6 2 2 11" xfId="26270"/>
    <cellStyle name="Normal 2 6 2 2 11 2" xfId="26271"/>
    <cellStyle name="Normal 2 6 2 2 12" xfId="26272"/>
    <cellStyle name="Normal 2 6 2 2 2" xfId="26273"/>
    <cellStyle name="Normal 2 6 2 2 2 10" xfId="26274"/>
    <cellStyle name="Normal 2 6 2 2 2 10 2" xfId="26275"/>
    <cellStyle name="Normal 2 6 2 2 2 11" xfId="26276"/>
    <cellStyle name="Normal 2 6 2 2 2 2" xfId="26277"/>
    <cellStyle name="Normal 2 6 2 2 2 2 2" xfId="26278"/>
    <cellStyle name="Normal 2 6 2 2 2 3" xfId="26279"/>
    <cellStyle name="Normal 2 6 2 2 2 3 2" xfId="26280"/>
    <cellStyle name="Normal 2 6 2 2 2 4" xfId="26281"/>
    <cellStyle name="Normal 2 6 2 2 2 4 2" xfId="26282"/>
    <cellStyle name="Normal 2 6 2 2 2 5" xfId="26283"/>
    <cellStyle name="Normal 2 6 2 2 2 5 2" xfId="26284"/>
    <cellStyle name="Normal 2 6 2 2 2 6" xfId="26285"/>
    <cellStyle name="Normal 2 6 2 2 2 6 2" xfId="26286"/>
    <cellStyle name="Normal 2 6 2 2 2 7" xfId="26287"/>
    <cellStyle name="Normal 2 6 2 2 2 7 2" xfId="26288"/>
    <cellStyle name="Normal 2 6 2 2 2 8" xfId="26289"/>
    <cellStyle name="Normal 2 6 2 2 2 8 2" xfId="26290"/>
    <cellStyle name="Normal 2 6 2 2 2 9" xfId="26291"/>
    <cellStyle name="Normal 2 6 2 2 2 9 2" xfId="26292"/>
    <cellStyle name="Normal 2 6 2 2 3" xfId="26293"/>
    <cellStyle name="Normal 2 6 2 2 3 2" xfId="26294"/>
    <cellStyle name="Normal 2 6 2 2 4" xfId="26295"/>
    <cellStyle name="Normal 2 6 2 2 4 2" xfId="26296"/>
    <cellStyle name="Normal 2 6 2 2 5" xfId="26297"/>
    <cellStyle name="Normal 2 6 2 2 5 2" xfId="26298"/>
    <cellStyle name="Normal 2 6 2 2 6" xfId="26299"/>
    <cellStyle name="Normal 2 6 2 2 6 2" xfId="26300"/>
    <cellStyle name="Normal 2 6 2 2 7" xfId="26301"/>
    <cellStyle name="Normal 2 6 2 2 7 2" xfId="26302"/>
    <cellStyle name="Normal 2 6 2 2 8" xfId="26303"/>
    <cellStyle name="Normal 2 6 2 2 8 2" xfId="26304"/>
    <cellStyle name="Normal 2 6 2 2 9" xfId="26305"/>
    <cellStyle name="Normal 2 6 2 2 9 2" xfId="26306"/>
    <cellStyle name="Normal 2 6 2 3" xfId="26307"/>
    <cellStyle name="Normal 2 6 2 3 10" xfId="26308"/>
    <cellStyle name="Normal 2 6 2 3 10 2" xfId="26309"/>
    <cellStyle name="Normal 2 6 2 3 11" xfId="26310"/>
    <cellStyle name="Normal 2 6 2 3 2" xfId="26311"/>
    <cellStyle name="Normal 2 6 2 3 2 2" xfId="26312"/>
    <cellStyle name="Normal 2 6 2 3 3" xfId="26313"/>
    <cellStyle name="Normal 2 6 2 3 3 2" xfId="26314"/>
    <cellStyle name="Normal 2 6 2 3 4" xfId="26315"/>
    <cellStyle name="Normal 2 6 2 3 4 2" xfId="26316"/>
    <cellStyle name="Normal 2 6 2 3 5" xfId="26317"/>
    <cellStyle name="Normal 2 6 2 3 5 2" xfId="26318"/>
    <cellStyle name="Normal 2 6 2 3 6" xfId="26319"/>
    <cellStyle name="Normal 2 6 2 3 6 2" xfId="26320"/>
    <cellStyle name="Normal 2 6 2 3 7" xfId="26321"/>
    <cellStyle name="Normal 2 6 2 3 7 2" xfId="26322"/>
    <cellStyle name="Normal 2 6 2 3 8" xfId="26323"/>
    <cellStyle name="Normal 2 6 2 3 8 2" xfId="26324"/>
    <cellStyle name="Normal 2 6 2 3 9" xfId="26325"/>
    <cellStyle name="Normal 2 6 2 3 9 2" xfId="26326"/>
    <cellStyle name="Normal 2 6 2 4" xfId="26327"/>
    <cellStyle name="Normal 2 6 2 4 2" xfId="26328"/>
    <cellStyle name="Normal 2 6 2 5" xfId="26329"/>
    <cellStyle name="Normal 2 6 2 5 2" xfId="26330"/>
    <cellStyle name="Normal 2 6 2 6" xfId="26331"/>
    <cellStyle name="Normal 2 6 2 6 2" xfId="26332"/>
    <cellStyle name="Normal 2 6 2 7" xfId="26333"/>
    <cellStyle name="Normal 2 6 2 7 2" xfId="26334"/>
    <cellStyle name="Normal 2 6 2 8" xfId="26335"/>
    <cellStyle name="Normal 2 6 2 8 2" xfId="26336"/>
    <cellStyle name="Normal 2 6 2 9" xfId="26337"/>
    <cellStyle name="Normal 2 6 2 9 2" xfId="26338"/>
    <cellStyle name="Normal 2 6 3" xfId="42016"/>
    <cellStyle name="Normal 2 7" xfId="26339"/>
    <cellStyle name="Normal 2 7 10" xfId="26340"/>
    <cellStyle name="Normal 2 7 10 2" xfId="26341"/>
    <cellStyle name="Normal 2 7 11" xfId="26342"/>
    <cellStyle name="Normal 2 7 11 2" xfId="26343"/>
    <cellStyle name="Normal 2 7 12" xfId="26344"/>
    <cellStyle name="Normal 2 7 12 2" xfId="26345"/>
    <cellStyle name="Normal 2 7 13" xfId="26346"/>
    <cellStyle name="Normal 2 7 2" xfId="26347"/>
    <cellStyle name="Normal 2 7 2 10" xfId="26348"/>
    <cellStyle name="Normal 2 7 2 10 2" xfId="26349"/>
    <cellStyle name="Normal 2 7 2 11" xfId="26350"/>
    <cellStyle name="Normal 2 7 2 11 2" xfId="26351"/>
    <cellStyle name="Normal 2 7 2 12" xfId="26352"/>
    <cellStyle name="Normal 2 7 2 2" xfId="26353"/>
    <cellStyle name="Normal 2 7 2 2 10" xfId="26354"/>
    <cellStyle name="Normal 2 7 2 2 10 2" xfId="26355"/>
    <cellStyle name="Normal 2 7 2 2 11" xfId="26356"/>
    <cellStyle name="Normal 2 7 2 2 2" xfId="26357"/>
    <cellStyle name="Normal 2 7 2 2 2 2" xfId="26358"/>
    <cellStyle name="Normal 2 7 2 2 3" xfId="26359"/>
    <cellStyle name="Normal 2 7 2 2 3 2" xfId="26360"/>
    <cellStyle name="Normal 2 7 2 2 4" xfId="26361"/>
    <cellStyle name="Normal 2 7 2 2 4 2" xfId="26362"/>
    <cellStyle name="Normal 2 7 2 2 5" xfId="26363"/>
    <cellStyle name="Normal 2 7 2 2 5 2" xfId="26364"/>
    <cellStyle name="Normal 2 7 2 2 6" xfId="26365"/>
    <cellStyle name="Normal 2 7 2 2 6 2" xfId="26366"/>
    <cellStyle name="Normal 2 7 2 2 7" xfId="26367"/>
    <cellStyle name="Normal 2 7 2 2 7 2" xfId="26368"/>
    <cellStyle name="Normal 2 7 2 2 8" xfId="26369"/>
    <cellStyle name="Normal 2 7 2 2 8 2" xfId="26370"/>
    <cellStyle name="Normal 2 7 2 2 9" xfId="26371"/>
    <cellStyle name="Normal 2 7 2 2 9 2" xfId="26372"/>
    <cellStyle name="Normal 2 7 2 3" xfId="26373"/>
    <cellStyle name="Normal 2 7 2 3 2" xfId="26374"/>
    <cellStyle name="Normal 2 7 2 4" xfId="26375"/>
    <cellStyle name="Normal 2 7 2 4 2" xfId="26376"/>
    <cellStyle name="Normal 2 7 2 5" xfId="26377"/>
    <cellStyle name="Normal 2 7 2 5 2" xfId="26378"/>
    <cellStyle name="Normal 2 7 2 6" xfId="26379"/>
    <cellStyle name="Normal 2 7 2 6 2" xfId="26380"/>
    <cellStyle name="Normal 2 7 2 7" xfId="26381"/>
    <cellStyle name="Normal 2 7 2 7 2" xfId="26382"/>
    <cellStyle name="Normal 2 7 2 8" xfId="26383"/>
    <cellStyle name="Normal 2 7 2 8 2" xfId="26384"/>
    <cellStyle name="Normal 2 7 2 9" xfId="26385"/>
    <cellStyle name="Normal 2 7 2 9 2" xfId="26386"/>
    <cellStyle name="Normal 2 7 3" xfId="26387"/>
    <cellStyle name="Normal 2 7 3 10" xfId="26388"/>
    <cellStyle name="Normal 2 7 3 10 2" xfId="26389"/>
    <cellStyle name="Normal 2 7 3 11" xfId="26390"/>
    <cellStyle name="Normal 2 7 3 2" xfId="26391"/>
    <cellStyle name="Normal 2 7 3 2 2" xfId="26392"/>
    <cellStyle name="Normal 2 7 3 3" xfId="26393"/>
    <cellStyle name="Normal 2 7 3 3 2" xfId="26394"/>
    <cellStyle name="Normal 2 7 3 4" xfId="26395"/>
    <cellStyle name="Normal 2 7 3 4 2" xfId="26396"/>
    <cellStyle name="Normal 2 7 3 5" xfId="26397"/>
    <cellStyle name="Normal 2 7 3 5 2" xfId="26398"/>
    <cellStyle name="Normal 2 7 3 6" xfId="26399"/>
    <cellStyle name="Normal 2 7 3 6 2" xfId="26400"/>
    <cellStyle name="Normal 2 7 3 7" xfId="26401"/>
    <cellStyle name="Normal 2 7 3 7 2" xfId="26402"/>
    <cellStyle name="Normal 2 7 3 8" xfId="26403"/>
    <cellStyle name="Normal 2 7 3 8 2" xfId="26404"/>
    <cellStyle name="Normal 2 7 3 9" xfId="26405"/>
    <cellStyle name="Normal 2 7 3 9 2" xfId="26406"/>
    <cellStyle name="Normal 2 7 4" xfId="26407"/>
    <cellStyle name="Normal 2 7 4 2" xfId="26408"/>
    <cellStyle name="Normal 2 7 5" xfId="26409"/>
    <cellStyle name="Normal 2 7 5 2" xfId="26410"/>
    <cellStyle name="Normal 2 7 6" xfId="26411"/>
    <cellStyle name="Normal 2 7 6 2" xfId="26412"/>
    <cellStyle name="Normal 2 7 7" xfId="26413"/>
    <cellStyle name="Normal 2 7 7 2" xfId="26414"/>
    <cellStyle name="Normal 2 7 8" xfId="26415"/>
    <cellStyle name="Normal 2 7 8 2" xfId="26416"/>
    <cellStyle name="Normal 2 7 9" xfId="26417"/>
    <cellStyle name="Normal 2 7 9 2" xfId="26418"/>
    <cellStyle name="Normal 2 8" xfId="26419"/>
    <cellStyle name="Normal 2 8 10" xfId="26420"/>
    <cellStyle name="Normal 2 8 10 2" xfId="26421"/>
    <cellStyle name="Normal 2 8 11" xfId="26422"/>
    <cellStyle name="Normal 2 8 11 2" xfId="26423"/>
    <cellStyle name="Normal 2 8 12" xfId="26424"/>
    <cellStyle name="Normal 2 8 12 2" xfId="26425"/>
    <cellStyle name="Normal 2 8 13" xfId="26426"/>
    <cellStyle name="Normal 2 8 2" xfId="26427"/>
    <cellStyle name="Normal 2 8 2 10" xfId="26428"/>
    <cellStyle name="Normal 2 8 2 10 2" xfId="26429"/>
    <cellStyle name="Normal 2 8 2 11" xfId="26430"/>
    <cellStyle name="Normal 2 8 2 11 2" xfId="26431"/>
    <cellStyle name="Normal 2 8 2 12" xfId="26432"/>
    <cellStyle name="Normal 2 8 2 2" xfId="26433"/>
    <cellStyle name="Normal 2 8 2 2 10" xfId="26434"/>
    <cellStyle name="Normal 2 8 2 2 10 2" xfId="26435"/>
    <cellStyle name="Normal 2 8 2 2 11" xfId="26436"/>
    <cellStyle name="Normal 2 8 2 2 2" xfId="26437"/>
    <cellStyle name="Normal 2 8 2 2 2 2" xfId="26438"/>
    <cellStyle name="Normal 2 8 2 2 3" xfId="26439"/>
    <cellStyle name="Normal 2 8 2 2 3 2" xfId="26440"/>
    <cellStyle name="Normal 2 8 2 2 4" xfId="26441"/>
    <cellStyle name="Normal 2 8 2 2 4 2" xfId="26442"/>
    <cellStyle name="Normal 2 8 2 2 5" xfId="26443"/>
    <cellStyle name="Normal 2 8 2 2 5 2" xfId="26444"/>
    <cellStyle name="Normal 2 8 2 2 6" xfId="26445"/>
    <cellStyle name="Normal 2 8 2 2 6 2" xfId="26446"/>
    <cellStyle name="Normal 2 8 2 2 7" xfId="26447"/>
    <cellStyle name="Normal 2 8 2 2 7 2" xfId="26448"/>
    <cellStyle name="Normal 2 8 2 2 8" xfId="26449"/>
    <cellStyle name="Normal 2 8 2 2 8 2" xfId="26450"/>
    <cellStyle name="Normal 2 8 2 2 9" xfId="26451"/>
    <cellStyle name="Normal 2 8 2 2 9 2" xfId="26452"/>
    <cellStyle name="Normal 2 8 2 3" xfId="26453"/>
    <cellStyle name="Normal 2 8 2 3 2" xfId="26454"/>
    <cellStyle name="Normal 2 8 2 4" xfId="26455"/>
    <cellStyle name="Normal 2 8 2 4 2" xfId="26456"/>
    <cellStyle name="Normal 2 8 2 5" xfId="26457"/>
    <cellStyle name="Normal 2 8 2 5 2" xfId="26458"/>
    <cellStyle name="Normal 2 8 2 6" xfId="26459"/>
    <cellStyle name="Normal 2 8 2 6 2" xfId="26460"/>
    <cellStyle name="Normal 2 8 2 7" xfId="26461"/>
    <cellStyle name="Normal 2 8 2 7 2" xfId="26462"/>
    <cellStyle name="Normal 2 8 2 8" xfId="26463"/>
    <cellStyle name="Normal 2 8 2 8 2" xfId="26464"/>
    <cellStyle name="Normal 2 8 2 9" xfId="26465"/>
    <cellStyle name="Normal 2 8 2 9 2" xfId="26466"/>
    <cellStyle name="Normal 2 8 3" xfId="26467"/>
    <cellStyle name="Normal 2 8 3 10" xfId="26468"/>
    <cellStyle name="Normal 2 8 3 10 2" xfId="26469"/>
    <cellStyle name="Normal 2 8 3 11" xfId="26470"/>
    <cellStyle name="Normal 2 8 3 2" xfId="26471"/>
    <cellStyle name="Normal 2 8 3 2 2" xfId="26472"/>
    <cellStyle name="Normal 2 8 3 3" xfId="26473"/>
    <cellStyle name="Normal 2 8 3 3 2" xfId="26474"/>
    <cellStyle name="Normal 2 8 3 4" xfId="26475"/>
    <cellStyle name="Normal 2 8 3 4 2" xfId="26476"/>
    <cellStyle name="Normal 2 8 3 5" xfId="26477"/>
    <cellStyle name="Normal 2 8 3 5 2" xfId="26478"/>
    <cellStyle name="Normal 2 8 3 6" xfId="26479"/>
    <cellStyle name="Normal 2 8 3 6 2" xfId="26480"/>
    <cellStyle name="Normal 2 8 3 7" xfId="26481"/>
    <cellStyle name="Normal 2 8 3 7 2" xfId="26482"/>
    <cellStyle name="Normal 2 8 3 8" xfId="26483"/>
    <cellStyle name="Normal 2 8 3 8 2" xfId="26484"/>
    <cellStyle name="Normal 2 8 3 9" xfId="26485"/>
    <cellStyle name="Normal 2 8 3 9 2" xfId="26486"/>
    <cellStyle name="Normal 2 8 4" xfId="26487"/>
    <cellStyle name="Normal 2 8 4 2" xfId="26488"/>
    <cellStyle name="Normal 2 8 5" xfId="26489"/>
    <cellStyle name="Normal 2 8 5 2" xfId="26490"/>
    <cellStyle name="Normal 2 8 6" xfId="26491"/>
    <cellStyle name="Normal 2 8 6 2" xfId="26492"/>
    <cellStyle name="Normal 2 8 7" xfId="26493"/>
    <cellStyle name="Normal 2 8 7 2" xfId="26494"/>
    <cellStyle name="Normal 2 8 8" xfId="26495"/>
    <cellStyle name="Normal 2 8 8 2" xfId="26496"/>
    <cellStyle name="Normal 2 8 9" xfId="26497"/>
    <cellStyle name="Normal 2 8 9 2" xfId="26498"/>
    <cellStyle name="Normal 2 9" xfId="26499"/>
    <cellStyle name="Normal 2 9 10" xfId="26500"/>
    <cellStyle name="Normal 2 9 10 2" xfId="26501"/>
    <cellStyle name="Normal 2 9 11" xfId="26502"/>
    <cellStyle name="Normal 2 9 11 2" xfId="26503"/>
    <cellStyle name="Normal 2 9 12" xfId="26504"/>
    <cellStyle name="Normal 2 9 12 2" xfId="26505"/>
    <cellStyle name="Normal 2 9 13" xfId="26506"/>
    <cellStyle name="Normal 2 9 2" xfId="26507"/>
    <cellStyle name="Normal 2 9 2 10" xfId="26508"/>
    <cellStyle name="Normal 2 9 2 10 2" xfId="26509"/>
    <cellStyle name="Normal 2 9 2 11" xfId="26510"/>
    <cellStyle name="Normal 2 9 2 11 2" xfId="26511"/>
    <cellStyle name="Normal 2 9 2 12" xfId="26512"/>
    <cellStyle name="Normal 2 9 2 2" xfId="26513"/>
    <cellStyle name="Normal 2 9 2 2 10" xfId="26514"/>
    <cellStyle name="Normal 2 9 2 2 10 2" xfId="26515"/>
    <cellStyle name="Normal 2 9 2 2 11" xfId="26516"/>
    <cellStyle name="Normal 2 9 2 2 2" xfId="26517"/>
    <cellStyle name="Normal 2 9 2 2 2 2" xfId="26518"/>
    <cellStyle name="Normal 2 9 2 2 3" xfId="26519"/>
    <cellStyle name="Normal 2 9 2 2 3 2" xfId="26520"/>
    <cellStyle name="Normal 2 9 2 2 4" xfId="26521"/>
    <cellStyle name="Normal 2 9 2 2 4 2" xfId="26522"/>
    <cellStyle name="Normal 2 9 2 2 5" xfId="26523"/>
    <cellStyle name="Normal 2 9 2 2 5 2" xfId="26524"/>
    <cellStyle name="Normal 2 9 2 2 6" xfId="26525"/>
    <cellStyle name="Normal 2 9 2 2 6 2" xfId="26526"/>
    <cellStyle name="Normal 2 9 2 2 7" xfId="26527"/>
    <cellStyle name="Normal 2 9 2 2 7 2" xfId="26528"/>
    <cellStyle name="Normal 2 9 2 2 8" xfId="26529"/>
    <cellStyle name="Normal 2 9 2 2 8 2" xfId="26530"/>
    <cellStyle name="Normal 2 9 2 2 9" xfId="26531"/>
    <cellStyle name="Normal 2 9 2 2 9 2" xfId="26532"/>
    <cellStyle name="Normal 2 9 2 3" xfId="26533"/>
    <cellStyle name="Normal 2 9 2 3 2" xfId="26534"/>
    <cellStyle name="Normal 2 9 2 4" xfId="26535"/>
    <cellStyle name="Normal 2 9 2 4 2" xfId="26536"/>
    <cellStyle name="Normal 2 9 2 5" xfId="26537"/>
    <cellStyle name="Normal 2 9 2 5 2" xfId="26538"/>
    <cellStyle name="Normal 2 9 2 6" xfId="26539"/>
    <cellStyle name="Normal 2 9 2 6 2" xfId="26540"/>
    <cellStyle name="Normal 2 9 2 7" xfId="26541"/>
    <cellStyle name="Normal 2 9 2 7 2" xfId="26542"/>
    <cellStyle name="Normal 2 9 2 8" xfId="26543"/>
    <cellStyle name="Normal 2 9 2 8 2" xfId="26544"/>
    <cellStyle name="Normal 2 9 2 9" xfId="26545"/>
    <cellStyle name="Normal 2 9 2 9 2" xfId="26546"/>
    <cellStyle name="Normal 2 9 3" xfId="26547"/>
    <cellStyle name="Normal 2 9 3 10" xfId="26548"/>
    <cellStyle name="Normal 2 9 3 10 2" xfId="26549"/>
    <cellStyle name="Normal 2 9 3 11" xfId="26550"/>
    <cellStyle name="Normal 2 9 3 2" xfId="26551"/>
    <cellStyle name="Normal 2 9 3 2 2" xfId="26552"/>
    <cellStyle name="Normal 2 9 3 3" xfId="26553"/>
    <cellStyle name="Normal 2 9 3 3 2" xfId="26554"/>
    <cellStyle name="Normal 2 9 3 4" xfId="26555"/>
    <cellStyle name="Normal 2 9 3 4 2" xfId="26556"/>
    <cellStyle name="Normal 2 9 3 5" xfId="26557"/>
    <cellStyle name="Normal 2 9 3 5 2" xfId="26558"/>
    <cellStyle name="Normal 2 9 3 6" xfId="26559"/>
    <cellStyle name="Normal 2 9 3 6 2" xfId="26560"/>
    <cellStyle name="Normal 2 9 3 7" xfId="26561"/>
    <cellStyle name="Normal 2 9 3 7 2" xfId="26562"/>
    <cellStyle name="Normal 2 9 3 8" xfId="26563"/>
    <cellStyle name="Normal 2 9 3 8 2" xfId="26564"/>
    <cellStyle name="Normal 2 9 3 9" xfId="26565"/>
    <cellStyle name="Normal 2 9 3 9 2" xfId="26566"/>
    <cellStyle name="Normal 2 9 4" xfId="26567"/>
    <cellStyle name="Normal 2 9 4 2" xfId="26568"/>
    <cellStyle name="Normal 2 9 5" xfId="26569"/>
    <cellStyle name="Normal 2 9 5 2" xfId="26570"/>
    <cellStyle name="Normal 2 9 6" xfId="26571"/>
    <cellStyle name="Normal 2 9 6 2" xfId="26572"/>
    <cellStyle name="Normal 2 9 7" xfId="26573"/>
    <cellStyle name="Normal 2 9 7 2" xfId="26574"/>
    <cellStyle name="Normal 2 9 8" xfId="26575"/>
    <cellStyle name="Normal 2 9 8 2" xfId="26576"/>
    <cellStyle name="Normal 2 9 9" xfId="26577"/>
    <cellStyle name="Normal 2 9 9 2" xfId="26578"/>
    <cellStyle name="Normal 20" xfId="26579"/>
    <cellStyle name="Normal 20 10" xfId="26580"/>
    <cellStyle name="Normal 20 11" xfId="26581"/>
    <cellStyle name="Normal 20 12" xfId="26582"/>
    <cellStyle name="Normal 20 13" xfId="26583"/>
    <cellStyle name="Normal 20 14" xfId="26584"/>
    <cellStyle name="Normal 20 15" xfId="26585"/>
    <cellStyle name="Normal 20 16" xfId="26586"/>
    <cellStyle name="Normal 20 17" xfId="26587"/>
    <cellStyle name="Normal 20 18" xfId="42017"/>
    <cellStyle name="Normal 20 2" xfId="26588"/>
    <cellStyle name="Normal 20 2 10" xfId="26589"/>
    <cellStyle name="Normal 20 2 11" xfId="26590"/>
    <cellStyle name="Normal 20 2 12" xfId="26591"/>
    <cellStyle name="Normal 20 2 13" xfId="26592"/>
    <cellStyle name="Normal 20 2 14" xfId="26593"/>
    <cellStyle name="Normal 20 2 2" xfId="26594"/>
    <cellStyle name="Normal 20 2 3" xfId="26595"/>
    <cellStyle name="Normal 20 2 4" xfId="26596"/>
    <cellStyle name="Normal 20 2 5" xfId="26597"/>
    <cellStyle name="Normal 20 2 6" xfId="26598"/>
    <cellStyle name="Normal 20 2 7" xfId="26599"/>
    <cellStyle name="Normal 20 2 8" xfId="26600"/>
    <cellStyle name="Normal 20 2 9" xfId="26601"/>
    <cellStyle name="Normal 20 3" xfId="26602"/>
    <cellStyle name="Normal 20 4" xfId="26603"/>
    <cellStyle name="Normal 20 4 10" xfId="26604"/>
    <cellStyle name="Normal 20 4 10 2" xfId="26605"/>
    <cellStyle name="Normal 20 4 11" xfId="26606"/>
    <cellStyle name="Normal 20 4 11 2" xfId="26607"/>
    <cellStyle name="Normal 20 4 12" xfId="26608"/>
    <cellStyle name="Normal 20 4 12 2" xfId="26609"/>
    <cellStyle name="Normal 20 4 13" xfId="26610"/>
    <cellStyle name="Normal 20 4 2" xfId="26611"/>
    <cellStyle name="Normal 20 4 2 10" xfId="26612"/>
    <cellStyle name="Normal 20 4 2 10 2" xfId="26613"/>
    <cellStyle name="Normal 20 4 2 11" xfId="26614"/>
    <cellStyle name="Normal 20 4 2 11 2" xfId="26615"/>
    <cellStyle name="Normal 20 4 2 12" xfId="26616"/>
    <cellStyle name="Normal 20 4 2 2" xfId="26617"/>
    <cellStyle name="Normal 20 4 2 2 10" xfId="26618"/>
    <cellStyle name="Normal 20 4 2 2 10 2" xfId="26619"/>
    <cellStyle name="Normal 20 4 2 2 11" xfId="26620"/>
    <cellStyle name="Normal 20 4 2 2 2" xfId="26621"/>
    <cellStyle name="Normal 20 4 2 2 2 2" xfId="26622"/>
    <cellStyle name="Normal 20 4 2 2 3" xfId="26623"/>
    <cellStyle name="Normal 20 4 2 2 3 2" xfId="26624"/>
    <cellStyle name="Normal 20 4 2 2 4" xfId="26625"/>
    <cellStyle name="Normal 20 4 2 2 4 2" xfId="26626"/>
    <cellStyle name="Normal 20 4 2 2 5" xfId="26627"/>
    <cellStyle name="Normal 20 4 2 2 5 2" xfId="26628"/>
    <cellStyle name="Normal 20 4 2 2 6" xfId="26629"/>
    <cellStyle name="Normal 20 4 2 2 6 2" xfId="26630"/>
    <cellStyle name="Normal 20 4 2 2 7" xfId="26631"/>
    <cellStyle name="Normal 20 4 2 2 7 2" xfId="26632"/>
    <cellStyle name="Normal 20 4 2 2 8" xfId="26633"/>
    <cellStyle name="Normal 20 4 2 2 8 2" xfId="26634"/>
    <cellStyle name="Normal 20 4 2 2 9" xfId="26635"/>
    <cellStyle name="Normal 20 4 2 2 9 2" xfId="26636"/>
    <cellStyle name="Normal 20 4 2 3" xfId="26637"/>
    <cellStyle name="Normal 20 4 2 3 2" xfId="26638"/>
    <cellStyle name="Normal 20 4 2 4" xfId="26639"/>
    <cellStyle name="Normal 20 4 2 4 2" xfId="26640"/>
    <cellStyle name="Normal 20 4 2 5" xfId="26641"/>
    <cellStyle name="Normal 20 4 2 5 2" xfId="26642"/>
    <cellStyle name="Normal 20 4 2 6" xfId="26643"/>
    <cellStyle name="Normal 20 4 2 6 2" xfId="26644"/>
    <cellStyle name="Normal 20 4 2 7" xfId="26645"/>
    <cellStyle name="Normal 20 4 2 7 2" xfId="26646"/>
    <cellStyle name="Normal 20 4 2 8" xfId="26647"/>
    <cellStyle name="Normal 20 4 2 8 2" xfId="26648"/>
    <cellStyle name="Normal 20 4 2 9" xfId="26649"/>
    <cellStyle name="Normal 20 4 2 9 2" xfId="26650"/>
    <cellStyle name="Normal 20 4 3" xfId="26651"/>
    <cellStyle name="Normal 20 4 3 10" xfId="26652"/>
    <cellStyle name="Normal 20 4 3 10 2" xfId="26653"/>
    <cellStyle name="Normal 20 4 3 11" xfId="26654"/>
    <cellStyle name="Normal 20 4 3 2" xfId="26655"/>
    <cellStyle name="Normal 20 4 3 2 2" xfId="26656"/>
    <cellStyle name="Normal 20 4 3 3" xfId="26657"/>
    <cellStyle name="Normal 20 4 3 3 2" xfId="26658"/>
    <cellStyle name="Normal 20 4 3 4" xfId="26659"/>
    <cellStyle name="Normal 20 4 3 4 2" xfId="26660"/>
    <cellStyle name="Normal 20 4 3 5" xfId="26661"/>
    <cellStyle name="Normal 20 4 3 5 2" xfId="26662"/>
    <cellStyle name="Normal 20 4 3 6" xfId="26663"/>
    <cellStyle name="Normal 20 4 3 6 2" xfId="26664"/>
    <cellStyle name="Normal 20 4 3 7" xfId="26665"/>
    <cellStyle name="Normal 20 4 3 7 2" xfId="26666"/>
    <cellStyle name="Normal 20 4 3 8" xfId="26667"/>
    <cellStyle name="Normal 20 4 3 8 2" xfId="26668"/>
    <cellStyle name="Normal 20 4 3 9" xfId="26669"/>
    <cellStyle name="Normal 20 4 3 9 2" xfId="26670"/>
    <cellStyle name="Normal 20 4 4" xfId="26671"/>
    <cellStyle name="Normal 20 4 4 2" xfId="26672"/>
    <cellStyle name="Normal 20 4 5" xfId="26673"/>
    <cellStyle name="Normal 20 4 5 2" xfId="26674"/>
    <cellStyle name="Normal 20 4 6" xfId="26675"/>
    <cellStyle name="Normal 20 4 6 2" xfId="26676"/>
    <cellStyle name="Normal 20 4 7" xfId="26677"/>
    <cellStyle name="Normal 20 4 7 2" xfId="26678"/>
    <cellStyle name="Normal 20 4 8" xfId="26679"/>
    <cellStyle name="Normal 20 4 8 2" xfId="26680"/>
    <cellStyle name="Normal 20 4 9" xfId="26681"/>
    <cellStyle name="Normal 20 4 9 2" xfId="26682"/>
    <cellStyle name="Normal 20 5" xfId="26683"/>
    <cellStyle name="Normal 20 6" xfId="26684"/>
    <cellStyle name="Normal 20 7" xfId="26685"/>
    <cellStyle name="Normal 20 8" xfId="26686"/>
    <cellStyle name="Normal 20 9" xfId="26687"/>
    <cellStyle name="Normal 21" xfId="26688"/>
    <cellStyle name="Normal 21 10" xfId="26689"/>
    <cellStyle name="Normal 21 11" xfId="26690"/>
    <cellStyle name="Normal 21 12" xfId="26691"/>
    <cellStyle name="Normal 21 13" xfId="26692"/>
    <cellStyle name="Normal 21 14" xfId="26693"/>
    <cellStyle name="Normal 21 15" xfId="26694"/>
    <cellStyle name="Normal 21 2" xfId="26695"/>
    <cellStyle name="Normal 21 3" xfId="26696"/>
    <cellStyle name="Normal 21 4" xfId="26697"/>
    <cellStyle name="Normal 21 5" xfId="26698"/>
    <cellStyle name="Normal 21 6" xfId="26699"/>
    <cellStyle name="Normal 21 7" xfId="26700"/>
    <cellStyle name="Normal 21 8" xfId="26701"/>
    <cellStyle name="Normal 21 9" xfId="26702"/>
    <cellStyle name="Normal 22" xfId="26703"/>
    <cellStyle name="Normal 22 10" xfId="26704"/>
    <cellStyle name="Normal 22 10 2" xfId="26705"/>
    <cellStyle name="Normal 22 11" xfId="26706"/>
    <cellStyle name="Normal 22 11 2" xfId="26707"/>
    <cellStyle name="Normal 22 12" xfId="26708"/>
    <cellStyle name="Normal 22 12 2" xfId="26709"/>
    <cellStyle name="Normal 22 13" xfId="26710"/>
    <cellStyle name="Normal 22 14" xfId="42018"/>
    <cellStyle name="Normal 22 2" xfId="26711"/>
    <cellStyle name="Normal 22 2 10" xfId="26712"/>
    <cellStyle name="Normal 22 2 10 2" xfId="26713"/>
    <cellStyle name="Normal 22 2 11" xfId="26714"/>
    <cellStyle name="Normal 22 2 11 2" xfId="26715"/>
    <cellStyle name="Normal 22 2 12" xfId="26716"/>
    <cellStyle name="Normal 22 2 13" xfId="42019"/>
    <cellStyle name="Normal 22 2 2" xfId="26717"/>
    <cellStyle name="Normal 22 2 2 10" xfId="26718"/>
    <cellStyle name="Normal 22 2 2 10 2" xfId="26719"/>
    <cellStyle name="Normal 22 2 2 11" xfId="26720"/>
    <cellStyle name="Normal 22 2 2 2" xfId="26721"/>
    <cellStyle name="Normal 22 2 2 2 2" xfId="26722"/>
    <cellStyle name="Normal 22 2 2 3" xfId="26723"/>
    <cellStyle name="Normal 22 2 2 3 2" xfId="26724"/>
    <cellStyle name="Normal 22 2 2 4" xfId="26725"/>
    <cellStyle name="Normal 22 2 2 4 2" xfId="26726"/>
    <cellStyle name="Normal 22 2 2 5" xfId="26727"/>
    <cellStyle name="Normal 22 2 2 5 2" xfId="26728"/>
    <cellStyle name="Normal 22 2 2 6" xfId="26729"/>
    <cellStyle name="Normal 22 2 2 6 2" xfId="26730"/>
    <cellStyle name="Normal 22 2 2 7" xfId="26731"/>
    <cellStyle name="Normal 22 2 2 7 2" xfId="26732"/>
    <cellStyle name="Normal 22 2 2 8" xfId="26733"/>
    <cellStyle name="Normal 22 2 2 8 2" xfId="26734"/>
    <cellStyle name="Normal 22 2 2 9" xfId="26735"/>
    <cellStyle name="Normal 22 2 2 9 2" xfId="26736"/>
    <cellStyle name="Normal 22 2 3" xfId="26737"/>
    <cellStyle name="Normal 22 2 3 2" xfId="26738"/>
    <cellStyle name="Normal 22 2 4" xfId="26739"/>
    <cellStyle name="Normal 22 2 4 2" xfId="26740"/>
    <cellStyle name="Normal 22 2 5" xfId="26741"/>
    <cellStyle name="Normal 22 2 5 2" xfId="26742"/>
    <cellStyle name="Normal 22 2 6" xfId="26743"/>
    <cellStyle name="Normal 22 2 6 2" xfId="26744"/>
    <cellStyle name="Normal 22 2 7" xfId="26745"/>
    <cellStyle name="Normal 22 2 7 2" xfId="26746"/>
    <cellStyle name="Normal 22 2 8" xfId="26747"/>
    <cellStyle name="Normal 22 2 8 2" xfId="26748"/>
    <cellStyle name="Normal 22 2 9" xfId="26749"/>
    <cellStyle name="Normal 22 2 9 2" xfId="26750"/>
    <cellStyle name="Normal 22 3" xfId="26751"/>
    <cellStyle name="Normal 22 3 10" xfId="26752"/>
    <cellStyle name="Normal 22 3 10 2" xfId="26753"/>
    <cellStyle name="Normal 22 3 11" xfId="26754"/>
    <cellStyle name="Normal 22 3 2" xfId="26755"/>
    <cellStyle name="Normal 22 3 2 2" xfId="26756"/>
    <cellStyle name="Normal 22 3 3" xfId="26757"/>
    <cellStyle name="Normal 22 3 3 2" xfId="26758"/>
    <cellStyle name="Normal 22 3 4" xfId="26759"/>
    <cellStyle name="Normal 22 3 4 2" xfId="26760"/>
    <cellStyle name="Normal 22 3 5" xfId="26761"/>
    <cellStyle name="Normal 22 3 5 2" xfId="26762"/>
    <cellStyle name="Normal 22 3 6" xfId="26763"/>
    <cellStyle name="Normal 22 3 6 2" xfId="26764"/>
    <cellStyle name="Normal 22 3 7" xfId="26765"/>
    <cellStyle name="Normal 22 3 7 2" xfId="26766"/>
    <cellStyle name="Normal 22 3 8" xfId="26767"/>
    <cellStyle name="Normal 22 3 8 2" xfId="26768"/>
    <cellStyle name="Normal 22 3 9" xfId="26769"/>
    <cellStyle name="Normal 22 3 9 2" xfId="26770"/>
    <cellStyle name="Normal 22 4" xfId="26771"/>
    <cellStyle name="Normal 22 4 2" xfId="26772"/>
    <cellStyle name="Normal 22 5" xfId="26773"/>
    <cellStyle name="Normal 22 5 2" xfId="26774"/>
    <cellStyle name="Normal 22 6" xfId="26775"/>
    <cellStyle name="Normal 22 6 2" xfId="26776"/>
    <cellStyle name="Normal 22 7" xfId="26777"/>
    <cellStyle name="Normal 22 7 2" xfId="26778"/>
    <cellStyle name="Normal 22 8" xfId="26779"/>
    <cellStyle name="Normal 22 8 2" xfId="26780"/>
    <cellStyle name="Normal 22 9" xfId="26781"/>
    <cellStyle name="Normal 22 9 2" xfId="26782"/>
    <cellStyle name="Normal 23" xfId="26783"/>
    <cellStyle name="Normal 23 10" xfId="26784"/>
    <cellStyle name="Normal 23 10 2" xfId="26785"/>
    <cellStyle name="Normal 23 11" xfId="26786"/>
    <cellStyle name="Normal 23 11 2" xfId="26787"/>
    <cellStyle name="Normal 23 12" xfId="26788"/>
    <cellStyle name="Normal 23 12 2" xfId="26789"/>
    <cellStyle name="Normal 23 13" xfId="26790"/>
    <cellStyle name="Normal 23 14" xfId="42020"/>
    <cellStyle name="Normal 23 2" xfId="26791"/>
    <cellStyle name="Normal 23 2 10" xfId="26792"/>
    <cellStyle name="Normal 23 2 10 2" xfId="26793"/>
    <cellStyle name="Normal 23 2 11" xfId="26794"/>
    <cellStyle name="Normal 23 2 11 2" xfId="26795"/>
    <cellStyle name="Normal 23 2 12" xfId="26796"/>
    <cellStyle name="Normal 23 2 13" xfId="42021"/>
    <cellStyle name="Normal 23 2 2" xfId="26797"/>
    <cellStyle name="Normal 23 2 2 10" xfId="26798"/>
    <cellStyle name="Normal 23 2 2 10 2" xfId="26799"/>
    <cellStyle name="Normal 23 2 2 11" xfId="26800"/>
    <cellStyle name="Normal 23 2 2 2" xfId="26801"/>
    <cellStyle name="Normal 23 2 2 2 2" xfId="26802"/>
    <cellStyle name="Normal 23 2 2 3" xfId="26803"/>
    <cellStyle name="Normal 23 2 2 3 2" xfId="26804"/>
    <cellStyle name="Normal 23 2 2 4" xfId="26805"/>
    <cellStyle name="Normal 23 2 2 4 2" xfId="26806"/>
    <cellStyle name="Normal 23 2 2 5" xfId="26807"/>
    <cellStyle name="Normal 23 2 2 5 2" xfId="26808"/>
    <cellStyle name="Normal 23 2 2 6" xfId="26809"/>
    <cellStyle name="Normal 23 2 2 6 2" xfId="26810"/>
    <cellStyle name="Normal 23 2 2 7" xfId="26811"/>
    <cellStyle name="Normal 23 2 2 7 2" xfId="26812"/>
    <cellStyle name="Normal 23 2 2 8" xfId="26813"/>
    <cellStyle name="Normal 23 2 2 8 2" xfId="26814"/>
    <cellStyle name="Normal 23 2 2 9" xfId="26815"/>
    <cellStyle name="Normal 23 2 2 9 2" xfId="26816"/>
    <cellStyle name="Normal 23 2 3" xfId="26817"/>
    <cellStyle name="Normal 23 2 3 2" xfId="26818"/>
    <cellStyle name="Normal 23 2 4" xfId="26819"/>
    <cellStyle name="Normal 23 2 4 2" xfId="26820"/>
    <cellStyle name="Normal 23 2 5" xfId="26821"/>
    <cellStyle name="Normal 23 2 5 2" xfId="26822"/>
    <cellStyle name="Normal 23 2 6" xfId="26823"/>
    <cellStyle name="Normal 23 2 6 2" xfId="26824"/>
    <cellStyle name="Normal 23 2 7" xfId="26825"/>
    <cellStyle name="Normal 23 2 7 2" xfId="26826"/>
    <cellStyle name="Normal 23 2 8" xfId="26827"/>
    <cellStyle name="Normal 23 2 8 2" xfId="26828"/>
    <cellStyle name="Normal 23 2 9" xfId="26829"/>
    <cellStyle name="Normal 23 2 9 2" xfId="26830"/>
    <cellStyle name="Normal 23 3" xfId="26831"/>
    <cellStyle name="Normal 23 3 10" xfId="26832"/>
    <cellStyle name="Normal 23 3 10 2" xfId="26833"/>
    <cellStyle name="Normal 23 3 11" xfId="26834"/>
    <cellStyle name="Normal 23 3 2" xfId="26835"/>
    <cellStyle name="Normal 23 3 2 2" xfId="26836"/>
    <cellStyle name="Normal 23 3 3" xfId="26837"/>
    <cellStyle name="Normal 23 3 3 2" xfId="26838"/>
    <cellStyle name="Normal 23 3 4" xfId="26839"/>
    <cellStyle name="Normal 23 3 4 2" xfId="26840"/>
    <cellStyle name="Normal 23 3 5" xfId="26841"/>
    <cellStyle name="Normal 23 3 5 2" xfId="26842"/>
    <cellStyle name="Normal 23 3 6" xfId="26843"/>
    <cellStyle name="Normal 23 3 6 2" xfId="26844"/>
    <cellStyle name="Normal 23 3 7" xfId="26845"/>
    <cellStyle name="Normal 23 3 7 2" xfId="26846"/>
    <cellStyle name="Normal 23 3 8" xfId="26847"/>
    <cellStyle name="Normal 23 3 8 2" xfId="26848"/>
    <cellStyle name="Normal 23 3 9" xfId="26849"/>
    <cellStyle name="Normal 23 3 9 2" xfId="26850"/>
    <cellStyle name="Normal 23 4" xfId="26851"/>
    <cellStyle name="Normal 23 4 2" xfId="26852"/>
    <cellStyle name="Normal 23 5" xfId="26853"/>
    <cellStyle name="Normal 23 5 2" xfId="26854"/>
    <cellStyle name="Normal 23 6" xfId="26855"/>
    <cellStyle name="Normal 23 6 2" xfId="26856"/>
    <cellStyle name="Normal 23 7" xfId="26857"/>
    <cellStyle name="Normal 23 7 2" xfId="26858"/>
    <cellStyle name="Normal 23 8" xfId="26859"/>
    <cellStyle name="Normal 23 8 2" xfId="26860"/>
    <cellStyle name="Normal 23 9" xfId="26861"/>
    <cellStyle name="Normal 23 9 2" xfId="26862"/>
    <cellStyle name="Normal 24" xfId="26863"/>
    <cellStyle name="Normal 24 10" xfId="26864"/>
    <cellStyle name="Normal 24 11" xfId="26865"/>
    <cellStyle name="Normal 24 12" xfId="26866"/>
    <cellStyle name="Normal 24 13" xfId="26867"/>
    <cellStyle name="Normal 24 14" xfId="26868"/>
    <cellStyle name="Normal 24 2" xfId="26869"/>
    <cellStyle name="Normal 24 3" xfId="26870"/>
    <cellStyle name="Normal 24 4" xfId="26871"/>
    <cellStyle name="Normal 24 5" xfId="26872"/>
    <cellStyle name="Normal 24 6" xfId="26873"/>
    <cellStyle name="Normal 24 7" xfId="26874"/>
    <cellStyle name="Normal 24 8" xfId="26875"/>
    <cellStyle name="Normal 24 9" xfId="26876"/>
    <cellStyle name="Normal 25" xfId="26877"/>
    <cellStyle name="Normal 25 10" xfId="26878"/>
    <cellStyle name="Normal 25 10 2" xfId="26879"/>
    <cellStyle name="Normal 25 11" xfId="26880"/>
    <cellStyle name="Normal 25 11 2" xfId="26881"/>
    <cellStyle name="Normal 25 12" xfId="26882"/>
    <cellStyle name="Normal 25 12 2" xfId="26883"/>
    <cellStyle name="Normal 25 13" xfId="26884"/>
    <cellStyle name="Normal 25 14" xfId="42022"/>
    <cellStyle name="Normal 25 2" xfId="26885"/>
    <cellStyle name="Normal 25 2 10" xfId="26886"/>
    <cellStyle name="Normal 25 2 10 2" xfId="26887"/>
    <cellStyle name="Normal 25 2 11" xfId="26888"/>
    <cellStyle name="Normal 25 2 11 2" xfId="26889"/>
    <cellStyle name="Normal 25 2 12" xfId="26890"/>
    <cellStyle name="Normal 25 2 13" xfId="42023"/>
    <cellStyle name="Normal 25 2 2" xfId="26891"/>
    <cellStyle name="Normal 25 2 2 10" xfId="26892"/>
    <cellStyle name="Normal 25 2 2 10 2" xfId="26893"/>
    <cellStyle name="Normal 25 2 2 11" xfId="26894"/>
    <cellStyle name="Normal 25 2 2 2" xfId="26895"/>
    <cellStyle name="Normal 25 2 2 2 2" xfId="26896"/>
    <cellStyle name="Normal 25 2 2 3" xfId="26897"/>
    <cellStyle name="Normal 25 2 2 3 2" xfId="26898"/>
    <cellStyle name="Normal 25 2 2 4" xfId="26899"/>
    <cellStyle name="Normal 25 2 2 4 2" xfId="26900"/>
    <cellStyle name="Normal 25 2 2 5" xfId="26901"/>
    <cellStyle name="Normal 25 2 2 5 2" xfId="26902"/>
    <cellStyle name="Normal 25 2 2 6" xfId="26903"/>
    <cellStyle name="Normal 25 2 2 6 2" xfId="26904"/>
    <cellStyle name="Normal 25 2 2 7" xfId="26905"/>
    <cellStyle name="Normal 25 2 2 7 2" xfId="26906"/>
    <cellStyle name="Normal 25 2 2 8" xfId="26907"/>
    <cellStyle name="Normal 25 2 2 8 2" xfId="26908"/>
    <cellStyle name="Normal 25 2 2 9" xfId="26909"/>
    <cellStyle name="Normal 25 2 2 9 2" xfId="26910"/>
    <cellStyle name="Normal 25 2 3" xfId="26911"/>
    <cellStyle name="Normal 25 2 3 2" xfId="26912"/>
    <cellStyle name="Normal 25 2 4" xfId="26913"/>
    <cellStyle name="Normal 25 2 4 2" xfId="26914"/>
    <cellStyle name="Normal 25 2 5" xfId="26915"/>
    <cellStyle name="Normal 25 2 5 2" xfId="26916"/>
    <cellStyle name="Normal 25 2 6" xfId="26917"/>
    <cellStyle name="Normal 25 2 6 2" xfId="26918"/>
    <cellStyle name="Normal 25 2 7" xfId="26919"/>
    <cellStyle name="Normal 25 2 7 2" xfId="26920"/>
    <cellStyle name="Normal 25 2 8" xfId="26921"/>
    <cellStyle name="Normal 25 2 8 2" xfId="26922"/>
    <cellStyle name="Normal 25 2 9" xfId="26923"/>
    <cellStyle name="Normal 25 2 9 2" xfId="26924"/>
    <cellStyle name="Normal 25 3" xfId="26925"/>
    <cellStyle name="Normal 25 3 10" xfId="26926"/>
    <cellStyle name="Normal 25 3 10 2" xfId="26927"/>
    <cellStyle name="Normal 25 3 11" xfId="26928"/>
    <cellStyle name="Normal 25 3 2" xfId="26929"/>
    <cellStyle name="Normal 25 3 2 2" xfId="26930"/>
    <cellStyle name="Normal 25 3 3" xfId="26931"/>
    <cellStyle name="Normal 25 3 3 2" xfId="26932"/>
    <cellStyle name="Normal 25 3 4" xfId="26933"/>
    <cellStyle name="Normal 25 3 4 2" xfId="26934"/>
    <cellStyle name="Normal 25 3 5" xfId="26935"/>
    <cellStyle name="Normal 25 3 5 2" xfId="26936"/>
    <cellStyle name="Normal 25 3 6" xfId="26937"/>
    <cellStyle name="Normal 25 3 6 2" xfId="26938"/>
    <cellStyle name="Normal 25 3 7" xfId="26939"/>
    <cellStyle name="Normal 25 3 7 2" xfId="26940"/>
    <cellStyle name="Normal 25 3 8" xfId="26941"/>
    <cellStyle name="Normal 25 3 8 2" xfId="26942"/>
    <cellStyle name="Normal 25 3 9" xfId="26943"/>
    <cellStyle name="Normal 25 3 9 2" xfId="26944"/>
    <cellStyle name="Normal 25 4" xfId="26945"/>
    <cellStyle name="Normal 25 4 2" xfId="26946"/>
    <cellStyle name="Normal 25 5" xfId="26947"/>
    <cellStyle name="Normal 25 5 2" xfId="26948"/>
    <cellStyle name="Normal 25 6" xfId="26949"/>
    <cellStyle name="Normal 25 6 2" xfId="26950"/>
    <cellStyle name="Normal 25 7" xfId="26951"/>
    <cellStyle name="Normal 25 7 2" xfId="26952"/>
    <cellStyle name="Normal 25 8" xfId="26953"/>
    <cellStyle name="Normal 25 8 2" xfId="26954"/>
    <cellStyle name="Normal 25 9" xfId="26955"/>
    <cellStyle name="Normal 25 9 2" xfId="26956"/>
    <cellStyle name="Normal 26" xfId="26957"/>
    <cellStyle name="Normal 26 10" xfId="26958"/>
    <cellStyle name="Normal 26 10 2" xfId="26959"/>
    <cellStyle name="Normal 26 11" xfId="26960"/>
    <cellStyle name="Normal 26 11 2" xfId="26961"/>
    <cellStyle name="Normal 26 12" xfId="26962"/>
    <cellStyle name="Normal 26 12 2" xfId="26963"/>
    <cellStyle name="Normal 26 13" xfId="26964"/>
    <cellStyle name="Normal 26 14" xfId="42024"/>
    <cellStyle name="Normal 26 2" xfId="26965"/>
    <cellStyle name="Normal 26 2 10" xfId="26966"/>
    <cellStyle name="Normal 26 2 10 2" xfId="26967"/>
    <cellStyle name="Normal 26 2 11" xfId="26968"/>
    <cellStyle name="Normal 26 2 11 2" xfId="26969"/>
    <cellStyle name="Normal 26 2 12" xfId="26970"/>
    <cellStyle name="Normal 26 2 13" xfId="42025"/>
    <cellStyle name="Normal 26 2 2" xfId="26971"/>
    <cellStyle name="Normal 26 2 2 10" xfId="26972"/>
    <cellStyle name="Normal 26 2 2 10 2" xfId="26973"/>
    <cellStyle name="Normal 26 2 2 11" xfId="26974"/>
    <cellStyle name="Normal 26 2 2 2" xfId="26975"/>
    <cellStyle name="Normal 26 2 2 2 2" xfId="26976"/>
    <cellStyle name="Normal 26 2 2 3" xfId="26977"/>
    <cellStyle name="Normal 26 2 2 3 2" xfId="26978"/>
    <cellStyle name="Normal 26 2 2 4" xfId="26979"/>
    <cellStyle name="Normal 26 2 2 4 2" xfId="26980"/>
    <cellStyle name="Normal 26 2 2 5" xfId="26981"/>
    <cellStyle name="Normal 26 2 2 5 2" xfId="26982"/>
    <cellStyle name="Normal 26 2 2 6" xfId="26983"/>
    <cellStyle name="Normal 26 2 2 6 2" xfId="26984"/>
    <cellStyle name="Normal 26 2 2 7" xfId="26985"/>
    <cellStyle name="Normal 26 2 2 7 2" xfId="26986"/>
    <cellStyle name="Normal 26 2 2 8" xfId="26987"/>
    <cellStyle name="Normal 26 2 2 8 2" xfId="26988"/>
    <cellStyle name="Normal 26 2 2 9" xfId="26989"/>
    <cellStyle name="Normal 26 2 2 9 2" xfId="26990"/>
    <cellStyle name="Normal 26 2 3" xfId="26991"/>
    <cellStyle name="Normal 26 2 3 2" xfId="26992"/>
    <cellStyle name="Normal 26 2 4" xfId="26993"/>
    <cellStyle name="Normal 26 2 4 2" xfId="26994"/>
    <cellStyle name="Normal 26 2 5" xfId="26995"/>
    <cellStyle name="Normal 26 2 5 2" xfId="26996"/>
    <cellStyle name="Normal 26 2 6" xfId="26997"/>
    <cellStyle name="Normal 26 2 6 2" xfId="26998"/>
    <cellStyle name="Normal 26 2 7" xfId="26999"/>
    <cellStyle name="Normal 26 2 7 2" xfId="27000"/>
    <cellStyle name="Normal 26 2 8" xfId="27001"/>
    <cellStyle name="Normal 26 2 8 2" xfId="27002"/>
    <cellStyle name="Normal 26 2 9" xfId="27003"/>
    <cellStyle name="Normal 26 2 9 2" xfId="27004"/>
    <cellStyle name="Normal 26 3" xfId="27005"/>
    <cellStyle name="Normal 26 3 10" xfId="27006"/>
    <cellStyle name="Normal 26 3 10 2" xfId="27007"/>
    <cellStyle name="Normal 26 3 11" xfId="27008"/>
    <cellStyle name="Normal 26 3 2" xfId="27009"/>
    <cellStyle name="Normal 26 3 2 2" xfId="27010"/>
    <cellStyle name="Normal 26 3 3" xfId="27011"/>
    <cellStyle name="Normal 26 3 3 2" xfId="27012"/>
    <cellStyle name="Normal 26 3 4" xfId="27013"/>
    <cellStyle name="Normal 26 3 4 2" xfId="27014"/>
    <cellStyle name="Normal 26 3 5" xfId="27015"/>
    <cellStyle name="Normal 26 3 5 2" xfId="27016"/>
    <cellStyle name="Normal 26 3 6" xfId="27017"/>
    <cellStyle name="Normal 26 3 6 2" xfId="27018"/>
    <cellStyle name="Normal 26 3 7" xfId="27019"/>
    <cellStyle name="Normal 26 3 7 2" xfId="27020"/>
    <cellStyle name="Normal 26 3 8" xfId="27021"/>
    <cellStyle name="Normal 26 3 8 2" xfId="27022"/>
    <cellStyle name="Normal 26 3 9" xfId="27023"/>
    <cellStyle name="Normal 26 3 9 2" xfId="27024"/>
    <cellStyle name="Normal 26 4" xfId="27025"/>
    <cellStyle name="Normal 26 4 2" xfId="27026"/>
    <cellStyle name="Normal 26 5" xfId="27027"/>
    <cellStyle name="Normal 26 5 2" xfId="27028"/>
    <cellStyle name="Normal 26 6" xfId="27029"/>
    <cellStyle name="Normal 26 6 2" xfId="27030"/>
    <cellStyle name="Normal 26 7" xfId="27031"/>
    <cellStyle name="Normal 26 7 2" xfId="27032"/>
    <cellStyle name="Normal 26 8" xfId="27033"/>
    <cellStyle name="Normal 26 8 2" xfId="27034"/>
    <cellStyle name="Normal 26 9" xfId="27035"/>
    <cellStyle name="Normal 26 9 2" xfId="27036"/>
    <cellStyle name="Normal 27" xfId="27037"/>
    <cellStyle name="Normal 27 10" xfId="27038"/>
    <cellStyle name="Normal 27 10 2" xfId="27039"/>
    <cellStyle name="Normal 27 11" xfId="27040"/>
    <cellStyle name="Normal 27 11 2" xfId="27041"/>
    <cellStyle name="Normal 27 12" xfId="27042"/>
    <cellStyle name="Normal 27 12 2" xfId="27043"/>
    <cellStyle name="Normal 27 13" xfId="27044"/>
    <cellStyle name="Normal 27 14" xfId="42026"/>
    <cellStyle name="Normal 27 2" xfId="27045"/>
    <cellStyle name="Normal 27 2 10" xfId="27046"/>
    <cellStyle name="Normal 27 2 10 2" xfId="27047"/>
    <cellStyle name="Normal 27 2 11" xfId="27048"/>
    <cellStyle name="Normal 27 2 11 2" xfId="27049"/>
    <cellStyle name="Normal 27 2 12" xfId="27050"/>
    <cellStyle name="Normal 27 2 13" xfId="42027"/>
    <cellStyle name="Normal 27 2 2" xfId="27051"/>
    <cellStyle name="Normal 27 2 2 10" xfId="27052"/>
    <cellStyle name="Normal 27 2 2 10 2" xfId="27053"/>
    <cellStyle name="Normal 27 2 2 11" xfId="27054"/>
    <cellStyle name="Normal 27 2 2 2" xfId="27055"/>
    <cellStyle name="Normal 27 2 2 2 2" xfId="27056"/>
    <cellStyle name="Normal 27 2 2 3" xfId="27057"/>
    <cellStyle name="Normal 27 2 2 3 2" xfId="27058"/>
    <cellStyle name="Normal 27 2 2 4" xfId="27059"/>
    <cellStyle name="Normal 27 2 2 4 2" xfId="27060"/>
    <cellStyle name="Normal 27 2 2 5" xfId="27061"/>
    <cellStyle name="Normal 27 2 2 5 2" xfId="27062"/>
    <cellStyle name="Normal 27 2 2 6" xfId="27063"/>
    <cellStyle name="Normal 27 2 2 6 2" xfId="27064"/>
    <cellStyle name="Normal 27 2 2 7" xfId="27065"/>
    <cellStyle name="Normal 27 2 2 7 2" xfId="27066"/>
    <cellStyle name="Normal 27 2 2 8" xfId="27067"/>
    <cellStyle name="Normal 27 2 2 8 2" xfId="27068"/>
    <cellStyle name="Normal 27 2 2 9" xfId="27069"/>
    <cellStyle name="Normal 27 2 2 9 2" xfId="27070"/>
    <cellStyle name="Normal 27 2 3" xfId="27071"/>
    <cellStyle name="Normal 27 2 3 2" xfId="27072"/>
    <cellStyle name="Normal 27 2 4" xfId="27073"/>
    <cellStyle name="Normal 27 2 4 2" xfId="27074"/>
    <cellStyle name="Normal 27 2 5" xfId="27075"/>
    <cellStyle name="Normal 27 2 5 2" xfId="27076"/>
    <cellStyle name="Normal 27 2 6" xfId="27077"/>
    <cellStyle name="Normal 27 2 6 2" xfId="27078"/>
    <cellStyle name="Normal 27 2 7" xfId="27079"/>
    <cellStyle name="Normal 27 2 7 2" xfId="27080"/>
    <cellStyle name="Normal 27 2 8" xfId="27081"/>
    <cellStyle name="Normal 27 2 8 2" xfId="27082"/>
    <cellStyle name="Normal 27 2 9" xfId="27083"/>
    <cellStyle name="Normal 27 2 9 2" xfId="27084"/>
    <cellStyle name="Normal 27 3" xfId="27085"/>
    <cellStyle name="Normal 27 3 10" xfId="27086"/>
    <cellStyle name="Normal 27 3 10 2" xfId="27087"/>
    <cellStyle name="Normal 27 3 11" xfId="27088"/>
    <cellStyle name="Normal 27 3 2" xfId="27089"/>
    <cellStyle name="Normal 27 3 2 2" xfId="27090"/>
    <cellStyle name="Normal 27 3 3" xfId="27091"/>
    <cellStyle name="Normal 27 3 3 2" xfId="27092"/>
    <cellStyle name="Normal 27 3 4" xfId="27093"/>
    <cellStyle name="Normal 27 3 4 2" xfId="27094"/>
    <cellStyle name="Normal 27 3 5" xfId="27095"/>
    <cellStyle name="Normal 27 3 5 2" xfId="27096"/>
    <cellStyle name="Normal 27 3 6" xfId="27097"/>
    <cellStyle name="Normal 27 3 6 2" xfId="27098"/>
    <cellStyle name="Normal 27 3 7" xfId="27099"/>
    <cellStyle name="Normal 27 3 7 2" xfId="27100"/>
    <cellStyle name="Normal 27 3 8" xfId="27101"/>
    <cellStyle name="Normal 27 3 8 2" xfId="27102"/>
    <cellStyle name="Normal 27 3 9" xfId="27103"/>
    <cellStyle name="Normal 27 3 9 2" xfId="27104"/>
    <cellStyle name="Normal 27 4" xfId="27105"/>
    <cellStyle name="Normal 27 4 2" xfId="27106"/>
    <cellStyle name="Normal 27 5" xfId="27107"/>
    <cellStyle name="Normal 27 5 2" xfId="27108"/>
    <cellStyle name="Normal 27 6" xfId="27109"/>
    <cellStyle name="Normal 27 6 2" xfId="27110"/>
    <cellStyle name="Normal 27 7" xfId="27111"/>
    <cellStyle name="Normal 27 7 2" xfId="27112"/>
    <cellStyle name="Normal 27 8" xfId="27113"/>
    <cellStyle name="Normal 27 8 2" xfId="27114"/>
    <cellStyle name="Normal 27 9" xfId="27115"/>
    <cellStyle name="Normal 27 9 2" xfId="27116"/>
    <cellStyle name="Normal 28" xfId="27117"/>
    <cellStyle name="Normal 28 10" xfId="27118"/>
    <cellStyle name="Normal 28 10 2" xfId="27119"/>
    <cellStyle name="Normal 28 11" xfId="27120"/>
    <cellStyle name="Normal 28 11 2" xfId="27121"/>
    <cellStyle name="Normal 28 12" xfId="27122"/>
    <cellStyle name="Normal 28 12 2" xfId="27123"/>
    <cellStyle name="Normal 28 13" xfId="27124"/>
    <cellStyle name="Normal 28 14" xfId="42028"/>
    <cellStyle name="Normal 28 2" xfId="27125"/>
    <cellStyle name="Normal 28 2 10" xfId="27126"/>
    <cellStyle name="Normal 28 2 10 2" xfId="27127"/>
    <cellStyle name="Normal 28 2 11" xfId="27128"/>
    <cellStyle name="Normal 28 2 11 2" xfId="27129"/>
    <cellStyle name="Normal 28 2 12" xfId="27130"/>
    <cellStyle name="Normal 28 2 13" xfId="42029"/>
    <cellStyle name="Normal 28 2 2" xfId="27131"/>
    <cellStyle name="Normal 28 2 2 10" xfId="27132"/>
    <cellStyle name="Normal 28 2 2 10 2" xfId="27133"/>
    <cellStyle name="Normal 28 2 2 11" xfId="27134"/>
    <cellStyle name="Normal 28 2 2 2" xfId="27135"/>
    <cellStyle name="Normal 28 2 2 2 2" xfId="27136"/>
    <cellStyle name="Normal 28 2 2 3" xfId="27137"/>
    <cellStyle name="Normal 28 2 2 3 2" xfId="27138"/>
    <cellStyle name="Normal 28 2 2 4" xfId="27139"/>
    <cellStyle name="Normal 28 2 2 4 2" xfId="27140"/>
    <cellStyle name="Normal 28 2 2 5" xfId="27141"/>
    <cellStyle name="Normal 28 2 2 5 2" xfId="27142"/>
    <cellStyle name="Normal 28 2 2 6" xfId="27143"/>
    <cellStyle name="Normal 28 2 2 6 2" xfId="27144"/>
    <cellStyle name="Normal 28 2 2 7" xfId="27145"/>
    <cellStyle name="Normal 28 2 2 7 2" xfId="27146"/>
    <cellStyle name="Normal 28 2 2 8" xfId="27147"/>
    <cellStyle name="Normal 28 2 2 8 2" xfId="27148"/>
    <cellStyle name="Normal 28 2 2 9" xfId="27149"/>
    <cellStyle name="Normal 28 2 2 9 2" xfId="27150"/>
    <cellStyle name="Normal 28 2 3" xfId="27151"/>
    <cellStyle name="Normal 28 2 3 2" xfId="27152"/>
    <cellStyle name="Normal 28 2 4" xfId="27153"/>
    <cellStyle name="Normal 28 2 4 2" xfId="27154"/>
    <cellStyle name="Normal 28 2 5" xfId="27155"/>
    <cellStyle name="Normal 28 2 5 2" xfId="27156"/>
    <cellStyle name="Normal 28 2 6" xfId="27157"/>
    <cellStyle name="Normal 28 2 6 2" xfId="27158"/>
    <cellStyle name="Normal 28 2 7" xfId="27159"/>
    <cellStyle name="Normal 28 2 7 2" xfId="27160"/>
    <cellStyle name="Normal 28 2 8" xfId="27161"/>
    <cellStyle name="Normal 28 2 8 2" xfId="27162"/>
    <cellStyle name="Normal 28 2 9" xfId="27163"/>
    <cellStyle name="Normal 28 2 9 2" xfId="27164"/>
    <cellStyle name="Normal 28 3" xfId="27165"/>
    <cellStyle name="Normal 28 3 10" xfId="27166"/>
    <cellStyle name="Normal 28 3 10 2" xfId="27167"/>
    <cellStyle name="Normal 28 3 11" xfId="27168"/>
    <cellStyle name="Normal 28 3 2" xfId="27169"/>
    <cellStyle name="Normal 28 3 2 2" xfId="27170"/>
    <cellStyle name="Normal 28 3 3" xfId="27171"/>
    <cellStyle name="Normal 28 3 3 2" xfId="27172"/>
    <cellStyle name="Normal 28 3 4" xfId="27173"/>
    <cellStyle name="Normal 28 3 4 2" xfId="27174"/>
    <cellStyle name="Normal 28 3 5" xfId="27175"/>
    <cellStyle name="Normal 28 3 5 2" xfId="27176"/>
    <cellStyle name="Normal 28 3 6" xfId="27177"/>
    <cellStyle name="Normal 28 3 6 2" xfId="27178"/>
    <cellStyle name="Normal 28 3 7" xfId="27179"/>
    <cellStyle name="Normal 28 3 7 2" xfId="27180"/>
    <cellStyle name="Normal 28 3 8" xfId="27181"/>
    <cellStyle name="Normal 28 3 8 2" xfId="27182"/>
    <cellStyle name="Normal 28 3 9" xfId="27183"/>
    <cellStyle name="Normal 28 3 9 2" xfId="27184"/>
    <cellStyle name="Normal 28 4" xfId="27185"/>
    <cellStyle name="Normal 28 4 2" xfId="27186"/>
    <cellStyle name="Normal 28 5" xfId="27187"/>
    <cellStyle name="Normal 28 5 2" xfId="27188"/>
    <cellStyle name="Normal 28 6" xfId="27189"/>
    <cellStyle name="Normal 28 6 2" xfId="27190"/>
    <cellStyle name="Normal 28 7" xfId="27191"/>
    <cellStyle name="Normal 28 7 2" xfId="27192"/>
    <cellStyle name="Normal 28 8" xfId="27193"/>
    <cellStyle name="Normal 28 8 2" xfId="27194"/>
    <cellStyle name="Normal 28 9" xfId="27195"/>
    <cellStyle name="Normal 28 9 2" xfId="27196"/>
    <cellStyle name="Normal 29" xfId="27197"/>
    <cellStyle name="Normal 29 10" xfId="27198"/>
    <cellStyle name="Normal 29 10 2" xfId="27199"/>
    <cellStyle name="Normal 29 11" xfId="27200"/>
    <cellStyle name="Normal 29 11 2" xfId="27201"/>
    <cellStyle name="Normal 29 12" xfId="27202"/>
    <cellStyle name="Normal 29 12 2" xfId="27203"/>
    <cellStyle name="Normal 29 13" xfId="27204"/>
    <cellStyle name="Normal 29 14" xfId="42030"/>
    <cellStyle name="Normal 29 2" xfId="27205"/>
    <cellStyle name="Normal 29 2 10" xfId="27206"/>
    <cellStyle name="Normal 29 2 10 2" xfId="27207"/>
    <cellStyle name="Normal 29 2 11" xfId="27208"/>
    <cellStyle name="Normal 29 2 11 2" xfId="27209"/>
    <cellStyle name="Normal 29 2 12" xfId="27210"/>
    <cellStyle name="Normal 29 2 13" xfId="42031"/>
    <cellStyle name="Normal 29 2 2" xfId="27211"/>
    <cellStyle name="Normal 29 2 2 10" xfId="27212"/>
    <cellStyle name="Normal 29 2 2 10 2" xfId="27213"/>
    <cellStyle name="Normal 29 2 2 11" xfId="27214"/>
    <cellStyle name="Normal 29 2 2 2" xfId="27215"/>
    <cellStyle name="Normal 29 2 2 2 2" xfId="27216"/>
    <cellStyle name="Normal 29 2 2 3" xfId="27217"/>
    <cellStyle name="Normal 29 2 2 3 2" xfId="27218"/>
    <cellStyle name="Normal 29 2 2 4" xfId="27219"/>
    <cellStyle name="Normal 29 2 2 4 2" xfId="27220"/>
    <cellStyle name="Normal 29 2 2 5" xfId="27221"/>
    <cellStyle name="Normal 29 2 2 5 2" xfId="27222"/>
    <cellStyle name="Normal 29 2 2 6" xfId="27223"/>
    <cellStyle name="Normal 29 2 2 6 2" xfId="27224"/>
    <cellStyle name="Normal 29 2 2 7" xfId="27225"/>
    <cellStyle name="Normal 29 2 2 7 2" xfId="27226"/>
    <cellStyle name="Normal 29 2 2 8" xfId="27227"/>
    <cellStyle name="Normal 29 2 2 8 2" xfId="27228"/>
    <cellStyle name="Normal 29 2 2 9" xfId="27229"/>
    <cellStyle name="Normal 29 2 2 9 2" xfId="27230"/>
    <cellStyle name="Normal 29 2 3" xfId="27231"/>
    <cellStyle name="Normal 29 2 3 2" xfId="27232"/>
    <cellStyle name="Normal 29 2 4" xfId="27233"/>
    <cellStyle name="Normal 29 2 4 2" xfId="27234"/>
    <cellStyle name="Normal 29 2 5" xfId="27235"/>
    <cellStyle name="Normal 29 2 5 2" xfId="27236"/>
    <cellStyle name="Normal 29 2 6" xfId="27237"/>
    <cellStyle name="Normal 29 2 6 2" xfId="27238"/>
    <cellStyle name="Normal 29 2 7" xfId="27239"/>
    <cellStyle name="Normal 29 2 7 2" xfId="27240"/>
    <cellStyle name="Normal 29 2 8" xfId="27241"/>
    <cellStyle name="Normal 29 2 8 2" xfId="27242"/>
    <cellStyle name="Normal 29 2 9" xfId="27243"/>
    <cellStyle name="Normal 29 2 9 2" xfId="27244"/>
    <cellStyle name="Normal 29 3" xfId="27245"/>
    <cellStyle name="Normal 29 3 10" xfId="27246"/>
    <cellStyle name="Normal 29 3 10 2" xfId="27247"/>
    <cellStyle name="Normal 29 3 11" xfId="27248"/>
    <cellStyle name="Normal 29 3 2" xfId="27249"/>
    <cellStyle name="Normal 29 3 2 2" xfId="27250"/>
    <cellStyle name="Normal 29 3 3" xfId="27251"/>
    <cellStyle name="Normal 29 3 3 2" xfId="27252"/>
    <cellStyle name="Normal 29 3 4" xfId="27253"/>
    <cellStyle name="Normal 29 3 4 2" xfId="27254"/>
    <cellStyle name="Normal 29 3 5" xfId="27255"/>
    <cellStyle name="Normal 29 3 5 2" xfId="27256"/>
    <cellStyle name="Normal 29 3 6" xfId="27257"/>
    <cellStyle name="Normal 29 3 6 2" xfId="27258"/>
    <cellStyle name="Normal 29 3 7" xfId="27259"/>
    <cellStyle name="Normal 29 3 7 2" xfId="27260"/>
    <cellStyle name="Normal 29 3 8" xfId="27261"/>
    <cellStyle name="Normal 29 3 8 2" xfId="27262"/>
    <cellStyle name="Normal 29 3 9" xfId="27263"/>
    <cellStyle name="Normal 29 3 9 2" xfId="27264"/>
    <cellStyle name="Normal 29 4" xfId="27265"/>
    <cellStyle name="Normal 29 4 2" xfId="27266"/>
    <cellStyle name="Normal 29 5" xfId="27267"/>
    <cellStyle name="Normal 29 5 2" xfId="27268"/>
    <cellStyle name="Normal 29 6" xfId="27269"/>
    <cellStyle name="Normal 29 6 2" xfId="27270"/>
    <cellStyle name="Normal 29 7" xfId="27271"/>
    <cellStyle name="Normal 29 7 2" xfId="27272"/>
    <cellStyle name="Normal 29 8" xfId="27273"/>
    <cellStyle name="Normal 29 8 2" xfId="27274"/>
    <cellStyle name="Normal 29 9" xfId="27275"/>
    <cellStyle name="Normal 29 9 2" xfId="27276"/>
    <cellStyle name="Normal 3" xfId="27277"/>
    <cellStyle name="Normal 3 2" xfId="27278"/>
    <cellStyle name="Normal 3 2 10" xfId="27279"/>
    <cellStyle name="Normal 3 2 11" xfId="27280"/>
    <cellStyle name="Normal 3 2 12" xfId="27281"/>
    <cellStyle name="Normal 3 2 13" xfId="27282"/>
    <cellStyle name="Normal 3 2 14" xfId="27283"/>
    <cellStyle name="Normal 3 2 2" xfId="27284"/>
    <cellStyle name="Normal 3 2 3" xfId="27285"/>
    <cellStyle name="Normal 3 2 4" xfId="27286"/>
    <cellStyle name="Normal 3 2 5" xfId="27287"/>
    <cellStyle name="Normal 3 2 6" xfId="27288"/>
    <cellStyle name="Normal 3 2 7" xfId="27289"/>
    <cellStyle name="Normal 3 2 8" xfId="27290"/>
    <cellStyle name="Normal 3 2 9" xfId="27291"/>
    <cellStyle name="Normal 3 3" xfId="27292"/>
    <cellStyle name="Normal 3 3 2" xfId="42032"/>
    <cellStyle name="Normal 3 4" xfId="27293"/>
    <cellStyle name="Normal 3 4 2" xfId="42033"/>
    <cellStyle name="Normal 3 5" xfId="27294"/>
    <cellStyle name="Normal 3 5 2" xfId="42034"/>
    <cellStyle name="Normal 3 6" xfId="27295"/>
    <cellStyle name="Normal 3 6 2" xfId="42035"/>
    <cellStyle name="Normal 3 7" xfId="27296"/>
    <cellStyle name="Normal 3 7 2" xfId="42036"/>
    <cellStyle name="Normal 3 8" xfId="27297"/>
    <cellStyle name="Normal 3 8 2" xfId="42037"/>
    <cellStyle name="Normal 3 9" xfId="42038"/>
    <cellStyle name="Normal 30" xfId="27298"/>
    <cellStyle name="Normal 30 10" xfId="27299"/>
    <cellStyle name="Normal 30 10 2" xfId="27300"/>
    <cellStyle name="Normal 30 11" xfId="27301"/>
    <cellStyle name="Normal 30 11 2" xfId="27302"/>
    <cellStyle name="Normal 30 12" xfId="27303"/>
    <cellStyle name="Normal 30 12 2" xfId="27304"/>
    <cellStyle name="Normal 30 13" xfId="27305"/>
    <cellStyle name="Normal 30 14" xfId="42039"/>
    <cellStyle name="Normal 30 2" xfId="27306"/>
    <cellStyle name="Normal 30 2 10" xfId="27307"/>
    <cellStyle name="Normal 30 2 10 2" xfId="27308"/>
    <cellStyle name="Normal 30 2 11" xfId="27309"/>
    <cellStyle name="Normal 30 2 11 2" xfId="27310"/>
    <cellStyle name="Normal 30 2 12" xfId="27311"/>
    <cellStyle name="Normal 30 2 13" xfId="42040"/>
    <cellStyle name="Normal 30 2 2" xfId="27312"/>
    <cellStyle name="Normal 30 2 2 10" xfId="27313"/>
    <cellStyle name="Normal 30 2 2 10 2" xfId="27314"/>
    <cellStyle name="Normal 30 2 2 11" xfId="27315"/>
    <cellStyle name="Normal 30 2 2 2" xfId="27316"/>
    <cellStyle name="Normal 30 2 2 2 2" xfId="27317"/>
    <cellStyle name="Normal 30 2 2 3" xfId="27318"/>
    <cellStyle name="Normal 30 2 2 3 2" xfId="27319"/>
    <cellStyle name="Normal 30 2 2 4" xfId="27320"/>
    <cellStyle name="Normal 30 2 2 4 2" xfId="27321"/>
    <cellStyle name="Normal 30 2 2 5" xfId="27322"/>
    <cellStyle name="Normal 30 2 2 5 2" xfId="27323"/>
    <cellStyle name="Normal 30 2 2 6" xfId="27324"/>
    <cellStyle name="Normal 30 2 2 6 2" xfId="27325"/>
    <cellStyle name="Normal 30 2 2 7" xfId="27326"/>
    <cellStyle name="Normal 30 2 2 7 2" xfId="27327"/>
    <cellStyle name="Normal 30 2 2 8" xfId="27328"/>
    <cellStyle name="Normal 30 2 2 8 2" xfId="27329"/>
    <cellStyle name="Normal 30 2 2 9" xfId="27330"/>
    <cellStyle name="Normal 30 2 2 9 2" xfId="27331"/>
    <cellStyle name="Normal 30 2 3" xfId="27332"/>
    <cellStyle name="Normal 30 2 3 2" xfId="27333"/>
    <cellStyle name="Normal 30 2 4" xfId="27334"/>
    <cellStyle name="Normal 30 2 4 2" xfId="27335"/>
    <cellStyle name="Normal 30 2 5" xfId="27336"/>
    <cellStyle name="Normal 30 2 5 2" xfId="27337"/>
    <cellStyle name="Normal 30 2 6" xfId="27338"/>
    <cellStyle name="Normal 30 2 6 2" xfId="27339"/>
    <cellStyle name="Normal 30 2 7" xfId="27340"/>
    <cellStyle name="Normal 30 2 7 2" xfId="27341"/>
    <cellStyle name="Normal 30 2 8" xfId="27342"/>
    <cellStyle name="Normal 30 2 8 2" xfId="27343"/>
    <cellStyle name="Normal 30 2 9" xfId="27344"/>
    <cellStyle name="Normal 30 2 9 2" xfId="27345"/>
    <cellStyle name="Normal 30 3" xfId="27346"/>
    <cellStyle name="Normal 30 3 10" xfId="27347"/>
    <cellStyle name="Normal 30 3 10 2" xfId="27348"/>
    <cellStyle name="Normal 30 3 11" xfId="27349"/>
    <cellStyle name="Normal 30 3 2" xfId="27350"/>
    <cellStyle name="Normal 30 3 2 2" xfId="27351"/>
    <cellStyle name="Normal 30 3 3" xfId="27352"/>
    <cellStyle name="Normal 30 3 3 2" xfId="27353"/>
    <cellStyle name="Normal 30 3 4" xfId="27354"/>
    <cellStyle name="Normal 30 3 4 2" xfId="27355"/>
    <cellStyle name="Normal 30 3 5" xfId="27356"/>
    <cellStyle name="Normal 30 3 5 2" xfId="27357"/>
    <cellStyle name="Normal 30 3 6" xfId="27358"/>
    <cellStyle name="Normal 30 3 6 2" xfId="27359"/>
    <cellStyle name="Normal 30 3 7" xfId="27360"/>
    <cellStyle name="Normal 30 3 7 2" xfId="27361"/>
    <cellStyle name="Normal 30 3 8" xfId="27362"/>
    <cellStyle name="Normal 30 3 8 2" xfId="27363"/>
    <cellStyle name="Normal 30 3 9" xfId="27364"/>
    <cellStyle name="Normal 30 3 9 2" xfId="27365"/>
    <cellStyle name="Normal 30 4" xfId="27366"/>
    <cellStyle name="Normal 30 4 2" xfId="27367"/>
    <cellStyle name="Normal 30 5" xfId="27368"/>
    <cellStyle name="Normal 30 5 2" xfId="27369"/>
    <cellStyle name="Normal 30 6" xfId="27370"/>
    <cellStyle name="Normal 30 6 2" xfId="27371"/>
    <cellStyle name="Normal 30 7" xfId="27372"/>
    <cellStyle name="Normal 30 7 2" xfId="27373"/>
    <cellStyle name="Normal 30 8" xfId="27374"/>
    <cellStyle name="Normal 30 8 2" xfId="27375"/>
    <cellStyle name="Normal 30 9" xfId="27376"/>
    <cellStyle name="Normal 30 9 2" xfId="27377"/>
    <cellStyle name="Normal 31" xfId="27378"/>
    <cellStyle name="Normal 31 10" xfId="27379"/>
    <cellStyle name="Normal 31 10 2" xfId="27380"/>
    <cellStyle name="Normal 31 11" xfId="27381"/>
    <cellStyle name="Normal 31 11 2" xfId="27382"/>
    <cellStyle name="Normal 31 12" xfId="27383"/>
    <cellStyle name="Normal 31 12 2" xfId="27384"/>
    <cellStyle name="Normal 31 13" xfId="27385"/>
    <cellStyle name="Normal 31 14" xfId="42041"/>
    <cellStyle name="Normal 31 2" xfId="27386"/>
    <cellStyle name="Normal 31 2 10" xfId="27387"/>
    <cellStyle name="Normal 31 2 10 2" xfId="27388"/>
    <cellStyle name="Normal 31 2 11" xfId="27389"/>
    <cellStyle name="Normal 31 2 11 2" xfId="27390"/>
    <cellStyle name="Normal 31 2 12" xfId="27391"/>
    <cellStyle name="Normal 31 2 13" xfId="42042"/>
    <cellStyle name="Normal 31 2 2" xfId="27392"/>
    <cellStyle name="Normal 31 2 2 10" xfId="27393"/>
    <cellStyle name="Normal 31 2 2 10 2" xfId="27394"/>
    <cellStyle name="Normal 31 2 2 11" xfId="27395"/>
    <cellStyle name="Normal 31 2 2 2" xfId="27396"/>
    <cellStyle name="Normal 31 2 2 2 2" xfId="27397"/>
    <cellStyle name="Normal 31 2 2 3" xfId="27398"/>
    <cellStyle name="Normal 31 2 2 3 2" xfId="27399"/>
    <cellStyle name="Normal 31 2 2 4" xfId="27400"/>
    <cellStyle name="Normal 31 2 2 4 2" xfId="27401"/>
    <cellStyle name="Normal 31 2 2 5" xfId="27402"/>
    <cellStyle name="Normal 31 2 2 5 2" xfId="27403"/>
    <cellStyle name="Normal 31 2 2 6" xfId="27404"/>
    <cellStyle name="Normal 31 2 2 6 2" xfId="27405"/>
    <cellStyle name="Normal 31 2 2 7" xfId="27406"/>
    <cellStyle name="Normal 31 2 2 7 2" xfId="27407"/>
    <cellStyle name="Normal 31 2 2 8" xfId="27408"/>
    <cellStyle name="Normal 31 2 2 8 2" xfId="27409"/>
    <cellStyle name="Normal 31 2 2 9" xfId="27410"/>
    <cellStyle name="Normal 31 2 2 9 2" xfId="27411"/>
    <cellStyle name="Normal 31 2 3" xfId="27412"/>
    <cellStyle name="Normal 31 2 3 2" xfId="27413"/>
    <cellStyle name="Normal 31 2 4" xfId="27414"/>
    <cellStyle name="Normal 31 2 4 2" xfId="27415"/>
    <cellStyle name="Normal 31 2 5" xfId="27416"/>
    <cellStyle name="Normal 31 2 5 2" xfId="27417"/>
    <cellStyle name="Normal 31 2 6" xfId="27418"/>
    <cellStyle name="Normal 31 2 6 2" xfId="27419"/>
    <cellStyle name="Normal 31 2 7" xfId="27420"/>
    <cellStyle name="Normal 31 2 7 2" xfId="27421"/>
    <cellStyle name="Normal 31 2 8" xfId="27422"/>
    <cellStyle name="Normal 31 2 8 2" xfId="27423"/>
    <cellStyle name="Normal 31 2 9" xfId="27424"/>
    <cellStyle name="Normal 31 2 9 2" xfId="27425"/>
    <cellStyle name="Normal 31 3" xfId="27426"/>
    <cellStyle name="Normal 31 3 10" xfId="27427"/>
    <cellStyle name="Normal 31 3 10 2" xfId="27428"/>
    <cellStyle name="Normal 31 3 11" xfId="27429"/>
    <cellStyle name="Normal 31 3 2" xfId="27430"/>
    <cellStyle name="Normal 31 3 2 2" xfId="27431"/>
    <cellStyle name="Normal 31 3 3" xfId="27432"/>
    <cellStyle name="Normal 31 3 3 2" xfId="27433"/>
    <cellStyle name="Normal 31 3 4" xfId="27434"/>
    <cellStyle name="Normal 31 3 4 2" xfId="27435"/>
    <cellStyle name="Normal 31 3 5" xfId="27436"/>
    <cellStyle name="Normal 31 3 5 2" xfId="27437"/>
    <cellStyle name="Normal 31 3 6" xfId="27438"/>
    <cellStyle name="Normal 31 3 6 2" xfId="27439"/>
    <cellStyle name="Normal 31 3 7" xfId="27440"/>
    <cellStyle name="Normal 31 3 7 2" xfId="27441"/>
    <cellStyle name="Normal 31 3 8" xfId="27442"/>
    <cellStyle name="Normal 31 3 8 2" xfId="27443"/>
    <cellStyle name="Normal 31 3 9" xfId="27444"/>
    <cellStyle name="Normal 31 3 9 2" xfId="27445"/>
    <cellStyle name="Normal 31 4" xfId="27446"/>
    <cellStyle name="Normal 31 4 2" xfId="27447"/>
    <cellStyle name="Normal 31 5" xfId="27448"/>
    <cellStyle name="Normal 31 5 2" xfId="27449"/>
    <cellStyle name="Normal 31 6" xfId="27450"/>
    <cellStyle name="Normal 31 6 2" xfId="27451"/>
    <cellStyle name="Normal 31 7" xfId="27452"/>
    <cellStyle name="Normal 31 7 2" xfId="27453"/>
    <cellStyle name="Normal 31 8" xfId="27454"/>
    <cellStyle name="Normal 31 8 2" xfId="27455"/>
    <cellStyle name="Normal 31 9" xfId="27456"/>
    <cellStyle name="Normal 31 9 2" xfId="27457"/>
    <cellStyle name="Normal 32" xfId="27458"/>
    <cellStyle name="Normal 32 10" xfId="27459"/>
    <cellStyle name="Normal 32 10 2" xfId="27460"/>
    <cellStyle name="Normal 32 11" xfId="27461"/>
    <cellStyle name="Normal 32 11 2" xfId="27462"/>
    <cellStyle name="Normal 32 12" xfId="27463"/>
    <cellStyle name="Normal 32 12 2" xfId="27464"/>
    <cellStyle name="Normal 32 13" xfId="27465"/>
    <cellStyle name="Normal 32 14" xfId="42043"/>
    <cellStyle name="Normal 32 2" xfId="27466"/>
    <cellStyle name="Normal 32 2 10" xfId="27467"/>
    <cellStyle name="Normal 32 2 10 2" xfId="27468"/>
    <cellStyle name="Normal 32 2 11" xfId="27469"/>
    <cellStyle name="Normal 32 2 11 2" xfId="27470"/>
    <cellStyle name="Normal 32 2 12" xfId="27471"/>
    <cellStyle name="Normal 32 2 13" xfId="42044"/>
    <cellStyle name="Normal 32 2 2" xfId="27472"/>
    <cellStyle name="Normal 32 2 2 10" xfId="27473"/>
    <cellStyle name="Normal 32 2 2 10 2" xfId="27474"/>
    <cellStyle name="Normal 32 2 2 11" xfId="27475"/>
    <cellStyle name="Normal 32 2 2 2" xfId="27476"/>
    <cellStyle name="Normal 32 2 2 2 2" xfId="27477"/>
    <cellStyle name="Normal 32 2 2 3" xfId="27478"/>
    <cellStyle name="Normal 32 2 2 3 2" xfId="27479"/>
    <cellStyle name="Normal 32 2 2 4" xfId="27480"/>
    <cellStyle name="Normal 32 2 2 4 2" xfId="27481"/>
    <cellStyle name="Normal 32 2 2 5" xfId="27482"/>
    <cellStyle name="Normal 32 2 2 5 2" xfId="27483"/>
    <cellStyle name="Normal 32 2 2 6" xfId="27484"/>
    <cellStyle name="Normal 32 2 2 6 2" xfId="27485"/>
    <cellStyle name="Normal 32 2 2 7" xfId="27486"/>
    <cellStyle name="Normal 32 2 2 7 2" xfId="27487"/>
    <cellStyle name="Normal 32 2 2 8" xfId="27488"/>
    <cellStyle name="Normal 32 2 2 8 2" xfId="27489"/>
    <cellStyle name="Normal 32 2 2 9" xfId="27490"/>
    <cellStyle name="Normal 32 2 2 9 2" xfId="27491"/>
    <cellStyle name="Normal 32 2 3" xfId="27492"/>
    <cellStyle name="Normal 32 2 3 2" xfId="27493"/>
    <cellStyle name="Normal 32 2 4" xfId="27494"/>
    <cellStyle name="Normal 32 2 4 2" xfId="27495"/>
    <cellStyle name="Normal 32 2 5" xfId="27496"/>
    <cellStyle name="Normal 32 2 5 2" xfId="27497"/>
    <cellStyle name="Normal 32 2 6" xfId="27498"/>
    <cellStyle name="Normal 32 2 6 2" xfId="27499"/>
    <cellStyle name="Normal 32 2 7" xfId="27500"/>
    <cellStyle name="Normal 32 2 7 2" xfId="27501"/>
    <cellStyle name="Normal 32 2 8" xfId="27502"/>
    <cellStyle name="Normal 32 2 8 2" xfId="27503"/>
    <cellStyle name="Normal 32 2 9" xfId="27504"/>
    <cellStyle name="Normal 32 2 9 2" xfId="27505"/>
    <cellStyle name="Normal 32 3" xfId="27506"/>
    <cellStyle name="Normal 32 3 10" xfId="27507"/>
    <cellStyle name="Normal 32 3 10 2" xfId="27508"/>
    <cellStyle name="Normal 32 3 11" xfId="27509"/>
    <cellStyle name="Normal 32 3 2" xfId="27510"/>
    <cellStyle name="Normal 32 3 2 2" xfId="27511"/>
    <cellStyle name="Normal 32 3 3" xfId="27512"/>
    <cellStyle name="Normal 32 3 3 2" xfId="27513"/>
    <cellStyle name="Normal 32 3 4" xfId="27514"/>
    <cellStyle name="Normal 32 3 4 2" xfId="27515"/>
    <cellStyle name="Normal 32 3 5" xfId="27516"/>
    <cellStyle name="Normal 32 3 5 2" xfId="27517"/>
    <cellStyle name="Normal 32 3 6" xfId="27518"/>
    <cellStyle name="Normal 32 3 6 2" xfId="27519"/>
    <cellStyle name="Normal 32 3 7" xfId="27520"/>
    <cellStyle name="Normal 32 3 7 2" xfId="27521"/>
    <cellStyle name="Normal 32 3 8" xfId="27522"/>
    <cellStyle name="Normal 32 3 8 2" xfId="27523"/>
    <cellStyle name="Normal 32 3 9" xfId="27524"/>
    <cellStyle name="Normal 32 3 9 2" xfId="27525"/>
    <cellStyle name="Normal 32 4" xfId="27526"/>
    <cellStyle name="Normal 32 4 2" xfId="27527"/>
    <cellStyle name="Normal 32 5" xfId="27528"/>
    <cellStyle name="Normal 32 5 2" xfId="27529"/>
    <cellStyle name="Normal 32 6" xfId="27530"/>
    <cellStyle name="Normal 32 6 2" xfId="27531"/>
    <cellStyle name="Normal 32 7" xfId="27532"/>
    <cellStyle name="Normal 32 7 2" xfId="27533"/>
    <cellStyle name="Normal 32 8" xfId="27534"/>
    <cellStyle name="Normal 32 8 2" xfId="27535"/>
    <cellStyle name="Normal 32 9" xfId="27536"/>
    <cellStyle name="Normal 32 9 2" xfId="27537"/>
    <cellStyle name="Normal 33" xfId="27538"/>
    <cellStyle name="Normal 33 10" xfId="27539"/>
    <cellStyle name="Normal 33 10 2" xfId="27540"/>
    <cellStyle name="Normal 33 11" xfId="27541"/>
    <cellStyle name="Normal 33 11 2" xfId="27542"/>
    <cellStyle name="Normal 33 12" xfId="27543"/>
    <cellStyle name="Normal 33 13" xfId="42045"/>
    <cellStyle name="Normal 33 2" xfId="27544"/>
    <cellStyle name="Normal 33 2 10" xfId="27545"/>
    <cellStyle name="Normal 33 2 10 2" xfId="27546"/>
    <cellStyle name="Normal 33 2 11" xfId="27547"/>
    <cellStyle name="Normal 33 2 12" xfId="42046"/>
    <cellStyle name="Normal 33 2 2" xfId="27548"/>
    <cellStyle name="Normal 33 2 2 2" xfId="27549"/>
    <cellStyle name="Normal 33 2 3" xfId="27550"/>
    <cellStyle name="Normal 33 2 3 2" xfId="27551"/>
    <cellStyle name="Normal 33 2 4" xfId="27552"/>
    <cellStyle name="Normal 33 2 4 2" xfId="27553"/>
    <cellStyle name="Normal 33 2 5" xfId="27554"/>
    <cellStyle name="Normal 33 2 5 2" xfId="27555"/>
    <cellStyle name="Normal 33 2 6" xfId="27556"/>
    <cellStyle name="Normal 33 2 6 2" xfId="27557"/>
    <cellStyle name="Normal 33 2 7" xfId="27558"/>
    <cellStyle name="Normal 33 2 7 2" xfId="27559"/>
    <cellStyle name="Normal 33 2 8" xfId="27560"/>
    <cellStyle name="Normal 33 2 8 2" xfId="27561"/>
    <cellStyle name="Normal 33 2 9" xfId="27562"/>
    <cellStyle name="Normal 33 2 9 2" xfId="27563"/>
    <cellStyle name="Normal 33 3" xfId="27564"/>
    <cellStyle name="Normal 33 3 2" xfId="27565"/>
    <cellStyle name="Normal 33 4" xfId="27566"/>
    <cellStyle name="Normal 33 4 2" xfId="27567"/>
    <cellStyle name="Normal 33 5" xfId="27568"/>
    <cellStyle name="Normal 33 5 2" xfId="27569"/>
    <cellStyle name="Normal 33 6" xfId="27570"/>
    <cellStyle name="Normal 33 6 2" xfId="27571"/>
    <cellStyle name="Normal 33 7" xfId="27572"/>
    <cellStyle name="Normal 33 7 2" xfId="27573"/>
    <cellStyle name="Normal 33 8" xfId="27574"/>
    <cellStyle name="Normal 33 8 2" xfId="27575"/>
    <cellStyle name="Normal 33 9" xfId="27576"/>
    <cellStyle name="Normal 33 9 2" xfId="27577"/>
    <cellStyle name="Normal 34" xfId="27578"/>
    <cellStyle name="Normal 34 2" xfId="42047"/>
    <cellStyle name="Normal 35" xfId="27579"/>
    <cellStyle name="Normal 35 10" xfId="27580"/>
    <cellStyle name="Normal 35 10 2" xfId="27581"/>
    <cellStyle name="Normal 35 11" xfId="27582"/>
    <cellStyle name="Normal 35 2" xfId="27583"/>
    <cellStyle name="Normal 35 2 2" xfId="27584"/>
    <cellStyle name="Normal 35 2 3" xfId="42048"/>
    <cellStyle name="Normal 35 3" xfId="27585"/>
    <cellStyle name="Normal 35 3 2" xfId="27586"/>
    <cellStyle name="Normal 35 4" xfId="27587"/>
    <cellStyle name="Normal 35 4 2" xfId="27588"/>
    <cellStyle name="Normal 35 5" xfId="27589"/>
    <cellStyle name="Normal 35 5 2" xfId="27590"/>
    <cellStyle name="Normal 35 6" xfId="27591"/>
    <cellStyle name="Normal 35 6 2" xfId="27592"/>
    <cellStyle name="Normal 35 7" xfId="27593"/>
    <cellStyle name="Normal 35 7 2" xfId="27594"/>
    <cellStyle name="Normal 35 8" xfId="27595"/>
    <cellStyle name="Normal 35 8 2" xfId="27596"/>
    <cellStyle name="Normal 35 9" xfId="27597"/>
    <cellStyle name="Normal 35 9 2" xfId="27598"/>
    <cellStyle name="Normal 36" xfId="27599"/>
    <cellStyle name="Normal 36 10" xfId="27600"/>
    <cellStyle name="Normal 36 11" xfId="27601"/>
    <cellStyle name="Normal 36 12" xfId="27602"/>
    <cellStyle name="Normal 36 2" xfId="27603"/>
    <cellStyle name="Normal 36 3" xfId="27604"/>
    <cellStyle name="Normal 36 4" xfId="27605"/>
    <cellStyle name="Normal 36 5" xfId="27606"/>
    <cellStyle name="Normal 36 6" xfId="27607"/>
    <cellStyle name="Normal 36 7" xfId="27608"/>
    <cellStyle name="Normal 36 8" xfId="27609"/>
    <cellStyle name="Normal 36 9" xfId="27610"/>
    <cellStyle name="Normal 37" xfId="27611"/>
    <cellStyle name="Normal 37 10" xfId="27612"/>
    <cellStyle name="Normal 37 10 2" xfId="27613"/>
    <cellStyle name="Normal 37 11" xfId="27614"/>
    <cellStyle name="Normal 37 12" xfId="42049"/>
    <cellStyle name="Normal 37 2" xfId="27615"/>
    <cellStyle name="Normal 37 2 2" xfId="27616"/>
    <cellStyle name="Normal 37 3" xfId="27617"/>
    <cellStyle name="Normal 37 3 2" xfId="27618"/>
    <cellStyle name="Normal 37 4" xfId="27619"/>
    <cellStyle name="Normal 37 4 2" xfId="27620"/>
    <cellStyle name="Normal 37 5" xfId="27621"/>
    <cellStyle name="Normal 37 5 2" xfId="27622"/>
    <cellStyle name="Normal 37 6" xfId="27623"/>
    <cellStyle name="Normal 37 6 2" xfId="27624"/>
    <cellStyle name="Normal 37 7" xfId="27625"/>
    <cellStyle name="Normal 37 7 2" xfId="27626"/>
    <cellStyle name="Normal 37 8" xfId="27627"/>
    <cellStyle name="Normal 37 8 2" xfId="27628"/>
    <cellStyle name="Normal 37 9" xfId="27629"/>
    <cellStyle name="Normal 37 9 2" xfId="27630"/>
    <cellStyle name="Normal 38" xfId="27631"/>
    <cellStyle name="Normal 38 10" xfId="27632"/>
    <cellStyle name="Normal 38 10 2" xfId="27633"/>
    <cellStyle name="Normal 38 11" xfId="27634"/>
    <cellStyle name="Normal 38 12" xfId="42050"/>
    <cellStyle name="Normal 38 2" xfId="27635"/>
    <cellStyle name="Normal 38 2 2" xfId="27636"/>
    <cellStyle name="Normal 38 3" xfId="27637"/>
    <cellStyle name="Normal 38 3 2" xfId="27638"/>
    <cellStyle name="Normal 38 4" xfId="27639"/>
    <cellStyle name="Normal 38 4 2" xfId="27640"/>
    <cellStyle name="Normal 38 5" xfId="27641"/>
    <cellStyle name="Normal 38 5 2" xfId="27642"/>
    <cellStyle name="Normal 38 6" xfId="27643"/>
    <cellStyle name="Normal 38 6 2" xfId="27644"/>
    <cellStyle name="Normal 38 7" xfId="27645"/>
    <cellStyle name="Normal 38 7 2" xfId="27646"/>
    <cellStyle name="Normal 38 8" xfId="27647"/>
    <cellStyle name="Normal 38 8 2" xfId="27648"/>
    <cellStyle name="Normal 38 9" xfId="27649"/>
    <cellStyle name="Normal 38 9 2" xfId="27650"/>
    <cellStyle name="Normal 39" xfId="27651"/>
    <cellStyle name="Normal 39 2" xfId="27652"/>
    <cellStyle name="Normal 4" xfId="27653"/>
    <cellStyle name="Normal 4 10" xfId="27654"/>
    <cellStyle name="Normal 4 10 2" xfId="27655"/>
    <cellStyle name="Normal 4 11" xfId="27656"/>
    <cellStyle name="Normal 4 11 2" xfId="27657"/>
    <cellStyle name="Normal 4 12" xfId="27658"/>
    <cellStyle name="Normal 4 12 2" xfId="27659"/>
    <cellStyle name="Normal 4 13" xfId="27660"/>
    <cellStyle name="Normal 4 13 2" xfId="27661"/>
    <cellStyle name="Normal 4 14" xfId="27662"/>
    <cellStyle name="Normal 4 14 2" xfId="27663"/>
    <cellStyle name="Normal 4 15" xfId="27664"/>
    <cellStyle name="Normal 4 15 2" xfId="27665"/>
    <cellStyle name="Normal 4 16" xfId="27666"/>
    <cellStyle name="Normal 4 16 2" xfId="27667"/>
    <cellStyle name="Normal 4 17" xfId="27668"/>
    <cellStyle name="Normal 4 17 2" xfId="27669"/>
    <cellStyle name="Normal 4 18" xfId="27670"/>
    <cellStyle name="Normal 4 18 2" xfId="27671"/>
    <cellStyle name="Normal 4 19" xfId="27672"/>
    <cellStyle name="Normal 4 2" xfId="27673"/>
    <cellStyle name="Normal 4 2 10" xfId="27674"/>
    <cellStyle name="Normal 4 2 10 2" xfId="27675"/>
    <cellStyle name="Normal 4 2 11" xfId="27676"/>
    <cellStyle name="Normal 4 2 11 2" xfId="27677"/>
    <cellStyle name="Normal 4 2 12" xfId="27678"/>
    <cellStyle name="Normal 4 2 12 2" xfId="27679"/>
    <cellStyle name="Normal 4 2 13" xfId="27680"/>
    <cellStyle name="Normal 4 2 13 2" xfId="27681"/>
    <cellStyle name="Normal 4 2 14" xfId="27682"/>
    <cellStyle name="Normal 4 2 14 2" xfId="27683"/>
    <cellStyle name="Normal 4 2 15" xfId="27684"/>
    <cellStyle name="Normal 4 2 15 2" xfId="27685"/>
    <cellStyle name="Normal 4 2 16" xfId="27686"/>
    <cellStyle name="Normal 4 2 16 2" xfId="27687"/>
    <cellStyle name="Normal 4 2 17" xfId="27688"/>
    <cellStyle name="Normal 4 2 18" xfId="27689"/>
    <cellStyle name="Normal 4 2 19" xfId="27690"/>
    <cellStyle name="Normal 4 2 2" xfId="27691"/>
    <cellStyle name="Normal 4 2 2 10" xfId="27692"/>
    <cellStyle name="Normal 4 2 2 10 2" xfId="27693"/>
    <cellStyle name="Normal 4 2 2 11" xfId="27694"/>
    <cellStyle name="Normal 4 2 2 11 2" xfId="27695"/>
    <cellStyle name="Normal 4 2 2 12" xfId="27696"/>
    <cellStyle name="Normal 4 2 2 12 2" xfId="27697"/>
    <cellStyle name="Normal 4 2 2 13" xfId="27698"/>
    <cellStyle name="Normal 4 2 2 2" xfId="27699"/>
    <cellStyle name="Normal 4 2 2 2 10" xfId="27700"/>
    <cellStyle name="Normal 4 2 2 2 10 2" xfId="27701"/>
    <cellStyle name="Normal 4 2 2 2 11" xfId="27702"/>
    <cellStyle name="Normal 4 2 2 2 11 2" xfId="27703"/>
    <cellStyle name="Normal 4 2 2 2 12" xfId="27704"/>
    <cellStyle name="Normal 4 2 2 2 2" xfId="27705"/>
    <cellStyle name="Normal 4 2 2 2 2 10" xfId="27706"/>
    <cellStyle name="Normal 4 2 2 2 2 10 2" xfId="27707"/>
    <cellStyle name="Normal 4 2 2 2 2 11" xfId="27708"/>
    <cellStyle name="Normal 4 2 2 2 2 2" xfId="27709"/>
    <cellStyle name="Normal 4 2 2 2 2 2 2" xfId="27710"/>
    <cellStyle name="Normal 4 2 2 2 2 3" xfId="27711"/>
    <cellStyle name="Normal 4 2 2 2 2 3 2" xfId="27712"/>
    <cellStyle name="Normal 4 2 2 2 2 4" xfId="27713"/>
    <cellStyle name="Normal 4 2 2 2 2 4 2" xfId="27714"/>
    <cellStyle name="Normal 4 2 2 2 2 5" xfId="27715"/>
    <cellStyle name="Normal 4 2 2 2 2 5 2" xfId="27716"/>
    <cellStyle name="Normal 4 2 2 2 2 6" xfId="27717"/>
    <cellStyle name="Normal 4 2 2 2 2 6 2" xfId="27718"/>
    <cellStyle name="Normal 4 2 2 2 2 7" xfId="27719"/>
    <cellStyle name="Normal 4 2 2 2 2 7 2" xfId="27720"/>
    <cellStyle name="Normal 4 2 2 2 2 8" xfId="27721"/>
    <cellStyle name="Normal 4 2 2 2 2 8 2" xfId="27722"/>
    <cellStyle name="Normal 4 2 2 2 2 9" xfId="27723"/>
    <cellStyle name="Normal 4 2 2 2 2 9 2" xfId="27724"/>
    <cellStyle name="Normal 4 2 2 2 3" xfId="27725"/>
    <cellStyle name="Normal 4 2 2 2 3 2" xfId="27726"/>
    <cellStyle name="Normal 4 2 2 2 4" xfId="27727"/>
    <cellStyle name="Normal 4 2 2 2 4 2" xfId="27728"/>
    <cellStyle name="Normal 4 2 2 2 5" xfId="27729"/>
    <cellStyle name="Normal 4 2 2 2 5 2" xfId="27730"/>
    <cellStyle name="Normal 4 2 2 2 6" xfId="27731"/>
    <cellStyle name="Normal 4 2 2 2 6 2" xfId="27732"/>
    <cellStyle name="Normal 4 2 2 2 7" xfId="27733"/>
    <cellStyle name="Normal 4 2 2 2 7 2" xfId="27734"/>
    <cellStyle name="Normal 4 2 2 2 8" xfId="27735"/>
    <cellStyle name="Normal 4 2 2 2 8 2" xfId="27736"/>
    <cellStyle name="Normal 4 2 2 2 9" xfId="27737"/>
    <cellStyle name="Normal 4 2 2 2 9 2" xfId="27738"/>
    <cellStyle name="Normal 4 2 2 3" xfId="27739"/>
    <cellStyle name="Normal 4 2 2 3 10" xfId="27740"/>
    <cellStyle name="Normal 4 2 2 3 10 2" xfId="27741"/>
    <cellStyle name="Normal 4 2 2 3 11" xfId="27742"/>
    <cellStyle name="Normal 4 2 2 3 2" xfId="27743"/>
    <cellStyle name="Normal 4 2 2 3 2 2" xfId="27744"/>
    <cellStyle name="Normal 4 2 2 3 3" xfId="27745"/>
    <cellStyle name="Normal 4 2 2 3 3 2" xfId="27746"/>
    <cellStyle name="Normal 4 2 2 3 4" xfId="27747"/>
    <cellStyle name="Normal 4 2 2 3 4 2" xfId="27748"/>
    <cellStyle name="Normal 4 2 2 3 5" xfId="27749"/>
    <cellStyle name="Normal 4 2 2 3 5 2" xfId="27750"/>
    <cellStyle name="Normal 4 2 2 3 6" xfId="27751"/>
    <cellStyle name="Normal 4 2 2 3 6 2" xfId="27752"/>
    <cellStyle name="Normal 4 2 2 3 7" xfId="27753"/>
    <cellStyle name="Normal 4 2 2 3 7 2" xfId="27754"/>
    <cellStyle name="Normal 4 2 2 3 8" xfId="27755"/>
    <cellStyle name="Normal 4 2 2 3 8 2" xfId="27756"/>
    <cellStyle name="Normal 4 2 2 3 9" xfId="27757"/>
    <cellStyle name="Normal 4 2 2 3 9 2" xfId="27758"/>
    <cellStyle name="Normal 4 2 2 4" xfId="27759"/>
    <cellStyle name="Normal 4 2 2 4 2" xfId="27760"/>
    <cellStyle name="Normal 4 2 2 5" xfId="27761"/>
    <cellStyle name="Normal 4 2 2 5 2" xfId="27762"/>
    <cellStyle name="Normal 4 2 2 6" xfId="27763"/>
    <cellStyle name="Normal 4 2 2 6 2" xfId="27764"/>
    <cellStyle name="Normal 4 2 2 7" xfId="27765"/>
    <cellStyle name="Normal 4 2 2 7 2" xfId="27766"/>
    <cellStyle name="Normal 4 2 2 8" xfId="27767"/>
    <cellStyle name="Normal 4 2 2 8 2" xfId="27768"/>
    <cellStyle name="Normal 4 2 2 9" xfId="27769"/>
    <cellStyle name="Normal 4 2 2 9 2" xfId="27770"/>
    <cellStyle name="Normal 4 2 20" xfId="42051"/>
    <cellStyle name="Normal 4 2 3" xfId="27771"/>
    <cellStyle name="Normal 4 2 3 10" xfId="27772"/>
    <cellStyle name="Normal 4 2 3 10 2" xfId="27773"/>
    <cellStyle name="Normal 4 2 3 11" xfId="27774"/>
    <cellStyle name="Normal 4 2 3 11 2" xfId="27775"/>
    <cellStyle name="Normal 4 2 3 12" xfId="27776"/>
    <cellStyle name="Normal 4 2 3 12 2" xfId="27777"/>
    <cellStyle name="Normal 4 2 3 13" xfId="27778"/>
    <cellStyle name="Normal 4 2 3 2" xfId="27779"/>
    <cellStyle name="Normal 4 2 3 2 10" xfId="27780"/>
    <cellStyle name="Normal 4 2 3 2 10 2" xfId="27781"/>
    <cellStyle name="Normal 4 2 3 2 11" xfId="27782"/>
    <cellStyle name="Normal 4 2 3 2 11 2" xfId="27783"/>
    <cellStyle name="Normal 4 2 3 2 12" xfId="27784"/>
    <cellStyle name="Normal 4 2 3 2 2" xfId="27785"/>
    <cellStyle name="Normal 4 2 3 2 2 10" xfId="27786"/>
    <cellStyle name="Normal 4 2 3 2 2 10 2" xfId="27787"/>
    <cellStyle name="Normal 4 2 3 2 2 11" xfId="27788"/>
    <cellStyle name="Normal 4 2 3 2 2 2" xfId="27789"/>
    <cellStyle name="Normal 4 2 3 2 2 2 2" xfId="27790"/>
    <cellStyle name="Normal 4 2 3 2 2 3" xfId="27791"/>
    <cellStyle name="Normal 4 2 3 2 2 3 2" xfId="27792"/>
    <cellStyle name="Normal 4 2 3 2 2 4" xfId="27793"/>
    <cellStyle name="Normal 4 2 3 2 2 4 2" xfId="27794"/>
    <cellStyle name="Normal 4 2 3 2 2 5" xfId="27795"/>
    <cellStyle name="Normal 4 2 3 2 2 5 2" xfId="27796"/>
    <cellStyle name="Normal 4 2 3 2 2 6" xfId="27797"/>
    <cellStyle name="Normal 4 2 3 2 2 6 2" xfId="27798"/>
    <cellStyle name="Normal 4 2 3 2 2 7" xfId="27799"/>
    <cellStyle name="Normal 4 2 3 2 2 7 2" xfId="27800"/>
    <cellStyle name="Normal 4 2 3 2 2 8" xfId="27801"/>
    <cellStyle name="Normal 4 2 3 2 2 8 2" xfId="27802"/>
    <cellStyle name="Normal 4 2 3 2 2 9" xfId="27803"/>
    <cellStyle name="Normal 4 2 3 2 2 9 2" xfId="27804"/>
    <cellStyle name="Normal 4 2 3 2 3" xfId="27805"/>
    <cellStyle name="Normal 4 2 3 2 3 2" xfId="27806"/>
    <cellStyle name="Normal 4 2 3 2 4" xfId="27807"/>
    <cellStyle name="Normal 4 2 3 2 4 2" xfId="27808"/>
    <cellStyle name="Normal 4 2 3 2 5" xfId="27809"/>
    <cellStyle name="Normal 4 2 3 2 5 2" xfId="27810"/>
    <cellStyle name="Normal 4 2 3 2 6" xfId="27811"/>
    <cellStyle name="Normal 4 2 3 2 6 2" xfId="27812"/>
    <cellStyle name="Normal 4 2 3 2 7" xfId="27813"/>
    <cellStyle name="Normal 4 2 3 2 7 2" xfId="27814"/>
    <cellStyle name="Normal 4 2 3 2 8" xfId="27815"/>
    <cellStyle name="Normal 4 2 3 2 8 2" xfId="27816"/>
    <cellStyle name="Normal 4 2 3 2 9" xfId="27817"/>
    <cellStyle name="Normal 4 2 3 2 9 2" xfId="27818"/>
    <cellStyle name="Normal 4 2 3 3" xfId="27819"/>
    <cellStyle name="Normal 4 2 3 3 10" xfId="27820"/>
    <cellStyle name="Normal 4 2 3 3 10 2" xfId="27821"/>
    <cellStyle name="Normal 4 2 3 3 11" xfId="27822"/>
    <cellStyle name="Normal 4 2 3 3 2" xfId="27823"/>
    <cellStyle name="Normal 4 2 3 3 2 2" xfId="27824"/>
    <cellStyle name="Normal 4 2 3 3 3" xfId="27825"/>
    <cellStyle name="Normal 4 2 3 3 3 2" xfId="27826"/>
    <cellStyle name="Normal 4 2 3 3 4" xfId="27827"/>
    <cellStyle name="Normal 4 2 3 3 4 2" xfId="27828"/>
    <cellStyle name="Normal 4 2 3 3 5" xfId="27829"/>
    <cellStyle name="Normal 4 2 3 3 5 2" xfId="27830"/>
    <cellStyle name="Normal 4 2 3 3 6" xfId="27831"/>
    <cellStyle name="Normal 4 2 3 3 6 2" xfId="27832"/>
    <cellStyle name="Normal 4 2 3 3 7" xfId="27833"/>
    <cellStyle name="Normal 4 2 3 3 7 2" xfId="27834"/>
    <cellStyle name="Normal 4 2 3 3 8" xfId="27835"/>
    <cellStyle name="Normal 4 2 3 3 8 2" xfId="27836"/>
    <cellStyle name="Normal 4 2 3 3 9" xfId="27837"/>
    <cellStyle name="Normal 4 2 3 3 9 2" xfId="27838"/>
    <cellStyle name="Normal 4 2 3 4" xfId="27839"/>
    <cellStyle name="Normal 4 2 3 4 2" xfId="27840"/>
    <cellStyle name="Normal 4 2 3 5" xfId="27841"/>
    <cellStyle name="Normal 4 2 3 5 2" xfId="27842"/>
    <cellStyle name="Normal 4 2 3 6" xfId="27843"/>
    <cellStyle name="Normal 4 2 3 6 2" xfId="27844"/>
    <cellStyle name="Normal 4 2 3 7" xfId="27845"/>
    <cellStyle name="Normal 4 2 3 7 2" xfId="27846"/>
    <cellStyle name="Normal 4 2 3 8" xfId="27847"/>
    <cellStyle name="Normal 4 2 3 8 2" xfId="27848"/>
    <cellStyle name="Normal 4 2 3 9" xfId="27849"/>
    <cellStyle name="Normal 4 2 3 9 2" xfId="27850"/>
    <cellStyle name="Normal 4 2 4" xfId="27851"/>
    <cellStyle name="Normal 4 2 4 10" xfId="27852"/>
    <cellStyle name="Normal 4 2 4 10 2" xfId="27853"/>
    <cellStyle name="Normal 4 2 4 11" xfId="27854"/>
    <cellStyle name="Normal 4 2 4 11 2" xfId="27855"/>
    <cellStyle name="Normal 4 2 4 12" xfId="27856"/>
    <cellStyle name="Normal 4 2 4 12 2" xfId="27857"/>
    <cellStyle name="Normal 4 2 4 13" xfId="27858"/>
    <cellStyle name="Normal 4 2 4 2" xfId="27859"/>
    <cellStyle name="Normal 4 2 4 2 10" xfId="27860"/>
    <cellStyle name="Normal 4 2 4 2 10 2" xfId="27861"/>
    <cellStyle name="Normal 4 2 4 2 11" xfId="27862"/>
    <cellStyle name="Normal 4 2 4 2 11 2" xfId="27863"/>
    <cellStyle name="Normal 4 2 4 2 12" xfId="27864"/>
    <cellStyle name="Normal 4 2 4 2 2" xfId="27865"/>
    <cellStyle name="Normal 4 2 4 2 2 10" xfId="27866"/>
    <cellStyle name="Normal 4 2 4 2 2 10 2" xfId="27867"/>
    <cellStyle name="Normal 4 2 4 2 2 11" xfId="27868"/>
    <cellStyle name="Normal 4 2 4 2 2 2" xfId="27869"/>
    <cellStyle name="Normal 4 2 4 2 2 2 2" xfId="27870"/>
    <cellStyle name="Normal 4 2 4 2 2 3" xfId="27871"/>
    <cellStyle name="Normal 4 2 4 2 2 3 2" xfId="27872"/>
    <cellStyle name="Normal 4 2 4 2 2 4" xfId="27873"/>
    <cellStyle name="Normal 4 2 4 2 2 4 2" xfId="27874"/>
    <cellStyle name="Normal 4 2 4 2 2 5" xfId="27875"/>
    <cellStyle name="Normal 4 2 4 2 2 5 2" xfId="27876"/>
    <cellStyle name="Normal 4 2 4 2 2 6" xfId="27877"/>
    <cellStyle name="Normal 4 2 4 2 2 6 2" xfId="27878"/>
    <cellStyle name="Normal 4 2 4 2 2 7" xfId="27879"/>
    <cellStyle name="Normal 4 2 4 2 2 7 2" xfId="27880"/>
    <cellStyle name="Normal 4 2 4 2 2 8" xfId="27881"/>
    <cellStyle name="Normal 4 2 4 2 2 8 2" xfId="27882"/>
    <cellStyle name="Normal 4 2 4 2 2 9" xfId="27883"/>
    <cellStyle name="Normal 4 2 4 2 2 9 2" xfId="27884"/>
    <cellStyle name="Normal 4 2 4 2 3" xfId="27885"/>
    <cellStyle name="Normal 4 2 4 2 3 2" xfId="27886"/>
    <cellStyle name="Normal 4 2 4 2 4" xfId="27887"/>
    <cellStyle name="Normal 4 2 4 2 4 2" xfId="27888"/>
    <cellStyle name="Normal 4 2 4 2 5" xfId="27889"/>
    <cellStyle name="Normal 4 2 4 2 5 2" xfId="27890"/>
    <cellStyle name="Normal 4 2 4 2 6" xfId="27891"/>
    <cellStyle name="Normal 4 2 4 2 6 2" xfId="27892"/>
    <cellStyle name="Normal 4 2 4 2 7" xfId="27893"/>
    <cellStyle name="Normal 4 2 4 2 7 2" xfId="27894"/>
    <cellStyle name="Normal 4 2 4 2 8" xfId="27895"/>
    <cellStyle name="Normal 4 2 4 2 8 2" xfId="27896"/>
    <cellStyle name="Normal 4 2 4 2 9" xfId="27897"/>
    <cellStyle name="Normal 4 2 4 2 9 2" xfId="27898"/>
    <cellStyle name="Normal 4 2 4 3" xfId="27899"/>
    <cellStyle name="Normal 4 2 4 3 10" xfId="27900"/>
    <cellStyle name="Normal 4 2 4 3 10 2" xfId="27901"/>
    <cellStyle name="Normal 4 2 4 3 11" xfId="27902"/>
    <cellStyle name="Normal 4 2 4 3 2" xfId="27903"/>
    <cellStyle name="Normal 4 2 4 3 2 2" xfId="27904"/>
    <cellStyle name="Normal 4 2 4 3 3" xfId="27905"/>
    <cellStyle name="Normal 4 2 4 3 3 2" xfId="27906"/>
    <cellStyle name="Normal 4 2 4 3 4" xfId="27907"/>
    <cellStyle name="Normal 4 2 4 3 4 2" xfId="27908"/>
    <cellStyle name="Normal 4 2 4 3 5" xfId="27909"/>
    <cellStyle name="Normal 4 2 4 3 5 2" xfId="27910"/>
    <cellStyle name="Normal 4 2 4 3 6" xfId="27911"/>
    <cellStyle name="Normal 4 2 4 3 6 2" xfId="27912"/>
    <cellStyle name="Normal 4 2 4 3 7" xfId="27913"/>
    <cellStyle name="Normal 4 2 4 3 7 2" xfId="27914"/>
    <cellStyle name="Normal 4 2 4 3 8" xfId="27915"/>
    <cellStyle name="Normal 4 2 4 3 8 2" xfId="27916"/>
    <cellStyle name="Normal 4 2 4 3 9" xfId="27917"/>
    <cellStyle name="Normal 4 2 4 3 9 2" xfId="27918"/>
    <cellStyle name="Normal 4 2 4 4" xfId="27919"/>
    <cellStyle name="Normal 4 2 4 4 2" xfId="27920"/>
    <cellStyle name="Normal 4 2 4 5" xfId="27921"/>
    <cellStyle name="Normal 4 2 4 5 2" xfId="27922"/>
    <cellStyle name="Normal 4 2 4 6" xfId="27923"/>
    <cellStyle name="Normal 4 2 4 6 2" xfId="27924"/>
    <cellStyle name="Normal 4 2 4 7" xfId="27925"/>
    <cellStyle name="Normal 4 2 4 7 2" xfId="27926"/>
    <cellStyle name="Normal 4 2 4 8" xfId="27927"/>
    <cellStyle name="Normal 4 2 4 8 2" xfId="27928"/>
    <cellStyle name="Normal 4 2 4 9" xfId="27929"/>
    <cellStyle name="Normal 4 2 4 9 2" xfId="27930"/>
    <cellStyle name="Normal 4 2 5" xfId="27931"/>
    <cellStyle name="Normal 4 2 5 10" xfId="27932"/>
    <cellStyle name="Normal 4 2 5 10 2" xfId="27933"/>
    <cellStyle name="Normal 4 2 5 11" xfId="27934"/>
    <cellStyle name="Normal 4 2 5 11 2" xfId="27935"/>
    <cellStyle name="Normal 4 2 5 12" xfId="27936"/>
    <cellStyle name="Normal 4 2 5 12 2" xfId="27937"/>
    <cellStyle name="Normal 4 2 5 13" xfId="27938"/>
    <cellStyle name="Normal 4 2 5 2" xfId="27939"/>
    <cellStyle name="Normal 4 2 5 2 10" xfId="27940"/>
    <cellStyle name="Normal 4 2 5 2 10 2" xfId="27941"/>
    <cellStyle name="Normal 4 2 5 2 11" xfId="27942"/>
    <cellStyle name="Normal 4 2 5 2 11 2" xfId="27943"/>
    <cellStyle name="Normal 4 2 5 2 12" xfId="27944"/>
    <cellStyle name="Normal 4 2 5 2 2" xfId="27945"/>
    <cellStyle name="Normal 4 2 5 2 2 10" xfId="27946"/>
    <cellStyle name="Normal 4 2 5 2 2 10 2" xfId="27947"/>
    <cellStyle name="Normal 4 2 5 2 2 11" xfId="27948"/>
    <cellStyle name="Normal 4 2 5 2 2 2" xfId="27949"/>
    <cellStyle name="Normal 4 2 5 2 2 2 2" xfId="27950"/>
    <cellStyle name="Normal 4 2 5 2 2 3" xfId="27951"/>
    <cellStyle name="Normal 4 2 5 2 2 3 2" xfId="27952"/>
    <cellStyle name="Normal 4 2 5 2 2 4" xfId="27953"/>
    <cellStyle name="Normal 4 2 5 2 2 4 2" xfId="27954"/>
    <cellStyle name="Normal 4 2 5 2 2 5" xfId="27955"/>
    <cellStyle name="Normal 4 2 5 2 2 5 2" xfId="27956"/>
    <cellStyle name="Normal 4 2 5 2 2 6" xfId="27957"/>
    <cellStyle name="Normal 4 2 5 2 2 6 2" xfId="27958"/>
    <cellStyle name="Normal 4 2 5 2 2 7" xfId="27959"/>
    <cellStyle name="Normal 4 2 5 2 2 7 2" xfId="27960"/>
    <cellStyle name="Normal 4 2 5 2 2 8" xfId="27961"/>
    <cellStyle name="Normal 4 2 5 2 2 8 2" xfId="27962"/>
    <cellStyle name="Normal 4 2 5 2 2 9" xfId="27963"/>
    <cellStyle name="Normal 4 2 5 2 2 9 2" xfId="27964"/>
    <cellStyle name="Normal 4 2 5 2 3" xfId="27965"/>
    <cellStyle name="Normal 4 2 5 2 3 2" xfId="27966"/>
    <cellStyle name="Normal 4 2 5 2 4" xfId="27967"/>
    <cellStyle name="Normal 4 2 5 2 4 2" xfId="27968"/>
    <cellStyle name="Normal 4 2 5 2 5" xfId="27969"/>
    <cellStyle name="Normal 4 2 5 2 5 2" xfId="27970"/>
    <cellStyle name="Normal 4 2 5 2 6" xfId="27971"/>
    <cellStyle name="Normal 4 2 5 2 6 2" xfId="27972"/>
    <cellStyle name="Normal 4 2 5 2 7" xfId="27973"/>
    <cellStyle name="Normal 4 2 5 2 7 2" xfId="27974"/>
    <cellStyle name="Normal 4 2 5 2 8" xfId="27975"/>
    <cellStyle name="Normal 4 2 5 2 8 2" xfId="27976"/>
    <cellStyle name="Normal 4 2 5 2 9" xfId="27977"/>
    <cellStyle name="Normal 4 2 5 2 9 2" xfId="27978"/>
    <cellStyle name="Normal 4 2 5 3" xfId="27979"/>
    <cellStyle name="Normal 4 2 5 3 10" xfId="27980"/>
    <cellStyle name="Normal 4 2 5 3 10 2" xfId="27981"/>
    <cellStyle name="Normal 4 2 5 3 11" xfId="27982"/>
    <cellStyle name="Normal 4 2 5 3 2" xfId="27983"/>
    <cellStyle name="Normal 4 2 5 3 2 2" xfId="27984"/>
    <cellStyle name="Normal 4 2 5 3 3" xfId="27985"/>
    <cellStyle name="Normal 4 2 5 3 3 2" xfId="27986"/>
    <cellStyle name="Normal 4 2 5 3 4" xfId="27987"/>
    <cellStyle name="Normal 4 2 5 3 4 2" xfId="27988"/>
    <cellStyle name="Normal 4 2 5 3 5" xfId="27989"/>
    <cellStyle name="Normal 4 2 5 3 5 2" xfId="27990"/>
    <cellStyle name="Normal 4 2 5 3 6" xfId="27991"/>
    <cellStyle name="Normal 4 2 5 3 6 2" xfId="27992"/>
    <cellStyle name="Normal 4 2 5 3 7" xfId="27993"/>
    <cellStyle name="Normal 4 2 5 3 7 2" xfId="27994"/>
    <cellStyle name="Normal 4 2 5 3 8" xfId="27995"/>
    <cellStyle name="Normal 4 2 5 3 8 2" xfId="27996"/>
    <cellStyle name="Normal 4 2 5 3 9" xfId="27997"/>
    <cellStyle name="Normal 4 2 5 3 9 2" xfId="27998"/>
    <cellStyle name="Normal 4 2 5 4" xfId="27999"/>
    <cellStyle name="Normal 4 2 5 4 2" xfId="28000"/>
    <cellStyle name="Normal 4 2 5 5" xfId="28001"/>
    <cellStyle name="Normal 4 2 5 5 2" xfId="28002"/>
    <cellStyle name="Normal 4 2 5 6" xfId="28003"/>
    <cellStyle name="Normal 4 2 5 6 2" xfId="28004"/>
    <cellStyle name="Normal 4 2 5 7" xfId="28005"/>
    <cellStyle name="Normal 4 2 5 7 2" xfId="28006"/>
    <cellStyle name="Normal 4 2 5 8" xfId="28007"/>
    <cellStyle name="Normal 4 2 5 8 2" xfId="28008"/>
    <cellStyle name="Normal 4 2 5 9" xfId="28009"/>
    <cellStyle name="Normal 4 2 5 9 2" xfId="28010"/>
    <cellStyle name="Normal 4 2 6" xfId="28011"/>
    <cellStyle name="Normal 4 2 6 10" xfId="28012"/>
    <cellStyle name="Normal 4 2 6 10 2" xfId="28013"/>
    <cellStyle name="Normal 4 2 6 11" xfId="28014"/>
    <cellStyle name="Normal 4 2 6 11 2" xfId="28015"/>
    <cellStyle name="Normal 4 2 6 12" xfId="28016"/>
    <cellStyle name="Normal 4 2 6 2" xfId="28017"/>
    <cellStyle name="Normal 4 2 6 2 10" xfId="28018"/>
    <cellStyle name="Normal 4 2 6 2 10 2" xfId="28019"/>
    <cellStyle name="Normal 4 2 6 2 11" xfId="28020"/>
    <cellStyle name="Normal 4 2 6 2 2" xfId="28021"/>
    <cellStyle name="Normal 4 2 6 2 2 2" xfId="28022"/>
    <cellStyle name="Normal 4 2 6 2 3" xfId="28023"/>
    <cellStyle name="Normal 4 2 6 2 3 2" xfId="28024"/>
    <cellStyle name="Normal 4 2 6 2 4" xfId="28025"/>
    <cellStyle name="Normal 4 2 6 2 4 2" xfId="28026"/>
    <cellStyle name="Normal 4 2 6 2 5" xfId="28027"/>
    <cellStyle name="Normal 4 2 6 2 5 2" xfId="28028"/>
    <cellStyle name="Normal 4 2 6 2 6" xfId="28029"/>
    <cellStyle name="Normal 4 2 6 2 6 2" xfId="28030"/>
    <cellStyle name="Normal 4 2 6 2 7" xfId="28031"/>
    <cellStyle name="Normal 4 2 6 2 7 2" xfId="28032"/>
    <cellStyle name="Normal 4 2 6 2 8" xfId="28033"/>
    <cellStyle name="Normal 4 2 6 2 8 2" xfId="28034"/>
    <cellStyle name="Normal 4 2 6 2 9" xfId="28035"/>
    <cellStyle name="Normal 4 2 6 2 9 2" xfId="28036"/>
    <cellStyle name="Normal 4 2 6 3" xfId="28037"/>
    <cellStyle name="Normal 4 2 6 3 2" xfId="28038"/>
    <cellStyle name="Normal 4 2 6 4" xfId="28039"/>
    <cellStyle name="Normal 4 2 6 4 2" xfId="28040"/>
    <cellStyle name="Normal 4 2 6 5" xfId="28041"/>
    <cellStyle name="Normal 4 2 6 5 2" xfId="28042"/>
    <cellStyle name="Normal 4 2 6 6" xfId="28043"/>
    <cellStyle name="Normal 4 2 6 6 2" xfId="28044"/>
    <cellStyle name="Normal 4 2 6 7" xfId="28045"/>
    <cellStyle name="Normal 4 2 6 7 2" xfId="28046"/>
    <cellStyle name="Normal 4 2 6 8" xfId="28047"/>
    <cellStyle name="Normal 4 2 6 8 2" xfId="28048"/>
    <cellStyle name="Normal 4 2 6 9" xfId="28049"/>
    <cellStyle name="Normal 4 2 6 9 2" xfId="28050"/>
    <cellStyle name="Normal 4 2 7" xfId="28051"/>
    <cellStyle name="Normal 4 2 7 10" xfId="28052"/>
    <cellStyle name="Normal 4 2 7 10 2" xfId="28053"/>
    <cellStyle name="Normal 4 2 7 11" xfId="28054"/>
    <cellStyle name="Normal 4 2 7 2" xfId="28055"/>
    <cellStyle name="Normal 4 2 7 2 2" xfId="28056"/>
    <cellStyle name="Normal 4 2 7 3" xfId="28057"/>
    <cellStyle name="Normal 4 2 7 3 2" xfId="28058"/>
    <cellStyle name="Normal 4 2 7 4" xfId="28059"/>
    <cellStyle name="Normal 4 2 7 4 2" xfId="28060"/>
    <cellStyle name="Normal 4 2 7 5" xfId="28061"/>
    <cellStyle name="Normal 4 2 7 5 2" xfId="28062"/>
    <cellStyle name="Normal 4 2 7 6" xfId="28063"/>
    <cellStyle name="Normal 4 2 7 6 2" xfId="28064"/>
    <cellStyle name="Normal 4 2 7 7" xfId="28065"/>
    <cellStyle name="Normal 4 2 7 7 2" xfId="28066"/>
    <cellStyle name="Normal 4 2 7 8" xfId="28067"/>
    <cellStyle name="Normal 4 2 7 8 2" xfId="28068"/>
    <cellStyle name="Normal 4 2 7 9" xfId="28069"/>
    <cellStyle name="Normal 4 2 7 9 2" xfId="28070"/>
    <cellStyle name="Normal 4 2 8" xfId="28071"/>
    <cellStyle name="Normal 4 2 8 2" xfId="28072"/>
    <cellStyle name="Normal 4 2 9" xfId="28073"/>
    <cellStyle name="Normal 4 2 9 2" xfId="28074"/>
    <cellStyle name="Normal 4 20" xfId="28075"/>
    <cellStyle name="Normal 4 21" xfId="28076"/>
    <cellStyle name="Normal 4 22" xfId="42052"/>
    <cellStyle name="Normal 4 3" xfId="28077"/>
    <cellStyle name="Normal 4 3 10" xfId="28078"/>
    <cellStyle name="Normal 4 3 10 2" xfId="28079"/>
    <cellStyle name="Normal 4 3 11" xfId="28080"/>
    <cellStyle name="Normal 4 3 11 2" xfId="28081"/>
    <cellStyle name="Normal 4 3 12" xfId="28082"/>
    <cellStyle name="Normal 4 3 12 2" xfId="28083"/>
    <cellStyle name="Normal 4 3 13" xfId="28084"/>
    <cellStyle name="Normal 4 3 2" xfId="28085"/>
    <cellStyle name="Normal 4 3 2 10" xfId="28086"/>
    <cellStyle name="Normal 4 3 2 10 2" xfId="28087"/>
    <cellStyle name="Normal 4 3 2 11" xfId="28088"/>
    <cellStyle name="Normal 4 3 2 11 2" xfId="28089"/>
    <cellStyle name="Normal 4 3 2 12" xfId="28090"/>
    <cellStyle name="Normal 4 3 2 2" xfId="28091"/>
    <cellStyle name="Normal 4 3 2 2 10" xfId="28092"/>
    <cellStyle name="Normal 4 3 2 2 10 2" xfId="28093"/>
    <cellStyle name="Normal 4 3 2 2 11" xfId="28094"/>
    <cellStyle name="Normal 4 3 2 2 2" xfId="28095"/>
    <cellStyle name="Normal 4 3 2 2 2 2" xfId="28096"/>
    <cellStyle name="Normal 4 3 2 2 3" xfId="28097"/>
    <cellStyle name="Normal 4 3 2 2 3 2" xfId="28098"/>
    <cellStyle name="Normal 4 3 2 2 4" xfId="28099"/>
    <cellStyle name="Normal 4 3 2 2 4 2" xfId="28100"/>
    <cellStyle name="Normal 4 3 2 2 5" xfId="28101"/>
    <cellStyle name="Normal 4 3 2 2 5 2" xfId="28102"/>
    <cellStyle name="Normal 4 3 2 2 6" xfId="28103"/>
    <cellStyle name="Normal 4 3 2 2 6 2" xfId="28104"/>
    <cellStyle name="Normal 4 3 2 2 7" xfId="28105"/>
    <cellStyle name="Normal 4 3 2 2 7 2" xfId="28106"/>
    <cellStyle name="Normal 4 3 2 2 8" xfId="28107"/>
    <cellStyle name="Normal 4 3 2 2 8 2" xfId="28108"/>
    <cellStyle name="Normal 4 3 2 2 9" xfId="28109"/>
    <cellStyle name="Normal 4 3 2 2 9 2" xfId="28110"/>
    <cellStyle name="Normal 4 3 2 3" xfId="28111"/>
    <cellStyle name="Normal 4 3 2 3 2" xfId="28112"/>
    <cellStyle name="Normal 4 3 2 4" xfId="28113"/>
    <cellStyle name="Normal 4 3 2 4 2" xfId="28114"/>
    <cellStyle name="Normal 4 3 2 5" xfId="28115"/>
    <cellStyle name="Normal 4 3 2 5 2" xfId="28116"/>
    <cellStyle name="Normal 4 3 2 6" xfId="28117"/>
    <cellStyle name="Normal 4 3 2 6 2" xfId="28118"/>
    <cellStyle name="Normal 4 3 2 7" xfId="28119"/>
    <cellStyle name="Normal 4 3 2 7 2" xfId="28120"/>
    <cellStyle name="Normal 4 3 2 8" xfId="28121"/>
    <cellStyle name="Normal 4 3 2 8 2" xfId="28122"/>
    <cellStyle name="Normal 4 3 2 9" xfId="28123"/>
    <cellStyle name="Normal 4 3 2 9 2" xfId="28124"/>
    <cellStyle name="Normal 4 3 3" xfId="28125"/>
    <cellStyle name="Normal 4 3 3 10" xfId="28126"/>
    <cellStyle name="Normal 4 3 3 10 2" xfId="28127"/>
    <cellStyle name="Normal 4 3 3 11" xfId="28128"/>
    <cellStyle name="Normal 4 3 3 2" xfId="28129"/>
    <cellStyle name="Normal 4 3 3 2 2" xfId="28130"/>
    <cellStyle name="Normal 4 3 3 3" xfId="28131"/>
    <cellStyle name="Normal 4 3 3 3 2" xfId="28132"/>
    <cellStyle name="Normal 4 3 3 4" xfId="28133"/>
    <cellStyle name="Normal 4 3 3 4 2" xfId="28134"/>
    <cellStyle name="Normal 4 3 3 5" xfId="28135"/>
    <cellStyle name="Normal 4 3 3 5 2" xfId="28136"/>
    <cellStyle name="Normal 4 3 3 6" xfId="28137"/>
    <cellStyle name="Normal 4 3 3 6 2" xfId="28138"/>
    <cellStyle name="Normal 4 3 3 7" xfId="28139"/>
    <cellStyle name="Normal 4 3 3 7 2" xfId="28140"/>
    <cellStyle name="Normal 4 3 3 8" xfId="28141"/>
    <cellStyle name="Normal 4 3 3 8 2" xfId="28142"/>
    <cellStyle name="Normal 4 3 3 9" xfId="28143"/>
    <cellStyle name="Normal 4 3 3 9 2" xfId="28144"/>
    <cellStyle name="Normal 4 3 4" xfId="28145"/>
    <cellStyle name="Normal 4 3 4 2" xfId="28146"/>
    <cellStyle name="Normal 4 3 5" xfId="28147"/>
    <cellStyle name="Normal 4 3 5 2" xfId="28148"/>
    <cellStyle name="Normal 4 3 6" xfId="28149"/>
    <cellStyle name="Normal 4 3 6 2" xfId="28150"/>
    <cellStyle name="Normal 4 3 7" xfId="28151"/>
    <cellStyle name="Normal 4 3 7 2" xfId="28152"/>
    <cellStyle name="Normal 4 3 8" xfId="28153"/>
    <cellStyle name="Normal 4 3 8 2" xfId="28154"/>
    <cellStyle name="Normal 4 3 9" xfId="28155"/>
    <cellStyle name="Normal 4 3 9 2" xfId="28156"/>
    <cellStyle name="Normal 4 4" xfId="28157"/>
    <cellStyle name="Normal 4 4 10" xfId="28158"/>
    <cellStyle name="Normal 4 4 10 2" xfId="28159"/>
    <cellStyle name="Normal 4 4 11" xfId="28160"/>
    <cellStyle name="Normal 4 4 11 2" xfId="28161"/>
    <cellStyle name="Normal 4 4 12" xfId="28162"/>
    <cellStyle name="Normal 4 4 12 2" xfId="28163"/>
    <cellStyle name="Normal 4 4 13" xfId="28164"/>
    <cellStyle name="Normal 4 4 2" xfId="28165"/>
    <cellStyle name="Normal 4 4 2 10" xfId="28166"/>
    <cellStyle name="Normal 4 4 2 10 2" xfId="28167"/>
    <cellStyle name="Normal 4 4 2 11" xfId="28168"/>
    <cellStyle name="Normal 4 4 2 11 2" xfId="28169"/>
    <cellStyle name="Normal 4 4 2 12" xfId="28170"/>
    <cellStyle name="Normal 4 4 2 2" xfId="28171"/>
    <cellStyle name="Normal 4 4 2 2 10" xfId="28172"/>
    <cellStyle name="Normal 4 4 2 2 10 2" xfId="28173"/>
    <cellStyle name="Normal 4 4 2 2 11" xfId="28174"/>
    <cellStyle name="Normal 4 4 2 2 2" xfId="28175"/>
    <cellStyle name="Normal 4 4 2 2 2 2" xfId="28176"/>
    <cellStyle name="Normal 4 4 2 2 3" xfId="28177"/>
    <cellStyle name="Normal 4 4 2 2 3 2" xfId="28178"/>
    <cellStyle name="Normal 4 4 2 2 4" xfId="28179"/>
    <cellStyle name="Normal 4 4 2 2 4 2" xfId="28180"/>
    <cellStyle name="Normal 4 4 2 2 5" xfId="28181"/>
    <cellStyle name="Normal 4 4 2 2 5 2" xfId="28182"/>
    <cellStyle name="Normal 4 4 2 2 6" xfId="28183"/>
    <cellStyle name="Normal 4 4 2 2 6 2" xfId="28184"/>
    <cellStyle name="Normal 4 4 2 2 7" xfId="28185"/>
    <cellStyle name="Normal 4 4 2 2 7 2" xfId="28186"/>
    <cellStyle name="Normal 4 4 2 2 8" xfId="28187"/>
    <cellStyle name="Normal 4 4 2 2 8 2" xfId="28188"/>
    <cellStyle name="Normal 4 4 2 2 9" xfId="28189"/>
    <cellStyle name="Normal 4 4 2 2 9 2" xfId="28190"/>
    <cellStyle name="Normal 4 4 2 3" xfId="28191"/>
    <cellStyle name="Normal 4 4 2 3 2" xfId="28192"/>
    <cellStyle name="Normal 4 4 2 4" xfId="28193"/>
    <cellStyle name="Normal 4 4 2 4 2" xfId="28194"/>
    <cellStyle name="Normal 4 4 2 5" xfId="28195"/>
    <cellStyle name="Normal 4 4 2 5 2" xfId="28196"/>
    <cellStyle name="Normal 4 4 2 6" xfId="28197"/>
    <cellStyle name="Normal 4 4 2 6 2" xfId="28198"/>
    <cellStyle name="Normal 4 4 2 7" xfId="28199"/>
    <cellStyle name="Normal 4 4 2 7 2" xfId="28200"/>
    <cellStyle name="Normal 4 4 2 8" xfId="28201"/>
    <cellStyle name="Normal 4 4 2 8 2" xfId="28202"/>
    <cellStyle name="Normal 4 4 2 9" xfId="28203"/>
    <cellStyle name="Normal 4 4 2 9 2" xfId="28204"/>
    <cellStyle name="Normal 4 4 3" xfId="28205"/>
    <cellStyle name="Normal 4 4 3 10" xfId="28206"/>
    <cellStyle name="Normal 4 4 3 10 2" xfId="28207"/>
    <cellStyle name="Normal 4 4 3 11" xfId="28208"/>
    <cellStyle name="Normal 4 4 3 2" xfId="28209"/>
    <cellStyle name="Normal 4 4 3 2 2" xfId="28210"/>
    <cellStyle name="Normal 4 4 3 3" xfId="28211"/>
    <cellStyle name="Normal 4 4 3 3 2" xfId="28212"/>
    <cellStyle name="Normal 4 4 3 4" xfId="28213"/>
    <cellStyle name="Normal 4 4 3 4 2" xfId="28214"/>
    <cellStyle name="Normal 4 4 3 5" xfId="28215"/>
    <cellStyle name="Normal 4 4 3 5 2" xfId="28216"/>
    <cellStyle name="Normal 4 4 3 6" xfId="28217"/>
    <cellStyle name="Normal 4 4 3 6 2" xfId="28218"/>
    <cellStyle name="Normal 4 4 3 7" xfId="28219"/>
    <cellStyle name="Normal 4 4 3 7 2" xfId="28220"/>
    <cellStyle name="Normal 4 4 3 8" xfId="28221"/>
    <cellStyle name="Normal 4 4 3 8 2" xfId="28222"/>
    <cellStyle name="Normal 4 4 3 9" xfId="28223"/>
    <cellStyle name="Normal 4 4 3 9 2" xfId="28224"/>
    <cellStyle name="Normal 4 4 4" xfId="28225"/>
    <cellStyle name="Normal 4 4 4 2" xfId="28226"/>
    <cellStyle name="Normal 4 4 5" xfId="28227"/>
    <cellStyle name="Normal 4 4 5 2" xfId="28228"/>
    <cellStyle name="Normal 4 4 6" xfId="28229"/>
    <cellStyle name="Normal 4 4 6 2" xfId="28230"/>
    <cellStyle name="Normal 4 4 7" xfId="28231"/>
    <cellStyle name="Normal 4 4 7 2" xfId="28232"/>
    <cellStyle name="Normal 4 4 8" xfId="28233"/>
    <cellStyle name="Normal 4 4 8 2" xfId="28234"/>
    <cellStyle name="Normal 4 4 9" xfId="28235"/>
    <cellStyle name="Normal 4 4 9 2" xfId="28236"/>
    <cellStyle name="Normal 4 5" xfId="28237"/>
    <cellStyle name="Normal 4 5 10" xfId="28238"/>
    <cellStyle name="Normal 4 5 10 2" xfId="28239"/>
    <cellStyle name="Normal 4 5 11" xfId="28240"/>
    <cellStyle name="Normal 4 5 11 2" xfId="28241"/>
    <cellStyle name="Normal 4 5 12" xfId="28242"/>
    <cellStyle name="Normal 4 5 12 2" xfId="28243"/>
    <cellStyle name="Normal 4 5 13" xfId="28244"/>
    <cellStyle name="Normal 4 5 2" xfId="28245"/>
    <cellStyle name="Normal 4 5 2 10" xfId="28246"/>
    <cellStyle name="Normal 4 5 2 10 2" xfId="28247"/>
    <cellStyle name="Normal 4 5 2 11" xfId="28248"/>
    <cellStyle name="Normal 4 5 2 11 2" xfId="28249"/>
    <cellStyle name="Normal 4 5 2 12" xfId="28250"/>
    <cellStyle name="Normal 4 5 2 2" xfId="28251"/>
    <cellStyle name="Normal 4 5 2 2 10" xfId="28252"/>
    <cellStyle name="Normal 4 5 2 2 10 2" xfId="28253"/>
    <cellStyle name="Normal 4 5 2 2 11" xfId="28254"/>
    <cellStyle name="Normal 4 5 2 2 2" xfId="28255"/>
    <cellStyle name="Normal 4 5 2 2 2 2" xfId="28256"/>
    <cellStyle name="Normal 4 5 2 2 3" xfId="28257"/>
    <cellStyle name="Normal 4 5 2 2 3 2" xfId="28258"/>
    <cellStyle name="Normal 4 5 2 2 4" xfId="28259"/>
    <cellStyle name="Normal 4 5 2 2 4 2" xfId="28260"/>
    <cellStyle name="Normal 4 5 2 2 5" xfId="28261"/>
    <cellStyle name="Normal 4 5 2 2 5 2" xfId="28262"/>
    <cellStyle name="Normal 4 5 2 2 6" xfId="28263"/>
    <cellStyle name="Normal 4 5 2 2 6 2" xfId="28264"/>
    <cellStyle name="Normal 4 5 2 2 7" xfId="28265"/>
    <cellStyle name="Normal 4 5 2 2 7 2" xfId="28266"/>
    <cellStyle name="Normal 4 5 2 2 8" xfId="28267"/>
    <cellStyle name="Normal 4 5 2 2 8 2" xfId="28268"/>
    <cellStyle name="Normal 4 5 2 2 9" xfId="28269"/>
    <cellStyle name="Normal 4 5 2 2 9 2" xfId="28270"/>
    <cellStyle name="Normal 4 5 2 3" xfId="28271"/>
    <cellStyle name="Normal 4 5 2 3 2" xfId="28272"/>
    <cellStyle name="Normal 4 5 2 4" xfId="28273"/>
    <cellStyle name="Normal 4 5 2 4 2" xfId="28274"/>
    <cellStyle name="Normal 4 5 2 5" xfId="28275"/>
    <cellStyle name="Normal 4 5 2 5 2" xfId="28276"/>
    <cellStyle name="Normal 4 5 2 6" xfId="28277"/>
    <cellStyle name="Normal 4 5 2 6 2" xfId="28278"/>
    <cellStyle name="Normal 4 5 2 7" xfId="28279"/>
    <cellStyle name="Normal 4 5 2 7 2" xfId="28280"/>
    <cellStyle name="Normal 4 5 2 8" xfId="28281"/>
    <cellStyle name="Normal 4 5 2 8 2" xfId="28282"/>
    <cellStyle name="Normal 4 5 2 9" xfId="28283"/>
    <cellStyle name="Normal 4 5 2 9 2" xfId="28284"/>
    <cellStyle name="Normal 4 5 3" xfId="28285"/>
    <cellStyle name="Normal 4 5 3 10" xfId="28286"/>
    <cellStyle name="Normal 4 5 3 10 2" xfId="28287"/>
    <cellStyle name="Normal 4 5 3 11" xfId="28288"/>
    <cellStyle name="Normal 4 5 3 2" xfId="28289"/>
    <cellStyle name="Normal 4 5 3 2 2" xfId="28290"/>
    <cellStyle name="Normal 4 5 3 3" xfId="28291"/>
    <cellStyle name="Normal 4 5 3 3 2" xfId="28292"/>
    <cellStyle name="Normal 4 5 3 4" xfId="28293"/>
    <cellStyle name="Normal 4 5 3 4 2" xfId="28294"/>
    <cellStyle name="Normal 4 5 3 5" xfId="28295"/>
    <cellStyle name="Normal 4 5 3 5 2" xfId="28296"/>
    <cellStyle name="Normal 4 5 3 6" xfId="28297"/>
    <cellStyle name="Normal 4 5 3 6 2" xfId="28298"/>
    <cellStyle name="Normal 4 5 3 7" xfId="28299"/>
    <cellStyle name="Normal 4 5 3 7 2" xfId="28300"/>
    <cellStyle name="Normal 4 5 3 8" xfId="28301"/>
    <cellStyle name="Normal 4 5 3 8 2" xfId="28302"/>
    <cellStyle name="Normal 4 5 3 9" xfId="28303"/>
    <cellStyle name="Normal 4 5 3 9 2" xfId="28304"/>
    <cellStyle name="Normal 4 5 4" xfId="28305"/>
    <cellStyle name="Normal 4 5 4 2" xfId="28306"/>
    <cellStyle name="Normal 4 5 5" xfId="28307"/>
    <cellStyle name="Normal 4 5 5 2" xfId="28308"/>
    <cellStyle name="Normal 4 5 6" xfId="28309"/>
    <cellStyle name="Normal 4 5 6 2" xfId="28310"/>
    <cellStyle name="Normal 4 5 7" xfId="28311"/>
    <cellStyle name="Normal 4 5 7 2" xfId="28312"/>
    <cellStyle name="Normal 4 5 8" xfId="28313"/>
    <cellStyle name="Normal 4 5 8 2" xfId="28314"/>
    <cellStyle name="Normal 4 5 9" xfId="28315"/>
    <cellStyle name="Normal 4 5 9 2" xfId="28316"/>
    <cellStyle name="Normal 4 6" xfId="28317"/>
    <cellStyle name="Normal 4 6 10" xfId="28318"/>
    <cellStyle name="Normal 4 6 10 2" xfId="28319"/>
    <cellStyle name="Normal 4 6 11" xfId="28320"/>
    <cellStyle name="Normal 4 6 11 2" xfId="28321"/>
    <cellStyle name="Normal 4 6 12" xfId="28322"/>
    <cellStyle name="Normal 4 6 12 2" xfId="28323"/>
    <cellStyle name="Normal 4 6 13" xfId="28324"/>
    <cellStyle name="Normal 4 6 2" xfId="28325"/>
    <cellStyle name="Normal 4 6 2 10" xfId="28326"/>
    <cellStyle name="Normal 4 6 2 10 2" xfId="28327"/>
    <cellStyle name="Normal 4 6 2 11" xfId="28328"/>
    <cellStyle name="Normal 4 6 2 11 2" xfId="28329"/>
    <cellStyle name="Normal 4 6 2 12" xfId="28330"/>
    <cellStyle name="Normal 4 6 2 2" xfId="28331"/>
    <cellStyle name="Normal 4 6 2 2 10" xfId="28332"/>
    <cellStyle name="Normal 4 6 2 2 10 2" xfId="28333"/>
    <cellStyle name="Normal 4 6 2 2 11" xfId="28334"/>
    <cellStyle name="Normal 4 6 2 2 2" xfId="28335"/>
    <cellStyle name="Normal 4 6 2 2 2 2" xfId="28336"/>
    <cellStyle name="Normal 4 6 2 2 3" xfId="28337"/>
    <cellStyle name="Normal 4 6 2 2 3 2" xfId="28338"/>
    <cellStyle name="Normal 4 6 2 2 4" xfId="28339"/>
    <cellStyle name="Normal 4 6 2 2 4 2" xfId="28340"/>
    <cellStyle name="Normal 4 6 2 2 5" xfId="28341"/>
    <cellStyle name="Normal 4 6 2 2 5 2" xfId="28342"/>
    <cellStyle name="Normal 4 6 2 2 6" xfId="28343"/>
    <cellStyle name="Normal 4 6 2 2 6 2" xfId="28344"/>
    <cellStyle name="Normal 4 6 2 2 7" xfId="28345"/>
    <cellStyle name="Normal 4 6 2 2 7 2" xfId="28346"/>
    <cellStyle name="Normal 4 6 2 2 8" xfId="28347"/>
    <cellStyle name="Normal 4 6 2 2 8 2" xfId="28348"/>
    <cellStyle name="Normal 4 6 2 2 9" xfId="28349"/>
    <cellStyle name="Normal 4 6 2 2 9 2" xfId="28350"/>
    <cellStyle name="Normal 4 6 2 3" xfId="28351"/>
    <cellStyle name="Normal 4 6 2 3 2" xfId="28352"/>
    <cellStyle name="Normal 4 6 2 4" xfId="28353"/>
    <cellStyle name="Normal 4 6 2 4 2" xfId="28354"/>
    <cellStyle name="Normal 4 6 2 5" xfId="28355"/>
    <cellStyle name="Normal 4 6 2 5 2" xfId="28356"/>
    <cellStyle name="Normal 4 6 2 6" xfId="28357"/>
    <cellStyle name="Normal 4 6 2 6 2" xfId="28358"/>
    <cellStyle name="Normal 4 6 2 7" xfId="28359"/>
    <cellStyle name="Normal 4 6 2 7 2" xfId="28360"/>
    <cellStyle name="Normal 4 6 2 8" xfId="28361"/>
    <cellStyle name="Normal 4 6 2 8 2" xfId="28362"/>
    <cellStyle name="Normal 4 6 2 9" xfId="28363"/>
    <cellStyle name="Normal 4 6 2 9 2" xfId="28364"/>
    <cellStyle name="Normal 4 6 3" xfId="28365"/>
    <cellStyle name="Normal 4 6 3 10" xfId="28366"/>
    <cellStyle name="Normal 4 6 3 10 2" xfId="28367"/>
    <cellStyle name="Normal 4 6 3 11" xfId="28368"/>
    <cellStyle name="Normal 4 6 3 2" xfId="28369"/>
    <cellStyle name="Normal 4 6 3 2 2" xfId="28370"/>
    <cellStyle name="Normal 4 6 3 3" xfId="28371"/>
    <cellStyle name="Normal 4 6 3 3 2" xfId="28372"/>
    <cellStyle name="Normal 4 6 3 4" xfId="28373"/>
    <cellStyle name="Normal 4 6 3 4 2" xfId="28374"/>
    <cellStyle name="Normal 4 6 3 5" xfId="28375"/>
    <cellStyle name="Normal 4 6 3 5 2" xfId="28376"/>
    <cellStyle name="Normal 4 6 3 6" xfId="28377"/>
    <cellStyle name="Normal 4 6 3 6 2" xfId="28378"/>
    <cellStyle name="Normal 4 6 3 7" xfId="28379"/>
    <cellStyle name="Normal 4 6 3 7 2" xfId="28380"/>
    <cellStyle name="Normal 4 6 3 8" xfId="28381"/>
    <cellStyle name="Normal 4 6 3 8 2" xfId="28382"/>
    <cellStyle name="Normal 4 6 3 9" xfId="28383"/>
    <cellStyle name="Normal 4 6 3 9 2" xfId="28384"/>
    <cellStyle name="Normal 4 6 4" xfId="28385"/>
    <cellStyle name="Normal 4 6 4 2" xfId="28386"/>
    <cellStyle name="Normal 4 6 5" xfId="28387"/>
    <cellStyle name="Normal 4 6 5 2" xfId="28388"/>
    <cellStyle name="Normal 4 6 6" xfId="28389"/>
    <cellStyle name="Normal 4 6 6 2" xfId="28390"/>
    <cellStyle name="Normal 4 6 7" xfId="28391"/>
    <cellStyle name="Normal 4 6 7 2" xfId="28392"/>
    <cellStyle name="Normal 4 6 8" xfId="28393"/>
    <cellStyle name="Normal 4 6 8 2" xfId="28394"/>
    <cellStyle name="Normal 4 6 9" xfId="28395"/>
    <cellStyle name="Normal 4 6 9 2" xfId="28396"/>
    <cellStyle name="Normal 4 7" xfId="28397"/>
    <cellStyle name="Normal 4 7 10" xfId="28398"/>
    <cellStyle name="Normal 4 7 10 2" xfId="28399"/>
    <cellStyle name="Normal 4 7 11" xfId="28400"/>
    <cellStyle name="Normal 4 7 11 2" xfId="28401"/>
    <cellStyle name="Normal 4 7 12" xfId="28402"/>
    <cellStyle name="Normal 4 7 2" xfId="28403"/>
    <cellStyle name="Normal 4 7 2 10" xfId="28404"/>
    <cellStyle name="Normal 4 7 2 10 2" xfId="28405"/>
    <cellStyle name="Normal 4 7 2 11" xfId="28406"/>
    <cellStyle name="Normal 4 7 2 2" xfId="28407"/>
    <cellStyle name="Normal 4 7 2 2 2" xfId="28408"/>
    <cellStyle name="Normal 4 7 2 3" xfId="28409"/>
    <cellStyle name="Normal 4 7 2 3 2" xfId="28410"/>
    <cellStyle name="Normal 4 7 2 4" xfId="28411"/>
    <cellStyle name="Normal 4 7 2 4 2" xfId="28412"/>
    <cellStyle name="Normal 4 7 2 5" xfId="28413"/>
    <cellStyle name="Normal 4 7 2 5 2" xfId="28414"/>
    <cellStyle name="Normal 4 7 2 6" xfId="28415"/>
    <cellStyle name="Normal 4 7 2 6 2" xfId="28416"/>
    <cellStyle name="Normal 4 7 2 7" xfId="28417"/>
    <cellStyle name="Normal 4 7 2 7 2" xfId="28418"/>
    <cellStyle name="Normal 4 7 2 8" xfId="28419"/>
    <cellStyle name="Normal 4 7 2 8 2" xfId="28420"/>
    <cellStyle name="Normal 4 7 2 9" xfId="28421"/>
    <cellStyle name="Normal 4 7 2 9 2" xfId="28422"/>
    <cellStyle name="Normal 4 7 3" xfId="28423"/>
    <cellStyle name="Normal 4 7 3 2" xfId="28424"/>
    <cellStyle name="Normal 4 7 4" xfId="28425"/>
    <cellStyle name="Normal 4 7 4 2" xfId="28426"/>
    <cellStyle name="Normal 4 7 5" xfId="28427"/>
    <cellStyle name="Normal 4 7 5 2" xfId="28428"/>
    <cellStyle name="Normal 4 7 6" xfId="28429"/>
    <cellStyle name="Normal 4 7 6 2" xfId="28430"/>
    <cellStyle name="Normal 4 7 7" xfId="28431"/>
    <cellStyle name="Normal 4 7 7 2" xfId="28432"/>
    <cellStyle name="Normal 4 7 8" xfId="28433"/>
    <cellStyle name="Normal 4 7 8 2" xfId="28434"/>
    <cellStyle name="Normal 4 7 9" xfId="28435"/>
    <cellStyle name="Normal 4 7 9 2" xfId="28436"/>
    <cellStyle name="Normal 4 8" xfId="28437"/>
    <cellStyle name="Normal 4 8 10" xfId="28438"/>
    <cellStyle name="Normal 4 8 10 2" xfId="28439"/>
    <cellStyle name="Normal 4 8 11" xfId="28440"/>
    <cellStyle name="Normal 4 8 2" xfId="28441"/>
    <cellStyle name="Normal 4 8 2 2" xfId="28442"/>
    <cellStyle name="Normal 4 8 3" xfId="28443"/>
    <cellStyle name="Normal 4 8 3 2" xfId="28444"/>
    <cellStyle name="Normal 4 8 4" xfId="28445"/>
    <cellStyle name="Normal 4 8 4 2" xfId="28446"/>
    <cellStyle name="Normal 4 8 5" xfId="28447"/>
    <cellStyle name="Normal 4 8 5 2" xfId="28448"/>
    <cellStyle name="Normal 4 8 6" xfId="28449"/>
    <cellStyle name="Normal 4 8 6 2" xfId="28450"/>
    <cellStyle name="Normal 4 8 7" xfId="28451"/>
    <cellStyle name="Normal 4 8 7 2" xfId="28452"/>
    <cellStyle name="Normal 4 8 8" xfId="28453"/>
    <cellStyle name="Normal 4 8 8 2" xfId="28454"/>
    <cellStyle name="Normal 4 8 9" xfId="28455"/>
    <cellStyle name="Normal 4 8 9 2" xfId="28456"/>
    <cellStyle name="Normal 4 9" xfId="28457"/>
    <cellStyle name="Normal 4 9 2" xfId="28458"/>
    <cellStyle name="Normal 40" xfId="28459"/>
    <cellStyle name="Normal 40 10" xfId="28460"/>
    <cellStyle name="Normal 40 10 2" xfId="28461"/>
    <cellStyle name="Normal 40 11" xfId="28462"/>
    <cellStyle name="Normal 40 2" xfId="28463"/>
    <cellStyle name="Normal 40 2 2" xfId="28464"/>
    <cellStyle name="Normal 40 3" xfId="28465"/>
    <cellStyle name="Normal 40 3 2" xfId="28466"/>
    <cellStyle name="Normal 40 4" xfId="28467"/>
    <cellStyle name="Normal 40 4 2" xfId="28468"/>
    <cellStyle name="Normal 40 5" xfId="28469"/>
    <cellStyle name="Normal 40 5 2" xfId="28470"/>
    <cellStyle name="Normal 40 6" xfId="28471"/>
    <cellStyle name="Normal 40 6 2" xfId="28472"/>
    <cellStyle name="Normal 40 7" xfId="28473"/>
    <cellStyle name="Normal 40 7 2" xfId="28474"/>
    <cellStyle name="Normal 40 8" xfId="28475"/>
    <cellStyle name="Normal 40 8 2" xfId="28476"/>
    <cellStyle name="Normal 40 9" xfId="28477"/>
    <cellStyle name="Normal 40 9 2" xfId="28478"/>
    <cellStyle name="Normal 41" xfId="28479"/>
    <cellStyle name="Normal 41 2" xfId="28480"/>
    <cellStyle name="Normal 42" xfId="28481"/>
    <cellStyle name="Normal 42 2" xfId="28482"/>
    <cellStyle name="Normal 43" xfId="28483"/>
    <cellStyle name="Normal 43 2" xfId="28484"/>
    <cellStyle name="Normal 44" xfId="28485"/>
    <cellStyle name="Normal 44 2" xfId="28486"/>
    <cellStyle name="Normal 45" xfId="28487"/>
    <cellStyle name="Normal 45 2" xfId="28488"/>
    <cellStyle name="Normal 46" xfId="28489"/>
    <cellStyle name="Normal 46 2" xfId="28490"/>
    <cellStyle name="Normal 47" xfId="28491"/>
    <cellStyle name="Normal 47 2" xfId="28492"/>
    <cellStyle name="Normal 48" xfId="28493"/>
    <cellStyle name="Normal 48 2" xfId="28494"/>
    <cellStyle name="Normal 49" xfId="28495"/>
    <cellStyle name="Normal 49 2" xfId="28496"/>
    <cellStyle name="Normal 5" xfId="28497"/>
    <cellStyle name="Normal 5 10" xfId="28498"/>
    <cellStyle name="Normal 5 10 10" xfId="28499"/>
    <cellStyle name="Normal 5 10 10 2" xfId="28500"/>
    <cellStyle name="Normal 5 10 11" xfId="28501"/>
    <cellStyle name="Normal 5 10 2" xfId="28502"/>
    <cellStyle name="Normal 5 10 2 2" xfId="28503"/>
    <cellStyle name="Normal 5 10 3" xfId="28504"/>
    <cellStyle name="Normal 5 10 3 2" xfId="28505"/>
    <cellStyle name="Normal 5 10 4" xfId="28506"/>
    <cellStyle name="Normal 5 10 4 2" xfId="28507"/>
    <cellStyle name="Normal 5 10 5" xfId="28508"/>
    <cellStyle name="Normal 5 10 5 2" xfId="28509"/>
    <cellStyle name="Normal 5 10 6" xfId="28510"/>
    <cellStyle name="Normal 5 10 6 2" xfId="28511"/>
    <cellStyle name="Normal 5 10 7" xfId="28512"/>
    <cellStyle name="Normal 5 10 7 2" xfId="28513"/>
    <cellStyle name="Normal 5 10 8" xfId="28514"/>
    <cellStyle name="Normal 5 10 8 2" xfId="28515"/>
    <cellStyle name="Normal 5 10 9" xfId="28516"/>
    <cellStyle name="Normal 5 10 9 2" xfId="28517"/>
    <cellStyle name="Normal 5 11" xfId="28518"/>
    <cellStyle name="Normal 5 11 2" xfId="28519"/>
    <cellStyle name="Normal 5 12" xfId="28520"/>
    <cellStyle name="Normal 5 12 2" xfId="28521"/>
    <cellStyle name="Normal 5 13" xfId="28522"/>
    <cellStyle name="Normal 5 13 2" xfId="28523"/>
    <cellStyle name="Normal 5 14" xfId="28524"/>
    <cellStyle name="Normal 5 14 2" xfId="28525"/>
    <cellStyle name="Normal 5 15" xfId="28526"/>
    <cellStyle name="Normal 5 15 2" xfId="28527"/>
    <cellStyle name="Normal 5 16" xfId="28528"/>
    <cellStyle name="Normal 5 16 2" xfId="28529"/>
    <cellStyle name="Normal 5 17" xfId="28530"/>
    <cellStyle name="Normal 5 17 2" xfId="28531"/>
    <cellStyle name="Normal 5 18" xfId="28532"/>
    <cellStyle name="Normal 5 18 2" xfId="28533"/>
    <cellStyle name="Normal 5 19" xfId="28534"/>
    <cellStyle name="Normal 5 19 2" xfId="28535"/>
    <cellStyle name="Normal 5 2" xfId="28536"/>
    <cellStyle name="Normal 5 2 10" xfId="28537"/>
    <cellStyle name="Normal 5 2 10 2" xfId="28538"/>
    <cellStyle name="Normal 5 2 11" xfId="28539"/>
    <cellStyle name="Normal 5 2 11 2" xfId="28540"/>
    <cellStyle name="Normal 5 2 12" xfId="28541"/>
    <cellStyle name="Normal 5 2 12 2" xfId="28542"/>
    <cellStyle name="Normal 5 2 13" xfId="28543"/>
    <cellStyle name="Normal 5 2 13 2" xfId="28544"/>
    <cellStyle name="Normal 5 2 14" xfId="28545"/>
    <cellStyle name="Normal 5 2 14 2" xfId="28546"/>
    <cellStyle name="Normal 5 2 15" xfId="28547"/>
    <cellStyle name="Normal 5 2 15 2" xfId="28548"/>
    <cellStyle name="Normal 5 2 16" xfId="28549"/>
    <cellStyle name="Normal 5 2 16 2" xfId="28550"/>
    <cellStyle name="Normal 5 2 17" xfId="28551"/>
    <cellStyle name="Normal 5 2 17 2" xfId="28552"/>
    <cellStyle name="Normal 5 2 18" xfId="28553"/>
    <cellStyle name="Normal 5 2 19" xfId="28554"/>
    <cellStyle name="Normal 5 2 2" xfId="28555"/>
    <cellStyle name="Normal 5 2 2 10" xfId="28556"/>
    <cellStyle name="Normal 5 2 2 10 2" xfId="28557"/>
    <cellStyle name="Normal 5 2 2 11" xfId="28558"/>
    <cellStyle name="Normal 5 2 2 11 2" xfId="28559"/>
    <cellStyle name="Normal 5 2 2 12" xfId="28560"/>
    <cellStyle name="Normal 5 2 2 12 2" xfId="28561"/>
    <cellStyle name="Normal 5 2 2 13" xfId="28562"/>
    <cellStyle name="Normal 5 2 2 14" xfId="42053"/>
    <cellStyle name="Normal 5 2 2 2" xfId="28563"/>
    <cellStyle name="Normal 5 2 2 2 10" xfId="28564"/>
    <cellStyle name="Normal 5 2 2 2 10 2" xfId="28565"/>
    <cellStyle name="Normal 5 2 2 2 11" xfId="28566"/>
    <cellStyle name="Normal 5 2 2 2 11 2" xfId="28567"/>
    <cellStyle name="Normal 5 2 2 2 12" xfId="28568"/>
    <cellStyle name="Normal 5 2 2 2 2" xfId="28569"/>
    <cellStyle name="Normal 5 2 2 2 2 10" xfId="28570"/>
    <cellStyle name="Normal 5 2 2 2 2 10 2" xfId="28571"/>
    <cellStyle name="Normal 5 2 2 2 2 11" xfId="28572"/>
    <cellStyle name="Normal 5 2 2 2 2 2" xfId="28573"/>
    <cellStyle name="Normal 5 2 2 2 2 2 2" xfId="28574"/>
    <cellStyle name="Normal 5 2 2 2 2 3" xfId="28575"/>
    <cellStyle name="Normal 5 2 2 2 2 3 2" xfId="28576"/>
    <cellStyle name="Normal 5 2 2 2 2 4" xfId="28577"/>
    <cellStyle name="Normal 5 2 2 2 2 4 2" xfId="28578"/>
    <cellStyle name="Normal 5 2 2 2 2 5" xfId="28579"/>
    <cellStyle name="Normal 5 2 2 2 2 5 2" xfId="28580"/>
    <cellStyle name="Normal 5 2 2 2 2 6" xfId="28581"/>
    <cellStyle name="Normal 5 2 2 2 2 6 2" xfId="28582"/>
    <cellStyle name="Normal 5 2 2 2 2 7" xfId="28583"/>
    <cellStyle name="Normal 5 2 2 2 2 7 2" xfId="28584"/>
    <cellStyle name="Normal 5 2 2 2 2 8" xfId="28585"/>
    <cellStyle name="Normal 5 2 2 2 2 8 2" xfId="28586"/>
    <cellStyle name="Normal 5 2 2 2 2 9" xfId="28587"/>
    <cellStyle name="Normal 5 2 2 2 2 9 2" xfId="28588"/>
    <cellStyle name="Normal 5 2 2 2 3" xfId="28589"/>
    <cellStyle name="Normal 5 2 2 2 3 2" xfId="28590"/>
    <cellStyle name="Normal 5 2 2 2 4" xfId="28591"/>
    <cellStyle name="Normal 5 2 2 2 4 2" xfId="28592"/>
    <cellStyle name="Normal 5 2 2 2 5" xfId="28593"/>
    <cellStyle name="Normal 5 2 2 2 5 2" xfId="28594"/>
    <cellStyle name="Normal 5 2 2 2 6" xfId="28595"/>
    <cellStyle name="Normal 5 2 2 2 6 2" xfId="28596"/>
    <cellStyle name="Normal 5 2 2 2 7" xfId="28597"/>
    <cellStyle name="Normal 5 2 2 2 7 2" xfId="28598"/>
    <cellStyle name="Normal 5 2 2 2 8" xfId="28599"/>
    <cellStyle name="Normal 5 2 2 2 8 2" xfId="28600"/>
    <cellStyle name="Normal 5 2 2 2 9" xfId="28601"/>
    <cellStyle name="Normal 5 2 2 2 9 2" xfId="28602"/>
    <cellStyle name="Normal 5 2 2 3" xfId="28603"/>
    <cellStyle name="Normal 5 2 2 3 10" xfId="28604"/>
    <cellStyle name="Normal 5 2 2 3 10 2" xfId="28605"/>
    <cellStyle name="Normal 5 2 2 3 11" xfId="28606"/>
    <cellStyle name="Normal 5 2 2 3 2" xfId="28607"/>
    <cellStyle name="Normal 5 2 2 3 2 2" xfId="28608"/>
    <cellStyle name="Normal 5 2 2 3 3" xfId="28609"/>
    <cellStyle name="Normal 5 2 2 3 3 2" xfId="28610"/>
    <cellStyle name="Normal 5 2 2 3 4" xfId="28611"/>
    <cellStyle name="Normal 5 2 2 3 4 2" xfId="28612"/>
    <cellStyle name="Normal 5 2 2 3 5" xfId="28613"/>
    <cellStyle name="Normal 5 2 2 3 5 2" xfId="28614"/>
    <cellStyle name="Normal 5 2 2 3 6" xfId="28615"/>
    <cellStyle name="Normal 5 2 2 3 6 2" xfId="28616"/>
    <cellStyle name="Normal 5 2 2 3 7" xfId="28617"/>
    <cellStyle name="Normal 5 2 2 3 7 2" xfId="28618"/>
    <cellStyle name="Normal 5 2 2 3 8" xfId="28619"/>
    <cellStyle name="Normal 5 2 2 3 8 2" xfId="28620"/>
    <cellStyle name="Normal 5 2 2 3 9" xfId="28621"/>
    <cellStyle name="Normal 5 2 2 3 9 2" xfId="28622"/>
    <cellStyle name="Normal 5 2 2 4" xfId="28623"/>
    <cellStyle name="Normal 5 2 2 4 2" xfId="28624"/>
    <cellStyle name="Normal 5 2 2 5" xfId="28625"/>
    <cellStyle name="Normal 5 2 2 5 2" xfId="28626"/>
    <cellStyle name="Normal 5 2 2 6" xfId="28627"/>
    <cellStyle name="Normal 5 2 2 6 2" xfId="28628"/>
    <cellStyle name="Normal 5 2 2 7" xfId="28629"/>
    <cellStyle name="Normal 5 2 2 7 2" xfId="28630"/>
    <cellStyle name="Normal 5 2 2 8" xfId="28631"/>
    <cellStyle name="Normal 5 2 2 8 2" xfId="28632"/>
    <cellStyle name="Normal 5 2 2 9" xfId="28633"/>
    <cellStyle name="Normal 5 2 2 9 2" xfId="28634"/>
    <cellStyle name="Normal 5 2 20" xfId="28635"/>
    <cellStyle name="Normal 5 2 21" xfId="42054"/>
    <cellStyle name="Normal 5 2 3" xfId="28636"/>
    <cellStyle name="Normal 5 2 3 10" xfId="28637"/>
    <cellStyle name="Normal 5 2 3 10 2" xfId="28638"/>
    <cellStyle name="Normal 5 2 3 11" xfId="28639"/>
    <cellStyle name="Normal 5 2 3 11 2" xfId="28640"/>
    <cellStyle name="Normal 5 2 3 12" xfId="28641"/>
    <cellStyle name="Normal 5 2 3 12 2" xfId="28642"/>
    <cellStyle name="Normal 5 2 3 13" xfId="28643"/>
    <cellStyle name="Normal 5 2 3 2" xfId="28644"/>
    <cellStyle name="Normal 5 2 3 2 10" xfId="28645"/>
    <cellStyle name="Normal 5 2 3 2 10 2" xfId="28646"/>
    <cellStyle name="Normal 5 2 3 2 11" xfId="28647"/>
    <cellStyle name="Normal 5 2 3 2 11 2" xfId="28648"/>
    <cellStyle name="Normal 5 2 3 2 12" xfId="28649"/>
    <cellStyle name="Normal 5 2 3 2 2" xfId="28650"/>
    <cellStyle name="Normal 5 2 3 2 2 10" xfId="28651"/>
    <cellStyle name="Normal 5 2 3 2 2 10 2" xfId="28652"/>
    <cellStyle name="Normal 5 2 3 2 2 11" xfId="28653"/>
    <cellStyle name="Normal 5 2 3 2 2 2" xfId="28654"/>
    <cellStyle name="Normal 5 2 3 2 2 2 2" xfId="28655"/>
    <cellStyle name="Normal 5 2 3 2 2 3" xfId="28656"/>
    <cellStyle name="Normal 5 2 3 2 2 3 2" xfId="28657"/>
    <cellStyle name="Normal 5 2 3 2 2 4" xfId="28658"/>
    <cellStyle name="Normal 5 2 3 2 2 4 2" xfId="28659"/>
    <cellStyle name="Normal 5 2 3 2 2 5" xfId="28660"/>
    <cellStyle name="Normal 5 2 3 2 2 5 2" xfId="28661"/>
    <cellStyle name="Normal 5 2 3 2 2 6" xfId="28662"/>
    <cellStyle name="Normal 5 2 3 2 2 6 2" xfId="28663"/>
    <cellStyle name="Normal 5 2 3 2 2 7" xfId="28664"/>
    <cellStyle name="Normal 5 2 3 2 2 7 2" xfId="28665"/>
    <cellStyle name="Normal 5 2 3 2 2 8" xfId="28666"/>
    <cellStyle name="Normal 5 2 3 2 2 8 2" xfId="28667"/>
    <cellStyle name="Normal 5 2 3 2 2 9" xfId="28668"/>
    <cellStyle name="Normal 5 2 3 2 2 9 2" xfId="28669"/>
    <cellStyle name="Normal 5 2 3 2 3" xfId="28670"/>
    <cellStyle name="Normal 5 2 3 2 3 2" xfId="28671"/>
    <cellStyle name="Normal 5 2 3 2 4" xfId="28672"/>
    <cellStyle name="Normal 5 2 3 2 4 2" xfId="28673"/>
    <cellStyle name="Normal 5 2 3 2 5" xfId="28674"/>
    <cellStyle name="Normal 5 2 3 2 5 2" xfId="28675"/>
    <cellStyle name="Normal 5 2 3 2 6" xfId="28676"/>
    <cellStyle name="Normal 5 2 3 2 6 2" xfId="28677"/>
    <cellStyle name="Normal 5 2 3 2 7" xfId="28678"/>
    <cellStyle name="Normal 5 2 3 2 7 2" xfId="28679"/>
    <cellStyle name="Normal 5 2 3 2 8" xfId="28680"/>
    <cellStyle name="Normal 5 2 3 2 8 2" xfId="28681"/>
    <cellStyle name="Normal 5 2 3 2 9" xfId="28682"/>
    <cellStyle name="Normal 5 2 3 2 9 2" xfId="28683"/>
    <cellStyle name="Normal 5 2 3 3" xfId="28684"/>
    <cellStyle name="Normal 5 2 3 3 10" xfId="28685"/>
    <cellStyle name="Normal 5 2 3 3 10 2" xfId="28686"/>
    <cellStyle name="Normal 5 2 3 3 11" xfId="28687"/>
    <cellStyle name="Normal 5 2 3 3 2" xfId="28688"/>
    <cellStyle name="Normal 5 2 3 3 2 2" xfId="28689"/>
    <cellStyle name="Normal 5 2 3 3 3" xfId="28690"/>
    <cellStyle name="Normal 5 2 3 3 3 2" xfId="28691"/>
    <cellStyle name="Normal 5 2 3 3 4" xfId="28692"/>
    <cellStyle name="Normal 5 2 3 3 4 2" xfId="28693"/>
    <cellStyle name="Normal 5 2 3 3 5" xfId="28694"/>
    <cellStyle name="Normal 5 2 3 3 5 2" xfId="28695"/>
    <cellStyle name="Normal 5 2 3 3 6" xfId="28696"/>
    <cellStyle name="Normal 5 2 3 3 6 2" xfId="28697"/>
    <cellStyle name="Normal 5 2 3 3 7" xfId="28698"/>
    <cellStyle name="Normal 5 2 3 3 7 2" xfId="28699"/>
    <cellStyle name="Normal 5 2 3 3 8" xfId="28700"/>
    <cellStyle name="Normal 5 2 3 3 8 2" xfId="28701"/>
    <cellStyle name="Normal 5 2 3 3 9" xfId="28702"/>
    <cellStyle name="Normal 5 2 3 3 9 2" xfId="28703"/>
    <cellStyle name="Normal 5 2 3 4" xfId="28704"/>
    <cellStyle name="Normal 5 2 3 4 2" xfId="28705"/>
    <cellStyle name="Normal 5 2 3 5" xfId="28706"/>
    <cellStyle name="Normal 5 2 3 5 2" xfId="28707"/>
    <cellStyle name="Normal 5 2 3 6" xfId="28708"/>
    <cellStyle name="Normal 5 2 3 6 2" xfId="28709"/>
    <cellStyle name="Normal 5 2 3 7" xfId="28710"/>
    <cellStyle name="Normal 5 2 3 7 2" xfId="28711"/>
    <cellStyle name="Normal 5 2 3 8" xfId="28712"/>
    <cellStyle name="Normal 5 2 3 8 2" xfId="28713"/>
    <cellStyle name="Normal 5 2 3 9" xfId="28714"/>
    <cellStyle name="Normal 5 2 3 9 2" xfId="28715"/>
    <cellStyle name="Normal 5 2 4" xfId="28716"/>
    <cellStyle name="Normal 5 2 4 10" xfId="28717"/>
    <cellStyle name="Normal 5 2 4 10 2" xfId="28718"/>
    <cellStyle name="Normal 5 2 4 11" xfId="28719"/>
    <cellStyle name="Normal 5 2 4 11 2" xfId="28720"/>
    <cellStyle name="Normal 5 2 4 12" xfId="28721"/>
    <cellStyle name="Normal 5 2 4 12 2" xfId="28722"/>
    <cellStyle name="Normal 5 2 4 13" xfId="28723"/>
    <cellStyle name="Normal 5 2 4 2" xfId="28724"/>
    <cellStyle name="Normal 5 2 4 2 10" xfId="28725"/>
    <cellStyle name="Normal 5 2 4 2 10 2" xfId="28726"/>
    <cellStyle name="Normal 5 2 4 2 11" xfId="28727"/>
    <cellStyle name="Normal 5 2 4 2 11 2" xfId="28728"/>
    <cellStyle name="Normal 5 2 4 2 12" xfId="28729"/>
    <cellStyle name="Normal 5 2 4 2 2" xfId="28730"/>
    <cellStyle name="Normal 5 2 4 2 2 10" xfId="28731"/>
    <cellStyle name="Normal 5 2 4 2 2 10 2" xfId="28732"/>
    <cellStyle name="Normal 5 2 4 2 2 11" xfId="28733"/>
    <cellStyle name="Normal 5 2 4 2 2 2" xfId="28734"/>
    <cellStyle name="Normal 5 2 4 2 2 2 2" xfId="28735"/>
    <cellStyle name="Normal 5 2 4 2 2 3" xfId="28736"/>
    <cellStyle name="Normal 5 2 4 2 2 3 2" xfId="28737"/>
    <cellStyle name="Normal 5 2 4 2 2 4" xfId="28738"/>
    <cellStyle name="Normal 5 2 4 2 2 4 2" xfId="28739"/>
    <cellStyle name="Normal 5 2 4 2 2 5" xfId="28740"/>
    <cellStyle name="Normal 5 2 4 2 2 5 2" xfId="28741"/>
    <cellStyle name="Normal 5 2 4 2 2 6" xfId="28742"/>
    <cellStyle name="Normal 5 2 4 2 2 6 2" xfId="28743"/>
    <cellStyle name="Normal 5 2 4 2 2 7" xfId="28744"/>
    <cellStyle name="Normal 5 2 4 2 2 7 2" xfId="28745"/>
    <cellStyle name="Normal 5 2 4 2 2 8" xfId="28746"/>
    <cellStyle name="Normal 5 2 4 2 2 8 2" xfId="28747"/>
    <cellStyle name="Normal 5 2 4 2 2 9" xfId="28748"/>
    <cellStyle name="Normal 5 2 4 2 2 9 2" xfId="28749"/>
    <cellStyle name="Normal 5 2 4 2 3" xfId="28750"/>
    <cellStyle name="Normal 5 2 4 2 3 2" xfId="28751"/>
    <cellStyle name="Normal 5 2 4 2 4" xfId="28752"/>
    <cellStyle name="Normal 5 2 4 2 4 2" xfId="28753"/>
    <cellStyle name="Normal 5 2 4 2 5" xfId="28754"/>
    <cellStyle name="Normal 5 2 4 2 5 2" xfId="28755"/>
    <cellStyle name="Normal 5 2 4 2 6" xfId="28756"/>
    <cellStyle name="Normal 5 2 4 2 6 2" xfId="28757"/>
    <cellStyle name="Normal 5 2 4 2 7" xfId="28758"/>
    <cellStyle name="Normal 5 2 4 2 7 2" xfId="28759"/>
    <cellStyle name="Normal 5 2 4 2 8" xfId="28760"/>
    <cellStyle name="Normal 5 2 4 2 8 2" xfId="28761"/>
    <cellStyle name="Normal 5 2 4 2 9" xfId="28762"/>
    <cellStyle name="Normal 5 2 4 2 9 2" xfId="28763"/>
    <cellStyle name="Normal 5 2 4 3" xfId="28764"/>
    <cellStyle name="Normal 5 2 4 3 10" xfId="28765"/>
    <cellStyle name="Normal 5 2 4 3 10 2" xfId="28766"/>
    <cellStyle name="Normal 5 2 4 3 11" xfId="28767"/>
    <cellStyle name="Normal 5 2 4 3 2" xfId="28768"/>
    <cellStyle name="Normal 5 2 4 3 2 2" xfId="28769"/>
    <cellStyle name="Normal 5 2 4 3 3" xfId="28770"/>
    <cellStyle name="Normal 5 2 4 3 3 2" xfId="28771"/>
    <cellStyle name="Normal 5 2 4 3 4" xfId="28772"/>
    <cellStyle name="Normal 5 2 4 3 4 2" xfId="28773"/>
    <cellStyle name="Normal 5 2 4 3 5" xfId="28774"/>
    <cellStyle name="Normal 5 2 4 3 5 2" xfId="28775"/>
    <cellStyle name="Normal 5 2 4 3 6" xfId="28776"/>
    <cellStyle name="Normal 5 2 4 3 6 2" xfId="28777"/>
    <cellStyle name="Normal 5 2 4 3 7" xfId="28778"/>
    <cellStyle name="Normal 5 2 4 3 7 2" xfId="28779"/>
    <cellStyle name="Normal 5 2 4 3 8" xfId="28780"/>
    <cellStyle name="Normal 5 2 4 3 8 2" xfId="28781"/>
    <cellStyle name="Normal 5 2 4 3 9" xfId="28782"/>
    <cellStyle name="Normal 5 2 4 3 9 2" xfId="28783"/>
    <cellStyle name="Normal 5 2 4 4" xfId="28784"/>
    <cellStyle name="Normal 5 2 4 4 2" xfId="28785"/>
    <cellStyle name="Normal 5 2 4 5" xfId="28786"/>
    <cellStyle name="Normal 5 2 4 5 2" xfId="28787"/>
    <cellStyle name="Normal 5 2 4 6" xfId="28788"/>
    <cellStyle name="Normal 5 2 4 6 2" xfId="28789"/>
    <cellStyle name="Normal 5 2 4 7" xfId="28790"/>
    <cellStyle name="Normal 5 2 4 7 2" xfId="28791"/>
    <cellStyle name="Normal 5 2 4 8" xfId="28792"/>
    <cellStyle name="Normal 5 2 4 8 2" xfId="28793"/>
    <cellStyle name="Normal 5 2 4 9" xfId="28794"/>
    <cellStyle name="Normal 5 2 4 9 2" xfId="28795"/>
    <cellStyle name="Normal 5 2 5" xfId="28796"/>
    <cellStyle name="Normal 5 2 6" xfId="28797"/>
    <cellStyle name="Normal 5 2 6 10" xfId="28798"/>
    <cellStyle name="Normal 5 2 6 10 2" xfId="28799"/>
    <cellStyle name="Normal 5 2 6 11" xfId="28800"/>
    <cellStyle name="Normal 5 2 6 11 2" xfId="28801"/>
    <cellStyle name="Normal 5 2 6 12" xfId="28802"/>
    <cellStyle name="Normal 5 2 6 12 2" xfId="28803"/>
    <cellStyle name="Normal 5 2 6 13" xfId="28804"/>
    <cellStyle name="Normal 5 2 6 2" xfId="28805"/>
    <cellStyle name="Normal 5 2 6 2 10" xfId="28806"/>
    <cellStyle name="Normal 5 2 6 2 10 2" xfId="28807"/>
    <cellStyle name="Normal 5 2 6 2 11" xfId="28808"/>
    <cellStyle name="Normal 5 2 6 2 11 2" xfId="28809"/>
    <cellStyle name="Normal 5 2 6 2 12" xfId="28810"/>
    <cellStyle name="Normal 5 2 6 2 2" xfId="28811"/>
    <cellStyle name="Normal 5 2 6 2 2 10" xfId="28812"/>
    <cellStyle name="Normal 5 2 6 2 2 10 2" xfId="28813"/>
    <cellStyle name="Normal 5 2 6 2 2 11" xfId="28814"/>
    <cellStyle name="Normal 5 2 6 2 2 2" xfId="28815"/>
    <cellStyle name="Normal 5 2 6 2 2 2 2" xfId="28816"/>
    <cellStyle name="Normal 5 2 6 2 2 3" xfId="28817"/>
    <cellStyle name="Normal 5 2 6 2 2 3 2" xfId="28818"/>
    <cellStyle name="Normal 5 2 6 2 2 4" xfId="28819"/>
    <cellStyle name="Normal 5 2 6 2 2 4 2" xfId="28820"/>
    <cellStyle name="Normal 5 2 6 2 2 5" xfId="28821"/>
    <cellStyle name="Normal 5 2 6 2 2 5 2" xfId="28822"/>
    <cellStyle name="Normal 5 2 6 2 2 6" xfId="28823"/>
    <cellStyle name="Normal 5 2 6 2 2 6 2" xfId="28824"/>
    <cellStyle name="Normal 5 2 6 2 2 7" xfId="28825"/>
    <cellStyle name="Normal 5 2 6 2 2 7 2" xfId="28826"/>
    <cellStyle name="Normal 5 2 6 2 2 8" xfId="28827"/>
    <cellStyle name="Normal 5 2 6 2 2 8 2" xfId="28828"/>
    <cellStyle name="Normal 5 2 6 2 2 9" xfId="28829"/>
    <cellStyle name="Normal 5 2 6 2 2 9 2" xfId="28830"/>
    <cellStyle name="Normal 5 2 6 2 3" xfId="28831"/>
    <cellStyle name="Normal 5 2 6 2 3 2" xfId="28832"/>
    <cellStyle name="Normal 5 2 6 2 4" xfId="28833"/>
    <cellStyle name="Normal 5 2 6 2 4 2" xfId="28834"/>
    <cellStyle name="Normal 5 2 6 2 5" xfId="28835"/>
    <cellStyle name="Normal 5 2 6 2 5 2" xfId="28836"/>
    <cellStyle name="Normal 5 2 6 2 6" xfId="28837"/>
    <cellStyle name="Normal 5 2 6 2 6 2" xfId="28838"/>
    <cellStyle name="Normal 5 2 6 2 7" xfId="28839"/>
    <cellStyle name="Normal 5 2 6 2 7 2" xfId="28840"/>
    <cellStyle name="Normal 5 2 6 2 8" xfId="28841"/>
    <cellStyle name="Normal 5 2 6 2 8 2" xfId="28842"/>
    <cellStyle name="Normal 5 2 6 2 9" xfId="28843"/>
    <cellStyle name="Normal 5 2 6 2 9 2" xfId="28844"/>
    <cellStyle name="Normal 5 2 6 3" xfId="28845"/>
    <cellStyle name="Normal 5 2 6 3 10" xfId="28846"/>
    <cellStyle name="Normal 5 2 6 3 10 2" xfId="28847"/>
    <cellStyle name="Normal 5 2 6 3 11" xfId="28848"/>
    <cellStyle name="Normal 5 2 6 3 2" xfId="28849"/>
    <cellStyle name="Normal 5 2 6 3 2 2" xfId="28850"/>
    <cellStyle name="Normal 5 2 6 3 3" xfId="28851"/>
    <cellStyle name="Normal 5 2 6 3 3 2" xfId="28852"/>
    <cellStyle name="Normal 5 2 6 3 4" xfId="28853"/>
    <cellStyle name="Normal 5 2 6 3 4 2" xfId="28854"/>
    <cellStyle name="Normal 5 2 6 3 5" xfId="28855"/>
    <cellStyle name="Normal 5 2 6 3 5 2" xfId="28856"/>
    <cellStyle name="Normal 5 2 6 3 6" xfId="28857"/>
    <cellStyle name="Normal 5 2 6 3 6 2" xfId="28858"/>
    <cellStyle name="Normal 5 2 6 3 7" xfId="28859"/>
    <cellStyle name="Normal 5 2 6 3 7 2" xfId="28860"/>
    <cellStyle name="Normal 5 2 6 3 8" xfId="28861"/>
    <cellStyle name="Normal 5 2 6 3 8 2" xfId="28862"/>
    <cellStyle name="Normal 5 2 6 3 9" xfId="28863"/>
    <cellStyle name="Normal 5 2 6 3 9 2" xfId="28864"/>
    <cellStyle name="Normal 5 2 6 4" xfId="28865"/>
    <cellStyle name="Normal 5 2 6 4 2" xfId="28866"/>
    <cellStyle name="Normal 5 2 6 5" xfId="28867"/>
    <cellStyle name="Normal 5 2 6 5 2" xfId="28868"/>
    <cellStyle name="Normal 5 2 6 6" xfId="28869"/>
    <cellStyle name="Normal 5 2 6 6 2" xfId="28870"/>
    <cellStyle name="Normal 5 2 6 7" xfId="28871"/>
    <cellStyle name="Normal 5 2 6 7 2" xfId="28872"/>
    <cellStyle name="Normal 5 2 6 8" xfId="28873"/>
    <cellStyle name="Normal 5 2 6 8 2" xfId="28874"/>
    <cellStyle name="Normal 5 2 6 9" xfId="28875"/>
    <cellStyle name="Normal 5 2 6 9 2" xfId="28876"/>
    <cellStyle name="Normal 5 2 7" xfId="28877"/>
    <cellStyle name="Normal 5 2 7 10" xfId="28878"/>
    <cellStyle name="Normal 5 2 7 10 2" xfId="28879"/>
    <cellStyle name="Normal 5 2 7 11" xfId="28880"/>
    <cellStyle name="Normal 5 2 7 11 2" xfId="28881"/>
    <cellStyle name="Normal 5 2 7 12" xfId="28882"/>
    <cellStyle name="Normal 5 2 7 2" xfId="28883"/>
    <cellStyle name="Normal 5 2 7 2 10" xfId="28884"/>
    <cellStyle name="Normal 5 2 7 2 10 2" xfId="28885"/>
    <cellStyle name="Normal 5 2 7 2 11" xfId="28886"/>
    <cellStyle name="Normal 5 2 7 2 2" xfId="28887"/>
    <cellStyle name="Normal 5 2 7 2 2 2" xfId="28888"/>
    <cellStyle name="Normal 5 2 7 2 3" xfId="28889"/>
    <cellStyle name="Normal 5 2 7 2 3 2" xfId="28890"/>
    <cellStyle name="Normal 5 2 7 2 4" xfId="28891"/>
    <cellStyle name="Normal 5 2 7 2 4 2" xfId="28892"/>
    <cellStyle name="Normal 5 2 7 2 5" xfId="28893"/>
    <cellStyle name="Normal 5 2 7 2 5 2" xfId="28894"/>
    <cellStyle name="Normal 5 2 7 2 6" xfId="28895"/>
    <cellStyle name="Normal 5 2 7 2 6 2" xfId="28896"/>
    <cellStyle name="Normal 5 2 7 2 7" xfId="28897"/>
    <cellStyle name="Normal 5 2 7 2 7 2" xfId="28898"/>
    <cellStyle name="Normal 5 2 7 2 8" xfId="28899"/>
    <cellStyle name="Normal 5 2 7 2 8 2" xfId="28900"/>
    <cellStyle name="Normal 5 2 7 2 9" xfId="28901"/>
    <cellStyle name="Normal 5 2 7 2 9 2" xfId="28902"/>
    <cellStyle name="Normal 5 2 7 3" xfId="28903"/>
    <cellStyle name="Normal 5 2 7 3 2" xfId="28904"/>
    <cellStyle name="Normal 5 2 7 4" xfId="28905"/>
    <cellStyle name="Normal 5 2 7 4 2" xfId="28906"/>
    <cellStyle name="Normal 5 2 7 5" xfId="28907"/>
    <cellStyle name="Normal 5 2 7 5 2" xfId="28908"/>
    <cellStyle name="Normal 5 2 7 6" xfId="28909"/>
    <cellStyle name="Normal 5 2 7 6 2" xfId="28910"/>
    <cellStyle name="Normal 5 2 7 7" xfId="28911"/>
    <cellStyle name="Normal 5 2 7 7 2" xfId="28912"/>
    <cellStyle name="Normal 5 2 7 8" xfId="28913"/>
    <cellStyle name="Normal 5 2 7 8 2" xfId="28914"/>
    <cellStyle name="Normal 5 2 7 9" xfId="28915"/>
    <cellStyle name="Normal 5 2 7 9 2" xfId="28916"/>
    <cellStyle name="Normal 5 2 8" xfId="28917"/>
    <cellStyle name="Normal 5 2 8 10" xfId="28918"/>
    <cellStyle name="Normal 5 2 8 10 2" xfId="28919"/>
    <cellStyle name="Normal 5 2 8 11" xfId="28920"/>
    <cellStyle name="Normal 5 2 8 2" xfId="28921"/>
    <cellStyle name="Normal 5 2 8 2 2" xfId="28922"/>
    <cellStyle name="Normal 5 2 8 3" xfId="28923"/>
    <cellStyle name="Normal 5 2 8 3 2" xfId="28924"/>
    <cellStyle name="Normal 5 2 8 4" xfId="28925"/>
    <cellStyle name="Normal 5 2 8 4 2" xfId="28926"/>
    <cellStyle name="Normal 5 2 8 5" xfId="28927"/>
    <cellStyle name="Normal 5 2 8 5 2" xfId="28928"/>
    <cellStyle name="Normal 5 2 8 6" xfId="28929"/>
    <cellStyle name="Normal 5 2 8 6 2" xfId="28930"/>
    <cellStyle name="Normal 5 2 8 7" xfId="28931"/>
    <cellStyle name="Normal 5 2 8 7 2" xfId="28932"/>
    <cellStyle name="Normal 5 2 8 8" xfId="28933"/>
    <cellStyle name="Normal 5 2 8 8 2" xfId="28934"/>
    <cellStyle name="Normal 5 2 8 9" xfId="28935"/>
    <cellStyle name="Normal 5 2 8 9 2" xfId="28936"/>
    <cellStyle name="Normal 5 2 9" xfId="28937"/>
    <cellStyle name="Normal 5 2 9 2" xfId="28938"/>
    <cellStyle name="Normal 5 20" xfId="28939"/>
    <cellStyle name="Normal 5 20 2" xfId="28940"/>
    <cellStyle name="Normal 5 21" xfId="28941"/>
    <cellStyle name="Normal 5 22" xfId="28942"/>
    <cellStyle name="Normal 5 23" xfId="28943"/>
    <cellStyle name="Normal 5 24" xfId="42055"/>
    <cellStyle name="Normal 5 3" xfId="28944"/>
    <cellStyle name="Normal 5 3 10" xfId="28945"/>
    <cellStyle name="Normal 5 3 10 2" xfId="28946"/>
    <cellStyle name="Normal 5 3 11" xfId="28947"/>
    <cellStyle name="Normal 5 3 11 2" xfId="28948"/>
    <cellStyle name="Normal 5 3 12" xfId="28949"/>
    <cellStyle name="Normal 5 3 12 2" xfId="28950"/>
    <cellStyle name="Normal 5 3 13" xfId="28951"/>
    <cellStyle name="Normal 5 3 13 2" xfId="28952"/>
    <cellStyle name="Normal 5 3 14" xfId="28953"/>
    <cellStyle name="Normal 5 3 15" xfId="42056"/>
    <cellStyle name="Normal 5 3 2" xfId="28954"/>
    <cellStyle name="Normal 5 3 3" xfId="28955"/>
    <cellStyle name="Normal 5 3 3 10" xfId="28956"/>
    <cellStyle name="Normal 5 3 3 10 2" xfId="28957"/>
    <cellStyle name="Normal 5 3 3 11" xfId="28958"/>
    <cellStyle name="Normal 5 3 3 11 2" xfId="28959"/>
    <cellStyle name="Normal 5 3 3 12" xfId="28960"/>
    <cellStyle name="Normal 5 3 3 2" xfId="28961"/>
    <cellStyle name="Normal 5 3 3 2 10" xfId="28962"/>
    <cellStyle name="Normal 5 3 3 2 10 2" xfId="28963"/>
    <cellStyle name="Normal 5 3 3 2 11" xfId="28964"/>
    <cellStyle name="Normal 5 3 3 2 2" xfId="28965"/>
    <cellStyle name="Normal 5 3 3 2 2 2" xfId="28966"/>
    <cellStyle name="Normal 5 3 3 2 3" xfId="28967"/>
    <cellStyle name="Normal 5 3 3 2 3 2" xfId="28968"/>
    <cellStyle name="Normal 5 3 3 2 4" xfId="28969"/>
    <cellStyle name="Normal 5 3 3 2 4 2" xfId="28970"/>
    <cellStyle name="Normal 5 3 3 2 5" xfId="28971"/>
    <cellStyle name="Normal 5 3 3 2 5 2" xfId="28972"/>
    <cellStyle name="Normal 5 3 3 2 6" xfId="28973"/>
    <cellStyle name="Normal 5 3 3 2 6 2" xfId="28974"/>
    <cellStyle name="Normal 5 3 3 2 7" xfId="28975"/>
    <cellStyle name="Normal 5 3 3 2 7 2" xfId="28976"/>
    <cellStyle name="Normal 5 3 3 2 8" xfId="28977"/>
    <cellStyle name="Normal 5 3 3 2 8 2" xfId="28978"/>
    <cellStyle name="Normal 5 3 3 2 9" xfId="28979"/>
    <cellStyle name="Normal 5 3 3 2 9 2" xfId="28980"/>
    <cellStyle name="Normal 5 3 3 3" xfId="28981"/>
    <cellStyle name="Normal 5 3 3 3 2" xfId="28982"/>
    <cellStyle name="Normal 5 3 3 4" xfId="28983"/>
    <cellStyle name="Normal 5 3 3 4 2" xfId="28984"/>
    <cellStyle name="Normal 5 3 3 5" xfId="28985"/>
    <cellStyle name="Normal 5 3 3 5 2" xfId="28986"/>
    <cellStyle name="Normal 5 3 3 6" xfId="28987"/>
    <cellStyle name="Normal 5 3 3 6 2" xfId="28988"/>
    <cellStyle name="Normal 5 3 3 7" xfId="28989"/>
    <cellStyle name="Normal 5 3 3 7 2" xfId="28990"/>
    <cellStyle name="Normal 5 3 3 8" xfId="28991"/>
    <cellStyle name="Normal 5 3 3 8 2" xfId="28992"/>
    <cellStyle name="Normal 5 3 3 9" xfId="28993"/>
    <cellStyle name="Normal 5 3 3 9 2" xfId="28994"/>
    <cellStyle name="Normal 5 3 4" xfId="28995"/>
    <cellStyle name="Normal 5 3 4 10" xfId="28996"/>
    <cellStyle name="Normal 5 3 4 10 2" xfId="28997"/>
    <cellStyle name="Normal 5 3 4 11" xfId="28998"/>
    <cellStyle name="Normal 5 3 4 2" xfId="28999"/>
    <cellStyle name="Normal 5 3 4 2 2" xfId="29000"/>
    <cellStyle name="Normal 5 3 4 3" xfId="29001"/>
    <cellStyle name="Normal 5 3 4 3 2" xfId="29002"/>
    <cellStyle name="Normal 5 3 4 4" xfId="29003"/>
    <cellStyle name="Normal 5 3 4 4 2" xfId="29004"/>
    <cellStyle name="Normal 5 3 4 5" xfId="29005"/>
    <cellStyle name="Normal 5 3 4 5 2" xfId="29006"/>
    <cellStyle name="Normal 5 3 4 6" xfId="29007"/>
    <cellStyle name="Normal 5 3 4 6 2" xfId="29008"/>
    <cellStyle name="Normal 5 3 4 7" xfId="29009"/>
    <cellStyle name="Normal 5 3 4 7 2" xfId="29010"/>
    <cellStyle name="Normal 5 3 4 8" xfId="29011"/>
    <cellStyle name="Normal 5 3 4 8 2" xfId="29012"/>
    <cellStyle name="Normal 5 3 4 9" xfId="29013"/>
    <cellStyle name="Normal 5 3 4 9 2" xfId="29014"/>
    <cellStyle name="Normal 5 3 5" xfId="29015"/>
    <cellStyle name="Normal 5 3 5 2" xfId="29016"/>
    <cellStyle name="Normal 5 3 6" xfId="29017"/>
    <cellStyle name="Normal 5 3 6 2" xfId="29018"/>
    <cellStyle name="Normal 5 3 7" xfId="29019"/>
    <cellStyle name="Normal 5 3 7 2" xfId="29020"/>
    <cellStyle name="Normal 5 3 8" xfId="29021"/>
    <cellStyle name="Normal 5 3 8 2" xfId="29022"/>
    <cellStyle name="Normal 5 3 9" xfId="29023"/>
    <cellStyle name="Normal 5 3 9 2" xfId="29024"/>
    <cellStyle name="Normal 5 4" xfId="29025"/>
    <cellStyle name="Normal 5 4 10" xfId="29026"/>
    <cellStyle name="Normal 5 4 10 2" xfId="29027"/>
    <cellStyle name="Normal 5 4 11" xfId="29028"/>
    <cellStyle name="Normal 5 4 11 2" xfId="29029"/>
    <cellStyle name="Normal 5 4 12" xfId="29030"/>
    <cellStyle name="Normal 5 4 12 2" xfId="29031"/>
    <cellStyle name="Normal 5 4 13" xfId="29032"/>
    <cellStyle name="Normal 5 4 13 2" xfId="29033"/>
    <cellStyle name="Normal 5 4 14" xfId="29034"/>
    <cellStyle name="Normal 5 4 15" xfId="42057"/>
    <cellStyle name="Normal 5 4 2" xfId="29035"/>
    <cellStyle name="Normal 5 4 3" xfId="29036"/>
    <cellStyle name="Normal 5 4 3 10" xfId="29037"/>
    <cellStyle name="Normal 5 4 3 10 2" xfId="29038"/>
    <cellStyle name="Normal 5 4 3 11" xfId="29039"/>
    <cellStyle name="Normal 5 4 3 11 2" xfId="29040"/>
    <cellStyle name="Normal 5 4 3 12" xfId="29041"/>
    <cellStyle name="Normal 5 4 3 2" xfId="29042"/>
    <cellStyle name="Normal 5 4 3 2 10" xfId="29043"/>
    <cellStyle name="Normal 5 4 3 2 10 2" xfId="29044"/>
    <cellStyle name="Normal 5 4 3 2 11" xfId="29045"/>
    <cellStyle name="Normal 5 4 3 2 2" xfId="29046"/>
    <cellStyle name="Normal 5 4 3 2 2 2" xfId="29047"/>
    <cellStyle name="Normal 5 4 3 2 3" xfId="29048"/>
    <cellStyle name="Normal 5 4 3 2 3 2" xfId="29049"/>
    <cellStyle name="Normal 5 4 3 2 4" xfId="29050"/>
    <cellStyle name="Normal 5 4 3 2 4 2" xfId="29051"/>
    <cellStyle name="Normal 5 4 3 2 5" xfId="29052"/>
    <cellStyle name="Normal 5 4 3 2 5 2" xfId="29053"/>
    <cellStyle name="Normal 5 4 3 2 6" xfId="29054"/>
    <cellStyle name="Normal 5 4 3 2 6 2" xfId="29055"/>
    <cellStyle name="Normal 5 4 3 2 7" xfId="29056"/>
    <cellStyle name="Normal 5 4 3 2 7 2" xfId="29057"/>
    <cellStyle name="Normal 5 4 3 2 8" xfId="29058"/>
    <cellStyle name="Normal 5 4 3 2 8 2" xfId="29059"/>
    <cellStyle name="Normal 5 4 3 2 9" xfId="29060"/>
    <cellStyle name="Normal 5 4 3 2 9 2" xfId="29061"/>
    <cellStyle name="Normal 5 4 3 3" xfId="29062"/>
    <cellStyle name="Normal 5 4 3 3 2" xfId="29063"/>
    <cellStyle name="Normal 5 4 3 4" xfId="29064"/>
    <cellStyle name="Normal 5 4 3 4 2" xfId="29065"/>
    <cellStyle name="Normal 5 4 3 5" xfId="29066"/>
    <cellStyle name="Normal 5 4 3 5 2" xfId="29067"/>
    <cellStyle name="Normal 5 4 3 6" xfId="29068"/>
    <cellStyle name="Normal 5 4 3 6 2" xfId="29069"/>
    <cellStyle name="Normal 5 4 3 7" xfId="29070"/>
    <cellStyle name="Normal 5 4 3 7 2" xfId="29071"/>
    <cellStyle name="Normal 5 4 3 8" xfId="29072"/>
    <cellStyle name="Normal 5 4 3 8 2" xfId="29073"/>
    <cellStyle name="Normal 5 4 3 9" xfId="29074"/>
    <cellStyle name="Normal 5 4 3 9 2" xfId="29075"/>
    <cellStyle name="Normal 5 4 4" xfId="29076"/>
    <cellStyle name="Normal 5 4 4 10" xfId="29077"/>
    <cellStyle name="Normal 5 4 4 10 2" xfId="29078"/>
    <cellStyle name="Normal 5 4 4 11" xfId="29079"/>
    <cellStyle name="Normal 5 4 4 2" xfId="29080"/>
    <cellStyle name="Normal 5 4 4 2 2" xfId="29081"/>
    <cellStyle name="Normal 5 4 4 3" xfId="29082"/>
    <cellStyle name="Normal 5 4 4 3 2" xfId="29083"/>
    <cellStyle name="Normal 5 4 4 4" xfId="29084"/>
    <cellStyle name="Normal 5 4 4 4 2" xfId="29085"/>
    <cellStyle name="Normal 5 4 4 5" xfId="29086"/>
    <cellStyle name="Normal 5 4 4 5 2" xfId="29087"/>
    <cellStyle name="Normal 5 4 4 6" xfId="29088"/>
    <cellStyle name="Normal 5 4 4 6 2" xfId="29089"/>
    <cellStyle name="Normal 5 4 4 7" xfId="29090"/>
    <cellStyle name="Normal 5 4 4 7 2" xfId="29091"/>
    <cellStyle name="Normal 5 4 4 8" xfId="29092"/>
    <cellStyle name="Normal 5 4 4 8 2" xfId="29093"/>
    <cellStyle name="Normal 5 4 4 9" xfId="29094"/>
    <cellStyle name="Normal 5 4 4 9 2" xfId="29095"/>
    <cellStyle name="Normal 5 4 5" xfId="29096"/>
    <cellStyle name="Normal 5 4 5 2" xfId="29097"/>
    <cellStyle name="Normal 5 4 6" xfId="29098"/>
    <cellStyle name="Normal 5 4 6 2" xfId="29099"/>
    <cellStyle name="Normal 5 4 7" xfId="29100"/>
    <cellStyle name="Normal 5 4 7 2" xfId="29101"/>
    <cellStyle name="Normal 5 4 8" xfId="29102"/>
    <cellStyle name="Normal 5 4 8 2" xfId="29103"/>
    <cellStyle name="Normal 5 4 9" xfId="29104"/>
    <cellStyle name="Normal 5 4 9 2" xfId="29105"/>
    <cellStyle name="Normal 5 5" xfId="29106"/>
    <cellStyle name="Normal 5 5 10" xfId="29107"/>
    <cellStyle name="Normal 5 5 10 2" xfId="29108"/>
    <cellStyle name="Normal 5 5 11" xfId="29109"/>
    <cellStyle name="Normal 5 5 11 2" xfId="29110"/>
    <cellStyle name="Normal 5 5 12" xfId="29111"/>
    <cellStyle name="Normal 5 5 12 2" xfId="29112"/>
    <cellStyle name="Normal 5 5 13" xfId="29113"/>
    <cellStyle name="Normal 5 5 13 2" xfId="29114"/>
    <cellStyle name="Normal 5 5 14" xfId="29115"/>
    <cellStyle name="Normal 5 5 15" xfId="42058"/>
    <cellStyle name="Normal 5 5 2" xfId="29116"/>
    <cellStyle name="Normal 5 5 3" xfId="29117"/>
    <cellStyle name="Normal 5 5 3 10" xfId="29118"/>
    <cellStyle name="Normal 5 5 3 10 2" xfId="29119"/>
    <cellStyle name="Normal 5 5 3 11" xfId="29120"/>
    <cellStyle name="Normal 5 5 3 11 2" xfId="29121"/>
    <cellStyle name="Normal 5 5 3 12" xfId="29122"/>
    <cellStyle name="Normal 5 5 3 2" xfId="29123"/>
    <cellStyle name="Normal 5 5 3 2 10" xfId="29124"/>
    <cellStyle name="Normal 5 5 3 2 10 2" xfId="29125"/>
    <cellStyle name="Normal 5 5 3 2 11" xfId="29126"/>
    <cellStyle name="Normal 5 5 3 2 2" xfId="29127"/>
    <cellStyle name="Normal 5 5 3 2 2 2" xfId="29128"/>
    <cellStyle name="Normal 5 5 3 2 3" xfId="29129"/>
    <cellStyle name="Normal 5 5 3 2 3 2" xfId="29130"/>
    <cellStyle name="Normal 5 5 3 2 4" xfId="29131"/>
    <cellStyle name="Normal 5 5 3 2 4 2" xfId="29132"/>
    <cellStyle name="Normal 5 5 3 2 5" xfId="29133"/>
    <cellStyle name="Normal 5 5 3 2 5 2" xfId="29134"/>
    <cellStyle name="Normal 5 5 3 2 6" xfId="29135"/>
    <cellStyle name="Normal 5 5 3 2 6 2" xfId="29136"/>
    <cellStyle name="Normal 5 5 3 2 7" xfId="29137"/>
    <cellStyle name="Normal 5 5 3 2 7 2" xfId="29138"/>
    <cellStyle name="Normal 5 5 3 2 8" xfId="29139"/>
    <cellStyle name="Normal 5 5 3 2 8 2" xfId="29140"/>
    <cellStyle name="Normal 5 5 3 2 9" xfId="29141"/>
    <cellStyle name="Normal 5 5 3 2 9 2" xfId="29142"/>
    <cellStyle name="Normal 5 5 3 3" xfId="29143"/>
    <cellStyle name="Normal 5 5 3 3 2" xfId="29144"/>
    <cellStyle name="Normal 5 5 3 4" xfId="29145"/>
    <cellStyle name="Normal 5 5 3 4 2" xfId="29146"/>
    <cellStyle name="Normal 5 5 3 5" xfId="29147"/>
    <cellStyle name="Normal 5 5 3 5 2" xfId="29148"/>
    <cellStyle name="Normal 5 5 3 6" xfId="29149"/>
    <cellStyle name="Normal 5 5 3 6 2" xfId="29150"/>
    <cellStyle name="Normal 5 5 3 7" xfId="29151"/>
    <cellStyle name="Normal 5 5 3 7 2" xfId="29152"/>
    <cellStyle name="Normal 5 5 3 8" xfId="29153"/>
    <cellStyle name="Normal 5 5 3 8 2" xfId="29154"/>
    <cellStyle name="Normal 5 5 3 9" xfId="29155"/>
    <cellStyle name="Normal 5 5 3 9 2" xfId="29156"/>
    <cellStyle name="Normal 5 5 4" xfId="29157"/>
    <cellStyle name="Normal 5 5 4 10" xfId="29158"/>
    <cellStyle name="Normal 5 5 4 10 2" xfId="29159"/>
    <cellStyle name="Normal 5 5 4 11" xfId="29160"/>
    <cellStyle name="Normal 5 5 4 2" xfId="29161"/>
    <cellStyle name="Normal 5 5 4 2 2" xfId="29162"/>
    <cellStyle name="Normal 5 5 4 3" xfId="29163"/>
    <cellStyle name="Normal 5 5 4 3 2" xfId="29164"/>
    <cellStyle name="Normal 5 5 4 4" xfId="29165"/>
    <cellStyle name="Normal 5 5 4 4 2" xfId="29166"/>
    <cellStyle name="Normal 5 5 4 5" xfId="29167"/>
    <cellStyle name="Normal 5 5 4 5 2" xfId="29168"/>
    <cellStyle name="Normal 5 5 4 6" xfId="29169"/>
    <cellStyle name="Normal 5 5 4 6 2" xfId="29170"/>
    <cellStyle name="Normal 5 5 4 7" xfId="29171"/>
    <cellStyle name="Normal 5 5 4 7 2" xfId="29172"/>
    <cellStyle name="Normal 5 5 4 8" xfId="29173"/>
    <cellStyle name="Normal 5 5 4 8 2" xfId="29174"/>
    <cellStyle name="Normal 5 5 4 9" xfId="29175"/>
    <cellStyle name="Normal 5 5 4 9 2" xfId="29176"/>
    <cellStyle name="Normal 5 5 5" xfId="29177"/>
    <cellStyle name="Normal 5 5 5 2" xfId="29178"/>
    <cellStyle name="Normal 5 5 6" xfId="29179"/>
    <cellStyle name="Normal 5 5 6 2" xfId="29180"/>
    <cellStyle name="Normal 5 5 7" xfId="29181"/>
    <cellStyle name="Normal 5 5 7 2" xfId="29182"/>
    <cellStyle name="Normal 5 5 8" xfId="29183"/>
    <cellStyle name="Normal 5 5 8 2" xfId="29184"/>
    <cellStyle name="Normal 5 5 9" xfId="29185"/>
    <cellStyle name="Normal 5 5 9 2" xfId="29186"/>
    <cellStyle name="Normal 5 6" xfId="29187"/>
    <cellStyle name="Normal 5 6 2" xfId="42059"/>
    <cellStyle name="Normal 5 7" xfId="29188"/>
    <cellStyle name="Normal 5 8" xfId="29189"/>
    <cellStyle name="Normal 5 8 10" xfId="29190"/>
    <cellStyle name="Normal 5 8 10 2" xfId="29191"/>
    <cellStyle name="Normal 5 8 11" xfId="29192"/>
    <cellStyle name="Normal 5 8 11 2" xfId="29193"/>
    <cellStyle name="Normal 5 8 12" xfId="29194"/>
    <cellStyle name="Normal 5 8 12 2" xfId="29195"/>
    <cellStyle name="Normal 5 8 13" xfId="29196"/>
    <cellStyle name="Normal 5 8 2" xfId="29197"/>
    <cellStyle name="Normal 5 8 2 10" xfId="29198"/>
    <cellStyle name="Normal 5 8 2 10 2" xfId="29199"/>
    <cellStyle name="Normal 5 8 2 11" xfId="29200"/>
    <cellStyle name="Normal 5 8 2 11 2" xfId="29201"/>
    <cellStyle name="Normal 5 8 2 12" xfId="29202"/>
    <cellStyle name="Normal 5 8 2 2" xfId="29203"/>
    <cellStyle name="Normal 5 8 2 2 10" xfId="29204"/>
    <cellStyle name="Normal 5 8 2 2 10 2" xfId="29205"/>
    <cellStyle name="Normal 5 8 2 2 11" xfId="29206"/>
    <cellStyle name="Normal 5 8 2 2 2" xfId="29207"/>
    <cellStyle name="Normal 5 8 2 2 2 2" xfId="29208"/>
    <cellStyle name="Normal 5 8 2 2 3" xfId="29209"/>
    <cellStyle name="Normal 5 8 2 2 3 2" xfId="29210"/>
    <cellStyle name="Normal 5 8 2 2 4" xfId="29211"/>
    <cellStyle name="Normal 5 8 2 2 4 2" xfId="29212"/>
    <cellStyle name="Normal 5 8 2 2 5" xfId="29213"/>
    <cellStyle name="Normal 5 8 2 2 5 2" xfId="29214"/>
    <cellStyle name="Normal 5 8 2 2 6" xfId="29215"/>
    <cellStyle name="Normal 5 8 2 2 6 2" xfId="29216"/>
    <cellStyle name="Normal 5 8 2 2 7" xfId="29217"/>
    <cellStyle name="Normal 5 8 2 2 7 2" xfId="29218"/>
    <cellStyle name="Normal 5 8 2 2 8" xfId="29219"/>
    <cellStyle name="Normal 5 8 2 2 8 2" xfId="29220"/>
    <cellStyle name="Normal 5 8 2 2 9" xfId="29221"/>
    <cellStyle name="Normal 5 8 2 2 9 2" xfId="29222"/>
    <cellStyle name="Normal 5 8 2 3" xfId="29223"/>
    <cellStyle name="Normal 5 8 2 3 2" xfId="29224"/>
    <cellStyle name="Normal 5 8 2 4" xfId="29225"/>
    <cellStyle name="Normal 5 8 2 4 2" xfId="29226"/>
    <cellStyle name="Normal 5 8 2 5" xfId="29227"/>
    <cellStyle name="Normal 5 8 2 5 2" xfId="29228"/>
    <cellStyle name="Normal 5 8 2 6" xfId="29229"/>
    <cellStyle name="Normal 5 8 2 6 2" xfId="29230"/>
    <cellStyle name="Normal 5 8 2 7" xfId="29231"/>
    <cellStyle name="Normal 5 8 2 7 2" xfId="29232"/>
    <cellStyle name="Normal 5 8 2 8" xfId="29233"/>
    <cellStyle name="Normal 5 8 2 8 2" xfId="29234"/>
    <cellStyle name="Normal 5 8 2 9" xfId="29235"/>
    <cellStyle name="Normal 5 8 2 9 2" xfId="29236"/>
    <cellStyle name="Normal 5 8 3" xfId="29237"/>
    <cellStyle name="Normal 5 8 3 10" xfId="29238"/>
    <cellStyle name="Normal 5 8 3 10 2" xfId="29239"/>
    <cellStyle name="Normal 5 8 3 11" xfId="29240"/>
    <cellStyle name="Normal 5 8 3 2" xfId="29241"/>
    <cellStyle name="Normal 5 8 3 2 2" xfId="29242"/>
    <cellStyle name="Normal 5 8 3 3" xfId="29243"/>
    <cellStyle name="Normal 5 8 3 3 2" xfId="29244"/>
    <cellStyle name="Normal 5 8 3 4" xfId="29245"/>
    <cellStyle name="Normal 5 8 3 4 2" xfId="29246"/>
    <cellStyle name="Normal 5 8 3 5" xfId="29247"/>
    <cellStyle name="Normal 5 8 3 5 2" xfId="29248"/>
    <cellStyle name="Normal 5 8 3 6" xfId="29249"/>
    <cellStyle name="Normal 5 8 3 6 2" xfId="29250"/>
    <cellStyle name="Normal 5 8 3 7" xfId="29251"/>
    <cellStyle name="Normal 5 8 3 7 2" xfId="29252"/>
    <cellStyle name="Normal 5 8 3 8" xfId="29253"/>
    <cellStyle name="Normal 5 8 3 8 2" xfId="29254"/>
    <cellStyle name="Normal 5 8 3 9" xfId="29255"/>
    <cellStyle name="Normal 5 8 3 9 2" xfId="29256"/>
    <cellStyle name="Normal 5 8 4" xfId="29257"/>
    <cellStyle name="Normal 5 8 4 2" xfId="29258"/>
    <cellStyle name="Normal 5 8 5" xfId="29259"/>
    <cellStyle name="Normal 5 8 5 2" xfId="29260"/>
    <cellStyle name="Normal 5 8 6" xfId="29261"/>
    <cellStyle name="Normal 5 8 6 2" xfId="29262"/>
    <cellStyle name="Normal 5 8 7" xfId="29263"/>
    <cellStyle name="Normal 5 8 7 2" xfId="29264"/>
    <cellStyle name="Normal 5 8 8" xfId="29265"/>
    <cellStyle name="Normal 5 8 8 2" xfId="29266"/>
    <cellStyle name="Normal 5 8 9" xfId="29267"/>
    <cellStyle name="Normal 5 8 9 2" xfId="29268"/>
    <cellStyle name="Normal 5 9" xfId="29269"/>
    <cellStyle name="Normal 5 9 10" xfId="29270"/>
    <cellStyle name="Normal 5 9 10 2" xfId="29271"/>
    <cellStyle name="Normal 5 9 11" xfId="29272"/>
    <cellStyle name="Normal 5 9 11 2" xfId="29273"/>
    <cellStyle name="Normal 5 9 12" xfId="29274"/>
    <cellStyle name="Normal 5 9 2" xfId="29275"/>
    <cellStyle name="Normal 5 9 2 10" xfId="29276"/>
    <cellStyle name="Normal 5 9 2 10 2" xfId="29277"/>
    <cellStyle name="Normal 5 9 2 11" xfId="29278"/>
    <cellStyle name="Normal 5 9 2 2" xfId="29279"/>
    <cellStyle name="Normal 5 9 2 2 2" xfId="29280"/>
    <cellStyle name="Normal 5 9 2 3" xfId="29281"/>
    <cellStyle name="Normal 5 9 2 3 2" xfId="29282"/>
    <cellStyle name="Normal 5 9 2 4" xfId="29283"/>
    <cellStyle name="Normal 5 9 2 4 2" xfId="29284"/>
    <cellStyle name="Normal 5 9 2 5" xfId="29285"/>
    <cellStyle name="Normal 5 9 2 5 2" xfId="29286"/>
    <cellStyle name="Normal 5 9 2 6" xfId="29287"/>
    <cellStyle name="Normal 5 9 2 6 2" xfId="29288"/>
    <cellStyle name="Normal 5 9 2 7" xfId="29289"/>
    <cellStyle name="Normal 5 9 2 7 2" xfId="29290"/>
    <cellStyle name="Normal 5 9 2 8" xfId="29291"/>
    <cellStyle name="Normal 5 9 2 8 2" xfId="29292"/>
    <cellStyle name="Normal 5 9 2 9" xfId="29293"/>
    <cellStyle name="Normal 5 9 2 9 2" xfId="29294"/>
    <cellStyle name="Normal 5 9 3" xfId="29295"/>
    <cellStyle name="Normal 5 9 3 2" xfId="29296"/>
    <cellStyle name="Normal 5 9 4" xfId="29297"/>
    <cellStyle name="Normal 5 9 4 2" xfId="29298"/>
    <cellStyle name="Normal 5 9 5" xfId="29299"/>
    <cellStyle name="Normal 5 9 5 2" xfId="29300"/>
    <cellStyle name="Normal 5 9 6" xfId="29301"/>
    <cellStyle name="Normal 5 9 6 2" xfId="29302"/>
    <cellStyle name="Normal 5 9 7" xfId="29303"/>
    <cellStyle name="Normal 5 9 7 2" xfId="29304"/>
    <cellStyle name="Normal 5 9 8" xfId="29305"/>
    <cellStyle name="Normal 5 9 8 2" xfId="29306"/>
    <cellStyle name="Normal 5 9 9" xfId="29307"/>
    <cellStyle name="Normal 5 9 9 2" xfId="29308"/>
    <cellStyle name="Normal 50" xfId="29309"/>
    <cellStyle name="Normal 51" xfId="29310"/>
    <cellStyle name="Normal 52" xfId="29311"/>
    <cellStyle name="Normal 53" xfId="29312"/>
    <cellStyle name="Normal 54" xfId="41709"/>
    <cellStyle name="Normal 55" xfId="42060"/>
    <cellStyle name="Normal 56" xfId="42061"/>
    <cellStyle name="Normal 57" xfId="42062"/>
    <cellStyle name="Normal 6" xfId="29313"/>
    <cellStyle name="Normal 6 10" xfId="29314"/>
    <cellStyle name="Normal 6 10 10" xfId="29315"/>
    <cellStyle name="Normal 6 10 10 2" xfId="29316"/>
    <cellStyle name="Normal 6 10 11" xfId="29317"/>
    <cellStyle name="Normal 6 10 2" xfId="29318"/>
    <cellStyle name="Normal 6 10 2 2" xfId="29319"/>
    <cellStyle name="Normal 6 10 3" xfId="29320"/>
    <cellStyle name="Normal 6 10 3 2" xfId="29321"/>
    <cellStyle name="Normal 6 10 4" xfId="29322"/>
    <cellStyle name="Normal 6 10 4 2" xfId="29323"/>
    <cellStyle name="Normal 6 10 5" xfId="29324"/>
    <cellStyle name="Normal 6 10 5 2" xfId="29325"/>
    <cellStyle name="Normal 6 10 6" xfId="29326"/>
    <cellStyle name="Normal 6 10 6 2" xfId="29327"/>
    <cellStyle name="Normal 6 10 7" xfId="29328"/>
    <cellStyle name="Normal 6 10 7 2" xfId="29329"/>
    <cellStyle name="Normal 6 10 8" xfId="29330"/>
    <cellStyle name="Normal 6 10 8 2" xfId="29331"/>
    <cellStyle name="Normal 6 10 9" xfId="29332"/>
    <cellStyle name="Normal 6 10 9 2" xfId="29333"/>
    <cellStyle name="Normal 6 11" xfId="29334"/>
    <cellStyle name="Normal 6 11 2" xfId="29335"/>
    <cellStyle name="Normal 6 12" xfId="29336"/>
    <cellStyle name="Normal 6 12 2" xfId="29337"/>
    <cellStyle name="Normal 6 13" xfId="29338"/>
    <cellStyle name="Normal 6 13 2" xfId="29339"/>
    <cellStyle name="Normal 6 14" xfId="29340"/>
    <cellStyle name="Normal 6 14 2" xfId="29341"/>
    <cellStyle name="Normal 6 15" xfId="29342"/>
    <cellStyle name="Normal 6 15 2" xfId="29343"/>
    <cellStyle name="Normal 6 16" xfId="29344"/>
    <cellStyle name="Normal 6 16 2" xfId="29345"/>
    <cellStyle name="Normal 6 17" xfId="29346"/>
    <cellStyle name="Normal 6 17 2" xfId="29347"/>
    <cellStyle name="Normal 6 18" xfId="29348"/>
    <cellStyle name="Normal 6 18 2" xfId="29349"/>
    <cellStyle name="Normal 6 19" xfId="29350"/>
    <cellStyle name="Normal 6 19 2" xfId="29351"/>
    <cellStyle name="Normal 6 2" xfId="29352"/>
    <cellStyle name="Normal 6 2 10" xfId="29353"/>
    <cellStyle name="Normal 6 2 10 2" xfId="29354"/>
    <cellStyle name="Normal 6 2 11" xfId="29355"/>
    <cellStyle name="Normal 6 2 11 2" xfId="29356"/>
    <cellStyle name="Normal 6 2 12" xfId="29357"/>
    <cellStyle name="Normal 6 2 12 2" xfId="29358"/>
    <cellStyle name="Normal 6 2 13" xfId="29359"/>
    <cellStyle name="Normal 6 2 13 2" xfId="29360"/>
    <cellStyle name="Normal 6 2 14" xfId="29361"/>
    <cellStyle name="Normal 6 2 14 2" xfId="29362"/>
    <cellStyle name="Normal 6 2 15" xfId="29363"/>
    <cellStyle name="Normal 6 2 15 2" xfId="29364"/>
    <cellStyle name="Normal 6 2 16" xfId="29365"/>
    <cellStyle name="Normal 6 2 16 2" xfId="29366"/>
    <cellStyle name="Normal 6 2 17" xfId="29367"/>
    <cellStyle name="Normal 6 2 17 2" xfId="29368"/>
    <cellStyle name="Normal 6 2 18" xfId="29369"/>
    <cellStyle name="Normal 6 2 19" xfId="29370"/>
    <cellStyle name="Normal 6 2 2" xfId="29371"/>
    <cellStyle name="Normal 6 2 2 10" xfId="29372"/>
    <cellStyle name="Normal 6 2 2 10 2" xfId="29373"/>
    <cellStyle name="Normal 6 2 2 11" xfId="29374"/>
    <cellStyle name="Normal 6 2 2 11 2" xfId="29375"/>
    <cellStyle name="Normal 6 2 2 12" xfId="29376"/>
    <cellStyle name="Normal 6 2 2 12 2" xfId="29377"/>
    <cellStyle name="Normal 6 2 2 13" xfId="29378"/>
    <cellStyle name="Normal 6 2 2 14" xfId="42063"/>
    <cellStyle name="Normal 6 2 2 2" xfId="29379"/>
    <cellStyle name="Normal 6 2 2 2 10" xfId="29380"/>
    <cellStyle name="Normal 6 2 2 2 10 2" xfId="29381"/>
    <cellStyle name="Normal 6 2 2 2 11" xfId="29382"/>
    <cellStyle name="Normal 6 2 2 2 11 2" xfId="29383"/>
    <cellStyle name="Normal 6 2 2 2 12" xfId="29384"/>
    <cellStyle name="Normal 6 2 2 2 2" xfId="29385"/>
    <cellStyle name="Normal 6 2 2 2 2 10" xfId="29386"/>
    <cellStyle name="Normal 6 2 2 2 2 10 2" xfId="29387"/>
    <cellStyle name="Normal 6 2 2 2 2 11" xfId="29388"/>
    <cellStyle name="Normal 6 2 2 2 2 2" xfId="29389"/>
    <cellStyle name="Normal 6 2 2 2 2 2 2" xfId="29390"/>
    <cellStyle name="Normal 6 2 2 2 2 3" xfId="29391"/>
    <cellStyle name="Normal 6 2 2 2 2 3 2" xfId="29392"/>
    <cellStyle name="Normal 6 2 2 2 2 4" xfId="29393"/>
    <cellStyle name="Normal 6 2 2 2 2 4 2" xfId="29394"/>
    <cellStyle name="Normal 6 2 2 2 2 5" xfId="29395"/>
    <cellStyle name="Normal 6 2 2 2 2 5 2" xfId="29396"/>
    <cellStyle name="Normal 6 2 2 2 2 6" xfId="29397"/>
    <cellStyle name="Normal 6 2 2 2 2 6 2" xfId="29398"/>
    <cellStyle name="Normal 6 2 2 2 2 7" xfId="29399"/>
    <cellStyle name="Normal 6 2 2 2 2 7 2" xfId="29400"/>
    <cellStyle name="Normal 6 2 2 2 2 8" xfId="29401"/>
    <cellStyle name="Normal 6 2 2 2 2 8 2" xfId="29402"/>
    <cellStyle name="Normal 6 2 2 2 2 9" xfId="29403"/>
    <cellStyle name="Normal 6 2 2 2 2 9 2" xfId="29404"/>
    <cellStyle name="Normal 6 2 2 2 3" xfId="29405"/>
    <cellStyle name="Normal 6 2 2 2 3 2" xfId="29406"/>
    <cellStyle name="Normal 6 2 2 2 4" xfId="29407"/>
    <cellStyle name="Normal 6 2 2 2 4 2" xfId="29408"/>
    <cellStyle name="Normal 6 2 2 2 5" xfId="29409"/>
    <cellStyle name="Normal 6 2 2 2 5 2" xfId="29410"/>
    <cellStyle name="Normal 6 2 2 2 6" xfId="29411"/>
    <cellStyle name="Normal 6 2 2 2 6 2" xfId="29412"/>
    <cellStyle name="Normal 6 2 2 2 7" xfId="29413"/>
    <cellStyle name="Normal 6 2 2 2 7 2" xfId="29414"/>
    <cellStyle name="Normal 6 2 2 2 8" xfId="29415"/>
    <cellStyle name="Normal 6 2 2 2 8 2" xfId="29416"/>
    <cellStyle name="Normal 6 2 2 2 9" xfId="29417"/>
    <cellStyle name="Normal 6 2 2 2 9 2" xfId="29418"/>
    <cellStyle name="Normal 6 2 2 3" xfId="29419"/>
    <cellStyle name="Normal 6 2 2 3 10" xfId="29420"/>
    <cellStyle name="Normal 6 2 2 3 10 2" xfId="29421"/>
    <cellStyle name="Normal 6 2 2 3 11" xfId="29422"/>
    <cellStyle name="Normal 6 2 2 3 2" xfId="29423"/>
    <cellStyle name="Normal 6 2 2 3 2 2" xfId="29424"/>
    <cellStyle name="Normal 6 2 2 3 3" xfId="29425"/>
    <cellStyle name="Normal 6 2 2 3 3 2" xfId="29426"/>
    <cellStyle name="Normal 6 2 2 3 4" xfId="29427"/>
    <cellStyle name="Normal 6 2 2 3 4 2" xfId="29428"/>
    <cellStyle name="Normal 6 2 2 3 5" xfId="29429"/>
    <cellStyle name="Normal 6 2 2 3 5 2" xfId="29430"/>
    <cellStyle name="Normal 6 2 2 3 6" xfId="29431"/>
    <cellStyle name="Normal 6 2 2 3 6 2" xfId="29432"/>
    <cellStyle name="Normal 6 2 2 3 7" xfId="29433"/>
    <cellStyle name="Normal 6 2 2 3 7 2" xfId="29434"/>
    <cellStyle name="Normal 6 2 2 3 8" xfId="29435"/>
    <cellStyle name="Normal 6 2 2 3 8 2" xfId="29436"/>
    <cellStyle name="Normal 6 2 2 3 9" xfId="29437"/>
    <cellStyle name="Normal 6 2 2 3 9 2" xfId="29438"/>
    <cellStyle name="Normal 6 2 2 4" xfId="29439"/>
    <cellStyle name="Normal 6 2 2 4 2" xfId="29440"/>
    <cellStyle name="Normal 6 2 2 5" xfId="29441"/>
    <cellStyle name="Normal 6 2 2 5 2" xfId="29442"/>
    <cellStyle name="Normal 6 2 2 6" xfId="29443"/>
    <cellStyle name="Normal 6 2 2 6 2" xfId="29444"/>
    <cellStyle name="Normal 6 2 2 7" xfId="29445"/>
    <cellStyle name="Normal 6 2 2 7 2" xfId="29446"/>
    <cellStyle name="Normal 6 2 2 8" xfId="29447"/>
    <cellStyle name="Normal 6 2 2 8 2" xfId="29448"/>
    <cellStyle name="Normal 6 2 2 9" xfId="29449"/>
    <cellStyle name="Normal 6 2 2 9 2" xfId="29450"/>
    <cellStyle name="Normal 6 2 20" xfId="29451"/>
    <cellStyle name="Normal 6 2 21" xfId="42064"/>
    <cellStyle name="Normal 6 2 3" xfId="29452"/>
    <cellStyle name="Normal 6 2 3 10" xfId="29453"/>
    <cellStyle name="Normal 6 2 3 10 2" xfId="29454"/>
    <cellStyle name="Normal 6 2 3 11" xfId="29455"/>
    <cellStyle name="Normal 6 2 3 11 2" xfId="29456"/>
    <cellStyle name="Normal 6 2 3 12" xfId="29457"/>
    <cellStyle name="Normal 6 2 3 12 2" xfId="29458"/>
    <cellStyle name="Normal 6 2 3 13" xfId="29459"/>
    <cellStyle name="Normal 6 2 3 2" xfId="29460"/>
    <cellStyle name="Normal 6 2 3 2 10" xfId="29461"/>
    <cellStyle name="Normal 6 2 3 2 10 2" xfId="29462"/>
    <cellStyle name="Normal 6 2 3 2 11" xfId="29463"/>
    <cellStyle name="Normal 6 2 3 2 11 2" xfId="29464"/>
    <cellStyle name="Normal 6 2 3 2 12" xfId="29465"/>
    <cellStyle name="Normal 6 2 3 2 2" xfId="29466"/>
    <cellStyle name="Normal 6 2 3 2 2 10" xfId="29467"/>
    <cellStyle name="Normal 6 2 3 2 2 10 2" xfId="29468"/>
    <cellStyle name="Normal 6 2 3 2 2 11" xfId="29469"/>
    <cellStyle name="Normal 6 2 3 2 2 2" xfId="29470"/>
    <cellStyle name="Normal 6 2 3 2 2 2 2" xfId="29471"/>
    <cellStyle name="Normal 6 2 3 2 2 3" xfId="29472"/>
    <cellStyle name="Normal 6 2 3 2 2 3 2" xfId="29473"/>
    <cellStyle name="Normal 6 2 3 2 2 4" xfId="29474"/>
    <cellStyle name="Normal 6 2 3 2 2 4 2" xfId="29475"/>
    <cellStyle name="Normal 6 2 3 2 2 5" xfId="29476"/>
    <cellStyle name="Normal 6 2 3 2 2 5 2" xfId="29477"/>
    <cellStyle name="Normal 6 2 3 2 2 6" xfId="29478"/>
    <cellStyle name="Normal 6 2 3 2 2 6 2" xfId="29479"/>
    <cellStyle name="Normal 6 2 3 2 2 7" xfId="29480"/>
    <cellStyle name="Normal 6 2 3 2 2 7 2" xfId="29481"/>
    <cellStyle name="Normal 6 2 3 2 2 8" xfId="29482"/>
    <cellStyle name="Normal 6 2 3 2 2 8 2" xfId="29483"/>
    <cellStyle name="Normal 6 2 3 2 2 9" xfId="29484"/>
    <cellStyle name="Normal 6 2 3 2 2 9 2" xfId="29485"/>
    <cellStyle name="Normal 6 2 3 2 3" xfId="29486"/>
    <cellStyle name="Normal 6 2 3 2 3 2" xfId="29487"/>
    <cellStyle name="Normal 6 2 3 2 4" xfId="29488"/>
    <cellStyle name="Normal 6 2 3 2 4 2" xfId="29489"/>
    <cellStyle name="Normal 6 2 3 2 5" xfId="29490"/>
    <cellStyle name="Normal 6 2 3 2 5 2" xfId="29491"/>
    <cellStyle name="Normal 6 2 3 2 6" xfId="29492"/>
    <cellStyle name="Normal 6 2 3 2 6 2" xfId="29493"/>
    <cellStyle name="Normal 6 2 3 2 7" xfId="29494"/>
    <cellStyle name="Normal 6 2 3 2 7 2" xfId="29495"/>
    <cellStyle name="Normal 6 2 3 2 8" xfId="29496"/>
    <cellStyle name="Normal 6 2 3 2 8 2" xfId="29497"/>
    <cellStyle name="Normal 6 2 3 2 9" xfId="29498"/>
    <cellStyle name="Normal 6 2 3 2 9 2" xfId="29499"/>
    <cellStyle name="Normal 6 2 3 3" xfId="29500"/>
    <cellStyle name="Normal 6 2 3 3 10" xfId="29501"/>
    <cellStyle name="Normal 6 2 3 3 10 2" xfId="29502"/>
    <cellStyle name="Normal 6 2 3 3 11" xfId="29503"/>
    <cellStyle name="Normal 6 2 3 3 2" xfId="29504"/>
    <cellStyle name="Normal 6 2 3 3 2 2" xfId="29505"/>
    <cellStyle name="Normal 6 2 3 3 3" xfId="29506"/>
    <cellStyle name="Normal 6 2 3 3 3 2" xfId="29507"/>
    <cellStyle name="Normal 6 2 3 3 4" xfId="29508"/>
    <cellStyle name="Normal 6 2 3 3 4 2" xfId="29509"/>
    <cellStyle name="Normal 6 2 3 3 5" xfId="29510"/>
    <cellStyle name="Normal 6 2 3 3 5 2" xfId="29511"/>
    <cellStyle name="Normal 6 2 3 3 6" xfId="29512"/>
    <cellStyle name="Normal 6 2 3 3 6 2" xfId="29513"/>
    <cellStyle name="Normal 6 2 3 3 7" xfId="29514"/>
    <cellStyle name="Normal 6 2 3 3 7 2" xfId="29515"/>
    <cellStyle name="Normal 6 2 3 3 8" xfId="29516"/>
    <cellStyle name="Normal 6 2 3 3 8 2" xfId="29517"/>
    <cellStyle name="Normal 6 2 3 3 9" xfId="29518"/>
    <cellStyle name="Normal 6 2 3 3 9 2" xfId="29519"/>
    <cellStyle name="Normal 6 2 3 4" xfId="29520"/>
    <cellStyle name="Normal 6 2 3 4 2" xfId="29521"/>
    <cellStyle name="Normal 6 2 3 5" xfId="29522"/>
    <cellStyle name="Normal 6 2 3 5 2" xfId="29523"/>
    <cellStyle name="Normal 6 2 3 6" xfId="29524"/>
    <cellStyle name="Normal 6 2 3 6 2" xfId="29525"/>
    <cellStyle name="Normal 6 2 3 7" xfId="29526"/>
    <cellStyle name="Normal 6 2 3 7 2" xfId="29527"/>
    <cellStyle name="Normal 6 2 3 8" xfId="29528"/>
    <cellStyle name="Normal 6 2 3 8 2" xfId="29529"/>
    <cellStyle name="Normal 6 2 3 9" xfId="29530"/>
    <cellStyle name="Normal 6 2 3 9 2" xfId="29531"/>
    <cellStyle name="Normal 6 2 4" xfId="29532"/>
    <cellStyle name="Normal 6 2 4 10" xfId="29533"/>
    <cellStyle name="Normal 6 2 4 10 2" xfId="29534"/>
    <cellStyle name="Normal 6 2 4 11" xfId="29535"/>
    <cellStyle name="Normal 6 2 4 11 2" xfId="29536"/>
    <cellStyle name="Normal 6 2 4 12" xfId="29537"/>
    <cellStyle name="Normal 6 2 4 12 2" xfId="29538"/>
    <cellStyle name="Normal 6 2 4 13" xfId="29539"/>
    <cellStyle name="Normal 6 2 4 2" xfId="29540"/>
    <cellStyle name="Normal 6 2 4 2 10" xfId="29541"/>
    <cellStyle name="Normal 6 2 4 2 10 2" xfId="29542"/>
    <cellStyle name="Normal 6 2 4 2 11" xfId="29543"/>
    <cellStyle name="Normal 6 2 4 2 11 2" xfId="29544"/>
    <cellStyle name="Normal 6 2 4 2 12" xfId="29545"/>
    <cellStyle name="Normal 6 2 4 2 2" xfId="29546"/>
    <cellStyle name="Normal 6 2 4 2 2 10" xfId="29547"/>
    <cellStyle name="Normal 6 2 4 2 2 10 2" xfId="29548"/>
    <cellStyle name="Normal 6 2 4 2 2 11" xfId="29549"/>
    <cellStyle name="Normal 6 2 4 2 2 2" xfId="29550"/>
    <cellStyle name="Normal 6 2 4 2 2 2 2" xfId="29551"/>
    <cellStyle name="Normal 6 2 4 2 2 3" xfId="29552"/>
    <cellStyle name="Normal 6 2 4 2 2 3 2" xfId="29553"/>
    <cellStyle name="Normal 6 2 4 2 2 4" xfId="29554"/>
    <cellStyle name="Normal 6 2 4 2 2 4 2" xfId="29555"/>
    <cellStyle name="Normal 6 2 4 2 2 5" xfId="29556"/>
    <cellStyle name="Normal 6 2 4 2 2 5 2" xfId="29557"/>
    <cellStyle name="Normal 6 2 4 2 2 6" xfId="29558"/>
    <cellStyle name="Normal 6 2 4 2 2 6 2" xfId="29559"/>
    <cellStyle name="Normal 6 2 4 2 2 7" xfId="29560"/>
    <cellStyle name="Normal 6 2 4 2 2 7 2" xfId="29561"/>
    <cellStyle name="Normal 6 2 4 2 2 8" xfId="29562"/>
    <cellStyle name="Normal 6 2 4 2 2 8 2" xfId="29563"/>
    <cellStyle name="Normal 6 2 4 2 2 9" xfId="29564"/>
    <cellStyle name="Normal 6 2 4 2 2 9 2" xfId="29565"/>
    <cellStyle name="Normal 6 2 4 2 3" xfId="29566"/>
    <cellStyle name="Normal 6 2 4 2 3 2" xfId="29567"/>
    <cellStyle name="Normal 6 2 4 2 4" xfId="29568"/>
    <cellStyle name="Normal 6 2 4 2 4 2" xfId="29569"/>
    <cellStyle name="Normal 6 2 4 2 5" xfId="29570"/>
    <cellStyle name="Normal 6 2 4 2 5 2" xfId="29571"/>
    <cellStyle name="Normal 6 2 4 2 6" xfId="29572"/>
    <cellStyle name="Normal 6 2 4 2 6 2" xfId="29573"/>
    <cellStyle name="Normal 6 2 4 2 7" xfId="29574"/>
    <cellStyle name="Normal 6 2 4 2 7 2" xfId="29575"/>
    <cellStyle name="Normal 6 2 4 2 8" xfId="29576"/>
    <cellStyle name="Normal 6 2 4 2 8 2" xfId="29577"/>
    <cellStyle name="Normal 6 2 4 2 9" xfId="29578"/>
    <cellStyle name="Normal 6 2 4 2 9 2" xfId="29579"/>
    <cellStyle name="Normal 6 2 4 3" xfId="29580"/>
    <cellStyle name="Normal 6 2 4 3 10" xfId="29581"/>
    <cellStyle name="Normal 6 2 4 3 10 2" xfId="29582"/>
    <cellStyle name="Normal 6 2 4 3 11" xfId="29583"/>
    <cellStyle name="Normal 6 2 4 3 2" xfId="29584"/>
    <cellStyle name="Normal 6 2 4 3 2 2" xfId="29585"/>
    <cellStyle name="Normal 6 2 4 3 3" xfId="29586"/>
    <cellStyle name="Normal 6 2 4 3 3 2" xfId="29587"/>
    <cellStyle name="Normal 6 2 4 3 4" xfId="29588"/>
    <cellStyle name="Normal 6 2 4 3 4 2" xfId="29589"/>
    <cellStyle name="Normal 6 2 4 3 5" xfId="29590"/>
    <cellStyle name="Normal 6 2 4 3 5 2" xfId="29591"/>
    <cellStyle name="Normal 6 2 4 3 6" xfId="29592"/>
    <cellStyle name="Normal 6 2 4 3 6 2" xfId="29593"/>
    <cellStyle name="Normal 6 2 4 3 7" xfId="29594"/>
    <cellStyle name="Normal 6 2 4 3 7 2" xfId="29595"/>
    <cellStyle name="Normal 6 2 4 3 8" xfId="29596"/>
    <cellStyle name="Normal 6 2 4 3 8 2" xfId="29597"/>
    <cellStyle name="Normal 6 2 4 3 9" xfId="29598"/>
    <cellStyle name="Normal 6 2 4 3 9 2" xfId="29599"/>
    <cellStyle name="Normal 6 2 4 4" xfId="29600"/>
    <cellStyle name="Normal 6 2 4 4 2" xfId="29601"/>
    <cellStyle name="Normal 6 2 4 5" xfId="29602"/>
    <cellStyle name="Normal 6 2 4 5 2" xfId="29603"/>
    <cellStyle name="Normal 6 2 4 6" xfId="29604"/>
    <cellStyle name="Normal 6 2 4 6 2" xfId="29605"/>
    <cellStyle name="Normal 6 2 4 7" xfId="29606"/>
    <cellStyle name="Normal 6 2 4 7 2" xfId="29607"/>
    <cellStyle name="Normal 6 2 4 8" xfId="29608"/>
    <cellStyle name="Normal 6 2 4 8 2" xfId="29609"/>
    <cellStyle name="Normal 6 2 4 9" xfId="29610"/>
    <cellStyle name="Normal 6 2 4 9 2" xfId="29611"/>
    <cellStyle name="Normal 6 2 5" xfId="29612"/>
    <cellStyle name="Normal 6 2 6" xfId="29613"/>
    <cellStyle name="Normal 6 2 6 10" xfId="29614"/>
    <cellStyle name="Normal 6 2 6 10 2" xfId="29615"/>
    <cellStyle name="Normal 6 2 6 11" xfId="29616"/>
    <cellStyle name="Normal 6 2 6 11 2" xfId="29617"/>
    <cellStyle name="Normal 6 2 6 12" xfId="29618"/>
    <cellStyle name="Normal 6 2 6 12 2" xfId="29619"/>
    <cellStyle name="Normal 6 2 6 13" xfId="29620"/>
    <cellStyle name="Normal 6 2 6 2" xfId="29621"/>
    <cellStyle name="Normal 6 2 6 2 10" xfId="29622"/>
    <cellStyle name="Normal 6 2 6 2 10 2" xfId="29623"/>
    <cellStyle name="Normal 6 2 6 2 11" xfId="29624"/>
    <cellStyle name="Normal 6 2 6 2 11 2" xfId="29625"/>
    <cellStyle name="Normal 6 2 6 2 12" xfId="29626"/>
    <cellStyle name="Normal 6 2 6 2 2" xfId="29627"/>
    <cellStyle name="Normal 6 2 6 2 2 10" xfId="29628"/>
    <cellStyle name="Normal 6 2 6 2 2 10 2" xfId="29629"/>
    <cellStyle name="Normal 6 2 6 2 2 11" xfId="29630"/>
    <cellStyle name="Normal 6 2 6 2 2 2" xfId="29631"/>
    <cellStyle name="Normal 6 2 6 2 2 2 2" xfId="29632"/>
    <cellStyle name="Normal 6 2 6 2 2 3" xfId="29633"/>
    <cellStyle name="Normal 6 2 6 2 2 3 2" xfId="29634"/>
    <cellStyle name="Normal 6 2 6 2 2 4" xfId="29635"/>
    <cellStyle name="Normal 6 2 6 2 2 4 2" xfId="29636"/>
    <cellStyle name="Normal 6 2 6 2 2 5" xfId="29637"/>
    <cellStyle name="Normal 6 2 6 2 2 5 2" xfId="29638"/>
    <cellStyle name="Normal 6 2 6 2 2 6" xfId="29639"/>
    <cellStyle name="Normal 6 2 6 2 2 6 2" xfId="29640"/>
    <cellStyle name="Normal 6 2 6 2 2 7" xfId="29641"/>
    <cellStyle name="Normal 6 2 6 2 2 7 2" xfId="29642"/>
    <cellStyle name="Normal 6 2 6 2 2 8" xfId="29643"/>
    <cellStyle name="Normal 6 2 6 2 2 8 2" xfId="29644"/>
    <cellStyle name="Normal 6 2 6 2 2 9" xfId="29645"/>
    <cellStyle name="Normal 6 2 6 2 2 9 2" xfId="29646"/>
    <cellStyle name="Normal 6 2 6 2 3" xfId="29647"/>
    <cellStyle name="Normal 6 2 6 2 3 2" xfId="29648"/>
    <cellStyle name="Normal 6 2 6 2 4" xfId="29649"/>
    <cellStyle name="Normal 6 2 6 2 4 2" xfId="29650"/>
    <cellStyle name="Normal 6 2 6 2 5" xfId="29651"/>
    <cellStyle name="Normal 6 2 6 2 5 2" xfId="29652"/>
    <cellStyle name="Normal 6 2 6 2 6" xfId="29653"/>
    <cellStyle name="Normal 6 2 6 2 6 2" xfId="29654"/>
    <cellStyle name="Normal 6 2 6 2 7" xfId="29655"/>
    <cellStyle name="Normal 6 2 6 2 7 2" xfId="29656"/>
    <cellStyle name="Normal 6 2 6 2 8" xfId="29657"/>
    <cellStyle name="Normal 6 2 6 2 8 2" xfId="29658"/>
    <cellStyle name="Normal 6 2 6 2 9" xfId="29659"/>
    <cellStyle name="Normal 6 2 6 2 9 2" xfId="29660"/>
    <cellStyle name="Normal 6 2 6 3" xfId="29661"/>
    <cellStyle name="Normal 6 2 6 3 10" xfId="29662"/>
    <cellStyle name="Normal 6 2 6 3 10 2" xfId="29663"/>
    <cellStyle name="Normal 6 2 6 3 11" xfId="29664"/>
    <cellStyle name="Normal 6 2 6 3 2" xfId="29665"/>
    <cellStyle name="Normal 6 2 6 3 2 2" xfId="29666"/>
    <cellStyle name="Normal 6 2 6 3 3" xfId="29667"/>
    <cellStyle name="Normal 6 2 6 3 3 2" xfId="29668"/>
    <cellStyle name="Normal 6 2 6 3 4" xfId="29669"/>
    <cellStyle name="Normal 6 2 6 3 4 2" xfId="29670"/>
    <cellStyle name="Normal 6 2 6 3 5" xfId="29671"/>
    <cellStyle name="Normal 6 2 6 3 5 2" xfId="29672"/>
    <cellStyle name="Normal 6 2 6 3 6" xfId="29673"/>
    <cellStyle name="Normal 6 2 6 3 6 2" xfId="29674"/>
    <cellStyle name="Normal 6 2 6 3 7" xfId="29675"/>
    <cellStyle name="Normal 6 2 6 3 7 2" xfId="29676"/>
    <cellStyle name="Normal 6 2 6 3 8" xfId="29677"/>
    <cellStyle name="Normal 6 2 6 3 8 2" xfId="29678"/>
    <cellStyle name="Normal 6 2 6 3 9" xfId="29679"/>
    <cellStyle name="Normal 6 2 6 3 9 2" xfId="29680"/>
    <cellStyle name="Normal 6 2 6 4" xfId="29681"/>
    <cellStyle name="Normal 6 2 6 4 2" xfId="29682"/>
    <cellStyle name="Normal 6 2 6 5" xfId="29683"/>
    <cellStyle name="Normal 6 2 6 5 2" xfId="29684"/>
    <cellStyle name="Normal 6 2 6 6" xfId="29685"/>
    <cellStyle name="Normal 6 2 6 6 2" xfId="29686"/>
    <cellStyle name="Normal 6 2 6 7" xfId="29687"/>
    <cellStyle name="Normal 6 2 6 7 2" xfId="29688"/>
    <cellStyle name="Normal 6 2 6 8" xfId="29689"/>
    <cellStyle name="Normal 6 2 6 8 2" xfId="29690"/>
    <cellStyle name="Normal 6 2 6 9" xfId="29691"/>
    <cellStyle name="Normal 6 2 6 9 2" xfId="29692"/>
    <cellStyle name="Normal 6 2 7" xfId="29693"/>
    <cellStyle name="Normal 6 2 7 10" xfId="29694"/>
    <cellStyle name="Normal 6 2 7 10 2" xfId="29695"/>
    <cellStyle name="Normal 6 2 7 11" xfId="29696"/>
    <cellStyle name="Normal 6 2 7 11 2" xfId="29697"/>
    <cellStyle name="Normal 6 2 7 12" xfId="29698"/>
    <cellStyle name="Normal 6 2 7 2" xfId="29699"/>
    <cellStyle name="Normal 6 2 7 2 10" xfId="29700"/>
    <cellStyle name="Normal 6 2 7 2 10 2" xfId="29701"/>
    <cellStyle name="Normal 6 2 7 2 11" xfId="29702"/>
    <cellStyle name="Normal 6 2 7 2 2" xfId="29703"/>
    <cellStyle name="Normal 6 2 7 2 2 2" xfId="29704"/>
    <cellStyle name="Normal 6 2 7 2 3" xfId="29705"/>
    <cellStyle name="Normal 6 2 7 2 3 2" xfId="29706"/>
    <cellStyle name="Normal 6 2 7 2 4" xfId="29707"/>
    <cellStyle name="Normal 6 2 7 2 4 2" xfId="29708"/>
    <cellStyle name="Normal 6 2 7 2 5" xfId="29709"/>
    <cellStyle name="Normal 6 2 7 2 5 2" xfId="29710"/>
    <cellStyle name="Normal 6 2 7 2 6" xfId="29711"/>
    <cellStyle name="Normal 6 2 7 2 6 2" xfId="29712"/>
    <cellStyle name="Normal 6 2 7 2 7" xfId="29713"/>
    <cellStyle name="Normal 6 2 7 2 7 2" xfId="29714"/>
    <cellStyle name="Normal 6 2 7 2 8" xfId="29715"/>
    <cellStyle name="Normal 6 2 7 2 8 2" xfId="29716"/>
    <cellStyle name="Normal 6 2 7 2 9" xfId="29717"/>
    <cellStyle name="Normal 6 2 7 2 9 2" xfId="29718"/>
    <cellStyle name="Normal 6 2 7 3" xfId="29719"/>
    <cellStyle name="Normal 6 2 7 3 2" xfId="29720"/>
    <cellStyle name="Normal 6 2 7 4" xfId="29721"/>
    <cellStyle name="Normal 6 2 7 4 2" xfId="29722"/>
    <cellStyle name="Normal 6 2 7 5" xfId="29723"/>
    <cellStyle name="Normal 6 2 7 5 2" xfId="29724"/>
    <cellStyle name="Normal 6 2 7 6" xfId="29725"/>
    <cellStyle name="Normal 6 2 7 6 2" xfId="29726"/>
    <cellStyle name="Normal 6 2 7 7" xfId="29727"/>
    <cellStyle name="Normal 6 2 7 7 2" xfId="29728"/>
    <cellStyle name="Normal 6 2 7 8" xfId="29729"/>
    <cellStyle name="Normal 6 2 7 8 2" xfId="29730"/>
    <cellStyle name="Normal 6 2 7 9" xfId="29731"/>
    <cellStyle name="Normal 6 2 7 9 2" xfId="29732"/>
    <cellStyle name="Normal 6 2 8" xfId="29733"/>
    <cellStyle name="Normal 6 2 8 10" xfId="29734"/>
    <cellStyle name="Normal 6 2 8 10 2" xfId="29735"/>
    <cellStyle name="Normal 6 2 8 11" xfId="29736"/>
    <cellStyle name="Normal 6 2 8 2" xfId="29737"/>
    <cellStyle name="Normal 6 2 8 2 2" xfId="29738"/>
    <cellStyle name="Normal 6 2 8 3" xfId="29739"/>
    <cellStyle name="Normal 6 2 8 3 2" xfId="29740"/>
    <cellStyle name="Normal 6 2 8 4" xfId="29741"/>
    <cellStyle name="Normal 6 2 8 4 2" xfId="29742"/>
    <cellStyle name="Normal 6 2 8 5" xfId="29743"/>
    <cellStyle name="Normal 6 2 8 5 2" xfId="29744"/>
    <cellStyle name="Normal 6 2 8 6" xfId="29745"/>
    <cellStyle name="Normal 6 2 8 6 2" xfId="29746"/>
    <cellStyle name="Normal 6 2 8 7" xfId="29747"/>
    <cellStyle name="Normal 6 2 8 7 2" xfId="29748"/>
    <cellStyle name="Normal 6 2 8 8" xfId="29749"/>
    <cellStyle name="Normal 6 2 8 8 2" xfId="29750"/>
    <cellStyle name="Normal 6 2 8 9" xfId="29751"/>
    <cellStyle name="Normal 6 2 8 9 2" xfId="29752"/>
    <cellStyle name="Normal 6 2 9" xfId="29753"/>
    <cellStyle name="Normal 6 2 9 2" xfId="29754"/>
    <cellStyle name="Normal 6 20" xfId="29755"/>
    <cellStyle name="Normal 6 20 2" xfId="29756"/>
    <cellStyle name="Normal 6 21" xfId="29757"/>
    <cellStyle name="Normal 6 22" xfId="29758"/>
    <cellStyle name="Normal 6 23" xfId="29759"/>
    <cellStyle name="Normal 6 24" xfId="42065"/>
    <cellStyle name="Normal 6 3" xfId="29760"/>
    <cellStyle name="Normal 6 3 10" xfId="29761"/>
    <cellStyle name="Normal 6 3 10 2" xfId="29762"/>
    <cellStyle name="Normal 6 3 11" xfId="29763"/>
    <cellStyle name="Normal 6 3 11 2" xfId="29764"/>
    <cellStyle name="Normal 6 3 12" xfId="29765"/>
    <cellStyle name="Normal 6 3 12 2" xfId="29766"/>
    <cellStyle name="Normal 6 3 13" xfId="29767"/>
    <cellStyle name="Normal 6 3 13 2" xfId="29768"/>
    <cellStyle name="Normal 6 3 14" xfId="29769"/>
    <cellStyle name="Normal 6 3 15" xfId="42066"/>
    <cellStyle name="Normal 6 3 2" xfId="29770"/>
    <cellStyle name="Normal 6 3 3" xfId="29771"/>
    <cellStyle name="Normal 6 3 3 10" xfId="29772"/>
    <cellStyle name="Normal 6 3 3 10 2" xfId="29773"/>
    <cellStyle name="Normal 6 3 3 11" xfId="29774"/>
    <cellStyle name="Normal 6 3 3 11 2" xfId="29775"/>
    <cellStyle name="Normal 6 3 3 12" xfId="29776"/>
    <cellStyle name="Normal 6 3 3 2" xfId="29777"/>
    <cellStyle name="Normal 6 3 3 2 10" xfId="29778"/>
    <cellStyle name="Normal 6 3 3 2 10 2" xfId="29779"/>
    <cellStyle name="Normal 6 3 3 2 11" xfId="29780"/>
    <cellStyle name="Normal 6 3 3 2 2" xfId="29781"/>
    <cellStyle name="Normal 6 3 3 2 2 2" xfId="29782"/>
    <cellStyle name="Normal 6 3 3 2 3" xfId="29783"/>
    <cellStyle name="Normal 6 3 3 2 3 2" xfId="29784"/>
    <cellStyle name="Normal 6 3 3 2 4" xfId="29785"/>
    <cellStyle name="Normal 6 3 3 2 4 2" xfId="29786"/>
    <cellStyle name="Normal 6 3 3 2 5" xfId="29787"/>
    <cellStyle name="Normal 6 3 3 2 5 2" xfId="29788"/>
    <cellStyle name="Normal 6 3 3 2 6" xfId="29789"/>
    <cellStyle name="Normal 6 3 3 2 6 2" xfId="29790"/>
    <cellStyle name="Normal 6 3 3 2 7" xfId="29791"/>
    <cellStyle name="Normal 6 3 3 2 7 2" xfId="29792"/>
    <cellStyle name="Normal 6 3 3 2 8" xfId="29793"/>
    <cellStyle name="Normal 6 3 3 2 8 2" xfId="29794"/>
    <cellStyle name="Normal 6 3 3 2 9" xfId="29795"/>
    <cellStyle name="Normal 6 3 3 2 9 2" xfId="29796"/>
    <cellStyle name="Normal 6 3 3 3" xfId="29797"/>
    <cellStyle name="Normal 6 3 3 3 2" xfId="29798"/>
    <cellStyle name="Normal 6 3 3 4" xfId="29799"/>
    <cellStyle name="Normal 6 3 3 4 2" xfId="29800"/>
    <cellStyle name="Normal 6 3 3 5" xfId="29801"/>
    <cellStyle name="Normal 6 3 3 5 2" xfId="29802"/>
    <cellStyle name="Normal 6 3 3 6" xfId="29803"/>
    <cellStyle name="Normal 6 3 3 6 2" xfId="29804"/>
    <cellStyle name="Normal 6 3 3 7" xfId="29805"/>
    <cellStyle name="Normal 6 3 3 7 2" xfId="29806"/>
    <cellStyle name="Normal 6 3 3 8" xfId="29807"/>
    <cellStyle name="Normal 6 3 3 8 2" xfId="29808"/>
    <cellStyle name="Normal 6 3 3 9" xfId="29809"/>
    <cellStyle name="Normal 6 3 3 9 2" xfId="29810"/>
    <cellStyle name="Normal 6 3 4" xfId="29811"/>
    <cellStyle name="Normal 6 3 4 10" xfId="29812"/>
    <cellStyle name="Normal 6 3 4 10 2" xfId="29813"/>
    <cellStyle name="Normal 6 3 4 11" xfId="29814"/>
    <cellStyle name="Normal 6 3 4 2" xfId="29815"/>
    <cellStyle name="Normal 6 3 4 2 2" xfId="29816"/>
    <cellStyle name="Normal 6 3 4 3" xfId="29817"/>
    <cellStyle name="Normal 6 3 4 3 2" xfId="29818"/>
    <cellStyle name="Normal 6 3 4 4" xfId="29819"/>
    <cellStyle name="Normal 6 3 4 4 2" xfId="29820"/>
    <cellStyle name="Normal 6 3 4 5" xfId="29821"/>
    <cellStyle name="Normal 6 3 4 5 2" xfId="29822"/>
    <cellStyle name="Normal 6 3 4 6" xfId="29823"/>
    <cellStyle name="Normal 6 3 4 6 2" xfId="29824"/>
    <cellStyle name="Normal 6 3 4 7" xfId="29825"/>
    <cellStyle name="Normal 6 3 4 7 2" xfId="29826"/>
    <cellStyle name="Normal 6 3 4 8" xfId="29827"/>
    <cellStyle name="Normal 6 3 4 8 2" xfId="29828"/>
    <cellStyle name="Normal 6 3 4 9" xfId="29829"/>
    <cellStyle name="Normal 6 3 4 9 2" xfId="29830"/>
    <cellStyle name="Normal 6 3 5" xfId="29831"/>
    <cellStyle name="Normal 6 3 5 2" xfId="29832"/>
    <cellStyle name="Normal 6 3 6" xfId="29833"/>
    <cellStyle name="Normal 6 3 6 2" xfId="29834"/>
    <cellStyle name="Normal 6 3 7" xfId="29835"/>
    <cellStyle name="Normal 6 3 7 2" xfId="29836"/>
    <cellStyle name="Normal 6 3 8" xfId="29837"/>
    <cellStyle name="Normal 6 3 8 2" xfId="29838"/>
    <cellStyle name="Normal 6 3 9" xfId="29839"/>
    <cellStyle name="Normal 6 3 9 2" xfId="29840"/>
    <cellStyle name="Normal 6 4" xfId="29841"/>
    <cellStyle name="Normal 6 4 10" xfId="29842"/>
    <cellStyle name="Normal 6 4 10 2" xfId="29843"/>
    <cellStyle name="Normal 6 4 11" xfId="29844"/>
    <cellStyle name="Normal 6 4 11 2" xfId="29845"/>
    <cellStyle name="Normal 6 4 12" xfId="29846"/>
    <cellStyle name="Normal 6 4 12 2" xfId="29847"/>
    <cellStyle name="Normal 6 4 13" xfId="29848"/>
    <cellStyle name="Normal 6 4 13 2" xfId="29849"/>
    <cellStyle name="Normal 6 4 14" xfId="29850"/>
    <cellStyle name="Normal 6 4 15" xfId="42067"/>
    <cellStyle name="Normal 6 4 2" xfId="29851"/>
    <cellStyle name="Normal 6 4 3" xfId="29852"/>
    <cellStyle name="Normal 6 4 3 10" xfId="29853"/>
    <cellStyle name="Normal 6 4 3 10 2" xfId="29854"/>
    <cellStyle name="Normal 6 4 3 11" xfId="29855"/>
    <cellStyle name="Normal 6 4 3 11 2" xfId="29856"/>
    <cellStyle name="Normal 6 4 3 12" xfId="29857"/>
    <cellStyle name="Normal 6 4 3 2" xfId="29858"/>
    <cellStyle name="Normal 6 4 3 2 10" xfId="29859"/>
    <cellStyle name="Normal 6 4 3 2 10 2" xfId="29860"/>
    <cellStyle name="Normal 6 4 3 2 11" xfId="29861"/>
    <cellStyle name="Normal 6 4 3 2 2" xfId="29862"/>
    <cellStyle name="Normal 6 4 3 2 2 2" xfId="29863"/>
    <cellStyle name="Normal 6 4 3 2 3" xfId="29864"/>
    <cellStyle name="Normal 6 4 3 2 3 2" xfId="29865"/>
    <cellStyle name="Normal 6 4 3 2 4" xfId="29866"/>
    <cellStyle name="Normal 6 4 3 2 4 2" xfId="29867"/>
    <cellStyle name="Normal 6 4 3 2 5" xfId="29868"/>
    <cellStyle name="Normal 6 4 3 2 5 2" xfId="29869"/>
    <cellStyle name="Normal 6 4 3 2 6" xfId="29870"/>
    <cellStyle name="Normal 6 4 3 2 6 2" xfId="29871"/>
    <cellStyle name="Normal 6 4 3 2 7" xfId="29872"/>
    <cellStyle name="Normal 6 4 3 2 7 2" xfId="29873"/>
    <cellStyle name="Normal 6 4 3 2 8" xfId="29874"/>
    <cellStyle name="Normal 6 4 3 2 8 2" xfId="29875"/>
    <cellStyle name="Normal 6 4 3 2 9" xfId="29876"/>
    <cellStyle name="Normal 6 4 3 2 9 2" xfId="29877"/>
    <cellStyle name="Normal 6 4 3 3" xfId="29878"/>
    <cellStyle name="Normal 6 4 3 3 2" xfId="29879"/>
    <cellStyle name="Normal 6 4 3 4" xfId="29880"/>
    <cellStyle name="Normal 6 4 3 4 2" xfId="29881"/>
    <cellStyle name="Normal 6 4 3 5" xfId="29882"/>
    <cellStyle name="Normal 6 4 3 5 2" xfId="29883"/>
    <cellStyle name="Normal 6 4 3 6" xfId="29884"/>
    <cellStyle name="Normal 6 4 3 6 2" xfId="29885"/>
    <cellStyle name="Normal 6 4 3 7" xfId="29886"/>
    <cellStyle name="Normal 6 4 3 7 2" xfId="29887"/>
    <cellStyle name="Normal 6 4 3 8" xfId="29888"/>
    <cellStyle name="Normal 6 4 3 8 2" xfId="29889"/>
    <cellStyle name="Normal 6 4 3 9" xfId="29890"/>
    <cellStyle name="Normal 6 4 3 9 2" xfId="29891"/>
    <cellStyle name="Normal 6 4 4" xfId="29892"/>
    <cellStyle name="Normal 6 4 4 10" xfId="29893"/>
    <cellStyle name="Normal 6 4 4 10 2" xfId="29894"/>
    <cellStyle name="Normal 6 4 4 11" xfId="29895"/>
    <cellStyle name="Normal 6 4 4 2" xfId="29896"/>
    <cellStyle name="Normal 6 4 4 2 2" xfId="29897"/>
    <cellStyle name="Normal 6 4 4 3" xfId="29898"/>
    <cellStyle name="Normal 6 4 4 3 2" xfId="29899"/>
    <cellStyle name="Normal 6 4 4 4" xfId="29900"/>
    <cellStyle name="Normal 6 4 4 4 2" xfId="29901"/>
    <cellStyle name="Normal 6 4 4 5" xfId="29902"/>
    <cellStyle name="Normal 6 4 4 5 2" xfId="29903"/>
    <cellStyle name="Normal 6 4 4 6" xfId="29904"/>
    <cellStyle name="Normal 6 4 4 6 2" xfId="29905"/>
    <cellStyle name="Normal 6 4 4 7" xfId="29906"/>
    <cellStyle name="Normal 6 4 4 7 2" xfId="29907"/>
    <cellStyle name="Normal 6 4 4 8" xfId="29908"/>
    <cellStyle name="Normal 6 4 4 8 2" xfId="29909"/>
    <cellStyle name="Normal 6 4 4 9" xfId="29910"/>
    <cellStyle name="Normal 6 4 4 9 2" xfId="29911"/>
    <cellStyle name="Normal 6 4 5" xfId="29912"/>
    <cellStyle name="Normal 6 4 5 2" xfId="29913"/>
    <cellStyle name="Normal 6 4 6" xfId="29914"/>
    <cellStyle name="Normal 6 4 6 2" xfId="29915"/>
    <cellStyle name="Normal 6 4 7" xfId="29916"/>
    <cellStyle name="Normal 6 4 7 2" xfId="29917"/>
    <cellStyle name="Normal 6 4 8" xfId="29918"/>
    <cellStyle name="Normal 6 4 8 2" xfId="29919"/>
    <cellStyle name="Normal 6 4 9" xfId="29920"/>
    <cellStyle name="Normal 6 4 9 2" xfId="29921"/>
    <cellStyle name="Normal 6 5" xfId="29922"/>
    <cellStyle name="Normal 6 5 10" xfId="29923"/>
    <cellStyle name="Normal 6 5 10 2" xfId="29924"/>
    <cellStyle name="Normal 6 5 11" xfId="29925"/>
    <cellStyle name="Normal 6 5 11 2" xfId="29926"/>
    <cellStyle name="Normal 6 5 12" xfId="29927"/>
    <cellStyle name="Normal 6 5 12 2" xfId="29928"/>
    <cellStyle name="Normal 6 5 13" xfId="29929"/>
    <cellStyle name="Normal 6 5 13 2" xfId="29930"/>
    <cellStyle name="Normal 6 5 14" xfId="29931"/>
    <cellStyle name="Normal 6 5 15" xfId="42068"/>
    <cellStyle name="Normal 6 5 2" xfId="29932"/>
    <cellStyle name="Normal 6 5 3" xfId="29933"/>
    <cellStyle name="Normal 6 5 3 10" xfId="29934"/>
    <cellStyle name="Normal 6 5 3 10 2" xfId="29935"/>
    <cellStyle name="Normal 6 5 3 11" xfId="29936"/>
    <cellStyle name="Normal 6 5 3 11 2" xfId="29937"/>
    <cellStyle name="Normal 6 5 3 12" xfId="29938"/>
    <cellStyle name="Normal 6 5 3 2" xfId="29939"/>
    <cellStyle name="Normal 6 5 3 2 10" xfId="29940"/>
    <cellStyle name="Normal 6 5 3 2 10 2" xfId="29941"/>
    <cellStyle name="Normal 6 5 3 2 11" xfId="29942"/>
    <cellStyle name="Normal 6 5 3 2 2" xfId="29943"/>
    <cellStyle name="Normal 6 5 3 2 2 2" xfId="29944"/>
    <cellStyle name="Normal 6 5 3 2 3" xfId="29945"/>
    <cellStyle name="Normal 6 5 3 2 3 2" xfId="29946"/>
    <cellStyle name="Normal 6 5 3 2 4" xfId="29947"/>
    <cellStyle name="Normal 6 5 3 2 4 2" xfId="29948"/>
    <cellStyle name="Normal 6 5 3 2 5" xfId="29949"/>
    <cellStyle name="Normal 6 5 3 2 5 2" xfId="29950"/>
    <cellStyle name="Normal 6 5 3 2 6" xfId="29951"/>
    <cellStyle name="Normal 6 5 3 2 6 2" xfId="29952"/>
    <cellStyle name="Normal 6 5 3 2 7" xfId="29953"/>
    <cellStyle name="Normal 6 5 3 2 7 2" xfId="29954"/>
    <cellStyle name="Normal 6 5 3 2 8" xfId="29955"/>
    <cellStyle name="Normal 6 5 3 2 8 2" xfId="29956"/>
    <cellStyle name="Normal 6 5 3 2 9" xfId="29957"/>
    <cellStyle name="Normal 6 5 3 2 9 2" xfId="29958"/>
    <cellStyle name="Normal 6 5 3 3" xfId="29959"/>
    <cellStyle name="Normal 6 5 3 3 2" xfId="29960"/>
    <cellStyle name="Normal 6 5 3 4" xfId="29961"/>
    <cellStyle name="Normal 6 5 3 4 2" xfId="29962"/>
    <cellStyle name="Normal 6 5 3 5" xfId="29963"/>
    <cellStyle name="Normal 6 5 3 5 2" xfId="29964"/>
    <cellStyle name="Normal 6 5 3 6" xfId="29965"/>
    <cellStyle name="Normal 6 5 3 6 2" xfId="29966"/>
    <cellStyle name="Normal 6 5 3 7" xfId="29967"/>
    <cellStyle name="Normal 6 5 3 7 2" xfId="29968"/>
    <cellStyle name="Normal 6 5 3 8" xfId="29969"/>
    <cellStyle name="Normal 6 5 3 8 2" xfId="29970"/>
    <cellStyle name="Normal 6 5 3 9" xfId="29971"/>
    <cellStyle name="Normal 6 5 3 9 2" xfId="29972"/>
    <cellStyle name="Normal 6 5 4" xfId="29973"/>
    <cellStyle name="Normal 6 5 4 10" xfId="29974"/>
    <cellStyle name="Normal 6 5 4 10 2" xfId="29975"/>
    <cellStyle name="Normal 6 5 4 11" xfId="29976"/>
    <cellStyle name="Normal 6 5 4 2" xfId="29977"/>
    <cellStyle name="Normal 6 5 4 2 2" xfId="29978"/>
    <cellStyle name="Normal 6 5 4 3" xfId="29979"/>
    <cellStyle name="Normal 6 5 4 3 2" xfId="29980"/>
    <cellStyle name="Normal 6 5 4 4" xfId="29981"/>
    <cellStyle name="Normal 6 5 4 4 2" xfId="29982"/>
    <cellStyle name="Normal 6 5 4 5" xfId="29983"/>
    <cellStyle name="Normal 6 5 4 5 2" xfId="29984"/>
    <cellStyle name="Normal 6 5 4 6" xfId="29985"/>
    <cellStyle name="Normal 6 5 4 6 2" xfId="29986"/>
    <cellStyle name="Normal 6 5 4 7" xfId="29987"/>
    <cellStyle name="Normal 6 5 4 7 2" xfId="29988"/>
    <cellStyle name="Normal 6 5 4 8" xfId="29989"/>
    <cellStyle name="Normal 6 5 4 8 2" xfId="29990"/>
    <cellStyle name="Normal 6 5 4 9" xfId="29991"/>
    <cellStyle name="Normal 6 5 4 9 2" xfId="29992"/>
    <cellStyle name="Normal 6 5 5" xfId="29993"/>
    <cellStyle name="Normal 6 5 5 2" xfId="29994"/>
    <cellStyle name="Normal 6 5 6" xfId="29995"/>
    <cellStyle name="Normal 6 5 6 2" xfId="29996"/>
    <cellStyle name="Normal 6 5 7" xfId="29997"/>
    <cellStyle name="Normal 6 5 7 2" xfId="29998"/>
    <cellStyle name="Normal 6 5 8" xfId="29999"/>
    <cellStyle name="Normal 6 5 8 2" xfId="30000"/>
    <cellStyle name="Normal 6 5 9" xfId="30001"/>
    <cellStyle name="Normal 6 5 9 2" xfId="30002"/>
    <cellStyle name="Normal 6 6" xfId="30003"/>
    <cellStyle name="Normal 6 6 2" xfId="42069"/>
    <cellStyle name="Normal 6 7" xfId="30004"/>
    <cellStyle name="Normal 6 8" xfId="30005"/>
    <cellStyle name="Normal 6 8 10" xfId="30006"/>
    <cellStyle name="Normal 6 8 10 2" xfId="30007"/>
    <cellStyle name="Normal 6 8 11" xfId="30008"/>
    <cellStyle name="Normal 6 8 11 2" xfId="30009"/>
    <cellStyle name="Normal 6 8 12" xfId="30010"/>
    <cellStyle name="Normal 6 8 12 2" xfId="30011"/>
    <cellStyle name="Normal 6 8 13" xfId="30012"/>
    <cellStyle name="Normal 6 8 2" xfId="30013"/>
    <cellStyle name="Normal 6 8 2 10" xfId="30014"/>
    <cellStyle name="Normal 6 8 2 10 2" xfId="30015"/>
    <cellStyle name="Normal 6 8 2 11" xfId="30016"/>
    <cellStyle name="Normal 6 8 2 11 2" xfId="30017"/>
    <cellStyle name="Normal 6 8 2 12" xfId="30018"/>
    <cellStyle name="Normal 6 8 2 2" xfId="30019"/>
    <cellStyle name="Normal 6 8 2 2 10" xfId="30020"/>
    <cellStyle name="Normal 6 8 2 2 10 2" xfId="30021"/>
    <cellStyle name="Normal 6 8 2 2 11" xfId="30022"/>
    <cellStyle name="Normal 6 8 2 2 2" xfId="30023"/>
    <cellStyle name="Normal 6 8 2 2 2 2" xfId="30024"/>
    <cellStyle name="Normal 6 8 2 2 3" xfId="30025"/>
    <cellStyle name="Normal 6 8 2 2 3 2" xfId="30026"/>
    <cellStyle name="Normal 6 8 2 2 4" xfId="30027"/>
    <cellStyle name="Normal 6 8 2 2 4 2" xfId="30028"/>
    <cellStyle name="Normal 6 8 2 2 5" xfId="30029"/>
    <cellStyle name="Normal 6 8 2 2 5 2" xfId="30030"/>
    <cellStyle name="Normal 6 8 2 2 6" xfId="30031"/>
    <cellStyle name="Normal 6 8 2 2 6 2" xfId="30032"/>
    <cellStyle name="Normal 6 8 2 2 7" xfId="30033"/>
    <cellStyle name="Normal 6 8 2 2 7 2" xfId="30034"/>
    <cellStyle name="Normal 6 8 2 2 8" xfId="30035"/>
    <cellStyle name="Normal 6 8 2 2 8 2" xfId="30036"/>
    <cellStyle name="Normal 6 8 2 2 9" xfId="30037"/>
    <cellStyle name="Normal 6 8 2 2 9 2" xfId="30038"/>
    <cellStyle name="Normal 6 8 2 3" xfId="30039"/>
    <cellStyle name="Normal 6 8 2 3 2" xfId="30040"/>
    <cellStyle name="Normal 6 8 2 4" xfId="30041"/>
    <cellStyle name="Normal 6 8 2 4 2" xfId="30042"/>
    <cellStyle name="Normal 6 8 2 5" xfId="30043"/>
    <cellStyle name="Normal 6 8 2 5 2" xfId="30044"/>
    <cellStyle name="Normal 6 8 2 6" xfId="30045"/>
    <cellStyle name="Normal 6 8 2 6 2" xfId="30046"/>
    <cellStyle name="Normal 6 8 2 7" xfId="30047"/>
    <cellStyle name="Normal 6 8 2 7 2" xfId="30048"/>
    <cellStyle name="Normal 6 8 2 8" xfId="30049"/>
    <cellStyle name="Normal 6 8 2 8 2" xfId="30050"/>
    <cellStyle name="Normal 6 8 2 9" xfId="30051"/>
    <cellStyle name="Normal 6 8 2 9 2" xfId="30052"/>
    <cellStyle name="Normal 6 8 3" xfId="30053"/>
    <cellStyle name="Normal 6 8 3 10" xfId="30054"/>
    <cellStyle name="Normal 6 8 3 10 2" xfId="30055"/>
    <cellStyle name="Normal 6 8 3 11" xfId="30056"/>
    <cellStyle name="Normal 6 8 3 2" xfId="30057"/>
    <cellStyle name="Normal 6 8 3 2 2" xfId="30058"/>
    <cellStyle name="Normal 6 8 3 3" xfId="30059"/>
    <cellStyle name="Normal 6 8 3 3 2" xfId="30060"/>
    <cellStyle name="Normal 6 8 3 4" xfId="30061"/>
    <cellStyle name="Normal 6 8 3 4 2" xfId="30062"/>
    <cellStyle name="Normal 6 8 3 5" xfId="30063"/>
    <cellStyle name="Normal 6 8 3 5 2" xfId="30064"/>
    <cellStyle name="Normal 6 8 3 6" xfId="30065"/>
    <cellStyle name="Normal 6 8 3 6 2" xfId="30066"/>
    <cellStyle name="Normal 6 8 3 7" xfId="30067"/>
    <cellStyle name="Normal 6 8 3 7 2" xfId="30068"/>
    <cellStyle name="Normal 6 8 3 8" xfId="30069"/>
    <cellStyle name="Normal 6 8 3 8 2" xfId="30070"/>
    <cellStyle name="Normal 6 8 3 9" xfId="30071"/>
    <cellStyle name="Normal 6 8 3 9 2" xfId="30072"/>
    <cellStyle name="Normal 6 8 4" xfId="30073"/>
    <cellStyle name="Normal 6 8 4 2" xfId="30074"/>
    <cellStyle name="Normal 6 8 5" xfId="30075"/>
    <cellStyle name="Normal 6 8 5 2" xfId="30076"/>
    <cellStyle name="Normal 6 8 6" xfId="30077"/>
    <cellStyle name="Normal 6 8 6 2" xfId="30078"/>
    <cellStyle name="Normal 6 8 7" xfId="30079"/>
    <cellStyle name="Normal 6 8 7 2" xfId="30080"/>
    <cellStyle name="Normal 6 8 8" xfId="30081"/>
    <cellStyle name="Normal 6 8 8 2" xfId="30082"/>
    <cellStyle name="Normal 6 8 9" xfId="30083"/>
    <cellStyle name="Normal 6 8 9 2" xfId="30084"/>
    <cellStyle name="Normal 6 9" xfId="30085"/>
    <cellStyle name="Normal 6 9 10" xfId="30086"/>
    <cellStyle name="Normal 6 9 10 2" xfId="30087"/>
    <cellStyle name="Normal 6 9 11" xfId="30088"/>
    <cellStyle name="Normal 6 9 11 2" xfId="30089"/>
    <cellStyle name="Normal 6 9 12" xfId="30090"/>
    <cellStyle name="Normal 6 9 2" xfId="30091"/>
    <cellStyle name="Normal 6 9 2 10" xfId="30092"/>
    <cellStyle name="Normal 6 9 2 10 2" xfId="30093"/>
    <cellStyle name="Normal 6 9 2 11" xfId="30094"/>
    <cellStyle name="Normal 6 9 2 2" xfId="30095"/>
    <cellStyle name="Normal 6 9 2 2 2" xfId="30096"/>
    <cellStyle name="Normal 6 9 2 3" xfId="30097"/>
    <cellStyle name="Normal 6 9 2 3 2" xfId="30098"/>
    <cellStyle name="Normal 6 9 2 4" xfId="30099"/>
    <cellStyle name="Normal 6 9 2 4 2" xfId="30100"/>
    <cellStyle name="Normal 6 9 2 5" xfId="30101"/>
    <cellStyle name="Normal 6 9 2 5 2" xfId="30102"/>
    <cellStyle name="Normal 6 9 2 6" xfId="30103"/>
    <cellStyle name="Normal 6 9 2 6 2" xfId="30104"/>
    <cellStyle name="Normal 6 9 2 7" xfId="30105"/>
    <cellStyle name="Normal 6 9 2 7 2" xfId="30106"/>
    <cellStyle name="Normal 6 9 2 8" xfId="30107"/>
    <cellStyle name="Normal 6 9 2 8 2" xfId="30108"/>
    <cellStyle name="Normal 6 9 2 9" xfId="30109"/>
    <cellStyle name="Normal 6 9 2 9 2" xfId="30110"/>
    <cellStyle name="Normal 6 9 3" xfId="30111"/>
    <cellStyle name="Normal 6 9 3 2" xfId="30112"/>
    <cellStyle name="Normal 6 9 4" xfId="30113"/>
    <cellStyle name="Normal 6 9 4 2" xfId="30114"/>
    <cellStyle name="Normal 6 9 5" xfId="30115"/>
    <cellStyle name="Normal 6 9 5 2" xfId="30116"/>
    <cellStyle name="Normal 6 9 6" xfId="30117"/>
    <cellStyle name="Normal 6 9 6 2" xfId="30118"/>
    <cellStyle name="Normal 6 9 7" xfId="30119"/>
    <cellStyle name="Normal 6 9 7 2" xfId="30120"/>
    <cellStyle name="Normal 6 9 8" xfId="30121"/>
    <cellStyle name="Normal 6 9 8 2" xfId="30122"/>
    <cellStyle name="Normal 6 9 9" xfId="30123"/>
    <cellStyle name="Normal 6 9 9 2" xfId="30124"/>
    <cellStyle name="Normal 7" xfId="30125"/>
    <cellStyle name="Normal 7 10" xfId="30126"/>
    <cellStyle name="Normal 7 10 2" xfId="30127"/>
    <cellStyle name="Normal 7 11" xfId="30128"/>
    <cellStyle name="Normal 7 11 2" xfId="30129"/>
    <cellStyle name="Normal 7 12" xfId="30130"/>
    <cellStyle name="Normal 7 12 2" xfId="30131"/>
    <cellStyle name="Normal 7 13" xfId="30132"/>
    <cellStyle name="Normal 7 13 2" xfId="30133"/>
    <cellStyle name="Normal 7 14" xfId="30134"/>
    <cellStyle name="Normal 7 14 2" xfId="30135"/>
    <cellStyle name="Normal 7 15" xfId="30136"/>
    <cellStyle name="Normal 7 15 2" xfId="30137"/>
    <cellStyle name="Normal 7 16" xfId="30138"/>
    <cellStyle name="Normal 7 16 2" xfId="30139"/>
    <cellStyle name="Normal 7 17" xfId="30140"/>
    <cellStyle name="Normal 7 17 2" xfId="30141"/>
    <cellStyle name="Normal 7 18" xfId="30142"/>
    <cellStyle name="Normal 7 18 2" xfId="30143"/>
    <cellStyle name="Normal 7 19" xfId="30144"/>
    <cellStyle name="Normal 7 2" xfId="30145"/>
    <cellStyle name="Normal 7 2 10" xfId="30146"/>
    <cellStyle name="Normal 7 2 10 2" xfId="30147"/>
    <cellStyle name="Normal 7 2 11" xfId="30148"/>
    <cellStyle name="Normal 7 2 11 2" xfId="30149"/>
    <cellStyle name="Normal 7 2 12" xfId="30150"/>
    <cellStyle name="Normal 7 2 12 2" xfId="30151"/>
    <cellStyle name="Normal 7 2 13" xfId="30152"/>
    <cellStyle name="Normal 7 2 13 2" xfId="30153"/>
    <cellStyle name="Normal 7 2 14" xfId="30154"/>
    <cellStyle name="Normal 7 2 14 2" xfId="30155"/>
    <cellStyle name="Normal 7 2 15" xfId="30156"/>
    <cellStyle name="Normal 7 2 15 2" xfId="30157"/>
    <cellStyle name="Normal 7 2 16" xfId="30158"/>
    <cellStyle name="Normal 7 2 16 2" xfId="30159"/>
    <cellStyle name="Normal 7 2 17" xfId="30160"/>
    <cellStyle name="Normal 7 2 18" xfId="30161"/>
    <cellStyle name="Normal 7 2 19" xfId="30162"/>
    <cellStyle name="Normal 7 2 2" xfId="30163"/>
    <cellStyle name="Normal 7 2 2 10" xfId="30164"/>
    <cellStyle name="Normal 7 2 2 10 2" xfId="30165"/>
    <cellStyle name="Normal 7 2 2 11" xfId="30166"/>
    <cellStyle name="Normal 7 2 2 11 2" xfId="30167"/>
    <cellStyle name="Normal 7 2 2 12" xfId="30168"/>
    <cellStyle name="Normal 7 2 2 12 2" xfId="30169"/>
    <cellStyle name="Normal 7 2 2 13" xfId="30170"/>
    <cellStyle name="Normal 7 2 2 2" xfId="30171"/>
    <cellStyle name="Normal 7 2 2 2 10" xfId="30172"/>
    <cellStyle name="Normal 7 2 2 2 10 2" xfId="30173"/>
    <cellStyle name="Normal 7 2 2 2 11" xfId="30174"/>
    <cellStyle name="Normal 7 2 2 2 11 2" xfId="30175"/>
    <cellStyle name="Normal 7 2 2 2 12" xfId="30176"/>
    <cellStyle name="Normal 7 2 2 2 2" xfId="30177"/>
    <cellStyle name="Normal 7 2 2 2 2 10" xfId="30178"/>
    <cellStyle name="Normal 7 2 2 2 2 10 2" xfId="30179"/>
    <cellStyle name="Normal 7 2 2 2 2 11" xfId="30180"/>
    <cellStyle name="Normal 7 2 2 2 2 2" xfId="30181"/>
    <cellStyle name="Normal 7 2 2 2 2 2 2" xfId="30182"/>
    <cellStyle name="Normal 7 2 2 2 2 3" xfId="30183"/>
    <cellStyle name="Normal 7 2 2 2 2 3 2" xfId="30184"/>
    <cellStyle name="Normal 7 2 2 2 2 4" xfId="30185"/>
    <cellStyle name="Normal 7 2 2 2 2 4 2" xfId="30186"/>
    <cellStyle name="Normal 7 2 2 2 2 5" xfId="30187"/>
    <cellStyle name="Normal 7 2 2 2 2 5 2" xfId="30188"/>
    <cellStyle name="Normal 7 2 2 2 2 6" xfId="30189"/>
    <cellStyle name="Normal 7 2 2 2 2 6 2" xfId="30190"/>
    <cellStyle name="Normal 7 2 2 2 2 7" xfId="30191"/>
    <cellStyle name="Normal 7 2 2 2 2 7 2" xfId="30192"/>
    <cellStyle name="Normal 7 2 2 2 2 8" xfId="30193"/>
    <cellStyle name="Normal 7 2 2 2 2 8 2" xfId="30194"/>
    <cellStyle name="Normal 7 2 2 2 2 9" xfId="30195"/>
    <cellStyle name="Normal 7 2 2 2 2 9 2" xfId="30196"/>
    <cellStyle name="Normal 7 2 2 2 3" xfId="30197"/>
    <cellStyle name="Normal 7 2 2 2 3 2" xfId="30198"/>
    <cellStyle name="Normal 7 2 2 2 4" xfId="30199"/>
    <cellStyle name="Normal 7 2 2 2 4 2" xfId="30200"/>
    <cellStyle name="Normal 7 2 2 2 5" xfId="30201"/>
    <cellStyle name="Normal 7 2 2 2 5 2" xfId="30202"/>
    <cellStyle name="Normal 7 2 2 2 6" xfId="30203"/>
    <cellStyle name="Normal 7 2 2 2 6 2" xfId="30204"/>
    <cellStyle name="Normal 7 2 2 2 7" xfId="30205"/>
    <cellStyle name="Normal 7 2 2 2 7 2" xfId="30206"/>
    <cellStyle name="Normal 7 2 2 2 8" xfId="30207"/>
    <cellStyle name="Normal 7 2 2 2 8 2" xfId="30208"/>
    <cellStyle name="Normal 7 2 2 2 9" xfId="30209"/>
    <cellStyle name="Normal 7 2 2 2 9 2" xfId="30210"/>
    <cellStyle name="Normal 7 2 2 3" xfId="30211"/>
    <cellStyle name="Normal 7 2 2 3 10" xfId="30212"/>
    <cellStyle name="Normal 7 2 2 3 10 2" xfId="30213"/>
    <cellStyle name="Normal 7 2 2 3 11" xfId="30214"/>
    <cellStyle name="Normal 7 2 2 3 2" xfId="30215"/>
    <cellStyle name="Normal 7 2 2 3 2 2" xfId="30216"/>
    <cellStyle name="Normal 7 2 2 3 3" xfId="30217"/>
    <cellStyle name="Normal 7 2 2 3 3 2" xfId="30218"/>
    <cellStyle name="Normal 7 2 2 3 4" xfId="30219"/>
    <cellStyle name="Normal 7 2 2 3 4 2" xfId="30220"/>
    <cellStyle name="Normal 7 2 2 3 5" xfId="30221"/>
    <cellStyle name="Normal 7 2 2 3 5 2" xfId="30222"/>
    <cellStyle name="Normal 7 2 2 3 6" xfId="30223"/>
    <cellStyle name="Normal 7 2 2 3 6 2" xfId="30224"/>
    <cellStyle name="Normal 7 2 2 3 7" xfId="30225"/>
    <cellStyle name="Normal 7 2 2 3 7 2" xfId="30226"/>
    <cellStyle name="Normal 7 2 2 3 8" xfId="30227"/>
    <cellStyle name="Normal 7 2 2 3 8 2" xfId="30228"/>
    <cellStyle name="Normal 7 2 2 3 9" xfId="30229"/>
    <cellStyle name="Normal 7 2 2 3 9 2" xfId="30230"/>
    <cellStyle name="Normal 7 2 2 4" xfId="30231"/>
    <cellStyle name="Normal 7 2 2 4 2" xfId="30232"/>
    <cellStyle name="Normal 7 2 2 5" xfId="30233"/>
    <cellStyle name="Normal 7 2 2 5 2" xfId="30234"/>
    <cellStyle name="Normal 7 2 2 6" xfId="30235"/>
    <cellStyle name="Normal 7 2 2 6 2" xfId="30236"/>
    <cellStyle name="Normal 7 2 2 7" xfId="30237"/>
    <cellStyle name="Normal 7 2 2 7 2" xfId="30238"/>
    <cellStyle name="Normal 7 2 2 8" xfId="30239"/>
    <cellStyle name="Normal 7 2 2 8 2" xfId="30240"/>
    <cellStyle name="Normal 7 2 2 9" xfId="30241"/>
    <cellStyle name="Normal 7 2 2 9 2" xfId="30242"/>
    <cellStyle name="Normal 7 2 20" xfId="42070"/>
    <cellStyle name="Normal 7 2 3" xfId="30243"/>
    <cellStyle name="Normal 7 2 3 10" xfId="30244"/>
    <cellStyle name="Normal 7 2 3 10 2" xfId="30245"/>
    <cellStyle name="Normal 7 2 3 11" xfId="30246"/>
    <cellStyle name="Normal 7 2 3 11 2" xfId="30247"/>
    <cellStyle name="Normal 7 2 3 12" xfId="30248"/>
    <cellStyle name="Normal 7 2 3 12 2" xfId="30249"/>
    <cellStyle name="Normal 7 2 3 13" xfId="30250"/>
    <cellStyle name="Normal 7 2 3 2" xfId="30251"/>
    <cellStyle name="Normal 7 2 3 2 10" xfId="30252"/>
    <cellStyle name="Normal 7 2 3 2 10 2" xfId="30253"/>
    <cellStyle name="Normal 7 2 3 2 11" xfId="30254"/>
    <cellStyle name="Normal 7 2 3 2 11 2" xfId="30255"/>
    <cellStyle name="Normal 7 2 3 2 12" xfId="30256"/>
    <cellStyle name="Normal 7 2 3 2 2" xfId="30257"/>
    <cellStyle name="Normal 7 2 3 2 2 10" xfId="30258"/>
    <cellStyle name="Normal 7 2 3 2 2 10 2" xfId="30259"/>
    <cellStyle name="Normal 7 2 3 2 2 11" xfId="30260"/>
    <cellStyle name="Normal 7 2 3 2 2 2" xfId="30261"/>
    <cellStyle name="Normal 7 2 3 2 2 2 2" xfId="30262"/>
    <cellStyle name="Normal 7 2 3 2 2 3" xfId="30263"/>
    <cellStyle name="Normal 7 2 3 2 2 3 2" xfId="30264"/>
    <cellStyle name="Normal 7 2 3 2 2 4" xfId="30265"/>
    <cellStyle name="Normal 7 2 3 2 2 4 2" xfId="30266"/>
    <cellStyle name="Normal 7 2 3 2 2 5" xfId="30267"/>
    <cellStyle name="Normal 7 2 3 2 2 5 2" xfId="30268"/>
    <cellStyle name="Normal 7 2 3 2 2 6" xfId="30269"/>
    <cellStyle name="Normal 7 2 3 2 2 6 2" xfId="30270"/>
    <cellStyle name="Normal 7 2 3 2 2 7" xfId="30271"/>
    <cellStyle name="Normal 7 2 3 2 2 7 2" xfId="30272"/>
    <cellStyle name="Normal 7 2 3 2 2 8" xfId="30273"/>
    <cellStyle name="Normal 7 2 3 2 2 8 2" xfId="30274"/>
    <cellStyle name="Normal 7 2 3 2 2 9" xfId="30275"/>
    <cellStyle name="Normal 7 2 3 2 2 9 2" xfId="30276"/>
    <cellStyle name="Normal 7 2 3 2 3" xfId="30277"/>
    <cellStyle name="Normal 7 2 3 2 3 2" xfId="30278"/>
    <cellStyle name="Normal 7 2 3 2 4" xfId="30279"/>
    <cellStyle name="Normal 7 2 3 2 4 2" xfId="30280"/>
    <cellStyle name="Normal 7 2 3 2 5" xfId="30281"/>
    <cellStyle name="Normal 7 2 3 2 5 2" xfId="30282"/>
    <cellStyle name="Normal 7 2 3 2 6" xfId="30283"/>
    <cellStyle name="Normal 7 2 3 2 6 2" xfId="30284"/>
    <cellStyle name="Normal 7 2 3 2 7" xfId="30285"/>
    <cellStyle name="Normal 7 2 3 2 7 2" xfId="30286"/>
    <cellStyle name="Normal 7 2 3 2 8" xfId="30287"/>
    <cellStyle name="Normal 7 2 3 2 8 2" xfId="30288"/>
    <cellStyle name="Normal 7 2 3 2 9" xfId="30289"/>
    <cellStyle name="Normal 7 2 3 2 9 2" xfId="30290"/>
    <cellStyle name="Normal 7 2 3 3" xfId="30291"/>
    <cellStyle name="Normal 7 2 3 3 10" xfId="30292"/>
    <cellStyle name="Normal 7 2 3 3 10 2" xfId="30293"/>
    <cellStyle name="Normal 7 2 3 3 11" xfId="30294"/>
    <cellStyle name="Normal 7 2 3 3 2" xfId="30295"/>
    <cellStyle name="Normal 7 2 3 3 2 2" xfId="30296"/>
    <cellStyle name="Normal 7 2 3 3 3" xfId="30297"/>
    <cellStyle name="Normal 7 2 3 3 3 2" xfId="30298"/>
    <cellStyle name="Normal 7 2 3 3 4" xfId="30299"/>
    <cellStyle name="Normal 7 2 3 3 4 2" xfId="30300"/>
    <cellStyle name="Normal 7 2 3 3 5" xfId="30301"/>
    <cellStyle name="Normal 7 2 3 3 5 2" xfId="30302"/>
    <cellStyle name="Normal 7 2 3 3 6" xfId="30303"/>
    <cellStyle name="Normal 7 2 3 3 6 2" xfId="30304"/>
    <cellStyle name="Normal 7 2 3 3 7" xfId="30305"/>
    <cellStyle name="Normal 7 2 3 3 7 2" xfId="30306"/>
    <cellStyle name="Normal 7 2 3 3 8" xfId="30307"/>
    <cellStyle name="Normal 7 2 3 3 8 2" xfId="30308"/>
    <cellStyle name="Normal 7 2 3 3 9" xfId="30309"/>
    <cellStyle name="Normal 7 2 3 3 9 2" xfId="30310"/>
    <cellStyle name="Normal 7 2 3 4" xfId="30311"/>
    <cellStyle name="Normal 7 2 3 4 2" xfId="30312"/>
    <cellStyle name="Normal 7 2 3 5" xfId="30313"/>
    <cellStyle name="Normal 7 2 3 5 2" xfId="30314"/>
    <cellStyle name="Normal 7 2 3 6" xfId="30315"/>
    <cellStyle name="Normal 7 2 3 6 2" xfId="30316"/>
    <cellStyle name="Normal 7 2 3 7" xfId="30317"/>
    <cellStyle name="Normal 7 2 3 7 2" xfId="30318"/>
    <cellStyle name="Normal 7 2 3 8" xfId="30319"/>
    <cellStyle name="Normal 7 2 3 8 2" xfId="30320"/>
    <cellStyle name="Normal 7 2 3 9" xfId="30321"/>
    <cellStyle name="Normal 7 2 3 9 2" xfId="30322"/>
    <cellStyle name="Normal 7 2 4" xfId="30323"/>
    <cellStyle name="Normal 7 2 4 10" xfId="30324"/>
    <cellStyle name="Normal 7 2 4 10 2" xfId="30325"/>
    <cellStyle name="Normal 7 2 4 11" xfId="30326"/>
    <cellStyle name="Normal 7 2 4 11 2" xfId="30327"/>
    <cellStyle name="Normal 7 2 4 12" xfId="30328"/>
    <cellStyle name="Normal 7 2 4 12 2" xfId="30329"/>
    <cellStyle name="Normal 7 2 4 13" xfId="30330"/>
    <cellStyle name="Normal 7 2 4 2" xfId="30331"/>
    <cellStyle name="Normal 7 2 4 2 10" xfId="30332"/>
    <cellStyle name="Normal 7 2 4 2 10 2" xfId="30333"/>
    <cellStyle name="Normal 7 2 4 2 11" xfId="30334"/>
    <cellStyle name="Normal 7 2 4 2 11 2" xfId="30335"/>
    <cellStyle name="Normal 7 2 4 2 12" xfId="30336"/>
    <cellStyle name="Normal 7 2 4 2 2" xfId="30337"/>
    <cellStyle name="Normal 7 2 4 2 2 10" xfId="30338"/>
    <cellStyle name="Normal 7 2 4 2 2 10 2" xfId="30339"/>
    <cellStyle name="Normal 7 2 4 2 2 11" xfId="30340"/>
    <cellStyle name="Normal 7 2 4 2 2 2" xfId="30341"/>
    <cellStyle name="Normal 7 2 4 2 2 2 2" xfId="30342"/>
    <cellStyle name="Normal 7 2 4 2 2 3" xfId="30343"/>
    <cellStyle name="Normal 7 2 4 2 2 3 2" xfId="30344"/>
    <cellStyle name="Normal 7 2 4 2 2 4" xfId="30345"/>
    <cellStyle name="Normal 7 2 4 2 2 4 2" xfId="30346"/>
    <cellStyle name="Normal 7 2 4 2 2 5" xfId="30347"/>
    <cellStyle name="Normal 7 2 4 2 2 5 2" xfId="30348"/>
    <cellStyle name="Normal 7 2 4 2 2 6" xfId="30349"/>
    <cellStyle name="Normal 7 2 4 2 2 6 2" xfId="30350"/>
    <cellStyle name="Normal 7 2 4 2 2 7" xfId="30351"/>
    <cellStyle name="Normal 7 2 4 2 2 7 2" xfId="30352"/>
    <cellStyle name="Normal 7 2 4 2 2 8" xfId="30353"/>
    <cellStyle name="Normal 7 2 4 2 2 8 2" xfId="30354"/>
    <cellStyle name="Normal 7 2 4 2 2 9" xfId="30355"/>
    <cellStyle name="Normal 7 2 4 2 2 9 2" xfId="30356"/>
    <cellStyle name="Normal 7 2 4 2 3" xfId="30357"/>
    <cellStyle name="Normal 7 2 4 2 3 2" xfId="30358"/>
    <cellStyle name="Normal 7 2 4 2 4" xfId="30359"/>
    <cellStyle name="Normal 7 2 4 2 4 2" xfId="30360"/>
    <cellStyle name="Normal 7 2 4 2 5" xfId="30361"/>
    <cellStyle name="Normal 7 2 4 2 5 2" xfId="30362"/>
    <cellStyle name="Normal 7 2 4 2 6" xfId="30363"/>
    <cellStyle name="Normal 7 2 4 2 6 2" xfId="30364"/>
    <cellStyle name="Normal 7 2 4 2 7" xfId="30365"/>
    <cellStyle name="Normal 7 2 4 2 7 2" xfId="30366"/>
    <cellStyle name="Normal 7 2 4 2 8" xfId="30367"/>
    <cellStyle name="Normal 7 2 4 2 8 2" xfId="30368"/>
    <cellStyle name="Normal 7 2 4 2 9" xfId="30369"/>
    <cellStyle name="Normal 7 2 4 2 9 2" xfId="30370"/>
    <cellStyle name="Normal 7 2 4 3" xfId="30371"/>
    <cellStyle name="Normal 7 2 4 3 10" xfId="30372"/>
    <cellStyle name="Normal 7 2 4 3 10 2" xfId="30373"/>
    <cellStyle name="Normal 7 2 4 3 11" xfId="30374"/>
    <cellStyle name="Normal 7 2 4 3 2" xfId="30375"/>
    <cellStyle name="Normal 7 2 4 3 2 2" xfId="30376"/>
    <cellStyle name="Normal 7 2 4 3 3" xfId="30377"/>
    <cellStyle name="Normal 7 2 4 3 3 2" xfId="30378"/>
    <cellStyle name="Normal 7 2 4 3 4" xfId="30379"/>
    <cellStyle name="Normal 7 2 4 3 4 2" xfId="30380"/>
    <cellStyle name="Normal 7 2 4 3 5" xfId="30381"/>
    <cellStyle name="Normal 7 2 4 3 5 2" xfId="30382"/>
    <cellStyle name="Normal 7 2 4 3 6" xfId="30383"/>
    <cellStyle name="Normal 7 2 4 3 6 2" xfId="30384"/>
    <cellStyle name="Normal 7 2 4 3 7" xfId="30385"/>
    <cellStyle name="Normal 7 2 4 3 7 2" xfId="30386"/>
    <cellStyle name="Normal 7 2 4 3 8" xfId="30387"/>
    <cellStyle name="Normal 7 2 4 3 8 2" xfId="30388"/>
    <cellStyle name="Normal 7 2 4 3 9" xfId="30389"/>
    <cellStyle name="Normal 7 2 4 3 9 2" xfId="30390"/>
    <cellStyle name="Normal 7 2 4 4" xfId="30391"/>
    <cellStyle name="Normal 7 2 4 4 2" xfId="30392"/>
    <cellStyle name="Normal 7 2 4 5" xfId="30393"/>
    <cellStyle name="Normal 7 2 4 5 2" xfId="30394"/>
    <cellStyle name="Normal 7 2 4 6" xfId="30395"/>
    <cellStyle name="Normal 7 2 4 6 2" xfId="30396"/>
    <cellStyle name="Normal 7 2 4 7" xfId="30397"/>
    <cellStyle name="Normal 7 2 4 7 2" xfId="30398"/>
    <cellStyle name="Normal 7 2 4 8" xfId="30399"/>
    <cellStyle name="Normal 7 2 4 8 2" xfId="30400"/>
    <cellStyle name="Normal 7 2 4 9" xfId="30401"/>
    <cellStyle name="Normal 7 2 4 9 2" xfId="30402"/>
    <cellStyle name="Normal 7 2 5" xfId="30403"/>
    <cellStyle name="Normal 7 2 5 10" xfId="30404"/>
    <cellStyle name="Normal 7 2 5 10 2" xfId="30405"/>
    <cellStyle name="Normal 7 2 5 11" xfId="30406"/>
    <cellStyle name="Normal 7 2 5 11 2" xfId="30407"/>
    <cellStyle name="Normal 7 2 5 12" xfId="30408"/>
    <cellStyle name="Normal 7 2 5 12 2" xfId="30409"/>
    <cellStyle name="Normal 7 2 5 13" xfId="30410"/>
    <cellStyle name="Normal 7 2 5 2" xfId="30411"/>
    <cellStyle name="Normal 7 2 5 2 10" xfId="30412"/>
    <cellStyle name="Normal 7 2 5 2 10 2" xfId="30413"/>
    <cellStyle name="Normal 7 2 5 2 11" xfId="30414"/>
    <cellStyle name="Normal 7 2 5 2 11 2" xfId="30415"/>
    <cellStyle name="Normal 7 2 5 2 12" xfId="30416"/>
    <cellStyle name="Normal 7 2 5 2 2" xfId="30417"/>
    <cellStyle name="Normal 7 2 5 2 2 10" xfId="30418"/>
    <cellStyle name="Normal 7 2 5 2 2 10 2" xfId="30419"/>
    <cellStyle name="Normal 7 2 5 2 2 11" xfId="30420"/>
    <cellStyle name="Normal 7 2 5 2 2 2" xfId="30421"/>
    <cellStyle name="Normal 7 2 5 2 2 2 2" xfId="30422"/>
    <cellStyle name="Normal 7 2 5 2 2 3" xfId="30423"/>
    <cellStyle name="Normal 7 2 5 2 2 3 2" xfId="30424"/>
    <cellStyle name="Normal 7 2 5 2 2 4" xfId="30425"/>
    <cellStyle name="Normal 7 2 5 2 2 4 2" xfId="30426"/>
    <cellStyle name="Normal 7 2 5 2 2 5" xfId="30427"/>
    <cellStyle name="Normal 7 2 5 2 2 5 2" xfId="30428"/>
    <cellStyle name="Normal 7 2 5 2 2 6" xfId="30429"/>
    <cellStyle name="Normal 7 2 5 2 2 6 2" xfId="30430"/>
    <cellStyle name="Normal 7 2 5 2 2 7" xfId="30431"/>
    <cellStyle name="Normal 7 2 5 2 2 7 2" xfId="30432"/>
    <cellStyle name="Normal 7 2 5 2 2 8" xfId="30433"/>
    <cellStyle name="Normal 7 2 5 2 2 8 2" xfId="30434"/>
    <cellStyle name="Normal 7 2 5 2 2 9" xfId="30435"/>
    <cellStyle name="Normal 7 2 5 2 2 9 2" xfId="30436"/>
    <cellStyle name="Normal 7 2 5 2 3" xfId="30437"/>
    <cellStyle name="Normal 7 2 5 2 3 2" xfId="30438"/>
    <cellStyle name="Normal 7 2 5 2 4" xfId="30439"/>
    <cellStyle name="Normal 7 2 5 2 4 2" xfId="30440"/>
    <cellStyle name="Normal 7 2 5 2 5" xfId="30441"/>
    <cellStyle name="Normal 7 2 5 2 5 2" xfId="30442"/>
    <cellStyle name="Normal 7 2 5 2 6" xfId="30443"/>
    <cellStyle name="Normal 7 2 5 2 6 2" xfId="30444"/>
    <cellStyle name="Normal 7 2 5 2 7" xfId="30445"/>
    <cellStyle name="Normal 7 2 5 2 7 2" xfId="30446"/>
    <cellStyle name="Normal 7 2 5 2 8" xfId="30447"/>
    <cellStyle name="Normal 7 2 5 2 8 2" xfId="30448"/>
    <cellStyle name="Normal 7 2 5 2 9" xfId="30449"/>
    <cellStyle name="Normal 7 2 5 2 9 2" xfId="30450"/>
    <cellStyle name="Normal 7 2 5 3" xfId="30451"/>
    <cellStyle name="Normal 7 2 5 3 10" xfId="30452"/>
    <cellStyle name="Normal 7 2 5 3 10 2" xfId="30453"/>
    <cellStyle name="Normal 7 2 5 3 11" xfId="30454"/>
    <cellStyle name="Normal 7 2 5 3 2" xfId="30455"/>
    <cellStyle name="Normal 7 2 5 3 2 2" xfId="30456"/>
    <cellStyle name="Normal 7 2 5 3 3" xfId="30457"/>
    <cellStyle name="Normal 7 2 5 3 3 2" xfId="30458"/>
    <cellStyle name="Normal 7 2 5 3 4" xfId="30459"/>
    <cellStyle name="Normal 7 2 5 3 4 2" xfId="30460"/>
    <cellStyle name="Normal 7 2 5 3 5" xfId="30461"/>
    <cellStyle name="Normal 7 2 5 3 5 2" xfId="30462"/>
    <cellStyle name="Normal 7 2 5 3 6" xfId="30463"/>
    <cellStyle name="Normal 7 2 5 3 6 2" xfId="30464"/>
    <cellStyle name="Normal 7 2 5 3 7" xfId="30465"/>
    <cellStyle name="Normal 7 2 5 3 7 2" xfId="30466"/>
    <cellStyle name="Normal 7 2 5 3 8" xfId="30467"/>
    <cellStyle name="Normal 7 2 5 3 8 2" xfId="30468"/>
    <cellStyle name="Normal 7 2 5 3 9" xfId="30469"/>
    <cellStyle name="Normal 7 2 5 3 9 2" xfId="30470"/>
    <cellStyle name="Normal 7 2 5 4" xfId="30471"/>
    <cellStyle name="Normal 7 2 5 4 2" xfId="30472"/>
    <cellStyle name="Normal 7 2 5 5" xfId="30473"/>
    <cellStyle name="Normal 7 2 5 5 2" xfId="30474"/>
    <cellStyle name="Normal 7 2 5 6" xfId="30475"/>
    <cellStyle name="Normal 7 2 5 6 2" xfId="30476"/>
    <cellStyle name="Normal 7 2 5 7" xfId="30477"/>
    <cellStyle name="Normal 7 2 5 7 2" xfId="30478"/>
    <cellStyle name="Normal 7 2 5 8" xfId="30479"/>
    <cellStyle name="Normal 7 2 5 8 2" xfId="30480"/>
    <cellStyle name="Normal 7 2 5 9" xfId="30481"/>
    <cellStyle name="Normal 7 2 5 9 2" xfId="30482"/>
    <cellStyle name="Normal 7 2 6" xfId="30483"/>
    <cellStyle name="Normal 7 2 6 10" xfId="30484"/>
    <cellStyle name="Normal 7 2 6 10 2" xfId="30485"/>
    <cellStyle name="Normal 7 2 6 11" xfId="30486"/>
    <cellStyle name="Normal 7 2 6 11 2" xfId="30487"/>
    <cellStyle name="Normal 7 2 6 12" xfId="30488"/>
    <cellStyle name="Normal 7 2 6 2" xfId="30489"/>
    <cellStyle name="Normal 7 2 6 2 10" xfId="30490"/>
    <cellStyle name="Normal 7 2 6 2 10 2" xfId="30491"/>
    <cellStyle name="Normal 7 2 6 2 11" xfId="30492"/>
    <cellStyle name="Normal 7 2 6 2 2" xfId="30493"/>
    <cellStyle name="Normal 7 2 6 2 2 2" xfId="30494"/>
    <cellStyle name="Normal 7 2 6 2 3" xfId="30495"/>
    <cellStyle name="Normal 7 2 6 2 3 2" xfId="30496"/>
    <cellStyle name="Normal 7 2 6 2 4" xfId="30497"/>
    <cellStyle name="Normal 7 2 6 2 4 2" xfId="30498"/>
    <cellStyle name="Normal 7 2 6 2 5" xfId="30499"/>
    <cellStyle name="Normal 7 2 6 2 5 2" xfId="30500"/>
    <cellStyle name="Normal 7 2 6 2 6" xfId="30501"/>
    <cellStyle name="Normal 7 2 6 2 6 2" xfId="30502"/>
    <cellStyle name="Normal 7 2 6 2 7" xfId="30503"/>
    <cellStyle name="Normal 7 2 6 2 7 2" xfId="30504"/>
    <cellStyle name="Normal 7 2 6 2 8" xfId="30505"/>
    <cellStyle name="Normal 7 2 6 2 8 2" xfId="30506"/>
    <cellStyle name="Normal 7 2 6 2 9" xfId="30507"/>
    <cellStyle name="Normal 7 2 6 2 9 2" xfId="30508"/>
    <cellStyle name="Normal 7 2 6 3" xfId="30509"/>
    <cellStyle name="Normal 7 2 6 3 2" xfId="30510"/>
    <cellStyle name="Normal 7 2 6 4" xfId="30511"/>
    <cellStyle name="Normal 7 2 6 4 2" xfId="30512"/>
    <cellStyle name="Normal 7 2 6 5" xfId="30513"/>
    <cellStyle name="Normal 7 2 6 5 2" xfId="30514"/>
    <cellStyle name="Normal 7 2 6 6" xfId="30515"/>
    <cellStyle name="Normal 7 2 6 6 2" xfId="30516"/>
    <cellStyle name="Normal 7 2 6 7" xfId="30517"/>
    <cellStyle name="Normal 7 2 6 7 2" xfId="30518"/>
    <cellStyle name="Normal 7 2 6 8" xfId="30519"/>
    <cellStyle name="Normal 7 2 6 8 2" xfId="30520"/>
    <cellStyle name="Normal 7 2 6 9" xfId="30521"/>
    <cellStyle name="Normal 7 2 6 9 2" xfId="30522"/>
    <cellStyle name="Normal 7 2 7" xfId="30523"/>
    <cellStyle name="Normal 7 2 7 10" xfId="30524"/>
    <cellStyle name="Normal 7 2 7 10 2" xfId="30525"/>
    <cellStyle name="Normal 7 2 7 11" xfId="30526"/>
    <cellStyle name="Normal 7 2 7 2" xfId="30527"/>
    <cellStyle name="Normal 7 2 7 2 2" xfId="30528"/>
    <cellStyle name="Normal 7 2 7 3" xfId="30529"/>
    <cellStyle name="Normal 7 2 7 3 2" xfId="30530"/>
    <cellStyle name="Normal 7 2 7 4" xfId="30531"/>
    <cellStyle name="Normal 7 2 7 4 2" xfId="30532"/>
    <cellStyle name="Normal 7 2 7 5" xfId="30533"/>
    <cellStyle name="Normal 7 2 7 5 2" xfId="30534"/>
    <cellStyle name="Normal 7 2 7 6" xfId="30535"/>
    <cellStyle name="Normal 7 2 7 6 2" xfId="30536"/>
    <cellStyle name="Normal 7 2 7 7" xfId="30537"/>
    <cellStyle name="Normal 7 2 7 7 2" xfId="30538"/>
    <cellStyle name="Normal 7 2 7 8" xfId="30539"/>
    <cellStyle name="Normal 7 2 7 8 2" xfId="30540"/>
    <cellStyle name="Normal 7 2 7 9" xfId="30541"/>
    <cellStyle name="Normal 7 2 7 9 2" xfId="30542"/>
    <cellStyle name="Normal 7 2 8" xfId="30543"/>
    <cellStyle name="Normal 7 2 8 2" xfId="30544"/>
    <cellStyle name="Normal 7 2 9" xfId="30545"/>
    <cellStyle name="Normal 7 2 9 2" xfId="30546"/>
    <cellStyle name="Normal 7 20" xfId="30547"/>
    <cellStyle name="Normal 7 21" xfId="30548"/>
    <cellStyle name="Normal 7 22" xfId="42071"/>
    <cellStyle name="Normal 7 3" xfId="30549"/>
    <cellStyle name="Normal 7 3 10" xfId="30550"/>
    <cellStyle name="Normal 7 3 10 2" xfId="30551"/>
    <cellStyle name="Normal 7 3 11" xfId="30552"/>
    <cellStyle name="Normal 7 3 11 2" xfId="30553"/>
    <cellStyle name="Normal 7 3 12" xfId="30554"/>
    <cellStyle name="Normal 7 3 12 2" xfId="30555"/>
    <cellStyle name="Normal 7 3 13" xfId="30556"/>
    <cellStyle name="Normal 7 3 2" xfId="30557"/>
    <cellStyle name="Normal 7 3 2 10" xfId="30558"/>
    <cellStyle name="Normal 7 3 2 10 2" xfId="30559"/>
    <cellStyle name="Normal 7 3 2 11" xfId="30560"/>
    <cellStyle name="Normal 7 3 2 11 2" xfId="30561"/>
    <cellStyle name="Normal 7 3 2 12" xfId="30562"/>
    <cellStyle name="Normal 7 3 2 2" xfId="30563"/>
    <cellStyle name="Normal 7 3 2 2 10" xfId="30564"/>
    <cellStyle name="Normal 7 3 2 2 10 2" xfId="30565"/>
    <cellStyle name="Normal 7 3 2 2 11" xfId="30566"/>
    <cellStyle name="Normal 7 3 2 2 2" xfId="30567"/>
    <cellStyle name="Normal 7 3 2 2 2 2" xfId="30568"/>
    <cellStyle name="Normal 7 3 2 2 3" xfId="30569"/>
    <cellStyle name="Normal 7 3 2 2 3 2" xfId="30570"/>
    <cellStyle name="Normal 7 3 2 2 4" xfId="30571"/>
    <cellStyle name="Normal 7 3 2 2 4 2" xfId="30572"/>
    <cellStyle name="Normal 7 3 2 2 5" xfId="30573"/>
    <cellStyle name="Normal 7 3 2 2 5 2" xfId="30574"/>
    <cellStyle name="Normal 7 3 2 2 6" xfId="30575"/>
    <cellStyle name="Normal 7 3 2 2 6 2" xfId="30576"/>
    <cellStyle name="Normal 7 3 2 2 7" xfId="30577"/>
    <cellStyle name="Normal 7 3 2 2 7 2" xfId="30578"/>
    <cellStyle name="Normal 7 3 2 2 8" xfId="30579"/>
    <cellStyle name="Normal 7 3 2 2 8 2" xfId="30580"/>
    <cellStyle name="Normal 7 3 2 2 9" xfId="30581"/>
    <cellStyle name="Normal 7 3 2 2 9 2" xfId="30582"/>
    <cellStyle name="Normal 7 3 2 3" xfId="30583"/>
    <cellStyle name="Normal 7 3 2 3 2" xfId="30584"/>
    <cellStyle name="Normal 7 3 2 4" xfId="30585"/>
    <cellStyle name="Normal 7 3 2 4 2" xfId="30586"/>
    <cellStyle name="Normal 7 3 2 5" xfId="30587"/>
    <cellStyle name="Normal 7 3 2 5 2" xfId="30588"/>
    <cellStyle name="Normal 7 3 2 6" xfId="30589"/>
    <cellStyle name="Normal 7 3 2 6 2" xfId="30590"/>
    <cellStyle name="Normal 7 3 2 7" xfId="30591"/>
    <cellStyle name="Normal 7 3 2 7 2" xfId="30592"/>
    <cellStyle name="Normal 7 3 2 8" xfId="30593"/>
    <cellStyle name="Normal 7 3 2 8 2" xfId="30594"/>
    <cellStyle name="Normal 7 3 2 9" xfId="30595"/>
    <cellStyle name="Normal 7 3 2 9 2" xfId="30596"/>
    <cellStyle name="Normal 7 3 3" xfId="30597"/>
    <cellStyle name="Normal 7 3 3 10" xfId="30598"/>
    <cellStyle name="Normal 7 3 3 10 2" xfId="30599"/>
    <cellStyle name="Normal 7 3 3 11" xfId="30600"/>
    <cellStyle name="Normal 7 3 3 2" xfId="30601"/>
    <cellStyle name="Normal 7 3 3 2 2" xfId="30602"/>
    <cellStyle name="Normal 7 3 3 3" xfId="30603"/>
    <cellStyle name="Normal 7 3 3 3 2" xfId="30604"/>
    <cellStyle name="Normal 7 3 3 4" xfId="30605"/>
    <cellStyle name="Normal 7 3 3 4 2" xfId="30606"/>
    <cellStyle name="Normal 7 3 3 5" xfId="30607"/>
    <cellStyle name="Normal 7 3 3 5 2" xfId="30608"/>
    <cellStyle name="Normal 7 3 3 6" xfId="30609"/>
    <cellStyle name="Normal 7 3 3 6 2" xfId="30610"/>
    <cellStyle name="Normal 7 3 3 7" xfId="30611"/>
    <cellStyle name="Normal 7 3 3 7 2" xfId="30612"/>
    <cellStyle name="Normal 7 3 3 8" xfId="30613"/>
    <cellStyle name="Normal 7 3 3 8 2" xfId="30614"/>
    <cellStyle name="Normal 7 3 3 9" xfId="30615"/>
    <cellStyle name="Normal 7 3 3 9 2" xfId="30616"/>
    <cellStyle name="Normal 7 3 4" xfId="30617"/>
    <cellStyle name="Normal 7 3 4 2" xfId="30618"/>
    <cellStyle name="Normal 7 3 5" xfId="30619"/>
    <cellStyle name="Normal 7 3 5 2" xfId="30620"/>
    <cellStyle name="Normal 7 3 6" xfId="30621"/>
    <cellStyle name="Normal 7 3 6 2" xfId="30622"/>
    <cellStyle name="Normal 7 3 7" xfId="30623"/>
    <cellStyle name="Normal 7 3 7 2" xfId="30624"/>
    <cellStyle name="Normal 7 3 8" xfId="30625"/>
    <cellStyle name="Normal 7 3 8 2" xfId="30626"/>
    <cellStyle name="Normal 7 3 9" xfId="30627"/>
    <cellStyle name="Normal 7 3 9 2" xfId="30628"/>
    <cellStyle name="Normal 7 4" xfId="30629"/>
    <cellStyle name="Normal 7 4 10" xfId="30630"/>
    <cellStyle name="Normal 7 4 10 2" xfId="30631"/>
    <cellStyle name="Normal 7 4 11" xfId="30632"/>
    <cellStyle name="Normal 7 4 11 2" xfId="30633"/>
    <cellStyle name="Normal 7 4 12" xfId="30634"/>
    <cellStyle name="Normal 7 4 12 2" xfId="30635"/>
    <cellStyle name="Normal 7 4 13" xfId="30636"/>
    <cellStyle name="Normal 7 4 2" xfId="30637"/>
    <cellStyle name="Normal 7 4 2 10" xfId="30638"/>
    <cellStyle name="Normal 7 4 2 10 2" xfId="30639"/>
    <cellStyle name="Normal 7 4 2 11" xfId="30640"/>
    <cellStyle name="Normal 7 4 2 11 2" xfId="30641"/>
    <cellStyle name="Normal 7 4 2 12" xfId="30642"/>
    <cellStyle name="Normal 7 4 2 2" xfId="30643"/>
    <cellStyle name="Normal 7 4 2 2 10" xfId="30644"/>
    <cellStyle name="Normal 7 4 2 2 10 2" xfId="30645"/>
    <cellStyle name="Normal 7 4 2 2 11" xfId="30646"/>
    <cellStyle name="Normal 7 4 2 2 2" xfId="30647"/>
    <cellStyle name="Normal 7 4 2 2 2 2" xfId="30648"/>
    <cellStyle name="Normal 7 4 2 2 3" xfId="30649"/>
    <cellStyle name="Normal 7 4 2 2 3 2" xfId="30650"/>
    <cellStyle name="Normal 7 4 2 2 4" xfId="30651"/>
    <cellStyle name="Normal 7 4 2 2 4 2" xfId="30652"/>
    <cellStyle name="Normal 7 4 2 2 5" xfId="30653"/>
    <cellStyle name="Normal 7 4 2 2 5 2" xfId="30654"/>
    <cellStyle name="Normal 7 4 2 2 6" xfId="30655"/>
    <cellStyle name="Normal 7 4 2 2 6 2" xfId="30656"/>
    <cellStyle name="Normal 7 4 2 2 7" xfId="30657"/>
    <cellStyle name="Normal 7 4 2 2 7 2" xfId="30658"/>
    <cellStyle name="Normal 7 4 2 2 8" xfId="30659"/>
    <cellStyle name="Normal 7 4 2 2 8 2" xfId="30660"/>
    <cellStyle name="Normal 7 4 2 2 9" xfId="30661"/>
    <cellStyle name="Normal 7 4 2 2 9 2" xfId="30662"/>
    <cellStyle name="Normal 7 4 2 3" xfId="30663"/>
    <cellStyle name="Normal 7 4 2 3 2" xfId="30664"/>
    <cellStyle name="Normal 7 4 2 4" xfId="30665"/>
    <cellStyle name="Normal 7 4 2 4 2" xfId="30666"/>
    <cellStyle name="Normal 7 4 2 5" xfId="30667"/>
    <cellStyle name="Normal 7 4 2 5 2" xfId="30668"/>
    <cellStyle name="Normal 7 4 2 6" xfId="30669"/>
    <cellStyle name="Normal 7 4 2 6 2" xfId="30670"/>
    <cellStyle name="Normal 7 4 2 7" xfId="30671"/>
    <cellStyle name="Normal 7 4 2 7 2" xfId="30672"/>
    <cellStyle name="Normal 7 4 2 8" xfId="30673"/>
    <cellStyle name="Normal 7 4 2 8 2" xfId="30674"/>
    <cellStyle name="Normal 7 4 2 9" xfId="30675"/>
    <cellStyle name="Normal 7 4 2 9 2" xfId="30676"/>
    <cellStyle name="Normal 7 4 3" xfId="30677"/>
    <cellStyle name="Normal 7 4 3 10" xfId="30678"/>
    <cellStyle name="Normal 7 4 3 10 2" xfId="30679"/>
    <cellStyle name="Normal 7 4 3 11" xfId="30680"/>
    <cellStyle name="Normal 7 4 3 2" xfId="30681"/>
    <cellStyle name="Normal 7 4 3 2 2" xfId="30682"/>
    <cellStyle name="Normal 7 4 3 3" xfId="30683"/>
    <cellStyle name="Normal 7 4 3 3 2" xfId="30684"/>
    <cellStyle name="Normal 7 4 3 4" xfId="30685"/>
    <cellStyle name="Normal 7 4 3 4 2" xfId="30686"/>
    <cellStyle name="Normal 7 4 3 5" xfId="30687"/>
    <cellStyle name="Normal 7 4 3 5 2" xfId="30688"/>
    <cellStyle name="Normal 7 4 3 6" xfId="30689"/>
    <cellStyle name="Normal 7 4 3 6 2" xfId="30690"/>
    <cellStyle name="Normal 7 4 3 7" xfId="30691"/>
    <cellStyle name="Normal 7 4 3 7 2" xfId="30692"/>
    <cellStyle name="Normal 7 4 3 8" xfId="30693"/>
    <cellStyle name="Normal 7 4 3 8 2" xfId="30694"/>
    <cellStyle name="Normal 7 4 3 9" xfId="30695"/>
    <cellStyle name="Normal 7 4 3 9 2" xfId="30696"/>
    <cellStyle name="Normal 7 4 4" xfId="30697"/>
    <cellStyle name="Normal 7 4 4 2" xfId="30698"/>
    <cellStyle name="Normal 7 4 5" xfId="30699"/>
    <cellStyle name="Normal 7 4 5 2" xfId="30700"/>
    <cellStyle name="Normal 7 4 6" xfId="30701"/>
    <cellStyle name="Normal 7 4 6 2" xfId="30702"/>
    <cellStyle name="Normal 7 4 7" xfId="30703"/>
    <cellStyle name="Normal 7 4 7 2" xfId="30704"/>
    <cellStyle name="Normal 7 4 8" xfId="30705"/>
    <cellStyle name="Normal 7 4 8 2" xfId="30706"/>
    <cellStyle name="Normal 7 4 9" xfId="30707"/>
    <cellStyle name="Normal 7 4 9 2" xfId="30708"/>
    <cellStyle name="Normal 7 5" xfId="30709"/>
    <cellStyle name="Normal 7 5 10" xfId="30710"/>
    <cellStyle name="Normal 7 5 10 2" xfId="30711"/>
    <cellStyle name="Normal 7 5 11" xfId="30712"/>
    <cellStyle name="Normal 7 5 11 2" xfId="30713"/>
    <cellStyle name="Normal 7 5 12" xfId="30714"/>
    <cellStyle name="Normal 7 5 12 2" xfId="30715"/>
    <cellStyle name="Normal 7 5 13" xfId="30716"/>
    <cellStyle name="Normal 7 5 2" xfId="30717"/>
    <cellStyle name="Normal 7 5 2 10" xfId="30718"/>
    <cellStyle name="Normal 7 5 2 10 2" xfId="30719"/>
    <cellStyle name="Normal 7 5 2 11" xfId="30720"/>
    <cellStyle name="Normal 7 5 2 11 2" xfId="30721"/>
    <cellStyle name="Normal 7 5 2 12" xfId="30722"/>
    <cellStyle name="Normal 7 5 2 2" xfId="30723"/>
    <cellStyle name="Normal 7 5 2 2 10" xfId="30724"/>
    <cellStyle name="Normal 7 5 2 2 10 2" xfId="30725"/>
    <cellStyle name="Normal 7 5 2 2 11" xfId="30726"/>
    <cellStyle name="Normal 7 5 2 2 2" xfId="30727"/>
    <cellStyle name="Normal 7 5 2 2 2 2" xfId="30728"/>
    <cellStyle name="Normal 7 5 2 2 3" xfId="30729"/>
    <cellStyle name="Normal 7 5 2 2 3 2" xfId="30730"/>
    <cellStyle name="Normal 7 5 2 2 4" xfId="30731"/>
    <cellStyle name="Normal 7 5 2 2 4 2" xfId="30732"/>
    <cellStyle name="Normal 7 5 2 2 5" xfId="30733"/>
    <cellStyle name="Normal 7 5 2 2 5 2" xfId="30734"/>
    <cellStyle name="Normal 7 5 2 2 6" xfId="30735"/>
    <cellStyle name="Normal 7 5 2 2 6 2" xfId="30736"/>
    <cellStyle name="Normal 7 5 2 2 7" xfId="30737"/>
    <cellStyle name="Normal 7 5 2 2 7 2" xfId="30738"/>
    <cellStyle name="Normal 7 5 2 2 8" xfId="30739"/>
    <cellStyle name="Normal 7 5 2 2 8 2" xfId="30740"/>
    <cellStyle name="Normal 7 5 2 2 9" xfId="30741"/>
    <cellStyle name="Normal 7 5 2 2 9 2" xfId="30742"/>
    <cellStyle name="Normal 7 5 2 3" xfId="30743"/>
    <cellStyle name="Normal 7 5 2 3 2" xfId="30744"/>
    <cellStyle name="Normal 7 5 2 4" xfId="30745"/>
    <cellStyle name="Normal 7 5 2 4 2" xfId="30746"/>
    <cellStyle name="Normal 7 5 2 5" xfId="30747"/>
    <cellStyle name="Normal 7 5 2 5 2" xfId="30748"/>
    <cellStyle name="Normal 7 5 2 6" xfId="30749"/>
    <cellStyle name="Normal 7 5 2 6 2" xfId="30750"/>
    <cellStyle name="Normal 7 5 2 7" xfId="30751"/>
    <cellStyle name="Normal 7 5 2 7 2" xfId="30752"/>
    <cellStyle name="Normal 7 5 2 8" xfId="30753"/>
    <cellStyle name="Normal 7 5 2 8 2" xfId="30754"/>
    <cellStyle name="Normal 7 5 2 9" xfId="30755"/>
    <cellStyle name="Normal 7 5 2 9 2" xfId="30756"/>
    <cellStyle name="Normal 7 5 3" xfId="30757"/>
    <cellStyle name="Normal 7 5 3 10" xfId="30758"/>
    <cellStyle name="Normal 7 5 3 10 2" xfId="30759"/>
    <cellStyle name="Normal 7 5 3 11" xfId="30760"/>
    <cellStyle name="Normal 7 5 3 2" xfId="30761"/>
    <cellStyle name="Normal 7 5 3 2 2" xfId="30762"/>
    <cellStyle name="Normal 7 5 3 3" xfId="30763"/>
    <cellStyle name="Normal 7 5 3 3 2" xfId="30764"/>
    <cellStyle name="Normal 7 5 3 4" xfId="30765"/>
    <cellStyle name="Normal 7 5 3 4 2" xfId="30766"/>
    <cellStyle name="Normal 7 5 3 5" xfId="30767"/>
    <cellStyle name="Normal 7 5 3 5 2" xfId="30768"/>
    <cellStyle name="Normal 7 5 3 6" xfId="30769"/>
    <cellStyle name="Normal 7 5 3 6 2" xfId="30770"/>
    <cellStyle name="Normal 7 5 3 7" xfId="30771"/>
    <cellStyle name="Normal 7 5 3 7 2" xfId="30772"/>
    <cellStyle name="Normal 7 5 3 8" xfId="30773"/>
    <cellStyle name="Normal 7 5 3 8 2" xfId="30774"/>
    <cellStyle name="Normal 7 5 3 9" xfId="30775"/>
    <cellStyle name="Normal 7 5 3 9 2" xfId="30776"/>
    <cellStyle name="Normal 7 5 4" xfId="30777"/>
    <cellStyle name="Normal 7 5 4 2" xfId="30778"/>
    <cellStyle name="Normal 7 5 5" xfId="30779"/>
    <cellStyle name="Normal 7 5 5 2" xfId="30780"/>
    <cellStyle name="Normal 7 5 6" xfId="30781"/>
    <cellStyle name="Normal 7 5 6 2" xfId="30782"/>
    <cellStyle name="Normal 7 5 7" xfId="30783"/>
    <cellStyle name="Normal 7 5 7 2" xfId="30784"/>
    <cellStyle name="Normal 7 5 8" xfId="30785"/>
    <cellStyle name="Normal 7 5 8 2" xfId="30786"/>
    <cellStyle name="Normal 7 5 9" xfId="30787"/>
    <cellStyle name="Normal 7 5 9 2" xfId="30788"/>
    <cellStyle name="Normal 7 6" xfId="30789"/>
    <cellStyle name="Normal 7 6 10" xfId="30790"/>
    <cellStyle name="Normal 7 6 10 2" xfId="30791"/>
    <cellStyle name="Normal 7 6 11" xfId="30792"/>
    <cellStyle name="Normal 7 6 11 2" xfId="30793"/>
    <cellStyle name="Normal 7 6 12" xfId="30794"/>
    <cellStyle name="Normal 7 6 12 2" xfId="30795"/>
    <cellStyle name="Normal 7 6 13" xfId="30796"/>
    <cellStyle name="Normal 7 6 2" xfId="30797"/>
    <cellStyle name="Normal 7 6 2 10" xfId="30798"/>
    <cellStyle name="Normal 7 6 2 10 2" xfId="30799"/>
    <cellStyle name="Normal 7 6 2 11" xfId="30800"/>
    <cellStyle name="Normal 7 6 2 11 2" xfId="30801"/>
    <cellStyle name="Normal 7 6 2 12" xfId="30802"/>
    <cellStyle name="Normal 7 6 2 2" xfId="30803"/>
    <cellStyle name="Normal 7 6 2 2 10" xfId="30804"/>
    <cellStyle name="Normal 7 6 2 2 10 2" xfId="30805"/>
    <cellStyle name="Normal 7 6 2 2 11" xfId="30806"/>
    <cellStyle name="Normal 7 6 2 2 2" xfId="30807"/>
    <cellStyle name="Normal 7 6 2 2 2 2" xfId="30808"/>
    <cellStyle name="Normal 7 6 2 2 3" xfId="30809"/>
    <cellStyle name="Normal 7 6 2 2 3 2" xfId="30810"/>
    <cellStyle name="Normal 7 6 2 2 4" xfId="30811"/>
    <cellStyle name="Normal 7 6 2 2 4 2" xfId="30812"/>
    <cellStyle name="Normal 7 6 2 2 5" xfId="30813"/>
    <cellStyle name="Normal 7 6 2 2 5 2" xfId="30814"/>
    <cellStyle name="Normal 7 6 2 2 6" xfId="30815"/>
    <cellStyle name="Normal 7 6 2 2 6 2" xfId="30816"/>
    <cellStyle name="Normal 7 6 2 2 7" xfId="30817"/>
    <cellStyle name="Normal 7 6 2 2 7 2" xfId="30818"/>
    <cellStyle name="Normal 7 6 2 2 8" xfId="30819"/>
    <cellStyle name="Normal 7 6 2 2 8 2" xfId="30820"/>
    <cellStyle name="Normal 7 6 2 2 9" xfId="30821"/>
    <cellStyle name="Normal 7 6 2 2 9 2" xfId="30822"/>
    <cellStyle name="Normal 7 6 2 3" xfId="30823"/>
    <cellStyle name="Normal 7 6 2 3 2" xfId="30824"/>
    <cellStyle name="Normal 7 6 2 4" xfId="30825"/>
    <cellStyle name="Normal 7 6 2 4 2" xfId="30826"/>
    <cellStyle name="Normal 7 6 2 5" xfId="30827"/>
    <cellStyle name="Normal 7 6 2 5 2" xfId="30828"/>
    <cellStyle name="Normal 7 6 2 6" xfId="30829"/>
    <cellStyle name="Normal 7 6 2 6 2" xfId="30830"/>
    <cellStyle name="Normal 7 6 2 7" xfId="30831"/>
    <cellStyle name="Normal 7 6 2 7 2" xfId="30832"/>
    <cellStyle name="Normal 7 6 2 8" xfId="30833"/>
    <cellStyle name="Normal 7 6 2 8 2" xfId="30834"/>
    <cellStyle name="Normal 7 6 2 9" xfId="30835"/>
    <cellStyle name="Normal 7 6 2 9 2" xfId="30836"/>
    <cellStyle name="Normal 7 6 3" xfId="30837"/>
    <cellStyle name="Normal 7 6 3 10" xfId="30838"/>
    <cellStyle name="Normal 7 6 3 10 2" xfId="30839"/>
    <cellStyle name="Normal 7 6 3 11" xfId="30840"/>
    <cellStyle name="Normal 7 6 3 2" xfId="30841"/>
    <cellStyle name="Normal 7 6 3 2 2" xfId="30842"/>
    <cellStyle name="Normal 7 6 3 3" xfId="30843"/>
    <cellStyle name="Normal 7 6 3 3 2" xfId="30844"/>
    <cellStyle name="Normal 7 6 3 4" xfId="30845"/>
    <cellStyle name="Normal 7 6 3 4 2" xfId="30846"/>
    <cellStyle name="Normal 7 6 3 5" xfId="30847"/>
    <cellStyle name="Normal 7 6 3 5 2" xfId="30848"/>
    <cellStyle name="Normal 7 6 3 6" xfId="30849"/>
    <cellStyle name="Normal 7 6 3 6 2" xfId="30850"/>
    <cellStyle name="Normal 7 6 3 7" xfId="30851"/>
    <cellStyle name="Normal 7 6 3 7 2" xfId="30852"/>
    <cellStyle name="Normal 7 6 3 8" xfId="30853"/>
    <cellStyle name="Normal 7 6 3 8 2" xfId="30854"/>
    <cellStyle name="Normal 7 6 3 9" xfId="30855"/>
    <cellStyle name="Normal 7 6 3 9 2" xfId="30856"/>
    <cellStyle name="Normal 7 6 4" xfId="30857"/>
    <cellStyle name="Normal 7 6 4 2" xfId="30858"/>
    <cellStyle name="Normal 7 6 5" xfId="30859"/>
    <cellStyle name="Normal 7 6 5 2" xfId="30860"/>
    <cellStyle name="Normal 7 6 6" xfId="30861"/>
    <cellStyle name="Normal 7 6 6 2" xfId="30862"/>
    <cellStyle name="Normal 7 6 7" xfId="30863"/>
    <cellStyle name="Normal 7 6 7 2" xfId="30864"/>
    <cellStyle name="Normal 7 6 8" xfId="30865"/>
    <cellStyle name="Normal 7 6 8 2" xfId="30866"/>
    <cellStyle name="Normal 7 6 9" xfId="30867"/>
    <cellStyle name="Normal 7 6 9 2" xfId="30868"/>
    <cellStyle name="Normal 7 7" xfId="30869"/>
    <cellStyle name="Normal 7 7 10" xfId="30870"/>
    <cellStyle name="Normal 7 7 10 2" xfId="30871"/>
    <cellStyle name="Normal 7 7 11" xfId="30872"/>
    <cellStyle name="Normal 7 7 11 2" xfId="30873"/>
    <cellStyle name="Normal 7 7 12" xfId="30874"/>
    <cellStyle name="Normal 7 7 2" xfId="30875"/>
    <cellStyle name="Normal 7 7 2 10" xfId="30876"/>
    <cellStyle name="Normal 7 7 2 10 2" xfId="30877"/>
    <cellStyle name="Normal 7 7 2 11" xfId="30878"/>
    <cellStyle name="Normal 7 7 2 2" xfId="30879"/>
    <cellStyle name="Normal 7 7 2 2 2" xfId="30880"/>
    <cellStyle name="Normal 7 7 2 3" xfId="30881"/>
    <cellStyle name="Normal 7 7 2 3 2" xfId="30882"/>
    <cellStyle name="Normal 7 7 2 4" xfId="30883"/>
    <cellStyle name="Normal 7 7 2 4 2" xfId="30884"/>
    <cellStyle name="Normal 7 7 2 5" xfId="30885"/>
    <cellStyle name="Normal 7 7 2 5 2" xfId="30886"/>
    <cellStyle name="Normal 7 7 2 6" xfId="30887"/>
    <cellStyle name="Normal 7 7 2 6 2" xfId="30888"/>
    <cellStyle name="Normal 7 7 2 7" xfId="30889"/>
    <cellStyle name="Normal 7 7 2 7 2" xfId="30890"/>
    <cellStyle name="Normal 7 7 2 8" xfId="30891"/>
    <cellStyle name="Normal 7 7 2 8 2" xfId="30892"/>
    <cellStyle name="Normal 7 7 2 9" xfId="30893"/>
    <cellStyle name="Normal 7 7 2 9 2" xfId="30894"/>
    <cellStyle name="Normal 7 7 3" xfId="30895"/>
    <cellStyle name="Normal 7 7 3 2" xfId="30896"/>
    <cellStyle name="Normal 7 7 4" xfId="30897"/>
    <cellStyle name="Normal 7 7 4 2" xfId="30898"/>
    <cellStyle name="Normal 7 7 5" xfId="30899"/>
    <cellStyle name="Normal 7 7 5 2" xfId="30900"/>
    <cellStyle name="Normal 7 7 6" xfId="30901"/>
    <cellStyle name="Normal 7 7 6 2" xfId="30902"/>
    <cellStyle name="Normal 7 7 7" xfId="30903"/>
    <cellStyle name="Normal 7 7 7 2" xfId="30904"/>
    <cellStyle name="Normal 7 7 8" xfId="30905"/>
    <cellStyle name="Normal 7 7 8 2" xfId="30906"/>
    <cellStyle name="Normal 7 7 9" xfId="30907"/>
    <cellStyle name="Normal 7 7 9 2" xfId="30908"/>
    <cellStyle name="Normal 7 8" xfId="30909"/>
    <cellStyle name="Normal 7 8 10" xfId="30910"/>
    <cellStyle name="Normal 7 8 10 2" xfId="30911"/>
    <cellStyle name="Normal 7 8 11" xfId="30912"/>
    <cellStyle name="Normal 7 8 2" xfId="30913"/>
    <cellStyle name="Normal 7 8 2 2" xfId="30914"/>
    <cellStyle name="Normal 7 8 3" xfId="30915"/>
    <cellStyle name="Normal 7 8 3 2" xfId="30916"/>
    <cellStyle name="Normal 7 8 4" xfId="30917"/>
    <cellStyle name="Normal 7 8 4 2" xfId="30918"/>
    <cellStyle name="Normal 7 8 5" xfId="30919"/>
    <cellStyle name="Normal 7 8 5 2" xfId="30920"/>
    <cellStyle name="Normal 7 8 6" xfId="30921"/>
    <cellStyle name="Normal 7 8 6 2" xfId="30922"/>
    <cellStyle name="Normal 7 8 7" xfId="30923"/>
    <cellStyle name="Normal 7 8 7 2" xfId="30924"/>
    <cellStyle name="Normal 7 8 8" xfId="30925"/>
    <cellStyle name="Normal 7 8 8 2" xfId="30926"/>
    <cellStyle name="Normal 7 8 9" xfId="30927"/>
    <cellStyle name="Normal 7 8 9 2" xfId="30928"/>
    <cellStyle name="Normal 7 9" xfId="30929"/>
    <cellStyle name="Normal 7 9 2" xfId="30930"/>
    <cellStyle name="Normal 73" xfId="42072"/>
    <cellStyle name="Normal 8" xfId="30931"/>
    <cellStyle name="Normal 8 10" xfId="30932"/>
    <cellStyle name="Normal 8 10 2" xfId="30933"/>
    <cellStyle name="Normal 8 11" xfId="30934"/>
    <cellStyle name="Normal 8 11 2" xfId="30935"/>
    <cellStyle name="Normal 8 12" xfId="30936"/>
    <cellStyle name="Normal 8 12 2" xfId="30937"/>
    <cellStyle name="Normal 8 13" xfId="30938"/>
    <cellStyle name="Normal 8 13 2" xfId="30939"/>
    <cellStyle name="Normal 8 14" xfId="30940"/>
    <cellStyle name="Normal 8 14 2" xfId="30941"/>
    <cellStyle name="Normal 8 15" xfId="30942"/>
    <cellStyle name="Normal 8 15 2" xfId="30943"/>
    <cellStyle name="Normal 8 16" xfId="30944"/>
    <cellStyle name="Normal 8 16 2" xfId="30945"/>
    <cellStyle name="Normal 8 17" xfId="30946"/>
    <cellStyle name="Normal 8 17 2" xfId="30947"/>
    <cellStyle name="Normal 8 18" xfId="30948"/>
    <cellStyle name="Normal 8 19" xfId="30949"/>
    <cellStyle name="Normal 8 2" xfId="30950"/>
    <cellStyle name="Normal 8 2 10" xfId="30951"/>
    <cellStyle name="Normal 8 2 10 2" xfId="30952"/>
    <cellStyle name="Normal 8 2 11" xfId="30953"/>
    <cellStyle name="Normal 8 2 11 2" xfId="30954"/>
    <cellStyle name="Normal 8 2 12" xfId="30955"/>
    <cellStyle name="Normal 8 2 12 2" xfId="30956"/>
    <cellStyle name="Normal 8 2 13" xfId="30957"/>
    <cellStyle name="Normal 8 2 13 2" xfId="30958"/>
    <cellStyle name="Normal 8 2 14" xfId="30959"/>
    <cellStyle name="Normal 8 2 15" xfId="42073"/>
    <cellStyle name="Normal 8 2 2" xfId="30960"/>
    <cellStyle name="Normal 8 2 3" xfId="30961"/>
    <cellStyle name="Normal 8 2 3 10" xfId="30962"/>
    <cellStyle name="Normal 8 2 3 10 2" xfId="30963"/>
    <cellStyle name="Normal 8 2 3 11" xfId="30964"/>
    <cellStyle name="Normal 8 2 3 11 2" xfId="30965"/>
    <cellStyle name="Normal 8 2 3 12" xfId="30966"/>
    <cellStyle name="Normal 8 2 3 2" xfId="30967"/>
    <cellStyle name="Normal 8 2 3 2 10" xfId="30968"/>
    <cellStyle name="Normal 8 2 3 2 10 2" xfId="30969"/>
    <cellStyle name="Normal 8 2 3 2 11" xfId="30970"/>
    <cellStyle name="Normal 8 2 3 2 2" xfId="30971"/>
    <cellStyle name="Normal 8 2 3 2 2 2" xfId="30972"/>
    <cellStyle name="Normal 8 2 3 2 3" xfId="30973"/>
    <cellStyle name="Normal 8 2 3 2 3 2" xfId="30974"/>
    <cellStyle name="Normal 8 2 3 2 4" xfId="30975"/>
    <cellStyle name="Normal 8 2 3 2 4 2" xfId="30976"/>
    <cellStyle name="Normal 8 2 3 2 5" xfId="30977"/>
    <cellStyle name="Normal 8 2 3 2 5 2" xfId="30978"/>
    <cellStyle name="Normal 8 2 3 2 6" xfId="30979"/>
    <cellStyle name="Normal 8 2 3 2 6 2" xfId="30980"/>
    <cellStyle name="Normal 8 2 3 2 7" xfId="30981"/>
    <cellStyle name="Normal 8 2 3 2 7 2" xfId="30982"/>
    <cellStyle name="Normal 8 2 3 2 8" xfId="30983"/>
    <cellStyle name="Normal 8 2 3 2 8 2" xfId="30984"/>
    <cellStyle name="Normal 8 2 3 2 9" xfId="30985"/>
    <cellStyle name="Normal 8 2 3 2 9 2" xfId="30986"/>
    <cellStyle name="Normal 8 2 3 3" xfId="30987"/>
    <cellStyle name="Normal 8 2 3 3 2" xfId="30988"/>
    <cellStyle name="Normal 8 2 3 4" xfId="30989"/>
    <cellStyle name="Normal 8 2 3 4 2" xfId="30990"/>
    <cellStyle name="Normal 8 2 3 5" xfId="30991"/>
    <cellStyle name="Normal 8 2 3 5 2" xfId="30992"/>
    <cellStyle name="Normal 8 2 3 6" xfId="30993"/>
    <cellStyle name="Normal 8 2 3 6 2" xfId="30994"/>
    <cellStyle name="Normal 8 2 3 7" xfId="30995"/>
    <cellStyle name="Normal 8 2 3 7 2" xfId="30996"/>
    <cellStyle name="Normal 8 2 3 8" xfId="30997"/>
    <cellStyle name="Normal 8 2 3 8 2" xfId="30998"/>
    <cellStyle name="Normal 8 2 3 9" xfId="30999"/>
    <cellStyle name="Normal 8 2 3 9 2" xfId="31000"/>
    <cellStyle name="Normal 8 2 4" xfId="31001"/>
    <cellStyle name="Normal 8 2 4 10" xfId="31002"/>
    <cellStyle name="Normal 8 2 4 10 2" xfId="31003"/>
    <cellStyle name="Normal 8 2 4 11" xfId="31004"/>
    <cellStyle name="Normal 8 2 4 2" xfId="31005"/>
    <cellStyle name="Normal 8 2 4 2 2" xfId="31006"/>
    <cellStyle name="Normal 8 2 4 3" xfId="31007"/>
    <cellStyle name="Normal 8 2 4 3 2" xfId="31008"/>
    <cellStyle name="Normal 8 2 4 4" xfId="31009"/>
    <cellStyle name="Normal 8 2 4 4 2" xfId="31010"/>
    <cellStyle name="Normal 8 2 4 5" xfId="31011"/>
    <cellStyle name="Normal 8 2 4 5 2" xfId="31012"/>
    <cellStyle name="Normal 8 2 4 6" xfId="31013"/>
    <cellStyle name="Normal 8 2 4 6 2" xfId="31014"/>
    <cellStyle name="Normal 8 2 4 7" xfId="31015"/>
    <cellStyle name="Normal 8 2 4 7 2" xfId="31016"/>
    <cellStyle name="Normal 8 2 4 8" xfId="31017"/>
    <cellStyle name="Normal 8 2 4 8 2" xfId="31018"/>
    <cellStyle name="Normal 8 2 4 9" xfId="31019"/>
    <cellStyle name="Normal 8 2 4 9 2" xfId="31020"/>
    <cellStyle name="Normal 8 2 5" xfId="31021"/>
    <cellStyle name="Normal 8 2 5 2" xfId="31022"/>
    <cellStyle name="Normal 8 2 6" xfId="31023"/>
    <cellStyle name="Normal 8 2 6 2" xfId="31024"/>
    <cellStyle name="Normal 8 2 7" xfId="31025"/>
    <cellStyle name="Normal 8 2 7 2" xfId="31026"/>
    <cellStyle name="Normal 8 2 8" xfId="31027"/>
    <cellStyle name="Normal 8 2 8 2" xfId="31028"/>
    <cellStyle name="Normal 8 2 9" xfId="31029"/>
    <cellStyle name="Normal 8 2 9 2" xfId="31030"/>
    <cellStyle name="Normal 8 20" xfId="31031"/>
    <cellStyle name="Normal 8 21" xfId="31032"/>
    <cellStyle name="Normal 8 3" xfId="31033"/>
    <cellStyle name="Normal 8 3 2" xfId="42074"/>
    <cellStyle name="Normal 8 4" xfId="31034"/>
    <cellStyle name="Normal 8 4 2" xfId="42075"/>
    <cellStyle name="Normal 8 5" xfId="31035"/>
    <cellStyle name="Normal 8 5 2" xfId="42076"/>
    <cellStyle name="Normal 8 6" xfId="31036"/>
    <cellStyle name="Normal 8 6 2" xfId="42077"/>
    <cellStyle name="Normal 8 7" xfId="31037"/>
    <cellStyle name="Normal 8 7 10" xfId="31038"/>
    <cellStyle name="Normal 8 7 10 2" xfId="31039"/>
    <cellStyle name="Normal 8 7 11" xfId="31040"/>
    <cellStyle name="Normal 8 7 11 2" xfId="31041"/>
    <cellStyle name="Normal 8 7 12" xfId="31042"/>
    <cellStyle name="Normal 8 7 13" xfId="42078"/>
    <cellStyle name="Normal 8 7 2" xfId="31043"/>
    <cellStyle name="Normal 8 7 2 10" xfId="31044"/>
    <cellStyle name="Normal 8 7 2 10 2" xfId="31045"/>
    <cellStyle name="Normal 8 7 2 11" xfId="31046"/>
    <cellStyle name="Normal 8 7 2 2" xfId="31047"/>
    <cellStyle name="Normal 8 7 2 2 2" xfId="31048"/>
    <cellStyle name="Normal 8 7 2 3" xfId="31049"/>
    <cellStyle name="Normal 8 7 2 3 2" xfId="31050"/>
    <cellStyle name="Normal 8 7 2 4" xfId="31051"/>
    <cellStyle name="Normal 8 7 2 4 2" xfId="31052"/>
    <cellStyle name="Normal 8 7 2 5" xfId="31053"/>
    <cellStyle name="Normal 8 7 2 5 2" xfId="31054"/>
    <cellStyle name="Normal 8 7 2 6" xfId="31055"/>
    <cellStyle name="Normal 8 7 2 6 2" xfId="31056"/>
    <cellStyle name="Normal 8 7 2 7" xfId="31057"/>
    <cellStyle name="Normal 8 7 2 7 2" xfId="31058"/>
    <cellStyle name="Normal 8 7 2 8" xfId="31059"/>
    <cellStyle name="Normal 8 7 2 8 2" xfId="31060"/>
    <cellStyle name="Normal 8 7 2 9" xfId="31061"/>
    <cellStyle name="Normal 8 7 2 9 2" xfId="31062"/>
    <cellStyle name="Normal 8 7 3" xfId="31063"/>
    <cellStyle name="Normal 8 7 3 2" xfId="31064"/>
    <cellStyle name="Normal 8 7 4" xfId="31065"/>
    <cellStyle name="Normal 8 7 4 2" xfId="31066"/>
    <cellStyle name="Normal 8 7 5" xfId="31067"/>
    <cellStyle name="Normal 8 7 5 2" xfId="31068"/>
    <cellStyle name="Normal 8 7 6" xfId="31069"/>
    <cellStyle name="Normal 8 7 6 2" xfId="31070"/>
    <cellStyle name="Normal 8 7 7" xfId="31071"/>
    <cellStyle name="Normal 8 7 7 2" xfId="31072"/>
    <cellStyle name="Normal 8 7 8" xfId="31073"/>
    <cellStyle name="Normal 8 7 8 2" xfId="31074"/>
    <cellStyle name="Normal 8 7 9" xfId="31075"/>
    <cellStyle name="Normal 8 7 9 2" xfId="31076"/>
    <cellStyle name="Normal 8 8" xfId="31077"/>
    <cellStyle name="Normal 8 8 10" xfId="31078"/>
    <cellStyle name="Normal 8 8 10 2" xfId="31079"/>
    <cellStyle name="Normal 8 8 11" xfId="31080"/>
    <cellStyle name="Normal 8 8 2" xfId="31081"/>
    <cellStyle name="Normal 8 8 2 2" xfId="31082"/>
    <cellStyle name="Normal 8 8 3" xfId="31083"/>
    <cellStyle name="Normal 8 8 3 2" xfId="31084"/>
    <cellStyle name="Normal 8 8 4" xfId="31085"/>
    <cellStyle name="Normal 8 8 4 2" xfId="31086"/>
    <cellStyle name="Normal 8 8 5" xfId="31087"/>
    <cellStyle name="Normal 8 8 5 2" xfId="31088"/>
    <cellStyle name="Normal 8 8 6" xfId="31089"/>
    <cellStyle name="Normal 8 8 6 2" xfId="31090"/>
    <cellStyle name="Normal 8 8 7" xfId="31091"/>
    <cellStyle name="Normal 8 8 7 2" xfId="31092"/>
    <cellStyle name="Normal 8 8 8" xfId="31093"/>
    <cellStyle name="Normal 8 8 8 2" xfId="31094"/>
    <cellStyle name="Normal 8 8 9" xfId="31095"/>
    <cellStyle name="Normal 8 8 9 2" xfId="31096"/>
    <cellStyle name="Normal 8 9" xfId="31097"/>
    <cellStyle name="Normal 8 9 2" xfId="31098"/>
    <cellStyle name="Normal 9" xfId="31099"/>
    <cellStyle name="Normal 9 10" xfId="31100"/>
    <cellStyle name="Normal 9 10 2" xfId="31101"/>
    <cellStyle name="Normal 9 11" xfId="31102"/>
    <cellStyle name="Normal 9 11 2" xfId="31103"/>
    <cellStyle name="Normal 9 12" xfId="31104"/>
    <cellStyle name="Normal 9 12 2" xfId="31105"/>
    <cellStyle name="Normal 9 13" xfId="31106"/>
    <cellStyle name="Normal 9 13 2" xfId="31107"/>
    <cellStyle name="Normal 9 14" xfId="31108"/>
    <cellStyle name="Normal 9 15" xfId="42079"/>
    <cellStyle name="Normal 9 2" xfId="31109"/>
    <cellStyle name="Normal 9 2 10" xfId="31110"/>
    <cellStyle name="Normal 9 2 10 2" xfId="31111"/>
    <cellStyle name="Normal 9 2 11" xfId="31112"/>
    <cellStyle name="Normal 9 2 11 2" xfId="31113"/>
    <cellStyle name="Normal 9 2 12" xfId="31114"/>
    <cellStyle name="Normal 9 2 12 2" xfId="31115"/>
    <cellStyle name="Normal 9 2 13" xfId="31116"/>
    <cellStyle name="Normal 9 2 14" xfId="42080"/>
    <cellStyle name="Normal 9 2 2" xfId="31117"/>
    <cellStyle name="Normal 9 2 2 10" xfId="31118"/>
    <cellStyle name="Normal 9 2 2 10 2" xfId="31119"/>
    <cellStyle name="Normal 9 2 2 11" xfId="31120"/>
    <cellStyle name="Normal 9 2 2 11 2" xfId="31121"/>
    <cellStyle name="Normal 9 2 2 12" xfId="31122"/>
    <cellStyle name="Normal 9 2 2 2" xfId="31123"/>
    <cellStyle name="Normal 9 2 2 2 10" xfId="31124"/>
    <cellStyle name="Normal 9 2 2 2 10 2" xfId="31125"/>
    <cellStyle name="Normal 9 2 2 2 11" xfId="31126"/>
    <cellStyle name="Normal 9 2 2 2 2" xfId="31127"/>
    <cellStyle name="Normal 9 2 2 2 2 2" xfId="31128"/>
    <cellStyle name="Normal 9 2 2 2 3" xfId="31129"/>
    <cellStyle name="Normal 9 2 2 2 3 2" xfId="31130"/>
    <cellStyle name="Normal 9 2 2 2 4" xfId="31131"/>
    <cellStyle name="Normal 9 2 2 2 4 2" xfId="31132"/>
    <cellStyle name="Normal 9 2 2 2 5" xfId="31133"/>
    <cellStyle name="Normal 9 2 2 2 5 2" xfId="31134"/>
    <cellStyle name="Normal 9 2 2 2 6" xfId="31135"/>
    <cellStyle name="Normal 9 2 2 2 6 2" xfId="31136"/>
    <cellStyle name="Normal 9 2 2 2 7" xfId="31137"/>
    <cellStyle name="Normal 9 2 2 2 7 2" xfId="31138"/>
    <cellStyle name="Normal 9 2 2 2 8" xfId="31139"/>
    <cellStyle name="Normal 9 2 2 2 8 2" xfId="31140"/>
    <cellStyle name="Normal 9 2 2 2 9" xfId="31141"/>
    <cellStyle name="Normal 9 2 2 2 9 2" xfId="31142"/>
    <cellStyle name="Normal 9 2 2 3" xfId="31143"/>
    <cellStyle name="Normal 9 2 2 3 2" xfId="31144"/>
    <cellStyle name="Normal 9 2 2 4" xfId="31145"/>
    <cellStyle name="Normal 9 2 2 4 2" xfId="31146"/>
    <cellStyle name="Normal 9 2 2 5" xfId="31147"/>
    <cellStyle name="Normal 9 2 2 5 2" xfId="31148"/>
    <cellStyle name="Normal 9 2 2 6" xfId="31149"/>
    <cellStyle name="Normal 9 2 2 6 2" xfId="31150"/>
    <cellStyle name="Normal 9 2 2 7" xfId="31151"/>
    <cellStyle name="Normal 9 2 2 7 2" xfId="31152"/>
    <cellStyle name="Normal 9 2 2 8" xfId="31153"/>
    <cellStyle name="Normal 9 2 2 8 2" xfId="31154"/>
    <cellStyle name="Normal 9 2 2 9" xfId="31155"/>
    <cellStyle name="Normal 9 2 2 9 2" xfId="31156"/>
    <cellStyle name="Normal 9 2 3" xfId="31157"/>
    <cellStyle name="Normal 9 2 3 10" xfId="31158"/>
    <cellStyle name="Normal 9 2 3 10 2" xfId="31159"/>
    <cellStyle name="Normal 9 2 3 11" xfId="31160"/>
    <cellStyle name="Normal 9 2 3 2" xfId="31161"/>
    <cellStyle name="Normal 9 2 3 2 2" xfId="31162"/>
    <cellStyle name="Normal 9 2 3 3" xfId="31163"/>
    <cellStyle name="Normal 9 2 3 3 2" xfId="31164"/>
    <cellStyle name="Normal 9 2 3 4" xfId="31165"/>
    <cellStyle name="Normal 9 2 3 4 2" xfId="31166"/>
    <cellStyle name="Normal 9 2 3 5" xfId="31167"/>
    <cellStyle name="Normal 9 2 3 5 2" xfId="31168"/>
    <cellStyle name="Normal 9 2 3 6" xfId="31169"/>
    <cellStyle name="Normal 9 2 3 6 2" xfId="31170"/>
    <cellStyle name="Normal 9 2 3 7" xfId="31171"/>
    <cellStyle name="Normal 9 2 3 7 2" xfId="31172"/>
    <cellStyle name="Normal 9 2 3 8" xfId="31173"/>
    <cellStyle name="Normal 9 2 3 8 2" xfId="31174"/>
    <cellStyle name="Normal 9 2 3 9" xfId="31175"/>
    <cellStyle name="Normal 9 2 3 9 2" xfId="31176"/>
    <cellStyle name="Normal 9 2 4" xfId="31177"/>
    <cellStyle name="Normal 9 2 4 2" xfId="31178"/>
    <cellStyle name="Normal 9 2 5" xfId="31179"/>
    <cellStyle name="Normal 9 2 5 2" xfId="31180"/>
    <cellStyle name="Normal 9 2 6" xfId="31181"/>
    <cellStyle name="Normal 9 2 6 2" xfId="31182"/>
    <cellStyle name="Normal 9 2 7" xfId="31183"/>
    <cellStyle name="Normal 9 2 7 2" xfId="31184"/>
    <cellStyle name="Normal 9 2 8" xfId="31185"/>
    <cellStyle name="Normal 9 2 8 2" xfId="31186"/>
    <cellStyle name="Normal 9 2 9" xfId="31187"/>
    <cellStyle name="Normal 9 2 9 2" xfId="31188"/>
    <cellStyle name="Normal 9 3" xfId="31189"/>
    <cellStyle name="Normal 9 3 10" xfId="31190"/>
    <cellStyle name="Normal 9 3 10 2" xfId="31191"/>
    <cellStyle name="Normal 9 3 11" xfId="31192"/>
    <cellStyle name="Normal 9 3 11 2" xfId="31193"/>
    <cellStyle name="Normal 9 3 12" xfId="31194"/>
    <cellStyle name="Normal 9 3 2" xfId="31195"/>
    <cellStyle name="Normal 9 3 2 10" xfId="31196"/>
    <cellStyle name="Normal 9 3 2 10 2" xfId="31197"/>
    <cellStyle name="Normal 9 3 2 11" xfId="31198"/>
    <cellStyle name="Normal 9 3 2 2" xfId="31199"/>
    <cellStyle name="Normal 9 3 2 2 2" xfId="31200"/>
    <cellStyle name="Normal 9 3 2 3" xfId="31201"/>
    <cellStyle name="Normal 9 3 2 3 2" xfId="31202"/>
    <cellStyle name="Normal 9 3 2 4" xfId="31203"/>
    <cellStyle name="Normal 9 3 2 4 2" xfId="31204"/>
    <cellStyle name="Normal 9 3 2 5" xfId="31205"/>
    <cellStyle name="Normal 9 3 2 5 2" xfId="31206"/>
    <cellStyle name="Normal 9 3 2 6" xfId="31207"/>
    <cellStyle name="Normal 9 3 2 6 2" xfId="31208"/>
    <cellStyle name="Normal 9 3 2 7" xfId="31209"/>
    <cellStyle name="Normal 9 3 2 7 2" xfId="31210"/>
    <cellStyle name="Normal 9 3 2 8" xfId="31211"/>
    <cellStyle name="Normal 9 3 2 8 2" xfId="31212"/>
    <cellStyle name="Normal 9 3 2 9" xfId="31213"/>
    <cellStyle name="Normal 9 3 2 9 2" xfId="31214"/>
    <cellStyle name="Normal 9 3 3" xfId="31215"/>
    <cellStyle name="Normal 9 3 3 2" xfId="31216"/>
    <cellStyle name="Normal 9 3 4" xfId="31217"/>
    <cellStyle name="Normal 9 3 4 2" xfId="31218"/>
    <cellStyle name="Normal 9 3 5" xfId="31219"/>
    <cellStyle name="Normal 9 3 5 2" xfId="31220"/>
    <cellStyle name="Normal 9 3 6" xfId="31221"/>
    <cellStyle name="Normal 9 3 6 2" xfId="31222"/>
    <cellStyle name="Normal 9 3 7" xfId="31223"/>
    <cellStyle name="Normal 9 3 7 2" xfId="31224"/>
    <cellStyle name="Normal 9 3 8" xfId="31225"/>
    <cellStyle name="Normal 9 3 8 2" xfId="31226"/>
    <cellStyle name="Normal 9 3 9" xfId="31227"/>
    <cellStyle name="Normal 9 3 9 2" xfId="31228"/>
    <cellStyle name="Normal 9 4" xfId="31229"/>
    <cellStyle name="Normal 9 4 10" xfId="31230"/>
    <cellStyle name="Normal 9 4 10 2" xfId="31231"/>
    <cellStyle name="Normal 9 4 11" xfId="31232"/>
    <cellStyle name="Normal 9 4 2" xfId="31233"/>
    <cellStyle name="Normal 9 4 2 2" xfId="31234"/>
    <cellStyle name="Normal 9 4 3" xfId="31235"/>
    <cellStyle name="Normal 9 4 3 2" xfId="31236"/>
    <cellStyle name="Normal 9 4 4" xfId="31237"/>
    <cellStyle name="Normal 9 4 4 2" xfId="31238"/>
    <cellStyle name="Normal 9 4 5" xfId="31239"/>
    <cellStyle name="Normal 9 4 5 2" xfId="31240"/>
    <cellStyle name="Normal 9 4 6" xfId="31241"/>
    <cellStyle name="Normal 9 4 6 2" xfId="31242"/>
    <cellStyle name="Normal 9 4 7" xfId="31243"/>
    <cellStyle name="Normal 9 4 7 2" xfId="31244"/>
    <cellStyle name="Normal 9 4 8" xfId="31245"/>
    <cellStyle name="Normal 9 4 8 2" xfId="31246"/>
    <cellStyle name="Normal 9 4 9" xfId="31247"/>
    <cellStyle name="Normal 9 4 9 2" xfId="31248"/>
    <cellStyle name="Normal 9 5" xfId="31249"/>
    <cellStyle name="Normal 9 5 2" xfId="31250"/>
    <cellStyle name="Normal 9 6" xfId="31251"/>
    <cellStyle name="Normal 9 6 2" xfId="31252"/>
    <cellStyle name="Normal 9 7" xfId="31253"/>
    <cellStyle name="Normal 9 7 2" xfId="31254"/>
    <cellStyle name="Normal 9 8" xfId="31255"/>
    <cellStyle name="Normal 9 8 2" xfId="31256"/>
    <cellStyle name="Normal 9 9" xfId="31257"/>
    <cellStyle name="Normal 9 9 2" xfId="31258"/>
    <cellStyle name="Normal_Control Cuota Licitada V-VIII " xfId="42100"/>
    <cellStyle name="Normal_Hoja1" xfId="42097"/>
    <cellStyle name="Normal_Hoja2_1" xfId="42101"/>
    <cellStyle name="Normal_Pesca Investigacion-Fauna Acomp" xfId="42102"/>
    <cellStyle name="Normal_Resumen Artesanal" xfId="42098"/>
    <cellStyle name="Notas 2" xfId="31259"/>
    <cellStyle name="Notas 2 10" xfId="31260"/>
    <cellStyle name="Notas 2 10 10" xfId="31261"/>
    <cellStyle name="Notas 2 10 10 2" xfId="31262"/>
    <cellStyle name="Notas 2 10 11" xfId="31263"/>
    <cellStyle name="Notas 2 10 11 2" xfId="31264"/>
    <cellStyle name="Notas 2 10 12" xfId="31265"/>
    <cellStyle name="Notas 2 10 12 2" xfId="31266"/>
    <cellStyle name="Notas 2 10 13" xfId="31267"/>
    <cellStyle name="Notas 2 10 2" xfId="31268"/>
    <cellStyle name="Notas 2 10 2 10" xfId="31269"/>
    <cellStyle name="Notas 2 10 2 10 2" xfId="31270"/>
    <cellStyle name="Notas 2 10 2 11" xfId="31271"/>
    <cellStyle name="Notas 2 10 2 2" xfId="31272"/>
    <cellStyle name="Notas 2 10 2 2 2" xfId="31273"/>
    <cellStyle name="Notas 2 10 2 3" xfId="31274"/>
    <cellStyle name="Notas 2 10 2 3 2" xfId="31275"/>
    <cellStyle name="Notas 2 10 2 4" xfId="31276"/>
    <cellStyle name="Notas 2 10 2 4 2" xfId="31277"/>
    <cellStyle name="Notas 2 10 2 5" xfId="31278"/>
    <cellStyle name="Notas 2 10 2 5 2" xfId="31279"/>
    <cellStyle name="Notas 2 10 2 6" xfId="31280"/>
    <cellStyle name="Notas 2 10 2 6 2" xfId="31281"/>
    <cellStyle name="Notas 2 10 2 7" xfId="31282"/>
    <cellStyle name="Notas 2 10 2 7 2" xfId="31283"/>
    <cellStyle name="Notas 2 10 2 8" xfId="31284"/>
    <cellStyle name="Notas 2 10 2 8 2" xfId="31285"/>
    <cellStyle name="Notas 2 10 2 9" xfId="31286"/>
    <cellStyle name="Notas 2 10 2 9 2" xfId="31287"/>
    <cellStyle name="Notas 2 10 3" xfId="31288"/>
    <cellStyle name="Notas 2 10 3 10" xfId="31289"/>
    <cellStyle name="Notas 2 10 3 10 2" xfId="31290"/>
    <cellStyle name="Notas 2 10 3 11" xfId="31291"/>
    <cellStyle name="Notas 2 10 3 2" xfId="31292"/>
    <cellStyle name="Notas 2 10 3 2 2" xfId="31293"/>
    <cellStyle name="Notas 2 10 3 3" xfId="31294"/>
    <cellStyle name="Notas 2 10 3 3 2" xfId="31295"/>
    <cellStyle name="Notas 2 10 3 4" xfId="31296"/>
    <cellStyle name="Notas 2 10 3 4 2" xfId="31297"/>
    <cellStyle name="Notas 2 10 3 5" xfId="31298"/>
    <cellStyle name="Notas 2 10 3 5 2" xfId="31299"/>
    <cellStyle name="Notas 2 10 3 6" xfId="31300"/>
    <cellStyle name="Notas 2 10 3 6 2" xfId="31301"/>
    <cellStyle name="Notas 2 10 3 7" xfId="31302"/>
    <cellStyle name="Notas 2 10 3 7 2" xfId="31303"/>
    <cellStyle name="Notas 2 10 3 8" xfId="31304"/>
    <cellStyle name="Notas 2 10 3 8 2" xfId="31305"/>
    <cellStyle name="Notas 2 10 3 9" xfId="31306"/>
    <cellStyle name="Notas 2 10 3 9 2" xfId="31307"/>
    <cellStyle name="Notas 2 10 4" xfId="31308"/>
    <cellStyle name="Notas 2 10 4 2" xfId="31309"/>
    <cellStyle name="Notas 2 10 5" xfId="31310"/>
    <cellStyle name="Notas 2 10 5 2" xfId="31311"/>
    <cellStyle name="Notas 2 10 6" xfId="31312"/>
    <cellStyle name="Notas 2 10 6 2" xfId="31313"/>
    <cellStyle name="Notas 2 10 7" xfId="31314"/>
    <cellStyle name="Notas 2 10 7 2" xfId="31315"/>
    <cellStyle name="Notas 2 10 8" xfId="31316"/>
    <cellStyle name="Notas 2 10 8 2" xfId="31317"/>
    <cellStyle name="Notas 2 10 9" xfId="31318"/>
    <cellStyle name="Notas 2 10 9 2" xfId="31319"/>
    <cellStyle name="Notas 2 11" xfId="31320"/>
    <cellStyle name="Notas 2 11 2" xfId="31321"/>
    <cellStyle name="Notas 2 12" xfId="31322"/>
    <cellStyle name="Notas 2 12 2" xfId="31323"/>
    <cellStyle name="Notas 2 13" xfId="31324"/>
    <cellStyle name="Notas 2 13 2" xfId="31325"/>
    <cellStyle name="Notas 2 14" xfId="31326"/>
    <cellStyle name="Notas 2 14 2" xfId="31327"/>
    <cellStyle name="Notas 2 15" xfId="31328"/>
    <cellStyle name="Notas 2 15 2" xfId="31329"/>
    <cellStyle name="Notas 2 16" xfId="31330"/>
    <cellStyle name="Notas 2 16 2" xfId="31331"/>
    <cellStyle name="Notas 2 17" xfId="31332"/>
    <cellStyle name="Notas 2 17 2" xfId="31333"/>
    <cellStyle name="Notas 2 18" xfId="31334"/>
    <cellStyle name="Notas 2 18 2" xfId="31335"/>
    <cellStyle name="Notas 2 19" xfId="31336"/>
    <cellStyle name="Notas 2 19 2" xfId="31337"/>
    <cellStyle name="Notas 2 2" xfId="31338"/>
    <cellStyle name="Notas 2 2 10" xfId="31339"/>
    <cellStyle name="Notas 2 2 10 2" xfId="31340"/>
    <cellStyle name="Notas 2 2 11" xfId="31341"/>
    <cellStyle name="Notas 2 2 11 2" xfId="31342"/>
    <cellStyle name="Notas 2 2 12" xfId="31343"/>
    <cellStyle name="Notas 2 2 12 2" xfId="31344"/>
    <cellStyle name="Notas 2 2 13" xfId="31345"/>
    <cellStyle name="Notas 2 2 13 2" xfId="31346"/>
    <cellStyle name="Notas 2 2 14" xfId="31347"/>
    <cellStyle name="Notas 2 2 14 2" xfId="31348"/>
    <cellStyle name="Notas 2 2 15" xfId="31349"/>
    <cellStyle name="Notas 2 2 15 2" xfId="31350"/>
    <cellStyle name="Notas 2 2 16" xfId="31351"/>
    <cellStyle name="Notas 2 2 16 2" xfId="31352"/>
    <cellStyle name="Notas 2 2 17" xfId="31353"/>
    <cellStyle name="Notas 2 2 17 2" xfId="31354"/>
    <cellStyle name="Notas 2 2 18" xfId="31355"/>
    <cellStyle name="Notas 2 2 19" xfId="31356"/>
    <cellStyle name="Notas 2 2 2" xfId="31357"/>
    <cellStyle name="Notas 2 2 2 10" xfId="31358"/>
    <cellStyle name="Notas 2 2 2 10 2" xfId="31359"/>
    <cellStyle name="Notas 2 2 2 11" xfId="31360"/>
    <cellStyle name="Notas 2 2 2 11 2" xfId="31361"/>
    <cellStyle name="Notas 2 2 2 12" xfId="31362"/>
    <cellStyle name="Notas 2 2 2 12 2" xfId="31363"/>
    <cellStyle name="Notas 2 2 2 13" xfId="31364"/>
    <cellStyle name="Notas 2 2 2 13 2" xfId="31365"/>
    <cellStyle name="Notas 2 2 2 14" xfId="31366"/>
    <cellStyle name="Notas 2 2 2 14 2" xfId="31367"/>
    <cellStyle name="Notas 2 2 2 15" xfId="31368"/>
    <cellStyle name="Notas 2 2 2 16" xfId="31369"/>
    <cellStyle name="Notas 2 2 2 2" xfId="31370"/>
    <cellStyle name="Notas 2 2 2 2 10" xfId="31371"/>
    <cellStyle name="Notas 2 2 2 2 10 2" xfId="31372"/>
    <cellStyle name="Notas 2 2 2 2 11" xfId="31373"/>
    <cellStyle name="Notas 2 2 2 2 11 2" xfId="31374"/>
    <cellStyle name="Notas 2 2 2 2 12" xfId="31375"/>
    <cellStyle name="Notas 2 2 2 2 12 2" xfId="31376"/>
    <cellStyle name="Notas 2 2 2 2 13" xfId="31377"/>
    <cellStyle name="Notas 2 2 2 2 2" xfId="31378"/>
    <cellStyle name="Notas 2 2 2 2 2 10" xfId="31379"/>
    <cellStyle name="Notas 2 2 2 2 2 10 2" xfId="31380"/>
    <cellStyle name="Notas 2 2 2 2 2 11" xfId="31381"/>
    <cellStyle name="Notas 2 2 2 2 2 2" xfId="31382"/>
    <cellStyle name="Notas 2 2 2 2 2 2 2" xfId="31383"/>
    <cellStyle name="Notas 2 2 2 2 2 3" xfId="31384"/>
    <cellStyle name="Notas 2 2 2 2 2 3 2" xfId="31385"/>
    <cellStyle name="Notas 2 2 2 2 2 4" xfId="31386"/>
    <cellStyle name="Notas 2 2 2 2 2 4 2" xfId="31387"/>
    <cellStyle name="Notas 2 2 2 2 2 5" xfId="31388"/>
    <cellStyle name="Notas 2 2 2 2 2 5 2" xfId="31389"/>
    <cellStyle name="Notas 2 2 2 2 2 6" xfId="31390"/>
    <cellStyle name="Notas 2 2 2 2 2 6 2" xfId="31391"/>
    <cellStyle name="Notas 2 2 2 2 2 7" xfId="31392"/>
    <cellStyle name="Notas 2 2 2 2 2 7 2" xfId="31393"/>
    <cellStyle name="Notas 2 2 2 2 2 8" xfId="31394"/>
    <cellStyle name="Notas 2 2 2 2 2 8 2" xfId="31395"/>
    <cellStyle name="Notas 2 2 2 2 2 9" xfId="31396"/>
    <cellStyle name="Notas 2 2 2 2 2 9 2" xfId="31397"/>
    <cellStyle name="Notas 2 2 2 2 3" xfId="31398"/>
    <cellStyle name="Notas 2 2 2 2 3 10" xfId="31399"/>
    <cellStyle name="Notas 2 2 2 2 3 10 2" xfId="31400"/>
    <cellStyle name="Notas 2 2 2 2 3 11" xfId="31401"/>
    <cellStyle name="Notas 2 2 2 2 3 2" xfId="31402"/>
    <cellStyle name="Notas 2 2 2 2 3 2 2" xfId="31403"/>
    <cellStyle name="Notas 2 2 2 2 3 3" xfId="31404"/>
    <cellStyle name="Notas 2 2 2 2 3 3 2" xfId="31405"/>
    <cellStyle name="Notas 2 2 2 2 3 4" xfId="31406"/>
    <cellStyle name="Notas 2 2 2 2 3 4 2" xfId="31407"/>
    <cellStyle name="Notas 2 2 2 2 3 5" xfId="31408"/>
    <cellStyle name="Notas 2 2 2 2 3 5 2" xfId="31409"/>
    <cellStyle name="Notas 2 2 2 2 3 6" xfId="31410"/>
    <cellStyle name="Notas 2 2 2 2 3 6 2" xfId="31411"/>
    <cellStyle name="Notas 2 2 2 2 3 7" xfId="31412"/>
    <cellStyle name="Notas 2 2 2 2 3 7 2" xfId="31413"/>
    <cellStyle name="Notas 2 2 2 2 3 8" xfId="31414"/>
    <cellStyle name="Notas 2 2 2 2 3 8 2" xfId="31415"/>
    <cellStyle name="Notas 2 2 2 2 3 9" xfId="31416"/>
    <cellStyle name="Notas 2 2 2 2 3 9 2" xfId="31417"/>
    <cellStyle name="Notas 2 2 2 2 4" xfId="31418"/>
    <cellStyle name="Notas 2 2 2 2 4 2" xfId="31419"/>
    <cellStyle name="Notas 2 2 2 2 5" xfId="31420"/>
    <cellStyle name="Notas 2 2 2 2 5 2" xfId="31421"/>
    <cellStyle name="Notas 2 2 2 2 6" xfId="31422"/>
    <cellStyle name="Notas 2 2 2 2 6 2" xfId="31423"/>
    <cellStyle name="Notas 2 2 2 2 7" xfId="31424"/>
    <cellStyle name="Notas 2 2 2 2 7 2" xfId="31425"/>
    <cellStyle name="Notas 2 2 2 2 8" xfId="31426"/>
    <cellStyle name="Notas 2 2 2 2 8 2" xfId="31427"/>
    <cellStyle name="Notas 2 2 2 2 9" xfId="31428"/>
    <cellStyle name="Notas 2 2 2 2 9 2" xfId="31429"/>
    <cellStyle name="Notas 2 2 2 3" xfId="31430"/>
    <cellStyle name="Notas 2 2 2 3 10" xfId="31431"/>
    <cellStyle name="Notas 2 2 2 3 10 2" xfId="31432"/>
    <cellStyle name="Notas 2 2 2 3 11" xfId="31433"/>
    <cellStyle name="Notas 2 2 2 3 11 2" xfId="31434"/>
    <cellStyle name="Notas 2 2 2 3 12" xfId="31435"/>
    <cellStyle name="Notas 2 2 2 3 12 2" xfId="31436"/>
    <cellStyle name="Notas 2 2 2 3 13" xfId="31437"/>
    <cellStyle name="Notas 2 2 2 3 2" xfId="31438"/>
    <cellStyle name="Notas 2 2 2 3 2 10" xfId="31439"/>
    <cellStyle name="Notas 2 2 2 3 2 10 2" xfId="31440"/>
    <cellStyle name="Notas 2 2 2 3 2 11" xfId="31441"/>
    <cellStyle name="Notas 2 2 2 3 2 2" xfId="31442"/>
    <cellStyle name="Notas 2 2 2 3 2 2 2" xfId="31443"/>
    <cellStyle name="Notas 2 2 2 3 2 3" xfId="31444"/>
    <cellStyle name="Notas 2 2 2 3 2 3 2" xfId="31445"/>
    <cellStyle name="Notas 2 2 2 3 2 4" xfId="31446"/>
    <cellStyle name="Notas 2 2 2 3 2 4 2" xfId="31447"/>
    <cellStyle name="Notas 2 2 2 3 2 5" xfId="31448"/>
    <cellStyle name="Notas 2 2 2 3 2 5 2" xfId="31449"/>
    <cellStyle name="Notas 2 2 2 3 2 6" xfId="31450"/>
    <cellStyle name="Notas 2 2 2 3 2 6 2" xfId="31451"/>
    <cellStyle name="Notas 2 2 2 3 2 7" xfId="31452"/>
    <cellStyle name="Notas 2 2 2 3 2 7 2" xfId="31453"/>
    <cellStyle name="Notas 2 2 2 3 2 8" xfId="31454"/>
    <cellStyle name="Notas 2 2 2 3 2 8 2" xfId="31455"/>
    <cellStyle name="Notas 2 2 2 3 2 9" xfId="31456"/>
    <cellStyle name="Notas 2 2 2 3 2 9 2" xfId="31457"/>
    <cellStyle name="Notas 2 2 2 3 3" xfId="31458"/>
    <cellStyle name="Notas 2 2 2 3 3 10" xfId="31459"/>
    <cellStyle name="Notas 2 2 2 3 3 10 2" xfId="31460"/>
    <cellStyle name="Notas 2 2 2 3 3 11" xfId="31461"/>
    <cellStyle name="Notas 2 2 2 3 3 2" xfId="31462"/>
    <cellStyle name="Notas 2 2 2 3 3 2 2" xfId="31463"/>
    <cellStyle name="Notas 2 2 2 3 3 3" xfId="31464"/>
    <cellStyle name="Notas 2 2 2 3 3 3 2" xfId="31465"/>
    <cellStyle name="Notas 2 2 2 3 3 4" xfId="31466"/>
    <cellStyle name="Notas 2 2 2 3 3 4 2" xfId="31467"/>
    <cellStyle name="Notas 2 2 2 3 3 5" xfId="31468"/>
    <cellStyle name="Notas 2 2 2 3 3 5 2" xfId="31469"/>
    <cellStyle name="Notas 2 2 2 3 3 6" xfId="31470"/>
    <cellStyle name="Notas 2 2 2 3 3 6 2" xfId="31471"/>
    <cellStyle name="Notas 2 2 2 3 3 7" xfId="31472"/>
    <cellStyle name="Notas 2 2 2 3 3 7 2" xfId="31473"/>
    <cellStyle name="Notas 2 2 2 3 3 8" xfId="31474"/>
    <cellStyle name="Notas 2 2 2 3 3 8 2" xfId="31475"/>
    <cellStyle name="Notas 2 2 2 3 3 9" xfId="31476"/>
    <cellStyle name="Notas 2 2 2 3 3 9 2" xfId="31477"/>
    <cellStyle name="Notas 2 2 2 3 4" xfId="31478"/>
    <cellStyle name="Notas 2 2 2 3 4 2" xfId="31479"/>
    <cellStyle name="Notas 2 2 2 3 5" xfId="31480"/>
    <cellStyle name="Notas 2 2 2 3 5 2" xfId="31481"/>
    <cellStyle name="Notas 2 2 2 3 6" xfId="31482"/>
    <cellStyle name="Notas 2 2 2 3 6 2" xfId="31483"/>
    <cellStyle name="Notas 2 2 2 3 7" xfId="31484"/>
    <cellStyle name="Notas 2 2 2 3 7 2" xfId="31485"/>
    <cellStyle name="Notas 2 2 2 3 8" xfId="31486"/>
    <cellStyle name="Notas 2 2 2 3 8 2" xfId="31487"/>
    <cellStyle name="Notas 2 2 2 3 9" xfId="31488"/>
    <cellStyle name="Notas 2 2 2 3 9 2" xfId="31489"/>
    <cellStyle name="Notas 2 2 2 4" xfId="31490"/>
    <cellStyle name="Notas 2 2 2 4 10" xfId="31491"/>
    <cellStyle name="Notas 2 2 2 4 10 2" xfId="31492"/>
    <cellStyle name="Notas 2 2 2 4 11" xfId="31493"/>
    <cellStyle name="Notas 2 2 2 4 2" xfId="31494"/>
    <cellStyle name="Notas 2 2 2 4 2 2" xfId="31495"/>
    <cellStyle name="Notas 2 2 2 4 3" xfId="31496"/>
    <cellStyle name="Notas 2 2 2 4 3 2" xfId="31497"/>
    <cellStyle name="Notas 2 2 2 4 4" xfId="31498"/>
    <cellStyle name="Notas 2 2 2 4 4 2" xfId="31499"/>
    <cellStyle name="Notas 2 2 2 4 5" xfId="31500"/>
    <cellStyle name="Notas 2 2 2 4 5 2" xfId="31501"/>
    <cellStyle name="Notas 2 2 2 4 6" xfId="31502"/>
    <cellStyle name="Notas 2 2 2 4 6 2" xfId="31503"/>
    <cellStyle name="Notas 2 2 2 4 7" xfId="31504"/>
    <cellStyle name="Notas 2 2 2 4 7 2" xfId="31505"/>
    <cellStyle name="Notas 2 2 2 4 8" xfId="31506"/>
    <cellStyle name="Notas 2 2 2 4 8 2" xfId="31507"/>
    <cellStyle name="Notas 2 2 2 4 9" xfId="31508"/>
    <cellStyle name="Notas 2 2 2 4 9 2" xfId="31509"/>
    <cellStyle name="Notas 2 2 2 5" xfId="31510"/>
    <cellStyle name="Notas 2 2 2 5 10" xfId="31511"/>
    <cellStyle name="Notas 2 2 2 5 10 2" xfId="31512"/>
    <cellStyle name="Notas 2 2 2 5 11" xfId="31513"/>
    <cellStyle name="Notas 2 2 2 5 2" xfId="31514"/>
    <cellStyle name="Notas 2 2 2 5 2 2" xfId="31515"/>
    <cellStyle name="Notas 2 2 2 5 3" xfId="31516"/>
    <cellStyle name="Notas 2 2 2 5 3 2" xfId="31517"/>
    <cellStyle name="Notas 2 2 2 5 4" xfId="31518"/>
    <cellStyle name="Notas 2 2 2 5 4 2" xfId="31519"/>
    <cellStyle name="Notas 2 2 2 5 5" xfId="31520"/>
    <cellStyle name="Notas 2 2 2 5 5 2" xfId="31521"/>
    <cellStyle name="Notas 2 2 2 5 6" xfId="31522"/>
    <cellStyle name="Notas 2 2 2 5 6 2" xfId="31523"/>
    <cellStyle name="Notas 2 2 2 5 7" xfId="31524"/>
    <cellStyle name="Notas 2 2 2 5 7 2" xfId="31525"/>
    <cellStyle name="Notas 2 2 2 5 8" xfId="31526"/>
    <cellStyle name="Notas 2 2 2 5 8 2" xfId="31527"/>
    <cellStyle name="Notas 2 2 2 5 9" xfId="31528"/>
    <cellStyle name="Notas 2 2 2 5 9 2" xfId="31529"/>
    <cellStyle name="Notas 2 2 2 6" xfId="31530"/>
    <cellStyle name="Notas 2 2 2 6 2" xfId="31531"/>
    <cellStyle name="Notas 2 2 2 7" xfId="31532"/>
    <cellStyle name="Notas 2 2 2 7 2" xfId="31533"/>
    <cellStyle name="Notas 2 2 2 8" xfId="31534"/>
    <cellStyle name="Notas 2 2 2 8 2" xfId="31535"/>
    <cellStyle name="Notas 2 2 2 9" xfId="31536"/>
    <cellStyle name="Notas 2 2 2 9 2" xfId="31537"/>
    <cellStyle name="Notas 2 2 20" xfId="31538"/>
    <cellStyle name="Notas 2 2 3" xfId="31539"/>
    <cellStyle name="Notas 2 2 3 10" xfId="31540"/>
    <cellStyle name="Notas 2 2 3 10 2" xfId="31541"/>
    <cellStyle name="Notas 2 2 3 11" xfId="31542"/>
    <cellStyle name="Notas 2 2 3 11 2" xfId="31543"/>
    <cellStyle name="Notas 2 2 3 12" xfId="31544"/>
    <cellStyle name="Notas 2 2 3 12 2" xfId="31545"/>
    <cellStyle name="Notas 2 2 3 13" xfId="31546"/>
    <cellStyle name="Notas 2 2 3 13 2" xfId="31547"/>
    <cellStyle name="Notas 2 2 3 14" xfId="31548"/>
    <cellStyle name="Notas 2 2 3 14 2" xfId="31549"/>
    <cellStyle name="Notas 2 2 3 15" xfId="31550"/>
    <cellStyle name="Notas 2 2 3 2" xfId="31551"/>
    <cellStyle name="Notas 2 2 3 2 10" xfId="31552"/>
    <cellStyle name="Notas 2 2 3 2 10 2" xfId="31553"/>
    <cellStyle name="Notas 2 2 3 2 11" xfId="31554"/>
    <cellStyle name="Notas 2 2 3 2 11 2" xfId="31555"/>
    <cellStyle name="Notas 2 2 3 2 12" xfId="31556"/>
    <cellStyle name="Notas 2 2 3 2 12 2" xfId="31557"/>
    <cellStyle name="Notas 2 2 3 2 13" xfId="31558"/>
    <cellStyle name="Notas 2 2 3 2 2" xfId="31559"/>
    <cellStyle name="Notas 2 2 3 2 2 10" xfId="31560"/>
    <cellStyle name="Notas 2 2 3 2 2 10 2" xfId="31561"/>
    <cellStyle name="Notas 2 2 3 2 2 11" xfId="31562"/>
    <cellStyle name="Notas 2 2 3 2 2 2" xfId="31563"/>
    <cellStyle name="Notas 2 2 3 2 2 2 2" xfId="31564"/>
    <cellStyle name="Notas 2 2 3 2 2 3" xfId="31565"/>
    <cellStyle name="Notas 2 2 3 2 2 3 2" xfId="31566"/>
    <cellStyle name="Notas 2 2 3 2 2 4" xfId="31567"/>
    <cellStyle name="Notas 2 2 3 2 2 4 2" xfId="31568"/>
    <cellStyle name="Notas 2 2 3 2 2 5" xfId="31569"/>
    <cellStyle name="Notas 2 2 3 2 2 5 2" xfId="31570"/>
    <cellStyle name="Notas 2 2 3 2 2 6" xfId="31571"/>
    <cellStyle name="Notas 2 2 3 2 2 6 2" xfId="31572"/>
    <cellStyle name="Notas 2 2 3 2 2 7" xfId="31573"/>
    <cellStyle name="Notas 2 2 3 2 2 7 2" xfId="31574"/>
    <cellStyle name="Notas 2 2 3 2 2 8" xfId="31575"/>
    <cellStyle name="Notas 2 2 3 2 2 8 2" xfId="31576"/>
    <cellStyle name="Notas 2 2 3 2 2 9" xfId="31577"/>
    <cellStyle name="Notas 2 2 3 2 2 9 2" xfId="31578"/>
    <cellStyle name="Notas 2 2 3 2 3" xfId="31579"/>
    <cellStyle name="Notas 2 2 3 2 3 10" xfId="31580"/>
    <cellStyle name="Notas 2 2 3 2 3 10 2" xfId="31581"/>
    <cellStyle name="Notas 2 2 3 2 3 11" xfId="31582"/>
    <cellStyle name="Notas 2 2 3 2 3 2" xfId="31583"/>
    <cellStyle name="Notas 2 2 3 2 3 2 2" xfId="31584"/>
    <cellStyle name="Notas 2 2 3 2 3 3" xfId="31585"/>
    <cellStyle name="Notas 2 2 3 2 3 3 2" xfId="31586"/>
    <cellStyle name="Notas 2 2 3 2 3 4" xfId="31587"/>
    <cellStyle name="Notas 2 2 3 2 3 4 2" xfId="31588"/>
    <cellStyle name="Notas 2 2 3 2 3 5" xfId="31589"/>
    <cellStyle name="Notas 2 2 3 2 3 5 2" xfId="31590"/>
    <cellStyle name="Notas 2 2 3 2 3 6" xfId="31591"/>
    <cellStyle name="Notas 2 2 3 2 3 6 2" xfId="31592"/>
    <cellStyle name="Notas 2 2 3 2 3 7" xfId="31593"/>
    <cellStyle name="Notas 2 2 3 2 3 7 2" xfId="31594"/>
    <cellStyle name="Notas 2 2 3 2 3 8" xfId="31595"/>
    <cellStyle name="Notas 2 2 3 2 3 8 2" xfId="31596"/>
    <cellStyle name="Notas 2 2 3 2 3 9" xfId="31597"/>
    <cellStyle name="Notas 2 2 3 2 3 9 2" xfId="31598"/>
    <cellStyle name="Notas 2 2 3 2 4" xfId="31599"/>
    <cellStyle name="Notas 2 2 3 2 4 2" xfId="31600"/>
    <cellStyle name="Notas 2 2 3 2 5" xfId="31601"/>
    <cellStyle name="Notas 2 2 3 2 5 2" xfId="31602"/>
    <cellStyle name="Notas 2 2 3 2 6" xfId="31603"/>
    <cellStyle name="Notas 2 2 3 2 6 2" xfId="31604"/>
    <cellStyle name="Notas 2 2 3 2 7" xfId="31605"/>
    <cellStyle name="Notas 2 2 3 2 7 2" xfId="31606"/>
    <cellStyle name="Notas 2 2 3 2 8" xfId="31607"/>
    <cellStyle name="Notas 2 2 3 2 8 2" xfId="31608"/>
    <cellStyle name="Notas 2 2 3 2 9" xfId="31609"/>
    <cellStyle name="Notas 2 2 3 2 9 2" xfId="31610"/>
    <cellStyle name="Notas 2 2 3 3" xfId="31611"/>
    <cellStyle name="Notas 2 2 3 3 10" xfId="31612"/>
    <cellStyle name="Notas 2 2 3 3 10 2" xfId="31613"/>
    <cellStyle name="Notas 2 2 3 3 11" xfId="31614"/>
    <cellStyle name="Notas 2 2 3 3 11 2" xfId="31615"/>
    <cellStyle name="Notas 2 2 3 3 12" xfId="31616"/>
    <cellStyle name="Notas 2 2 3 3 12 2" xfId="31617"/>
    <cellStyle name="Notas 2 2 3 3 13" xfId="31618"/>
    <cellStyle name="Notas 2 2 3 3 2" xfId="31619"/>
    <cellStyle name="Notas 2 2 3 3 2 10" xfId="31620"/>
    <cellStyle name="Notas 2 2 3 3 2 10 2" xfId="31621"/>
    <cellStyle name="Notas 2 2 3 3 2 11" xfId="31622"/>
    <cellStyle name="Notas 2 2 3 3 2 2" xfId="31623"/>
    <cellStyle name="Notas 2 2 3 3 2 2 2" xfId="31624"/>
    <cellStyle name="Notas 2 2 3 3 2 3" xfId="31625"/>
    <cellStyle name="Notas 2 2 3 3 2 3 2" xfId="31626"/>
    <cellStyle name="Notas 2 2 3 3 2 4" xfId="31627"/>
    <cellStyle name="Notas 2 2 3 3 2 4 2" xfId="31628"/>
    <cellStyle name="Notas 2 2 3 3 2 5" xfId="31629"/>
    <cellStyle name="Notas 2 2 3 3 2 5 2" xfId="31630"/>
    <cellStyle name="Notas 2 2 3 3 2 6" xfId="31631"/>
    <cellStyle name="Notas 2 2 3 3 2 6 2" xfId="31632"/>
    <cellStyle name="Notas 2 2 3 3 2 7" xfId="31633"/>
    <cellStyle name="Notas 2 2 3 3 2 7 2" xfId="31634"/>
    <cellStyle name="Notas 2 2 3 3 2 8" xfId="31635"/>
    <cellStyle name="Notas 2 2 3 3 2 8 2" xfId="31636"/>
    <cellStyle name="Notas 2 2 3 3 2 9" xfId="31637"/>
    <cellStyle name="Notas 2 2 3 3 2 9 2" xfId="31638"/>
    <cellStyle name="Notas 2 2 3 3 3" xfId="31639"/>
    <cellStyle name="Notas 2 2 3 3 3 10" xfId="31640"/>
    <cellStyle name="Notas 2 2 3 3 3 10 2" xfId="31641"/>
    <cellStyle name="Notas 2 2 3 3 3 11" xfId="31642"/>
    <cellStyle name="Notas 2 2 3 3 3 2" xfId="31643"/>
    <cellStyle name="Notas 2 2 3 3 3 2 2" xfId="31644"/>
    <cellStyle name="Notas 2 2 3 3 3 3" xfId="31645"/>
    <cellStyle name="Notas 2 2 3 3 3 3 2" xfId="31646"/>
    <cellStyle name="Notas 2 2 3 3 3 4" xfId="31647"/>
    <cellStyle name="Notas 2 2 3 3 3 4 2" xfId="31648"/>
    <cellStyle name="Notas 2 2 3 3 3 5" xfId="31649"/>
    <cellStyle name="Notas 2 2 3 3 3 5 2" xfId="31650"/>
    <cellStyle name="Notas 2 2 3 3 3 6" xfId="31651"/>
    <cellStyle name="Notas 2 2 3 3 3 6 2" xfId="31652"/>
    <cellStyle name="Notas 2 2 3 3 3 7" xfId="31653"/>
    <cellStyle name="Notas 2 2 3 3 3 7 2" xfId="31654"/>
    <cellStyle name="Notas 2 2 3 3 3 8" xfId="31655"/>
    <cellStyle name="Notas 2 2 3 3 3 8 2" xfId="31656"/>
    <cellStyle name="Notas 2 2 3 3 3 9" xfId="31657"/>
    <cellStyle name="Notas 2 2 3 3 3 9 2" xfId="31658"/>
    <cellStyle name="Notas 2 2 3 3 4" xfId="31659"/>
    <cellStyle name="Notas 2 2 3 3 4 2" xfId="31660"/>
    <cellStyle name="Notas 2 2 3 3 5" xfId="31661"/>
    <cellStyle name="Notas 2 2 3 3 5 2" xfId="31662"/>
    <cellStyle name="Notas 2 2 3 3 6" xfId="31663"/>
    <cellStyle name="Notas 2 2 3 3 6 2" xfId="31664"/>
    <cellStyle name="Notas 2 2 3 3 7" xfId="31665"/>
    <cellStyle name="Notas 2 2 3 3 7 2" xfId="31666"/>
    <cellStyle name="Notas 2 2 3 3 8" xfId="31667"/>
    <cellStyle name="Notas 2 2 3 3 8 2" xfId="31668"/>
    <cellStyle name="Notas 2 2 3 3 9" xfId="31669"/>
    <cellStyle name="Notas 2 2 3 3 9 2" xfId="31670"/>
    <cellStyle name="Notas 2 2 3 4" xfId="31671"/>
    <cellStyle name="Notas 2 2 3 4 10" xfId="31672"/>
    <cellStyle name="Notas 2 2 3 4 10 2" xfId="31673"/>
    <cellStyle name="Notas 2 2 3 4 11" xfId="31674"/>
    <cellStyle name="Notas 2 2 3 4 2" xfId="31675"/>
    <cellStyle name="Notas 2 2 3 4 2 2" xfId="31676"/>
    <cellStyle name="Notas 2 2 3 4 3" xfId="31677"/>
    <cellStyle name="Notas 2 2 3 4 3 2" xfId="31678"/>
    <cellStyle name="Notas 2 2 3 4 4" xfId="31679"/>
    <cellStyle name="Notas 2 2 3 4 4 2" xfId="31680"/>
    <cellStyle name="Notas 2 2 3 4 5" xfId="31681"/>
    <cellStyle name="Notas 2 2 3 4 5 2" xfId="31682"/>
    <cellStyle name="Notas 2 2 3 4 6" xfId="31683"/>
    <cellStyle name="Notas 2 2 3 4 6 2" xfId="31684"/>
    <cellStyle name="Notas 2 2 3 4 7" xfId="31685"/>
    <cellStyle name="Notas 2 2 3 4 7 2" xfId="31686"/>
    <cellStyle name="Notas 2 2 3 4 8" xfId="31687"/>
    <cellStyle name="Notas 2 2 3 4 8 2" xfId="31688"/>
    <cellStyle name="Notas 2 2 3 4 9" xfId="31689"/>
    <cellStyle name="Notas 2 2 3 4 9 2" xfId="31690"/>
    <cellStyle name="Notas 2 2 3 5" xfId="31691"/>
    <cellStyle name="Notas 2 2 3 5 10" xfId="31692"/>
    <cellStyle name="Notas 2 2 3 5 10 2" xfId="31693"/>
    <cellStyle name="Notas 2 2 3 5 11" xfId="31694"/>
    <cellStyle name="Notas 2 2 3 5 2" xfId="31695"/>
    <cellStyle name="Notas 2 2 3 5 2 2" xfId="31696"/>
    <cellStyle name="Notas 2 2 3 5 3" xfId="31697"/>
    <cellStyle name="Notas 2 2 3 5 3 2" xfId="31698"/>
    <cellStyle name="Notas 2 2 3 5 4" xfId="31699"/>
    <cellStyle name="Notas 2 2 3 5 4 2" xfId="31700"/>
    <cellStyle name="Notas 2 2 3 5 5" xfId="31701"/>
    <cellStyle name="Notas 2 2 3 5 5 2" xfId="31702"/>
    <cellStyle name="Notas 2 2 3 5 6" xfId="31703"/>
    <cellStyle name="Notas 2 2 3 5 6 2" xfId="31704"/>
    <cellStyle name="Notas 2 2 3 5 7" xfId="31705"/>
    <cellStyle name="Notas 2 2 3 5 7 2" xfId="31706"/>
    <cellStyle name="Notas 2 2 3 5 8" xfId="31707"/>
    <cellStyle name="Notas 2 2 3 5 8 2" xfId="31708"/>
    <cellStyle name="Notas 2 2 3 5 9" xfId="31709"/>
    <cellStyle name="Notas 2 2 3 5 9 2" xfId="31710"/>
    <cellStyle name="Notas 2 2 3 6" xfId="31711"/>
    <cellStyle name="Notas 2 2 3 6 2" xfId="31712"/>
    <cellStyle name="Notas 2 2 3 7" xfId="31713"/>
    <cellStyle name="Notas 2 2 3 7 2" xfId="31714"/>
    <cellStyle name="Notas 2 2 3 8" xfId="31715"/>
    <cellStyle name="Notas 2 2 3 8 2" xfId="31716"/>
    <cellStyle name="Notas 2 2 3 9" xfId="31717"/>
    <cellStyle name="Notas 2 2 3 9 2" xfId="31718"/>
    <cellStyle name="Notas 2 2 4" xfId="31719"/>
    <cellStyle name="Notas 2 2 4 10" xfId="31720"/>
    <cellStyle name="Notas 2 2 4 10 2" xfId="31721"/>
    <cellStyle name="Notas 2 2 4 11" xfId="31722"/>
    <cellStyle name="Notas 2 2 4 11 2" xfId="31723"/>
    <cellStyle name="Notas 2 2 4 12" xfId="31724"/>
    <cellStyle name="Notas 2 2 4 12 2" xfId="31725"/>
    <cellStyle name="Notas 2 2 4 13" xfId="31726"/>
    <cellStyle name="Notas 2 2 4 13 2" xfId="31727"/>
    <cellStyle name="Notas 2 2 4 14" xfId="31728"/>
    <cellStyle name="Notas 2 2 4 14 2" xfId="31729"/>
    <cellStyle name="Notas 2 2 4 15" xfId="31730"/>
    <cellStyle name="Notas 2 2 4 2" xfId="31731"/>
    <cellStyle name="Notas 2 2 4 2 10" xfId="31732"/>
    <cellStyle name="Notas 2 2 4 2 10 2" xfId="31733"/>
    <cellStyle name="Notas 2 2 4 2 11" xfId="31734"/>
    <cellStyle name="Notas 2 2 4 2 11 2" xfId="31735"/>
    <cellStyle name="Notas 2 2 4 2 12" xfId="31736"/>
    <cellStyle name="Notas 2 2 4 2 12 2" xfId="31737"/>
    <cellStyle name="Notas 2 2 4 2 13" xfId="31738"/>
    <cellStyle name="Notas 2 2 4 2 2" xfId="31739"/>
    <cellStyle name="Notas 2 2 4 2 2 10" xfId="31740"/>
    <cellStyle name="Notas 2 2 4 2 2 10 2" xfId="31741"/>
    <cellStyle name="Notas 2 2 4 2 2 11" xfId="31742"/>
    <cellStyle name="Notas 2 2 4 2 2 2" xfId="31743"/>
    <cellStyle name="Notas 2 2 4 2 2 2 2" xfId="31744"/>
    <cellStyle name="Notas 2 2 4 2 2 3" xfId="31745"/>
    <cellStyle name="Notas 2 2 4 2 2 3 2" xfId="31746"/>
    <cellStyle name="Notas 2 2 4 2 2 4" xfId="31747"/>
    <cellStyle name="Notas 2 2 4 2 2 4 2" xfId="31748"/>
    <cellStyle name="Notas 2 2 4 2 2 5" xfId="31749"/>
    <cellStyle name="Notas 2 2 4 2 2 5 2" xfId="31750"/>
    <cellStyle name="Notas 2 2 4 2 2 6" xfId="31751"/>
    <cellStyle name="Notas 2 2 4 2 2 6 2" xfId="31752"/>
    <cellStyle name="Notas 2 2 4 2 2 7" xfId="31753"/>
    <cellStyle name="Notas 2 2 4 2 2 7 2" xfId="31754"/>
    <cellStyle name="Notas 2 2 4 2 2 8" xfId="31755"/>
    <cellStyle name="Notas 2 2 4 2 2 8 2" xfId="31756"/>
    <cellStyle name="Notas 2 2 4 2 2 9" xfId="31757"/>
    <cellStyle name="Notas 2 2 4 2 2 9 2" xfId="31758"/>
    <cellStyle name="Notas 2 2 4 2 3" xfId="31759"/>
    <cellStyle name="Notas 2 2 4 2 3 10" xfId="31760"/>
    <cellStyle name="Notas 2 2 4 2 3 10 2" xfId="31761"/>
    <cellStyle name="Notas 2 2 4 2 3 11" xfId="31762"/>
    <cellStyle name="Notas 2 2 4 2 3 2" xfId="31763"/>
    <cellStyle name="Notas 2 2 4 2 3 2 2" xfId="31764"/>
    <cellStyle name="Notas 2 2 4 2 3 3" xfId="31765"/>
    <cellStyle name="Notas 2 2 4 2 3 3 2" xfId="31766"/>
    <cellStyle name="Notas 2 2 4 2 3 4" xfId="31767"/>
    <cellStyle name="Notas 2 2 4 2 3 4 2" xfId="31768"/>
    <cellStyle name="Notas 2 2 4 2 3 5" xfId="31769"/>
    <cellStyle name="Notas 2 2 4 2 3 5 2" xfId="31770"/>
    <cellStyle name="Notas 2 2 4 2 3 6" xfId="31771"/>
    <cellStyle name="Notas 2 2 4 2 3 6 2" xfId="31772"/>
    <cellStyle name="Notas 2 2 4 2 3 7" xfId="31773"/>
    <cellStyle name="Notas 2 2 4 2 3 7 2" xfId="31774"/>
    <cellStyle name="Notas 2 2 4 2 3 8" xfId="31775"/>
    <cellStyle name="Notas 2 2 4 2 3 8 2" xfId="31776"/>
    <cellStyle name="Notas 2 2 4 2 3 9" xfId="31777"/>
    <cellStyle name="Notas 2 2 4 2 3 9 2" xfId="31778"/>
    <cellStyle name="Notas 2 2 4 2 4" xfId="31779"/>
    <cellStyle name="Notas 2 2 4 2 4 2" xfId="31780"/>
    <cellStyle name="Notas 2 2 4 2 5" xfId="31781"/>
    <cellStyle name="Notas 2 2 4 2 5 2" xfId="31782"/>
    <cellStyle name="Notas 2 2 4 2 6" xfId="31783"/>
    <cellStyle name="Notas 2 2 4 2 6 2" xfId="31784"/>
    <cellStyle name="Notas 2 2 4 2 7" xfId="31785"/>
    <cellStyle name="Notas 2 2 4 2 7 2" xfId="31786"/>
    <cellStyle name="Notas 2 2 4 2 8" xfId="31787"/>
    <cellStyle name="Notas 2 2 4 2 8 2" xfId="31788"/>
    <cellStyle name="Notas 2 2 4 2 9" xfId="31789"/>
    <cellStyle name="Notas 2 2 4 2 9 2" xfId="31790"/>
    <cellStyle name="Notas 2 2 4 3" xfId="31791"/>
    <cellStyle name="Notas 2 2 4 3 10" xfId="31792"/>
    <cellStyle name="Notas 2 2 4 3 10 2" xfId="31793"/>
    <cellStyle name="Notas 2 2 4 3 11" xfId="31794"/>
    <cellStyle name="Notas 2 2 4 3 11 2" xfId="31795"/>
    <cellStyle name="Notas 2 2 4 3 12" xfId="31796"/>
    <cellStyle name="Notas 2 2 4 3 12 2" xfId="31797"/>
    <cellStyle name="Notas 2 2 4 3 13" xfId="31798"/>
    <cellStyle name="Notas 2 2 4 3 2" xfId="31799"/>
    <cellStyle name="Notas 2 2 4 3 2 10" xfId="31800"/>
    <cellStyle name="Notas 2 2 4 3 2 10 2" xfId="31801"/>
    <cellStyle name="Notas 2 2 4 3 2 11" xfId="31802"/>
    <cellStyle name="Notas 2 2 4 3 2 2" xfId="31803"/>
    <cellStyle name="Notas 2 2 4 3 2 2 2" xfId="31804"/>
    <cellStyle name="Notas 2 2 4 3 2 3" xfId="31805"/>
    <cellStyle name="Notas 2 2 4 3 2 3 2" xfId="31806"/>
    <cellStyle name="Notas 2 2 4 3 2 4" xfId="31807"/>
    <cellStyle name="Notas 2 2 4 3 2 4 2" xfId="31808"/>
    <cellStyle name="Notas 2 2 4 3 2 5" xfId="31809"/>
    <cellStyle name="Notas 2 2 4 3 2 5 2" xfId="31810"/>
    <cellStyle name="Notas 2 2 4 3 2 6" xfId="31811"/>
    <cellStyle name="Notas 2 2 4 3 2 6 2" xfId="31812"/>
    <cellStyle name="Notas 2 2 4 3 2 7" xfId="31813"/>
    <cellStyle name="Notas 2 2 4 3 2 7 2" xfId="31814"/>
    <cellStyle name="Notas 2 2 4 3 2 8" xfId="31815"/>
    <cellStyle name="Notas 2 2 4 3 2 8 2" xfId="31816"/>
    <cellStyle name="Notas 2 2 4 3 2 9" xfId="31817"/>
    <cellStyle name="Notas 2 2 4 3 2 9 2" xfId="31818"/>
    <cellStyle name="Notas 2 2 4 3 3" xfId="31819"/>
    <cellStyle name="Notas 2 2 4 3 3 10" xfId="31820"/>
    <cellStyle name="Notas 2 2 4 3 3 10 2" xfId="31821"/>
    <cellStyle name="Notas 2 2 4 3 3 11" xfId="31822"/>
    <cellStyle name="Notas 2 2 4 3 3 2" xfId="31823"/>
    <cellStyle name="Notas 2 2 4 3 3 2 2" xfId="31824"/>
    <cellStyle name="Notas 2 2 4 3 3 3" xfId="31825"/>
    <cellStyle name="Notas 2 2 4 3 3 3 2" xfId="31826"/>
    <cellStyle name="Notas 2 2 4 3 3 4" xfId="31827"/>
    <cellStyle name="Notas 2 2 4 3 3 4 2" xfId="31828"/>
    <cellStyle name="Notas 2 2 4 3 3 5" xfId="31829"/>
    <cellStyle name="Notas 2 2 4 3 3 5 2" xfId="31830"/>
    <cellStyle name="Notas 2 2 4 3 3 6" xfId="31831"/>
    <cellStyle name="Notas 2 2 4 3 3 6 2" xfId="31832"/>
    <cellStyle name="Notas 2 2 4 3 3 7" xfId="31833"/>
    <cellStyle name="Notas 2 2 4 3 3 7 2" xfId="31834"/>
    <cellStyle name="Notas 2 2 4 3 3 8" xfId="31835"/>
    <cellStyle name="Notas 2 2 4 3 3 8 2" xfId="31836"/>
    <cellStyle name="Notas 2 2 4 3 3 9" xfId="31837"/>
    <cellStyle name="Notas 2 2 4 3 3 9 2" xfId="31838"/>
    <cellStyle name="Notas 2 2 4 3 4" xfId="31839"/>
    <cellStyle name="Notas 2 2 4 3 4 2" xfId="31840"/>
    <cellStyle name="Notas 2 2 4 3 5" xfId="31841"/>
    <cellStyle name="Notas 2 2 4 3 5 2" xfId="31842"/>
    <cellStyle name="Notas 2 2 4 3 6" xfId="31843"/>
    <cellStyle name="Notas 2 2 4 3 6 2" xfId="31844"/>
    <cellStyle name="Notas 2 2 4 3 7" xfId="31845"/>
    <cellStyle name="Notas 2 2 4 3 7 2" xfId="31846"/>
    <cellStyle name="Notas 2 2 4 3 8" xfId="31847"/>
    <cellStyle name="Notas 2 2 4 3 8 2" xfId="31848"/>
    <cellStyle name="Notas 2 2 4 3 9" xfId="31849"/>
    <cellStyle name="Notas 2 2 4 3 9 2" xfId="31850"/>
    <cellStyle name="Notas 2 2 4 4" xfId="31851"/>
    <cellStyle name="Notas 2 2 4 4 10" xfId="31852"/>
    <cellStyle name="Notas 2 2 4 4 10 2" xfId="31853"/>
    <cellStyle name="Notas 2 2 4 4 11" xfId="31854"/>
    <cellStyle name="Notas 2 2 4 4 2" xfId="31855"/>
    <cellStyle name="Notas 2 2 4 4 2 2" xfId="31856"/>
    <cellStyle name="Notas 2 2 4 4 3" xfId="31857"/>
    <cellStyle name="Notas 2 2 4 4 3 2" xfId="31858"/>
    <cellStyle name="Notas 2 2 4 4 4" xfId="31859"/>
    <cellStyle name="Notas 2 2 4 4 4 2" xfId="31860"/>
    <cellStyle name="Notas 2 2 4 4 5" xfId="31861"/>
    <cellStyle name="Notas 2 2 4 4 5 2" xfId="31862"/>
    <cellStyle name="Notas 2 2 4 4 6" xfId="31863"/>
    <cellStyle name="Notas 2 2 4 4 6 2" xfId="31864"/>
    <cellStyle name="Notas 2 2 4 4 7" xfId="31865"/>
    <cellStyle name="Notas 2 2 4 4 7 2" xfId="31866"/>
    <cellStyle name="Notas 2 2 4 4 8" xfId="31867"/>
    <cellStyle name="Notas 2 2 4 4 8 2" xfId="31868"/>
    <cellStyle name="Notas 2 2 4 4 9" xfId="31869"/>
    <cellStyle name="Notas 2 2 4 4 9 2" xfId="31870"/>
    <cellStyle name="Notas 2 2 4 5" xfId="31871"/>
    <cellStyle name="Notas 2 2 4 5 10" xfId="31872"/>
    <cellStyle name="Notas 2 2 4 5 10 2" xfId="31873"/>
    <cellStyle name="Notas 2 2 4 5 11" xfId="31874"/>
    <cellStyle name="Notas 2 2 4 5 2" xfId="31875"/>
    <cellStyle name="Notas 2 2 4 5 2 2" xfId="31876"/>
    <cellStyle name="Notas 2 2 4 5 3" xfId="31877"/>
    <cellStyle name="Notas 2 2 4 5 3 2" xfId="31878"/>
    <cellStyle name="Notas 2 2 4 5 4" xfId="31879"/>
    <cellStyle name="Notas 2 2 4 5 4 2" xfId="31880"/>
    <cellStyle name="Notas 2 2 4 5 5" xfId="31881"/>
    <cellStyle name="Notas 2 2 4 5 5 2" xfId="31882"/>
    <cellStyle name="Notas 2 2 4 5 6" xfId="31883"/>
    <cellStyle name="Notas 2 2 4 5 6 2" xfId="31884"/>
    <cellStyle name="Notas 2 2 4 5 7" xfId="31885"/>
    <cellStyle name="Notas 2 2 4 5 7 2" xfId="31886"/>
    <cellStyle name="Notas 2 2 4 5 8" xfId="31887"/>
    <cellStyle name="Notas 2 2 4 5 8 2" xfId="31888"/>
    <cellStyle name="Notas 2 2 4 5 9" xfId="31889"/>
    <cellStyle name="Notas 2 2 4 5 9 2" xfId="31890"/>
    <cellStyle name="Notas 2 2 4 6" xfId="31891"/>
    <cellStyle name="Notas 2 2 4 6 2" xfId="31892"/>
    <cellStyle name="Notas 2 2 4 7" xfId="31893"/>
    <cellStyle name="Notas 2 2 4 7 2" xfId="31894"/>
    <cellStyle name="Notas 2 2 4 8" xfId="31895"/>
    <cellStyle name="Notas 2 2 4 8 2" xfId="31896"/>
    <cellStyle name="Notas 2 2 4 9" xfId="31897"/>
    <cellStyle name="Notas 2 2 4 9 2" xfId="31898"/>
    <cellStyle name="Notas 2 2 5" xfId="31899"/>
    <cellStyle name="Notas 2 2 5 10" xfId="31900"/>
    <cellStyle name="Notas 2 2 5 10 2" xfId="31901"/>
    <cellStyle name="Notas 2 2 5 11" xfId="31902"/>
    <cellStyle name="Notas 2 2 5 11 2" xfId="31903"/>
    <cellStyle name="Notas 2 2 5 12" xfId="31904"/>
    <cellStyle name="Notas 2 2 5 12 2" xfId="31905"/>
    <cellStyle name="Notas 2 2 5 13" xfId="31906"/>
    <cellStyle name="Notas 2 2 5 13 2" xfId="31907"/>
    <cellStyle name="Notas 2 2 5 14" xfId="31908"/>
    <cellStyle name="Notas 2 2 5 14 2" xfId="31909"/>
    <cellStyle name="Notas 2 2 5 15" xfId="31910"/>
    <cellStyle name="Notas 2 2 5 2" xfId="31911"/>
    <cellStyle name="Notas 2 2 5 2 10" xfId="31912"/>
    <cellStyle name="Notas 2 2 5 2 10 2" xfId="31913"/>
    <cellStyle name="Notas 2 2 5 2 11" xfId="31914"/>
    <cellStyle name="Notas 2 2 5 2 11 2" xfId="31915"/>
    <cellStyle name="Notas 2 2 5 2 12" xfId="31916"/>
    <cellStyle name="Notas 2 2 5 2 12 2" xfId="31917"/>
    <cellStyle name="Notas 2 2 5 2 13" xfId="31918"/>
    <cellStyle name="Notas 2 2 5 2 2" xfId="31919"/>
    <cellStyle name="Notas 2 2 5 2 2 10" xfId="31920"/>
    <cellStyle name="Notas 2 2 5 2 2 10 2" xfId="31921"/>
    <cellStyle name="Notas 2 2 5 2 2 11" xfId="31922"/>
    <cellStyle name="Notas 2 2 5 2 2 2" xfId="31923"/>
    <cellStyle name="Notas 2 2 5 2 2 2 2" xfId="31924"/>
    <cellStyle name="Notas 2 2 5 2 2 3" xfId="31925"/>
    <cellStyle name="Notas 2 2 5 2 2 3 2" xfId="31926"/>
    <cellStyle name="Notas 2 2 5 2 2 4" xfId="31927"/>
    <cellStyle name="Notas 2 2 5 2 2 4 2" xfId="31928"/>
    <cellStyle name="Notas 2 2 5 2 2 5" xfId="31929"/>
    <cellStyle name="Notas 2 2 5 2 2 5 2" xfId="31930"/>
    <cellStyle name="Notas 2 2 5 2 2 6" xfId="31931"/>
    <cellStyle name="Notas 2 2 5 2 2 6 2" xfId="31932"/>
    <cellStyle name="Notas 2 2 5 2 2 7" xfId="31933"/>
    <cellStyle name="Notas 2 2 5 2 2 7 2" xfId="31934"/>
    <cellStyle name="Notas 2 2 5 2 2 8" xfId="31935"/>
    <cellStyle name="Notas 2 2 5 2 2 8 2" xfId="31936"/>
    <cellStyle name="Notas 2 2 5 2 2 9" xfId="31937"/>
    <cellStyle name="Notas 2 2 5 2 2 9 2" xfId="31938"/>
    <cellStyle name="Notas 2 2 5 2 3" xfId="31939"/>
    <cellStyle name="Notas 2 2 5 2 3 10" xfId="31940"/>
    <cellStyle name="Notas 2 2 5 2 3 10 2" xfId="31941"/>
    <cellStyle name="Notas 2 2 5 2 3 11" xfId="31942"/>
    <cellStyle name="Notas 2 2 5 2 3 2" xfId="31943"/>
    <cellStyle name="Notas 2 2 5 2 3 2 2" xfId="31944"/>
    <cellStyle name="Notas 2 2 5 2 3 3" xfId="31945"/>
    <cellStyle name="Notas 2 2 5 2 3 3 2" xfId="31946"/>
    <cellStyle name="Notas 2 2 5 2 3 4" xfId="31947"/>
    <cellStyle name="Notas 2 2 5 2 3 4 2" xfId="31948"/>
    <cellStyle name="Notas 2 2 5 2 3 5" xfId="31949"/>
    <cellStyle name="Notas 2 2 5 2 3 5 2" xfId="31950"/>
    <cellStyle name="Notas 2 2 5 2 3 6" xfId="31951"/>
    <cellStyle name="Notas 2 2 5 2 3 6 2" xfId="31952"/>
    <cellStyle name="Notas 2 2 5 2 3 7" xfId="31953"/>
    <cellStyle name="Notas 2 2 5 2 3 7 2" xfId="31954"/>
    <cellStyle name="Notas 2 2 5 2 3 8" xfId="31955"/>
    <cellStyle name="Notas 2 2 5 2 3 8 2" xfId="31956"/>
    <cellStyle name="Notas 2 2 5 2 3 9" xfId="31957"/>
    <cellStyle name="Notas 2 2 5 2 3 9 2" xfId="31958"/>
    <cellStyle name="Notas 2 2 5 2 4" xfId="31959"/>
    <cellStyle name="Notas 2 2 5 2 4 2" xfId="31960"/>
    <cellStyle name="Notas 2 2 5 2 5" xfId="31961"/>
    <cellStyle name="Notas 2 2 5 2 5 2" xfId="31962"/>
    <cellStyle name="Notas 2 2 5 2 6" xfId="31963"/>
    <cellStyle name="Notas 2 2 5 2 6 2" xfId="31964"/>
    <cellStyle name="Notas 2 2 5 2 7" xfId="31965"/>
    <cellStyle name="Notas 2 2 5 2 7 2" xfId="31966"/>
    <cellStyle name="Notas 2 2 5 2 8" xfId="31967"/>
    <cellStyle name="Notas 2 2 5 2 8 2" xfId="31968"/>
    <cellStyle name="Notas 2 2 5 2 9" xfId="31969"/>
    <cellStyle name="Notas 2 2 5 2 9 2" xfId="31970"/>
    <cellStyle name="Notas 2 2 5 3" xfId="31971"/>
    <cellStyle name="Notas 2 2 5 3 10" xfId="31972"/>
    <cellStyle name="Notas 2 2 5 3 10 2" xfId="31973"/>
    <cellStyle name="Notas 2 2 5 3 11" xfId="31974"/>
    <cellStyle name="Notas 2 2 5 3 11 2" xfId="31975"/>
    <cellStyle name="Notas 2 2 5 3 12" xfId="31976"/>
    <cellStyle name="Notas 2 2 5 3 12 2" xfId="31977"/>
    <cellStyle name="Notas 2 2 5 3 13" xfId="31978"/>
    <cellStyle name="Notas 2 2 5 3 2" xfId="31979"/>
    <cellStyle name="Notas 2 2 5 3 2 10" xfId="31980"/>
    <cellStyle name="Notas 2 2 5 3 2 10 2" xfId="31981"/>
    <cellStyle name="Notas 2 2 5 3 2 11" xfId="31982"/>
    <cellStyle name="Notas 2 2 5 3 2 2" xfId="31983"/>
    <cellStyle name="Notas 2 2 5 3 2 2 2" xfId="31984"/>
    <cellStyle name="Notas 2 2 5 3 2 3" xfId="31985"/>
    <cellStyle name="Notas 2 2 5 3 2 3 2" xfId="31986"/>
    <cellStyle name="Notas 2 2 5 3 2 4" xfId="31987"/>
    <cellStyle name="Notas 2 2 5 3 2 4 2" xfId="31988"/>
    <cellStyle name="Notas 2 2 5 3 2 5" xfId="31989"/>
    <cellStyle name="Notas 2 2 5 3 2 5 2" xfId="31990"/>
    <cellStyle name="Notas 2 2 5 3 2 6" xfId="31991"/>
    <cellStyle name="Notas 2 2 5 3 2 6 2" xfId="31992"/>
    <cellStyle name="Notas 2 2 5 3 2 7" xfId="31993"/>
    <cellStyle name="Notas 2 2 5 3 2 7 2" xfId="31994"/>
    <cellStyle name="Notas 2 2 5 3 2 8" xfId="31995"/>
    <cellStyle name="Notas 2 2 5 3 2 8 2" xfId="31996"/>
    <cellStyle name="Notas 2 2 5 3 2 9" xfId="31997"/>
    <cellStyle name="Notas 2 2 5 3 2 9 2" xfId="31998"/>
    <cellStyle name="Notas 2 2 5 3 3" xfId="31999"/>
    <cellStyle name="Notas 2 2 5 3 3 10" xfId="32000"/>
    <cellStyle name="Notas 2 2 5 3 3 10 2" xfId="32001"/>
    <cellStyle name="Notas 2 2 5 3 3 11" xfId="32002"/>
    <cellStyle name="Notas 2 2 5 3 3 2" xfId="32003"/>
    <cellStyle name="Notas 2 2 5 3 3 2 2" xfId="32004"/>
    <cellStyle name="Notas 2 2 5 3 3 3" xfId="32005"/>
    <cellStyle name="Notas 2 2 5 3 3 3 2" xfId="32006"/>
    <cellStyle name="Notas 2 2 5 3 3 4" xfId="32007"/>
    <cellStyle name="Notas 2 2 5 3 3 4 2" xfId="32008"/>
    <cellStyle name="Notas 2 2 5 3 3 5" xfId="32009"/>
    <cellStyle name="Notas 2 2 5 3 3 5 2" xfId="32010"/>
    <cellStyle name="Notas 2 2 5 3 3 6" xfId="32011"/>
    <cellStyle name="Notas 2 2 5 3 3 6 2" xfId="32012"/>
    <cellStyle name="Notas 2 2 5 3 3 7" xfId="32013"/>
    <cellStyle name="Notas 2 2 5 3 3 7 2" xfId="32014"/>
    <cellStyle name="Notas 2 2 5 3 3 8" xfId="32015"/>
    <cellStyle name="Notas 2 2 5 3 3 8 2" xfId="32016"/>
    <cellStyle name="Notas 2 2 5 3 3 9" xfId="32017"/>
    <cellStyle name="Notas 2 2 5 3 3 9 2" xfId="32018"/>
    <cellStyle name="Notas 2 2 5 3 4" xfId="32019"/>
    <cellStyle name="Notas 2 2 5 3 4 2" xfId="32020"/>
    <cellStyle name="Notas 2 2 5 3 5" xfId="32021"/>
    <cellStyle name="Notas 2 2 5 3 5 2" xfId="32022"/>
    <cellStyle name="Notas 2 2 5 3 6" xfId="32023"/>
    <cellStyle name="Notas 2 2 5 3 6 2" xfId="32024"/>
    <cellStyle name="Notas 2 2 5 3 7" xfId="32025"/>
    <cellStyle name="Notas 2 2 5 3 7 2" xfId="32026"/>
    <cellStyle name="Notas 2 2 5 3 8" xfId="32027"/>
    <cellStyle name="Notas 2 2 5 3 8 2" xfId="32028"/>
    <cellStyle name="Notas 2 2 5 3 9" xfId="32029"/>
    <cellStyle name="Notas 2 2 5 3 9 2" xfId="32030"/>
    <cellStyle name="Notas 2 2 5 4" xfId="32031"/>
    <cellStyle name="Notas 2 2 5 4 10" xfId="32032"/>
    <cellStyle name="Notas 2 2 5 4 10 2" xfId="32033"/>
    <cellStyle name="Notas 2 2 5 4 11" xfId="32034"/>
    <cellStyle name="Notas 2 2 5 4 2" xfId="32035"/>
    <cellStyle name="Notas 2 2 5 4 2 2" xfId="32036"/>
    <cellStyle name="Notas 2 2 5 4 3" xfId="32037"/>
    <cellStyle name="Notas 2 2 5 4 3 2" xfId="32038"/>
    <cellStyle name="Notas 2 2 5 4 4" xfId="32039"/>
    <cellStyle name="Notas 2 2 5 4 4 2" xfId="32040"/>
    <cellStyle name="Notas 2 2 5 4 5" xfId="32041"/>
    <cellStyle name="Notas 2 2 5 4 5 2" xfId="32042"/>
    <cellStyle name="Notas 2 2 5 4 6" xfId="32043"/>
    <cellStyle name="Notas 2 2 5 4 6 2" xfId="32044"/>
    <cellStyle name="Notas 2 2 5 4 7" xfId="32045"/>
    <cellStyle name="Notas 2 2 5 4 7 2" xfId="32046"/>
    <cellStyle name="Notas 2 2 5 4 8" xfId="32047"/>
    <cellStyle name="Notas 2 2 5 4 8 2" xfId="32048"/>
    <cellStyle name="Notas 2 2 5 4 9" xfId="32049"/>
    <cellStyle name="Notas 2 2 5 4 9 2" xfId="32050"/>
    <cellStyle name="Notas 2 2 5 5" xfId="32051"/>
    <cellStyle name="Notas 2 2 5 5 10" xfId="32052"/>
    <cellStyle name="Notas 2 2 5 5 10 2" xfId="32053"/>
    <cellStyle name="Notas 2 2 5 5 11" xfId="32054"/>
    <cellStyle name="Notas 2 2 5 5 2" xfId="32055"/>
    <cellStyle name="Notas 2 2 5 5 2 2" xfId="32056"/>
    <cellStyle name="Notas 2 2 5 5 3" xfId="32057"/>
    <cellStyle name="Notas 2 2 5 5 3 2" xfId="32058"/>
    <cellStyle name="Notas 2 2 5 5 4" xfId="32059"/>
    <cellStyle name="Notas 2 2 5 5 4 2" xfId="32060"/>
    <cellStyle name="Notas 2 2 5 5 5" xfId="32061"/>
    <cellStyle name="Notas 2 2 5 5 5 2" xfId="32062"/>
    <cellStyle name="Notas 2 2 5 5 6" xfId="32063"/>
    <cellStyle name="Notas 2 2 5 5 6 2" xfId="32064"/>
    <cellStyle name="Notas 2 2 5 5 7" xfId="32065"/>
    <cellStyle name="Notas 2 2 5 5 7 2" xfId="32066"/>
    <cellStyle name="Notas 2 2 5 5 8" xfId="32067"/>
    <cellStyle name="Notas 2 2 5 5 8 2" xfId="32068"/>
    <cellStyle name="Notas 2 2 5 5 9" xfId="32069"/>
    <cellStyle name="Notas 2 2 5 5 9 2" xfId="32070"/>
    <cellStyle name="Notas 2 2 5 6" xfId="32071"/>
    <cellStyle name="Notas 2 2 5 6 2" xfId="32072"/>
    <cellStyle name="Notas 2 2 5 7" xfId="32073"/>
    <cellStyle name="Notas 2 2 5 7 2" xfId="32074"/>
    <cellStyle name="Notas 2 2 5 8" xfId="32075"/>
    <cellStyle name="Notas 2 2 5 8 2" xfId="32076"/>
    <cellStyle name="Notas 2 2 5 9" xfId="32077"/>
    <cellStyle name="Notas 2 2 5 9 2" xfId="32078"/>
    <cellStyle name="Notas 2 2 6" xfId="32079"/>
    <cellStyle name="Notas 2 2 6 10" xfId="32080"/>
    <cellStyle name="Notas 2 2 6 10 2" xfId="32081"/>
    <cellStyle name="Notas 2 2 6 11" xfId="32082"/>
    <cellStyle name="Notas 2 2 6 11 2" xfId="32083"/>
    <cellStyle name="Notas 2 2 6 12" xfId="32084"/>
    <cellStyle name="Notas 2 2 6 12 2" xfId="32085"/>
    <cellStyle name="Notas 2 2 6 13" xfId="32086"/>
    <cellStyle name="Notas 2 2 6 2" xfId="32087"/>
    <cellStyle name="Notas 2 2 6 2 10" xfId="32088"/>
    <cellStyle name="Notas 2 2 6 2 10 2" xfId="32089"/>
    <cellStyle name="Notas 2 2 6 2 11" xfId="32090"/>
    <cellStyle name="Notas 2 2 6 2 2" xfId="32091"/>
    <cellStyle name="Notas 2 2 6 2 2 2" xfId="32092"/>
    <cellStyle name="Notas 2 2 6 2 3" xfId="32093"/>
    <cellStyle name="Notas 2 2 6 2 3 2" xfId="32094"/>
    <cellStyle name="Notas 2 2 6 2 4" xfId="32095"/>
    <cellStyle name="Notas 2 2 6 2 4 2" xfId="32096"/>
    <cellStyle name="Notas 2 2 6 2 5" xfId="32097"/>
    <cellStyle name="Notas 2 2 6 2 5 2" xfId="32098"/>
    <cellStyle name="Notas 2 2 6 2 6" xfId="32099"/>
    <cellStyle name="Notas 2 2 6 2 6 2" xfId="32100"/>
    <cellStyle name="Notas 2 2 6 2 7" xfId="32101"/>
    <cellStyle name="Notas 2 2 6 2 7 2" xfId="32102"/>
    <cellStyle name="Notas 2 2 6 2 8" xfId="32103"/>
    <cellStyle name="Notas 2 2 6 2 8 2" xfId="32104"/>
    <cellStyle name="Notas 2 2 6 2 9" xfId="32105"/>
    <cellStyle name="Notas 2 2 6 2 9 2" xfId="32106"/>
    <cellStyle name="Notas 2 2 6 3" xfId="32107"/>
    <cellStyle name="Notas 2 2 6 3 10" xfId="32108"/>
    <cellStyle name="Notas 2 2 6 3 10 2" xfId="32109"/>
    <cellStyle name="Notas 2 2 6 3 11" xfId="32110"/>
    <cellStyle name="Notas 2 2 6 3 2" xfId="32111"/>
    <cellStyle name="Notas 2 2 6 3 2 2" xfId="32112"/>
    <cellStyle name="Notas 2 2 6 3 3" xfId="32113"/>
    <cellStyle name="Notas 2 2 6 3 3 2" xfId="32114"/>
    <cellStyle name="Notas 2 2 6 3 4" xfId="32115"/>
    <cellStyle name="Notas 2 2 6 3 4 2" xfId="32116"/>
    <cellStyle name="Notas 2 2 6 3 5" xfId="32117"/>
    <cellStyle name="Notas 2 2 6 3 5 2" xfId="32118"/>
    <cellStyle name="Notas 2 2 6 3 6" xfId="32119"/>
    <cellStyle name="Notas 2 2 6 3 6 2" xfId="32120"/>
    <cellStyle name="Notas 2 2 6 3 7" xfId="32121"/>
    <cellStyle name="Notas 2 2 6 3 7 2" xfId="32122"/>
    <cellStyle name="Notas 2 2 6 3 8" xfId="32123"/>
    <cellStyle name="Notas 2 2 6 3 8 2" xfId="32124"/>
    <cellStyle name="Notas 2 2 6 3 9" xfId="32125"/>
    <cellStyle name="Notas 2 2 6 3 9 2" xfId="32126"/>
    <cellStyle name="Notas 2 2 6 4" xfId="32127"/>
    <cellStyle name="Notas 2 2 6 4 2" xfId="32128"/>
    <cellStyle name="Notas 2 2 6 5" xfId="32129"/>
    <cellStyle name="Notas 2 2 6 5 2" xfId="32130"/>
    <cellStyle name="Notas 2 2 6 6" xfId="32131"/>
    <cellStyle name="Notas 2 2 6 6 2" xfId="32132"/>
    <cellStyle name="Notas 2 2 6 7" xfId="32133"/>
    <cellStyle name="Notas 2 2 6 7 2" xfId="32134"/>
    <cellStyle name="Notas 2 2 6 8" xfId="32135"/>
    <cellStyle name="Notas 2 2 6 8 2" xfId="32136"/>
    <cellStyle name="Notas 2 2 6 9" xfId="32137"/>
    <cellStyle name="Notas 2 2 6 9 2" xfId="32138"/>
    <cellStyle name="Notas 2 2 7" xfId="32139"/>
    <cellStyle name="Notas 2 2 7 10" xfId="32140"/>
    <cellStyle name="Notas 2 2 7 10 2" xfId="32141"/>
    <cellStyle name="Notas 2 2 7 11" xfId="32142"/>
    <cellStyle name="Notas 2 2 7 11 2" xfId="32143"/>
    <cellStyle name="Notas 2 2 7 12" xfId="32144"/>
    <cellStyle name="Notas 2 2 7 12 2" xfId="32145"/>
    <cellStyle name="Notas 2 2 7 13" xfId="32146"/>
    <cellStyle name="Notas 2 2 7 2" xfId="32147"/>
    <cellStyle name="Notas 2 2 7 2 10" xfId="32148"/>
    <cellStyle name="Notas 2 2 7 2 10 2" xfId="32149"/>
    <cellStyle name="Notas 2 2 7 2 11" xfId="32150"/>
    <cellStyle name="Notas 2 2 7 2 2" xfId="32151"/>
    <cellStyle name="Notas 2 2 7 2 2 2" xfId="32152"/>
    <cellStyle name="Notas 2 2 7 2 3" xfId="32153"/>
    <cellStyle name="Notas 2 2 7 2 3 2" xfId="32154"/>
    <cellStyle name="Notas 2 2 7 2 4" xfId="32155"/>
    <cellStyle name="Notas 2 2 7 2 4 2" xfId="32156"/>
    <cellStyle name="Notas 2 2 7 2 5" xfId="32157"/>
    <cellStyle name="Notas 2 2 7 2 5 2" xfId="32158"/>
    <cellStyle name="Notas 2 2 7 2 6" xfId="32159"/>
    <cellStyle name="Notas 2 2 7 2 6 2" xfId="32160"/>
    <cellStyle name="Notas 2 2 7 2 7" xfId="32161"/>
    <cellStyle name="Notas 2 2 7 2 7 2" xfId="32162"/>
    <cellStyle name="Notas 2 2 7 2 8" xfId="32163"/>
    <cellStyle name="Notas 2 2 7 2 8 2" xfId="32164"/>
    <cellStyle name="Notas 2 2 7 2 9" xfId="32165"/>
    <cellStyle name="Notas 2 2 7 2 9 2" xfId="32166"/>
    <cellStyle name="Notas 2 2 7 3" xfId="32167"/>
    <cellStyle name="Notas 2 2 7 3 10" xfId="32168"/>
    <cellStyle name="Notas 2 2 7 3 10 2" xfId="32169"/>
    <cellStyle name="Notas 2 2 7 3 11" xfId="32170"/>
    <cellStyle name="Notas 2 2 7 3 2" xfId="32171"/>
    <cellStyle name="Notas 2 2 7 3 2 2" xfId="32172"/>
    <cellStyle name="Notas 2 2 7 3 3" xfId="32173"/>
    <cellStyle name="Notas 2 2 7 3 3 2" xfId="32174"/>
    <cellStyle name="Notas 2 2 7 3 4" xfId="32175"/>
    <cellStyle name="Notas 2 2 7 3 4 2" xfId="32176"/>
    <cellStyle name="Notas 2 2 7 3 5" xfId="32177"/>
    <cellStyle name="Notas 2 2 7 3 5 2" xfId="32178"/>
    <cellStyle name="Notas 2 2 7 3 6" xfId="32179"/>
    <cellStyle name="Notas 2 2 7 3 6 2" xfId="32180"/>
    <cellStyle name="Notas 2 2 7 3 7" xfId="32181"/>
    <cellStyle name="Notas 2 2 7 3 7 2" xfId="32182"/>
    <cellStyle name="Notas 2 2 7 3 8" xfId="32183"/>
    <cellStyle name="Notas 2 2 7 3 8 2" xfId="32184"/>
    <cellStyle name="Notas 2 2 7 3 9" xfId="32185"/>
    <cellStyle name="Notas 2 2 7 3 9 2" xfId="32186"/>
    <cellStyle name="Notas 2 2 7 4" xfId="32187"/>
    <cellStyle name="Notas 2 2 7 4 2" xfId="32188"/>
    <cellStyle name="Notas 2 2 7 5" xfId="32189"/>
    <cellStyle name="Notas 2 2 7 5 2" xfId="32190"/>
    <cellStyle name="Notas 2 2 7 6" xfId="32191"/>
    <cellStyle name="Notas 2 2 7 6 2" xfId="32192"/>
    <cellStyle name="Notas 2 2 7 7" xfId="32193"/>
    <cellStyle name="Notas 2 2 7 7 2" xfId="32194"/>
    <cellStyle name="Notas 2 2 7 8" xfId="32195"/>
    <cellStyle name="Notas 2 2 7 8 2" xfId="32196"/>
    <cellStyle name="Notas 2 2 7 9" xfId="32197"/>
    <cellStyle name="Notas 2 2 7 9 2" xfId="32198"/>
    <cellStyle name="Notas 2 2 8" xfId="32199"/>
    <cellStyle name="Notas 2 2 8 2" xfId="32200"/>
    <cellStyle name="Notas 2 2 9" xfId="32201"/>
    <cellStyle name="Notas 2 2 9 2" xfId="32202"/>
    <cellStyle name="Notas 2 20" xfId="32203"/>
    <cellStyle name="Notas 2 20 2" xfId="32204"/>
    <cellStyle name="Notas 2 21" xfId="32205"/>
    <cellStyle name="Notas 2 22" xfId="32206"/>
    <cellStyle name="Notas 2 23" xfId="32207"/>
    <cellStyle name="Notas 2 3" xfId="32208"/>
    <cellStyle name="Notas 2 3 10" xfId="32209"/>
    <cellStyle name="Notas 2 3 10 2" xfId="32210"/>
    <cellStyle name="Notas 2 3 11" xfId="32211"/>
    <cellStyle name="Notas 2 3 11 2" xfId="32212"/>
    <cellStyle name="Notas 2 3 12" xfId="32213"/>
    <cellStyle name="Notas 2 3 12 2" xfId="32214"/>
    <cellStyle name="Notas 2 3 13" xfId="32215"/>
    <cellStyle name="Notas 2 3 13 2" xfId="32216"/>
    <cellStyle name="Notas 2 3 14" xfId="32217"/>
    <cellStyle name="Notas 2 3 14 2" xfId="32218"/>
    <cellStyle name="Notas 2 3 15" xfId="32219"/>
    <cellStyle name="Notas 2 3 15 2" xfId="32220"/>
    <cellStyle name="Notas 2 3 16" xfId="32221"/>
    <cellStyle name="Notas 2 3 16 2" xfId="32222"/>
    <cellStyle name="Notas 2 3 17" xfId="32223"/>
    <cellStyle name="Notas 2 3 18" xfId="32224"/>
    <cellStyle name="Notas 2 3 19" xfId="32225"/>
    <cellStyle name="Notas 2 3 2" xfId="32226"/>
    <cellStyle name="Notas 2 3 2 10" xfId="32227"/>
    <cellStyle name="Notas 2 3 2 10 2" xfId="32228"/>
    <cellStyle name="Notas 2 3 2 11" xfId="32229"/>
    <cellStyle name="Notas 2 3 2 11 2" xfId="32230"/>
    <cellStyle name="Notas 2 3 2 12" xfId="32231"/>
    <cellStyle name="Notas 2 3 2 12 2" xfId="32232"/>
    <cellStyle name="Notas 2 3 2 13" xfId="32233"/>
    <cellStyle name="Notas 2 3 2 13 2" xfId="32234"/>
    <cellStyle name="Notas 2 3 2 14" xfId="32235"/>
    <cellStyle name="Notas 2 3 2 14 2" xfId="32236"/>
    <cellStyle name="Notas 2 3 2 15" xfId="32237"/>
    <cellStyle name="Notas 2 3 2 16" xfId="32238"/>
    <cellStyle name="Notas 2 3 2 2" xfId="32239"/>
    <cellStyle name="Notas 2 3 2 2 10" xfId="32240"/>
    <cellStyle name="Notas 2 3 2 2 10 2" xfId="32241"/>
    <cellStyle name="Notas 2 3 2 2 11" xfId="32242"/>
    <cellStyle name="Notas 2 3 2 2 11 2" xfId="32243"/>
    <cellStyle name="Notas 2 3 2 2 12" xfId="32244"/>
    <cellStyle name="Notas 2 3 2 2 12 2" xfId="32245"/>
    <cellStyle name="Notas 2 3 2 2 13" xfId="32246"/>
    <cellStyle name="Notas 2 3 2 2 2" xfId="32247"/>
    <cellStyle name="Notas 2 3 2 2 2 10" xfId="32248"/>
    <cellStyle name="Notas 2 3 2 2 2 10 2" xfId="32249"/>
    <cellStyle name="Notas 2 3 2 2 2 11" xfId="32250"/>
    <cellStyle name="Notas 2 3 2 2 2 2" xfId="32251"/>
    <cellStyle name="Notas 2 3 2 2 2 2 2" xfId="32252"/>
    <cellStyle name="Notas 2 3 2 2 2 3" xfId="32253"/>
    <cellStyle name="Notas 2 3 2 2 2 3 2" xfId="32254"/>
    <cellStyle name="Notas 2 3 2 2 2 4" xfId="32255"/>
    <cellStyle name="Notas 2 3 2 2 2 4 2" xfId="32256"/>
    <cellStyle name="Notas 2 3 2 2 2 5" xfId="32257"/>
    <cellStyle name="Notas 2 3 2 2 2 5 2" xfId="32258"/>
    <cellStyle name="Notas 2 3 2 2 2 6" xfId="32259"/>
    <cellStyle name="Notas 2 3 2 2 2 6 2" xfId="32260"/>
    <cellStyle name="Notas 2 3 2 2 2 7" xfId="32261"/>
    <cellStyle name="Notas 2 3 2 2 2 7 2" xfId="32262"/>
    <cellStyle name="Notas 2 3 2 2 2 8" xfId="32263"/>
    <cellStyle name="Notas 2 3 2 2 2 8 2" xfId="32264"/>
    <cellStyle name="Notas 2 3 2 2 2 9" xfId="32265"/>
    <cellStyle name="Notas 2 3 2 2 2 9 2" xfId="32266"/>
    <cellStyle name="Notas 2 3 2 2 3" xfId="32267"/>
    <cellStyle name="Notas 2 3 2 2 3 10" xfId="32268"/>
    <cellStyle name="Notas 2 3 2 2 3 10 2" xfId="32269"/>
    <cellStyle name="Notas 2 3 2 2 3 11" xfId="32270"/>
    <cellStyle name="Notas 2 3 2 2 3 2" xfId="32271"/>
    <cellStyle name="Notas 2 3 2 2 3 2 2" xfId="32272"/>
    <cellStyle name="Notas 2 3 2 2 3 3" xfId="32273"/>
    <cellStyle name="Notas 2 3 2 2 3 3 2" xfId="32274"/>
    <cellStyle name="Notas 2 3 2 2 3 4" xfId="32275"/>
    <cellStyle name="Notas 2 3 2 2 3 4 2" xfId="32276"/>
    <cellStyle name="Notas 2 3 2 2 3 5" xfId="32277"/>
    <cellStyle name="Notas 2 3 2 2 3 5 2" xfId="32278"/>
    <cellStyle name="Notas 2 3 2 2 3 6" xfId="32279"/>
    <cellStyle name="Notas 2 3 2 2 3 6 2" xfId="32280"/>
    <cellStyle name="Notas 2 3 2 2 3 7" xfId="32281"/>
    <cellStyle name="Notas 2 3 2 2 3 7 2" xfId="32282"/>
    <cellStyle name="Notas 2 3 2 2 3 8" xfId="32283"/>
    <cellStyle name="Notas 2 3 2 2 3 8 2" xfId="32284"/>
    <cellStyle name="Notas 2 3 2 2 3 9" xfId="32285"/>
    <cellStyle name="Notas 2 3 2 2 3 9 2" xfId="32286"/>
    <cellStyle name="Notas 2 3 2 2 4" xfId="32287"/>
    <cellStyle name="Notas 2 3 2 2 4 2" xfId="32288"/>
    <cellStyle name="Notas 2 3 2 2 5" xfId="32289"/>
    <cellStyle name="Notas 2 3 2 2 5 2" xfId="32290"/>
    <cellStyle name="Notas 2 3 2 2 6" xfId="32291"/>
    <cellStyle name="Notas 2 3 2 2 6 2" xfId="32292"/>
    <cellStyle name="Notas 2 3 2 2 7" xfId="32293"/>
    <cellStyle name="Notas 2 3 2 2 7 2" xfId="32294"/>
    <cellStyle name="Notas 2 3 2 2 8" xfId="32295"/>
    <cellStyle name="Notas 2 3 2 2 8 2" xfId="32296"/>
    <cellStyle name="Notas 2 3 2 2 9" xfId="32297"/>
    <cellStyle name="Notas 2 3 2 2 9 2" xfId="32298"/>
    <cellStyle name="Notas 2 3 2 3" xfId="32299"/>
    <cellStyle name="Notas 2 3 2 3 10" xfId="32300"/>
    <cellStyle name="Notas 2 3 2 3 10 2" xfId="32301"/>
    <cellStyle name="Notas 2 3 2 3 11" xfId="32302"/>
    <cellStyle name="Notas 2 3 2 3 11 2" xfId="32303"/>
    <cellStyle name="Notas 2 3 2 3 12" xfId="32304"/>
    <cellStyle name="Notas 2 3 2 3 12 2" xfId="32305"/>
    <cellStyle name="Notas 2 3 2 3 13" xfId="32306"/>
    <cellStyle name="Notas 2 3 2 3 2" xfId="32307"/>
    <cellStyle name="Notas 2 3 2 3 2 10" xfId="32308"/>
    <cellStyle name="Notas 2 3 2 3 2 10 2" xfId="32309"/>
    <cellStyle name="Notas 2 3 2 3 2 11" xfId="32310"/>
    <cellStyle name="Notas 2 3 2 3 2 2" xfId="32311"/>
    <cellStyle name="Notas 2 3 2 3 2 2 2" xfId="32312"/>
    <cellStyle name="Notas 2 3 2 3 2 3" xfId="32313"/>
    <cellStyle name="Notas 2 3 2 3 2 3 2" xfId="32314"/>
    <cellStyle name="Notas 2 3 2 3 2 4" xfId="32315"/>
    <cellStyle name="Notas 2 3 2 3 2 4 2" xfId="32316"/>
    <cellStyle name="Notas 2 3 2 3 2 5" xfId="32317"/>
    <cellStyle name="Notas 2 3 2 3 2 5 2" xfId="32318"/>
    <cellStyle name="Notas 2 3 2 3 2 6" xfId="32319"/>
    <cellStyle name="Notas 2 3 2 3 2 6 2" xfId="32320"/>
    <cellStyle name="Notas 2 3 2 3 2 7" xfId="32321"/>
    <cellStyle name="Notas 2 3 2 3 2 7 2" xfId="32322"/>
    <cellStyle name="Notas 2 3 2 3 2 8" xfId="32323"/>
    <cellStyle name="Notas 2 3 2 3 2 8 2" xfId="32324"/>
    <cellStyle name="Notas 2 3 2 3 2 9" xfId="32325"/>
    <cellStyle name="Notas 2 3 2 3 2 9 2" xfId="32326"/>
    <cellStyle name="Notas 2 3 2 3 3" xfId="32327"/>
    <cellStyle name="Notas 2 3 2 3 3 10" xfId="32328"/>
    <cellStyle name="Notas 2 3 2 3 3 10 2" xfId="32329"/>
    <cellStyle name="Notas 2 3 2 3 3 11" xfId="32330"/>
    <cellStyle name="Notas 2 3 2 3 3 2" xfId="32331"/>
    <cellStyle name="Notas 2 3 2 3 3 2 2" xfId="32332"/>
    <cellStyle name="Notas 2 3 2 3 3 3" xfId="32333"/>
    <cellStyle name="Notas 2 3 2 3 3 3 2" xfId="32334"/>
    <cellStyle name="Notas 2 3 2 3 3 4" xfId="32335"/>
    <cellStyle name="Notas 2 3 2 3 3 4 2" xfId="32336"/>
    <cellStyle name="Notas 2 3 2 3 3 5" xfId="32337"/>
    <cellStyle name="Notas 2 3 2 3 3 5 2" xfId="32338"/>
    <cellStyle name="Notas 2 3 2 3 3 6" xfId="32339"/>
    <cellStyle name="Notas 2 3 2 3 3 6 2" xfId="32340"/>
    <cellStyle name="Notas 2 3 2 3 3 7" xfId="32341"/>
    <cellStyle name="Notas 2 3 2 3 3 7 2" xfId="32342"/>
    <cellStyle name="Notas 2 3 2 3 3 8" xfId="32343"/>
    <cellStyle name="Notas 2 3 2 3 3 8 2" xfId="32344"/>
    <cellStyle name="Notas 2 3 2 3 3 9" xfId="32345"/>
    <cellStyle name="Notas 2 3 2 3 3 9 2" xfId="32346"/>
    <cellStyle name="Notas 2 3 2 3 4" xfId="32347"/>
    <cellStyle name="Notas 2 3 2 3 4 2" xfId="32348"/>
    <cellStyle name="Notas 2 3 2 3 5" xfId="32349"/>
    <cellStyle name="Notas 2 3 2 3 5 2" xfId="32350"/>
    <cellStyle name="Notas 2 3 2 3 6" xfId="32351"/>
    <cellStyle name="Notas 2 3 2 3 6 2" xfId="32352"/>
    <cellStyle name="Notas 2 3 2 3 7" xfId="32353"/>
    <cellStyle name="Notas 2 3 2 3 7 2" xfId="32354"/>
    <cellStyle name="Notas 2 3 2 3 8" xfId="32355"/>
    <cellStyle name="Notas 2 3 2 3 8 2" xfId="32356"/>
    <cellStyle name="Notas 2 3 2 3 9" xfId="32357"/>
    <cellStyle name="Notas 2 3 2 3 9 2" xfId="32358"/>
    <cellStyle name="Notas 2 3 2 4" xfId="32359"/>
    <cellStyle name="Notas 2 3 2 4 10" xfId="32360"/>
    <cellStyle name="Notas 2 3 2 4 10 2" xfId="32361"/>
    <cellStyle name="Notas 2 3 2 4 11" xfId="32362"/>
    <cellStyle name="Notas 2 3 2 4 2" xfId="32363"/>
    <cellStyle name="Notas 2 3 2 4 2 2" xfId="32364"/>
    <cellStyle name="Notas 2 3 2 4 3" xfId="32365"/>
    <cellStyle name="Notas 2 3 2 4 3 2" xfId="32366"/>
    <cellStyle name="Notas 2 3 2 4 4" xfId="32367"/>
    <cellStyle name="Notas 2 3 2 4 4 2" xfId="32368"/>
    <cellStyle name="Notas 2 3 2 4 5" xfId="32369"/>
    <cellStyle name="Notas 2 3 2 4 5 2" xfId="32370"/>
    <cellStyle name="Notas 2 3 2 4 6" xfId="32371"/>
    <cellStyle name="Notas 2 3 2 4 6 2" xfId="32372"/>
    <cellStyle name="Notas 2 3 2 4 7" xfId="32373"/>
    <cellStyle name="Notas 2 3 2 4 7 2" xfId="32374"/>
    <cellStyle name="Notas 2 3 2 4 8" xfId="32375"/>
    <cellStyle name="Notas 2 3 2 4 8 2" xfId="32376"/>
    <cellStyle name="Notas 2 3 2 4 9" xfId="32377"/>
    <cellStyle name="Notas 2 3 2 4 9 2" xfId="32378"/>
    <cellStyle name="Notas 2 3 2 5" xfId="32379"/>
    <cellStyle name="Notas 2 3 2 5 10" xfId="32380"/>
    <cellStyle name="Notas 2 3 2 5 10 2" xfId="32381"/>
    <cellStyle name="Notas 2 3 2 5 11" xfId="32382"/>
    <cellStyle name="Notas 2 3 2 5 2" xfId="32383"/>
    <cellStyle name="Notas 2 3 2 5 2 2" xfId="32384"/>
    <cellStyle name="Notas 2 3 2 5 3" xfId="32385"/>
    <cellStyle name="Notas 2 3 2 5 3 2" xfId="32386"/>
    <cellStyle name="Notas 2 3 2 5 4" xfId="32387"/>
    <cellStyle name="Notas 2 3 2 5 4 2" xfId="32388"/>
    <cellStyle name="Notas 2 3 2 5 5" xfId="32389"/>
    <cellStyle name="Notas 2 3 2 5 5 2" xfId="32390"/>
    <cellStyle name="Notas 2 3 2 5 6" xfId="32391"/>
    <cellStyle name="Notas 2 3 2 5 6 2" xfId="32392"/>
    <cellStyle name="Notas 2 3 2 5 7" xfId="32393"/>
    <cellStyle name="Notas 2 3 2 5 7 2" xfId="32394"/>
    <cellStyle name="Notas 2 3 2 5 8" xfId="32395"/>
    <cellStyle name="Notas 2 3 2 5 8 2" xfId="32396"/>
    <cellStyle name="Notas 2 3 2 5 9" xfId="32397"/>
    <cellStyle name="Notas 2 3 2 5 9 2" xfId="32398"/>
    <cellStyle name="Notas 2 3 2 6" xfId="32399"/>
    <cellStyle name="Notas 2 3 2 6 2" xfId="32400"/>
    <cellStyle name="Notas 2 3 2 7" xfId="32401"/>
    <cellStyle name="Notas 2 3 2 7 2" xfId="32402"/>
    <cellStyle name="Notas 2 3 2 8" xfId="32403"/>
    <cellStyle name="Notas 2 3 2 8 2" xfId="32404"/>
    <cellStyle name="Notas 2 3 2 9" xfId="32405"/>
    <cellStyle name="Notas 2 3 2 9 2" xfId="32406"/>
    <cellStyle name="Notas 2 3 3" xfId="32407"/>
    <cellStyle name="Notas 2 3 3 10" xfId="32408"/>
    <cellStyle name="Notas 2 3 3 10 2" xfId="32409"/>
    <cellStyle name="Notas 2 3 3 11" xfId="32410"/>
    <cellStyle name="Notas 2 3 3 11 2" xfId="32411"/>
    <cellStyle name="Notas 2 3 3 12" xfId="32412"/>
    <cellStyle name="Notas 2 3 3 12 2" xfId="32413"/>
    <cellStyle name="Notas 2 3 3 13" xfId="32414"/>
    <cellStyle name="Notas 2 3 3 13 2" xfId="32415"/>
    <cellStyle name="Notas 2 3 3 14" xfId="32416"/>
    <cellStyle name="Notas 2 3 3 14 2" xfId="32417"/>
    <cellStyle name="Notas 2 3 3 15" xfId="32418"/>
    <cellStyle name="Notas 2 3 3 2" xfId="32419"/>
    <cellStyle name="Notas 2 3 3 2 10" xfId="32420"/>
    <cellStyle name="Notas 2 3 3 2 10 2" xfId="32421"/>
    <cellStyle name="Notas 2 3 3 2 11" xfId="32422"/>
    <cellStyle name="Notas 2 3 3 2 11 2" xfId="32423"/>
    <cellStyle name="Notas 2 3 3 2 12" xfId="32424"/>
    <cellStyle name="Notas 2 3 3 2 12 2" xfId="32425"/>
    <cellStyle name="Notas 2 3 3 2 13" xfId="32426"/>
    <cellStyle name="Notas 2 3 3 2 2" xfId="32427"/>
    <cellStyle name="Notas 2 3 3 2 2 10" xfId="32428"/>
    <cellStyle name="Notas 2 3 3 2 2 10 2" xfId="32429"/>
    <cellStyle name="Notas 2 3 3 2 2 11" xfId="32430"/>
    <cellStyle name="Notas 2 3 3 2 2 2" xfId="32431"/>
    <cellStyle name="Notas 2 3 3 2 2 2 2" xfId="32432"/>
    <cellStyle name="Notas 2 3 3 2 2 3" xfId="32433"/>
    <cellStyle name="Notas 2 3 3 2 2 3 2" xfId="32434"/>
    <cellStyle name="Notas 2 3 3 2 2 4" xfId="32435"/>
    <cellStyle name="Notas 2 3 3 2 2 4 2" xfId="32436"/>
    <cellStyle name="Notas 2 3 3 2 2 5" xfId="32437"/>
    <cellStyle name="Notas 2 3 3 2 2 5 2" xfId="32438"/>
    <cellStyle name="Notas 2 3 3 2 2 6" xfId="32439"/>
    <cellStyle name="Notas 2 3 3 2 2 6 2" xfId="32440"/>
    <cellStyle name="Notas 2 3 3 2 2 7" xfId="32441"/>
    <cellStyle name="Notas 2 3 3 2 2 7 2" xfId="32442"/>
    <cellStyle name="Notas 2 3 3 2 2 8" xfId="32443"/>
    <cellStyle name="Notas 2 3 3 2 2 8 2" xfId="32444"/>
    <cellStyle name="Notas 2 3 3 2 2 9" xfId="32445"/>
    <cellStyle name="Notas 2 3 3 2 2 9 2" xfId="32446"/>
    <cellStyle name="Notas 2 3 3 2 3" xfId="32447"/>
    <cellStyle name="Notas 2 3 3 2 3 10" xfId="32448"/>
    <cellStyle name="Notas 2 3 3 2 3 10 2" xfId="32449"/>
    <cellStyle name="Notas 2 3 3 2 3 11" xfId="32450"/>
    <cellStyle name="Notas 2 3 3 2 3 2" xfId="32451"/>
    <cellStyle name="Notas 2 3 3 2 3 2 2" xfId="32452"/>
    <cellStyle name="Notas 2 3 3 2 3 3" xfId="32453"/>
    <cellStyle name="Notas 2 3 3 2 3 3 2" xfId="32454"/>
    <cellStyle name="Notas 2 3 3 2 3 4" xfId="32455"/>
    <cellStyle name="Notas 2 3 3 2 3 4 2" xfId="32456"/>
    <cellStyle name="Notas 2 3 3 2 3 5" xfId="32457"/>
    <cellStyle name="Notas 2 3 3 2 3 5 2" xfId="32458"/>
    <cellStyle name="Notas 2 3 3 2 3 6" xfId="32459"/>
    <cellStyle name="Notas 2 3 3 2 3 6 2" xfId="32460"/>
    <cellStyle name="Notas 2 3 3 2 3 7" xfId="32461"/>
    <cellStyle name="Notas 2 3 3 2 3 7 2" xfId="32462"/>
    <cellStyle name="Notas 2 3 3 2 3 8" xfId="32463"/>
    <cellStyle name="Notas 2 3 3 2 3 8 2" xfId="32464"/>
    <cellStyle name="Notas 2 3 3 2 3 9" xfId="32465"/>
    <cellStyle name="Notas 2 3 3 2 3 9 2" xfId="32466"/>
    <cellStyle name="Notas 2 3 3 2 4" xfId="32467"/>
    <cellStyle name="Notas 2 3 3 2 4 2" xfId="32468"/>
    <cellStyle name="Notas 2 3 3 2 5" xfId="32469"/>
    <cellStyle name="Notas 2 3 3 2 5 2" xfId="32470"/>
    <cellStyle name="Notas 2 3 3 2 6" xfId="32471"/>
    <cellStyle name="Notas 2 3 3 2 6 2" xfId="32472"/>
    <cellStyle name="Notas 2 3 3 2 7" xfId="32473"/>
    <cellStyle name="Notas 2 3 3 2 7 2" xfId="32474"/>
    <cellStyle name="Notas 2 3 3 2 8" xfId="32475"/>
    <cellStyle name="Notas 2 3 3 2 8 2" xfId="32476"/>
    <cellStyle name="Notas 2 3 3 2 9" xfId="32477"/>
    <cellStyle name="Notas 2 3 3 2 9 2" xfId="32478"/>
    <cellStyle name="Notas 2 3 3 3" xfId="32479"/>
    <cellStyle name="Notas 2 3 3 3 10" xfId="32480"/>
    <cellStyle name="Notas 2 3 3 3 10 2" xfId="32481"/>
    <cellStyle name="Notas 2 3 3 3 11" xfId="32482"/>
    <cellStyle name="Notas 2 3 3 3 11 2" xfId="32483"/>
    <cellStyle name="Notas 2 3 3 3 12" xfId="32484"/>
    <cellStyle name="Notas 2 3 3 3 12 2" xfId="32485"/>
    <cellStyle name="Notas 2 3 3 3 13" xfId="32486"/>
    <cellStyle name="Notas 2 3 3 3 2" xfId="32487"/>
    <cellStyle name="Notas 2 3 3 3 2 10" xfId="32488"/>
    <cellStyle name="Notas 2 3 3 3 2 10 2" xfId="32489"/>
    <cellStyle name="Notas 2 3 3 3 2 11" xfId="32490"/>
    <cellStyle name="Notas 2 3 3 3 2 2" xfId="32491"/>
    <cellStyle name="Notas 2 3 3 3 2 2 2" xfId="32492"/>
    <cellStyle name="Notas 2 3 3 3 2 3" xfId="32493"/>
    <cellStyle name="Notas 2 3 3 3 2 3 2" xfId="32494"/>
    <cellStyle name="Notas 2 3 3 3 2 4" xfId="32495"/>
    <cellStyle name="Notas 2 3 3 3 2 4 2" xfId="32496"/>
    <cellStyle name="Notas 2 3 3 3 2 5" xfId="32497"/>
    <cellStyle name="Notas 2 3 3 3 2 5 2" xfId="32498"/>
    <cellStyle name="Notas 2 3 3 3 2 6" xfId="32499"/>
    <cellStyle name="Notas 2 3 3 3 2 6 2" xfId="32500"/>
    <cellStyle name="Notas 2 3 3 3 2 7" xfId="32501"/>
    <cellStyle name="Notas 2 3 3 3 2 7 2" xfId="32502"/>
    <cellStyle name="Notas 2 3 3 3 2 8" xfId="32503"/>
    <cellStyle name="Notas 2 3 3 3 2 8 2" xfId="32504"/>
    <cellStyle name="Notas 2 3 3 3 2 9" xfId="32505"/>
    <cellStyle name="Notas 2 3 3 3 2 9 2" xfId="32506"/>
    <cellStyle name="Notas 2 3 3 3 3" xfId="32507"/>
    <cellStyle name="Notas 2 3 3 3 3 10" xfId="32508"/>
    <cellStyle name="Notas 2 3 3 3 3 10 2" xfId="32509"/>
    <cellStyle name="Notas 2 3 3 3 3 11" xfId="32510"/>
    <cellStyle name="Notas 2 3 3 3 3 2" xfId="32511"/>
    <cellStyle name="Notas 2 3 3 3 3 2 2" xfId="32512"/>
    <cellStyle name="Notas 2 3 3 3 3 3" xfId="32513"/>
    <cellStyle name="Notas 2 3 3 3 3 3 2" xfId="32514"/>
    <cellStyle name="Notas 2 3 3 3 3 4" xfId="32515"/>
    <cellStyle name="Notas 2 3 3 3 3 4 2" xfId="32516"/>
    <cellStyle name="Notas 2 3 3 3 3 5" xfId="32517"/>
    <cellStyle name="Notas 2 3 3 3 3 5 2" xfId="32518"/>
    <cellStyle name="Notas 2 3 3 3 3 6" xfId="32519"/>
    <cellStyle name="Notas 2 3 3 3 3 6 2" xfId="32520"/>
    <cellStyle name="Notas 2 3 3 3 3 7" xfId="32521"/>
    <cellStyle name="Notas 2 3 3 3 3 7 2" xfId="32522"/>
    <cellStyle name="Notas 2 3 3 3 3 8" xfId="32523"/>
    <cellStyle name="Notas 2 3 3 3 3 8 2" xfId="32524"/>
    <cellStyle name="Notas 2 3 3 3 3 9" xfId="32525"/>
    <cellStyle name="Notas 2 3 3 3 3 9 2" xfId="32526"/>
    <cellStyle name="Notas 2 3 3 3 4" xfId="32527"/>
    <cellStyle name="Notas 2 3 3 3 4 2" xfId="32528"/>
    <cellStyle name="Notas 2 3 3 3 5" xfId="32529"/>
    <cellStyle name="Notas 2 3 3 3 5 2" xfId="32530"/>
    <cellStyle name="Notas 2 3 3 3 6" xfId="32531"/>
    <cellStyle name="Notas 2 3 3 3 6 2" xfId="32532"/>
    <cellStyle name="Notas 2 3 3 3 7" xfId="32533"/>
    <cellStyle name="Notas 2 3 3 3 7 2" xfId="32534"/>
    <cellStyle name="Notas 2 3 3 3 8" xfId="32535"/>
    <cellStyle name="Notas 2 3 3 3 8 2" xfId="32536"/>
    <cellStyle name="Notas 2 3 3 3 9" xfId="32537"/>
    <cellStyle name="Notas 2 3 3 3 9 2" xfId="32538"/>
    <cellStyle name="Notas 2 3 3 4" xfId="32539"/>
    <cellStyle name="Notas 2 3 3 4 10" xfId="32540"/>
    <cellStyle name="Notas 2 3 3 4 10 2" xfId="32541"/>
    <cellStyle name="Notas 2 3 3 4 11" xfId="32542"/>
    <cellStyle name="Notas 2 3 3 4 2" xfId="32543"/>
    <cellStyle name="Notas 2 3 3 4 2 2" xfId="32544"/>
    <cellStyle name="Notas 2 3 3 4 3" xfId="32545"/>
    <cellStyle name="Notas 2 3 3 4 3 2" xfId="32546"/>
    <cellStyle name="Notas 2 3 3 4 4" xfId="32547"/>
    <cellStyle name="Notas 2 3 3 4 4 2" xfId="32548"/>
    <cellStyle name="Notas 2 3 3 4 5" xfId="32549"/>
    <cellStyle name="Notas 2 3 3 4 5 2" xfId="32550"/>
    <cellStyle name="Notas 2 3 3 4 6" xfId="32551"/>
    <cellStyle name="Notas 2 3 3 4 6 2" xfId="32552"/>
    <cellStyle name="Notas 2 3 3 4 7" xfId="32553"/>
    <cellStyle name="Notas 2 3 3 4 7 2" xfId="32554"/>
    <cellStyle name="Notas 2 3 3 4 8" xfId="32555"/>
    <cellStyle name="Notas 2 3 3 4 8 2" xfId="32556"/>
    <cellStyle name="Notas 2 3 3 4 9" xfId="32557"/>
    <cellStyle name="Notas 2 3 3 4 9 2" xfId="32558"/>
    <cellStyle name="Notas 2 3 3 5" xfId="32559"/>
    <cellStyle name="Notas 2 3 3 5 10" xfId="32560"/>
    <cellStyle name="Notas 2 3 3 5 10 2" xfId="32561"/>
    <cellStyle name="Notas 2 3 3 5 11" xfId="32562"/>
    <cellStyle name="Notas 2 3 3 5 2" xfId="32563"/>
    <cellStyle name="Notas 2 3 3 5 2 2" xfId="32564"/>
    <cellStyle name="Notas 2 3 3 5 3" xfId="32565"/>
    <cellStyle name="Notas 2 3 3 5 3 2" xfId="32566"/>
    <cellStyle name="Notas 2 3 3 5 4" xfId="32567"/>
    <cellStyle name="Notas 2 3 3 5 4 2" xfId="32568"/>
    <cellStyle name="Notas 2 3 3 5 5" xfId="32569"/>
    <cellStyle name="Notas 2 3 3 5 5 2" xfId="32570"/>
    <cellStyle name="Notas 2 3 3 5 6" xfId="32571"/>
    <cellStyle name="Notas 2 3 3 5 6 2" xfId="32572"/>
    <cellStyle name="Notas 2 3 3 5 7" xfId="32573"/>
    <cellStyle name="Notas 2 3 3 5 7 2" xfId="32574"/>
    <cellStyle name="Notas 2 3 3 5 8" xfId="32575"/>
    <cellStyle name="Notas 2 3 3 5 8 2" xfId="32576"/>
    <cellStyle name="Notas 2 3 3 5 9" xfId="32577"/>
    <cellStyle name="Notas 2 3 3 5 9 2" xfId="32578"/>
    <cellStyle name="Notas 2 3 3 6" xfId="32579"/>
    <cellStyle name="Notas 2 3 3 6 2" xfId="32580"/>
    <cellStyle name="Notas 2 3 3 7" xfId="32581"/>
    <cellStyle name="Notas 2 3 3 7 2" xfId="32582"/>
    <cellStyle name="Notas 2 3 3 8" xfId="32583"/>
    <cellStyle name="Notas 2 3 3 8 2" xfId="32584"/>
    <cellStyle name="Notas 2 3 3 9" xfId="32585"/>
    <cellStyle name="Notas 2 3 3 9 2" xfId="32586"/>
    <cellStyle name="Notas 2 3 4" xfId="32587"/>
    <cellStyle name="Notas 2 3 4 10" xfId="32588"/>
    <cellStyle name="Notas 2 3 4 10 2" xfId="32589"/>
    <cellStyle name="Notas 2 3 4 11" xfId="32590"/>
    <cellStyle name="Notas 2 3 4 11 2" xfId="32591"/>
    <cellStyle name="Notas 2 3 4 12" xfId="32592"/>
    <cellStyle name="Notas 2 3 4 12 2" xfId="32593"/>
    <cellStyle name="Notas 2 3 4 13" xfId="32594"/>
    <cellStyle name="Notas 2 3 4 13 2" xfId="32595"/>
    <cellStyle name="Notas 2 3 4 14" xfId="32596"/>
    <cellStyle name="Notas 2 3 4 14 2" xfId="32597"/>
    <cellStyle name="Notas 2 3 4 15" xfId="32598"/>
    <cellStyle name="Notas 2 3 4 2" xfId="32599"/>
    <cellStyle name="Notas 2 3 4 2 10" xfId="32600"/>
    <cellStyle name="Notas 2 3 4 2 10 2" xfId="32601"/>
    <cellStyle name="Notas 2 3 4 2 11" xfId="32602"/>
    <cellStyle name="Notas 2 3 4 2 11 2" xfId="32603"/>
    <cellStyle name="Notas 2 3 4 2 12" xfId="32604"/>
    <cellStyle name="Notas 2 3 4 2 12 2" xfId="32605"/>
    <cellStyle name="Notas 2 3 4 2 13" xfId="32606"/>
    <cellStyle name="Notas 2 3 4 2 2" xfId="32607"/>
    <cellStyle name="Notas 2 3 4 2 2 10" xfId="32608"/>
    <cellStyle name="Notas 2 3 4 2 2 10 2" xfId="32609"/>
    <cellStyle name="Notas 2 3 4 2 2 11" xfId="32610"/>
    <cellStyle name="Notas 2 3 4 2 2 2" xfId="32611"/>
    <cellStyle name="Notas 2 3 4 2 2 2 2" xfId="32612"/>
    <cellStyle name="Notas 2 3 4 2 2 3" xfId="32613"/>
    <cellStyle name="Notas 2 3 4 2 2 3 2" xfId="32614"/>
    <cellStyle name="Notas 2 3 4 2 2 4" xfId="32615"/>
    <cellStyle name="Notas 2 3 4 2 2 4 2" xfId="32616"/>
    <cellStyle name="Notas 2 3 4 2 2 5" xfId="32617"/>
    <cellStyle name="Notas 2 3 4 2 2 5 2" xfId="32618"/>
    <cellStyle name="Notas 2 3 4 2 2 6" xfId="32619"/>
    <cellStyle name="Notas 2 3 4 2 2 6 2" xfId="32620"/>
    <cellStyle name="Notas 2 3 4 2 2 7" xfId="32621"/>
    <cellStyle name="Notas 2 3 4 2 2 7 2" xfId="32622"/>
    <cellStyle name="Notas 2 3 4 2 2 8" xfId="32623"/>
    <cellStyle name="Notas 2 3 4 2 2 8 2" xfId="32624"/>
    <cellStyle name="Notas 2 3 4 2 2 9" xfId="32625"/>
    <cellStyle name="Notas 2 3 4 2 2 9 2" xfId="32626"/>
    <cellStyle name="Notas 2 3 4 2 3" xfId="32627"/>
    <cellStyle name="Notas 2 3 4 2 3 10" xfId="32628"/>
    <cellStyle name="Notas 2 3 4 2 3 10 2" xfId="32629"/>
    <cellStyle name="Notas 2 3 4 2 3 11" xfId="32630"/>
    <cellStyle name="Notas 2 3 4 2 3 2" xfId="32631"/>
    <cellStyle name="Notas 2 3 4 2 3 2 2" xfId="32632"/>
    <cellStyle name="Notas 2 3 4 2 3 3" xfId="32633"/>
    <cellStyle name="Notas 2 3 4 2 3 3 2" xfId="32634"/>
    <cellStyle name="Notas 2 3 4 2 3 4" xfId="32635"/>
    <cellStyle name="Notas 2 3 4 2 3 4 2" xfId="32636"/>
    <cellStyle name="Notas 2 3 4 2 3 5" xfId="32637"/>
    <cellStyle name="Notas 2 3 4 2 3 5 2" xfId="32638"/>
    <cellStyle name="Notas 2 3 4 2 3 6" xfId="32639"/>
    <cellStyle name="Notas 2 3 4 2 3 6 2" xfId="32640"/>
    <cellStyle name="Notas 2 3 4 2 3 7" xfId="32641"/>
    <cellStyle name="Notas 2 3 4 2 3 7 2" xfId="32642"/>
    <cellStyle name="Notas 2 3 4 2 3 8" xfId="32643"/>
    <cellStyle name="Notas 2 3 4 2 3 8 2" xfId="32644"/>
    <cellStyle name="Notas 2 3 4 2 3 9" xfId="32645"/>
    <cellStyle name="Notas 2 3 4 2 3 9 2" xfId="32646"/>
    <cellStyle name="Notas 2 3 4 2 4" xfId="32647"/>
    <cellStyle name="Notas 2 3 4 2 4 2" xfId="32648"/>
    <cellStyle name="Notas 2 3 4 2 5" xfId="32649"/>
    <cellStyle name="Notas 2 3 4 2 5 2" xfId="32650"/>
    <cellStyle name="Notas 2 3 4 2 6" xfId="32651"/>
    <cellStyle name="Notas 2 3 4 2 6 2" xfId="32652"/>
    <cellStyle name="Notas 2 3 4 2 7" xfId="32653"/>
    <cellStyle name="Notas 2 3 4 2 7 2" xfId="32654"/>
    <cellStyle name="Notas 2 3 4 2 8" xfId="32655"/>
    <cellStyle name="Notas 2 3 4 2 8 2" xfId="32656"/>
    <cellStyle name="Notas 2 3 4 2 9" xfId="32657"/>
    <cellStyle name="Notas 2 3 4 2 9 2" xfId="32658"/>
    <cellStyle name="Notas 2 3 4 3" xfId="32659"/>
    <cellStyle name="Notas 2 3 4 3 10" xfId="32660"/>
    <cellStyle name="Notas 2 3 4 3 10 2" xfId="32661"/>
    <cellStyle name="Notas 2 3 4 3 11" xfId="32662"/>
    <cellStyle name="Notas 2 3 4 3 11 2" xfId="32663"/>
    <cellStyle name="Notas 2 3 4 3 12" xfId="32664"/>
    <cellStyle name="Notas 2 3 4 3 12 2" xfId="32665"/>
    <cellStyle name="Notas 2 3 4 3 13" xfId="32666"/>
    <cellStyle name="Notas 2 3 4 3 2" xfId="32667"/>
    <cellStyle name="Notas 2 3 4 3 2 10" xfId="32668"/>
    <cellStyle name="Notas 2 3 4 3 2 10 2" xfId="32669"/>
    <cellStyle name="Notas 2 3 4 3 2 11" xfId="32670"/>
    <cellStyle name="Notas 2 3 4 3 2 2" xfId="32671"/>
    <cellStyle name="Notas 2 3 4 3 2 2 2" xfId="32672"/>
    <cellStyle name="Notas 2 3 4 3 2 3" xfId="32673"/>
    <cellStyle name="Notas 2 3 4 3 2 3 2" xfId="32674"/>
    <cellStyle name="Notas 2 3 4 3 2 4" xfId="32675"/>
    <cellStyle name="Notas 2 3 4 3 2 4 2" xfId="32676"/>
    <cellStyle name="Notas 2 3 4 3 2 5" xfId="32677"/>
    <cellStyle name="Notas 2 3 4 3 2 5 2" xfId="32678"/>
    <cellStyle name="Notas 2 3 4 3 2 6" xfId="32679"/>
    <cellStyle name="Notas 2 3 4 3 2 6 2" xfId="32680"/>
    <cellStyle name="Notas 2 3 4 3 2 7" xfId="32681"/>
    <cellStyle name="Notas 2 3 4 3 2 7 2" xfId="32682"/>
    <cellStyle name="Notas 2 3 4 3 2 8" xfId="32683"/>
    <cellStyle name="Notas 2 3 4 3 2 8 2" xfId="32684"/>
    <cellStyle name="Notas 2 3 4 3 2 9" xfId="32685"/>
    <cellStyle name="Notas 2 3 4 3 2 9 2" xfId="32686"/>
    <cellStyle name="Notas 2 3 4 3 3" xfId="32687"/>
    <cellStyle name="Notas 2 3 4 3 3 10" xfId="32688"/>
    <cellStyle name="Notas 2 3 4 3 3 10 2" xfId="32689"/>
    <cellStyle name="Notas 2 3 4 3 3 11" xfId="32690"/>
    <cellStyle name="Notas 2 3 4 3 3 2" xfId="32691"/>
    <cellStyle name="Notas 2 3 4 3 3 2 2" xfId="32692"/>
    <cellStyle name="Notas 2 3 4 3 3 3" xfId="32693"/>
    <cellStyle name="Notas 2 3 4 3 3 3 2" xfId="32694"/>
    <cellStyle name="Notas 2 3 4 3 3 4" xfId="32695"/>
    <cellStyle name="Notas 2 3 4 3 3 4 2" xfId="32696"/>
    <cellStyle name="Notas 2 3 4 3 3 5" xfId="32697"/>
    <cellStyle name="Notas 2 3 4 3 3 5 2" xfId="32698"/>
    <cellStyle name="Notas 2 3 4 3 3 6" xfId="32699"/>
    <cellStyle name="Notas 2 3 4 3 3 6 2" xfId="32700"/>
    <cellStyle name="Notas 2 3 4 3 3 7" xfId="32701"/>
    <cellStyle name="Notas 2 3 4 3 3 7 2" xfId="32702"/>
    <cellStyle name="Notas 2 3 4 3 3 8" xfId="32703"/>
    <cellStyle name="Notas 2 3 4 3 3 8 2" xfId="32704"/>
    <cellStyle name="Notas 2 3 4 3 3 9" xfId="32705"/>
    <cellStyle name="Notas 2 3 4 3 3 9 2" xfId="32706"/>
    <cellStyle name="Notas 2 3 4 3 4" xfId="32707"/>
    <cellStyle name="Notas 2 3 4 3 4 2" xfId="32708"/>
    <cellStyle name="Notas 2 3 4 3 5" xfId="32709"/>
    <cellStyle name="Notas 2 3 4 3 5 2" xfId="32710"/>
    <cellStyle name="Notas 2 3 4 3 6" xfId="32711"/>
    <cellStyle name="Notas 2 3 4 3 6 2" xfId="32712"/>
    <cellStyle name="Notas 2 3 4 3 7" xfId="32713"/>
    <cellStyle name="Notas 2 3 4 3 7 2" xfId="32714"/>
    <cellStyle name="Notas 2 3 4 3 8" xfId="32715"/>
    <cellStyle name="Notas 2 3 4 3 8 2" xfId="32716"/>
    <cellStyle name="Notas 2 3 4 3 9" xfId="32717"/>
    <cellStyle name="Notas 2 3 4 3 9 2" xfId="32718"/>
    <cellStyle name="Notas 2 3 4 4" xfId="32719"/>
    <cellStyle name="Notas 2 3 4 4 10" xfId="32720"/>
    <cellStyle name="Notas 2 3 4 4 10 2" xfId="32721"/>
    <cellStyle name="Notas 2 3 4 4 11" xfId="32722"/>
    <cellStyle name="Notas 2 3 4 4 2" xfId="32723"/>
    <cellStyle name="Notas 2 3 4 4 2 2" xfId="32724"/>
    <cellStyle name="Notas 2 3 4 4 3" xfId="32725"/>
    <cellStyle name="Notas 2 3 4 4 3 2" xfId="32726"/>
    <cellStyle name="Notas 2 3 4 4 4" xfId="32727"/>
    <cellStyle name="Notas 2 3 4 4 4 2" xfId="32728"/>
    <cellStyle name="Notas 2 3 4 4 5" xfId="32729"/>
    <cellStyle name="Notas 2 3 4 4 5 2" xfId="32730"/>
    <cellStyle name="Notas 2 3 4 4 6" xfId="32731"/>
    <cellStyle name="Notas 2 3 4 4 6 2" xfId="32732"/>
    <cellStyle name="Notas 2 3 4 4 7" xfId="32733"/>
    <cellStyle name="Notas 2 3 4 4 7 2" xfId="32734"/>
    <cellStyle name="Notas 2 3 4 4 8" xfId="32735"/>
    <cellStyle name="Notas 2 3 4 4 8 2" xfId="32736"/>
    <cellStyle name="Notas 2 3 4 4 9" xfId="32737"/>
    <cellStyle name="Notas 2 3 4 4 9 2" xfId="32738"/>
    <cellStyle name="Notas 2 3 4 5" xfId="32739"/>
    <cellStyle name="Notas 2 3 4 5 10" xfId="32740"/>
    <cellStyle name="Notas 2 3 4 5 10 2" xfId="32741"/>
    <cellStyle name="Notas 2 3 4 5 11" xfId="32742"/>
    <cellStyle name="Notas 2 3 4 5 2" xfId="32743"/>
    <cellStyle name="Notas 2 3 4 5 2 2" xfId="32744"/>
    <cellStyle name="Notas 2 3 4 5 3" xfId="32745"/>
    <cellStyle name="Notas 2 3 4 5 3 2" xfId="32746"/>
    <cellStyle name="Notas 2 3 4 5 4" xfId="32747"/>
    <cellStyle name="Notas 2 3 4 5 4 2" xfId="32748"/>
    <cellStyle name="Notas 2 3 4 5 5" xfId="32749"/>
    <cellStyle name="Notas 2 3 4 5 5 2" xfId="32750"/>
    <cellStyle name="Notas 2 3 4 5 6" xfId="32751"/>
    <cellStyle name="Notas 2 3 4 5 6 2" xfId="32752"/>
    <cellStyle name="Notas 2 3 4 5 7" xfId="32753"/>
    <cellStyle name="Notas 2 3 4 5 7 2" xfId="32754"/>
    <cellStyle name="Notas 2 3 4 5 8" xfId="32755"/>
    <cellStyle name="Notas 2 3 4 5 8 2" xfId="32756"/>
    <cellStyle name="Notas 2 3 4 5 9" xfId="32757"/>
    <cellStyle name="Notas 2 3 4 5 9 2" xfId="32758"/>
    <cellStyle name="Notas 2 3 4 6" xfId="32759"/>
    <cellStyle name="Notas 2 3 4 6 2" xfId="32760"/>
    <cellStyle name="Notas 2 3 4 7" xfId="32761"/>
    <cellStyle name="Notas 2 3 4 7 2" xfId="32762"/>
    <cellStyle name="Notas 2 3 4 8" xfId="32763"/>
    <cellStyle name="Notas 2 3 4 8 2" xfId="32764"/>
    <cellStyle name="Notas 2 3 4 9" xfId="32765"/>
    <cellStyle name="Notas 2 3 4 9 2" xfId="32766"/>
    <cellStyle name="Notas 2 3 5" xfId="32767"/>
    <cellStyle name="Notas 2 3 5 10" xfId="32768"/>
    <cellStyle name="Notas 2 3 5 10 2" xfId="32769"/>
    <cellStyle name="Notas 2 3 5 11" xfId="32770"/>
    <cellStyle name="Notas 2 3 5 11 2" xfId="32771"/>
    <cellStyle name="Notas 2 3 5 12" xfId="32772"/>
    <cellStyle name="Notas 2 3 5 12 2" xfId="32773"/>
    <cellStyle name="Notas 2 3 5 13" xfId="32774"/>
    <cellStyle name="Notas 2 3 5 13 2" xfId="32775"/>
    <cellStyle name="Notas 2 3 5 14" xfId="32776"/>
    <cellStyle name="Notas 2 3 5 14 2" xfId="32777"/>
    <cellStyle name="Notas 2 3 5 15" xfId="32778"/>
    <cellStyle name="Notas 2 3 5 2" xfId="32779"/>
    <cellStyle name="Notas 2 3 5 2 10" xfId="32780"/>
    <cellStyle name="Notas 2 3 5 2 10 2" xfId="32781"/>
    <cellStyle name="Notas 2 3 5 2 11" xfId="32782"/>
    <cellStyle name="Notas 2 3 5 2 11 2" xfId="32783"/>
    <cellStyle name="Notas 2 3 5 2 12" xfId="32784"/>
    <cellStyle name="Notas 2 3 5 2 12 2" xfId="32785"/>
    <cellStyle name="Notas 2 3 5 2 13" xfId="32786"/>
    <cellStyle name="Notas 2 3 5 2 2" xfId="32787"/>
    <cellStyle name="Notas 2 3 5 2 2 10" xfId="32788"/>
    <cellStyle name="Notas 2 3 5 2 2 10 2" xfId="32789"/>
    <cellStyle name="Notas 2 3 5 2 2 11" xfId="32790"/>
    <cellStyle name="Notas 2 3 5 2 2 2" xfId="32791"/>
    <cellStyle name="Notas 2 3 5 2 2 2 2" xfId="32792"/>
    <cellStyle name="Notas 2 3 5 2 2 3" xfId="32793"/>
    <cellStyle name="Notas 2 3 5 2 2 3 2" xfId="32794"/>
    <cellStyle name="Notas 2 3 5 2 2 4" xfId="32795"/>
    <cellStyle name="Notas 2 3 5 2 2 4 2" xfId="32796"/>
    <cellStyle name="Notas 2 3 5 2 2 5" xfId="32797"/>
    <cellStyle name="Notas 2 3 5 2 2 5 2" xfId="32798"/>
    <cellStyle name="Notas 2 3 5 2 2 6" xfId="32799"/>
    <cellStyle name="Notas 2 3 5 2 2 6 2" xfId="32800"/>
    <cellStyle name="Notas 2 3 5 2 2 7" xfId="32801"/>
    <cellStyle name="Notas 2 3 5 2 2 7 2" xfId="32802"/>
    <cellStyle name="Notas 2 3 5 2 2 8" xfId="32803"/>
    <cellStyle name="Notas 2 3 5 2 2 8 2" xfId="32804"/>
    <cellStyle name="Notas 2 3 5 2 2 9" xfId="32805"/>
    <cellStyle name="Notas 2 3 5 2 2 9 2" xfId="32806"/>
    <cellStyle name="Notas 2 3 5 2 3" xfId="32807"/>
    <cellStyle name="Notas 2 3 5 2 3 10" xfId="32808"/>
    <cellStyle name="Notas 2 3 5 2 3 10 2" xfId="32809"/>
    <cellStyle name="Notas 2 3 5 2 3 11" xfId="32810"/>
    <cellStyle name="Notas 2 3 5 2 3 2" xfId="32811"/>
    <cellStyle name="Notas 2 3 5 2 3 2 2" xfId="32812"/>
    <cellStyle name="Notas 2 3 5 2 3 3" xfId="32813"/>
    <cellStyle name="Notas 2 3 5 2 3 3 2" xfId="32814"/>
    <cellStyle name="Notas 2 3 5 2 3 4" xfId="32815"/>
    <cellStyle name="Notas 2 3 5 2 3 4 2" xfId="32816"/>
    <cellStyle name="Notas 2 3 5 2 3 5" xfId="32817"/>
    <cellStyle name="Notas 2 3 5 2 3 5 2" xfId="32818"/>
    <cellStyle name="Notas 2 3 5 2 3 6" xfId="32819"/>
    <cellStyle name="Notas 2 3 5 2 3 6 2" xfId="32820"/>
    <cellStyle name="Notas 2 3 5 2 3 7" xfId="32821"/>
    <cellStyle name="Notas 2 3 5 2 3 7 2" xfId="32822"/>
    <cellStyle name="Notas 2 3 5 2 3 8" xfId="32823"/>
    <cellStyle name="Notas 2 3 5 2 3 8 2" xfId="32824"/>
    <cellStyle name="Notas 2 3 5 2 3 9" xfId="32825"/>
    <cellStyle name="Notas 2 3 5 2 3 9 2" xfId="32826"/>
    <cellStyle name="Notas 2 3 5 2 4" xfId="32827"/>
    <cellStyle name="Notas 2 3 5 2 4 2" xfId="32828"/>
    <cellStyle name="Notas 2 3 5 2 5" xfId="32829"/>
    <cellStyle name="Notas 2 3 5 2 5 2" xfId="32830"/>
    <cellStyle name="Notas 2 3 5 2 6" xfId="32831"/>
    <cellStyle name="Notas 2 3 5 2 6 2" xfId="32832"/>
    <cellStyle name="Notas 2 3 5 2 7" xfId="32833"/>
    <cellStyle name="Notas 2 3 5 2 7 2" xfId="32834"/>
    <cellStyle name="Notas 2 3 5 2 8" xfId="32835"/>
    <cellStyle name="Notas 2 3 5 2 8 2" xfId="32836"/>
    <cellStyle name="Notas 2 3 5 2 9" xfId="32837"/>
    <cellStyle name="Notas 2 3 5 2 9 2" xfId="32838"/>
    <cellStyle name="Notas 2 3 5 3" xfId="32839"/>
    <cellStyle name="Notas 2 3 5 3 10" xfId="32840"/>
    <cellStyle name="Notas 2 3 5 3 10 2" xfId="32841"/>
    <cellStyle name="Notas 2 3 5 3 11" xfId="32842"/>
    <cellStyle name="Notas 2 3 5 3 11 2" xfId="32843"/>
    <cellStyle name="Notas 2 3 5 3 12" xfId="32844"/>
    <cellStyle name="Notas 2 3 5 3 12 2" xfId="32845"/>
    <cellStyle name="Notas 2 3 5 3 13" xfId="32846"/>
    <cellStyle name="Notas 2 3 5 3 2" xfId="32847"/>
    <cellStyle name="Notas 2 3 5 3 2 10" xfId="32848"/>
    <cellStyle name="Notas 2 3 5 3 2 10 2" xfId="32849"/>
    <cellStyle name="Notas 2 3 5 3 2 11" xfId="32850"/>
    <cellStyle name="Notas 2 3 5 3 2 2" xfId="32851"/>
    <cellStyle name="Notas 2 3 5 3 2 2 2" xfId="32852"/>
    <cellStyle name="Notas 2 3 5 3 2 3" xfId="32853"/>
    <cellStyle name="Notas 2 3 5 3 2 3 2" xfId="32854"/>
    <cellStyle name="Notas 2 3 5 3 2 4" xfId="32855"/>
    <cellStyle name="Notas 2 3 5 3 2 4 2" xfId="32856"/>
    <cellStyle name="Notas 2 3 5 3 2 5" xfId="32857"/>
    <cellStyle name="Notas 2 3 5 3 2 5 2" xfId="32858"/>
    <cellStyle name="Notas 2 3 5 3 2 6" xfId="32859"/>
    <cellStyle name="Notas 2 3 5 3 2 6 2" xfId="32860"/>
    <cellStyle name="Notas 2 3 5 3 2 7" xfId="32861"/>
    <cellStyle name="Notas 2 3 5 3 2 7 2" xfId="32862"/>
    <cellStyle name="Notas 2 3 5 3 2 8" xfId="32863"/>
    <cellStyle name="Notas 2 3 5 3 2 8 2" xfId="32864"/>
    <cellStyle name="Notas 2 3 5 3 2 9" xfId="32865"/>
    <cellStyle name="Notas 2 3 5 3 2 9 2" xfId="32866"/>
    <cellStyle name="Notas 2 3 5 3 3" xfId="32867"/>
    <cellStyle name="Notas 2 3 5 3 3 10" xfId="32868"/>
    <cellStyle name="Notas 2 3 5 3 3 10 2" xfId="32869"/>
    <cellStyle name="Notas 2 3 5 3 3 11" xfId="32870"/>
    <cellStyle name="Notas 2 3 5 3 3 2" xfId="32871"/>
    <cellStyle name="Notas 2 3 5 3 3 2 2" xfId="32872"/>
    <cellStyle name="Notas 2 3 5 3 3 3" xfId="32873"/>
    <cellStyle name="Notas 2 3 5 3 3 3 2" xfId="32874"/>
    <cellStyle name="Notas 2 3 5 3 3 4" xfId="32875"/>
    <cellStyle name="Notas 2 3 5 3 3 4 2" xfId="32876"/>
    <cellStyle name="Notas 2 3 5 3 3 5" xfId="32877"/>
    <cellStyle name="Notas 2 3 5 3 3 5 2" xfId="32878"/>
    <cellStyle name="Notas 2 3 5 3 3 6" xfId="32879"/>
    <cellStyle name="Notas 2 3 5 3 3 6 2" xfId="32880"/>
    <cellStyle name="Notas 2 3 5 3 3 7" xfId="32881"/>
    <cellStyle name="Notas 2 3 5 3 3 7 2" xfId="32882"/>
    <cellStyle name="Notas 2 3 5 3 3 8" xfId="32883"/>
    <cellStyle name="Notas 2 3 5 3 3 8 2" xfId="32884"/>
    <cellStyle name="Notas 2 3 5 3 3 9" xfId="32885"/>
    <cellStyle name="Notas 2 3 5 3 3 9 2" xfId="32886"/>
    <cellStyle name="Notas 2 3 5 3 4" xfId="32887"/>
    <cellStyle name="Notas 2 3 5 3 4 2" xfId="32888"/>
    <cellStyle name="Notas 2 3 5 3 5" xfId="32889"/>
    <cellStyle name="Notas 2 3 5 3 5 2" xfId="32890"/>
    <cellStyle name="Notas 2 3 5 3 6" xfId="32891"/>
    <cellStyle name="Notas 2 3 5 3 6 2" xfId="32892"/>
    <cellStyle name="Notas 2 3 5 3 7" xfId="32893"/>
    <cellStyle name="Notas 2 3 5 3 7 2" xfId="32894"/>
    <cellStyle name="Notas 2 3 5 3 8" xfId="32895"/>
    <cellStyle name="Notas 2 3 5 3 8 2" xfId="32896"/>
    <cellStyle name="Notas 2 3 5 3 9" xfId="32897"/>
    <cellStyle name="Notas 2 3 5 3 9 2" xfId="32898"/>
    <cellStyle name="Notas 2 3 5 4" xfId="32899"/>
    <cellStyle name="Notas 2 3 5 4 10" xfId="32900"/>
    <cellStyle name="Notas 2 3 5 4 10 2" xfId="32901"/>
    <cellStyle name="Notas 2 3 5 4 11" xfId="32902"/>
    <cellStyle name="Notas 2 3 5 4 2" xfId="32903"/>
    <cellStyle name="Notas 2 3 5 4 2 2" xfId="32904"/>
    <cellStyle name="Notas 2 3 5 4 3" xfId="32905"/>
    <cellStyle name="Notas 2 3 5 4 3 2" xfId="32906"/>
    <cellStyle name="Notas 2 3 5 4 4" xfId="32907"/>
    <cellStyle name="Notas 2 3 5 4 4 2" xfId="32908"/>
    <cellStyle name="Notas 2 3 5 4 5" xfId="32909"/>
    <cellStyle name="Notas 2 3 5 4 5 2" xfId="32910"/>
    <cellStyle name="Notas 2 3 5 4 6" xfId="32911"/>
    <cellStyle name="Notas 2 3 5 4 6 2" xfId="32912"/>
    <cellStyle name="Notas 2 3 5 4 7" xfId="32913"/>
    <cellStyle name="Notas 2 3 5 4 7 2" xfId="32914"/>
    <cellStyle name="Notas 2 3 5 4 8" xfId="32915"/>
    <cellStyle name="Notas 2 3 5 4 8 2" xfId="32916"/>
    <cellStyle name="Notas 2 3 5 4 9" xfId="32917"/>
    <cellStyle name="Notas 2 3 5 4 9 2" xfId="32918"/>
    <cellStyle name="Notas 2 3 5 5" xfId="32919"/>
    <cellStyle name="Notas 2 3 5 5 10" xfId="32920"/>
    <cellStyle name="Notas 2 3 5 5 10 2" xfId="32921"/>
    <cellStyle name="Notas 2 3 5 5 11" xfId="32922"/>
    <cellStyle name="Notas 2 3 5 5 2" xfId="32923"/>
    <cellStyle name="Notas 2 3 5 5 2 2" xfId="32924"/>
    <cellStyle name="Notas 2 3 5 5 3" xfId="32925"/>
    <cellStyle name="Notas 2 3 5 5 3 2" xfId="32926"/>
    <cellStyle name="Notas 2 3 5 5 4" xfId="32927"/>
    <cellStyle name="Notas 2 3 5 5 4 2" xfId="32928"/>
    <cellStyle name="Notas 2 3 5 5 5" xfId="32929"/>
    <cellStyle name="Notas 2 3 5 5 5 2" xfId="32930"/>
    <cellStyle name="Notas 2 3 5 5 6" xfId="32931"/>
    <cellStyle name="Notas 2 3 5 5 6 2" xfId="32932"/>
    <cellStyle name="Notas 2 3 5 5 7" xfId="32933"/>
    <cellStyle name="Notas 2 3 5 5 7 2" xfId="32934"/>
    <cellStyle name="Notas 2 3 5 5 8" xfId="32935"/>
    <cellStyle name="Notas 2 3 5 5 8 2" xfId="32936"/>
    <cellStyle name="Notas 2 3 5 5 9" xfId="32937"/>
    <cellStyle name="Notas 2 3 5 5 9 2" xfId="32938"/>
    <cellStyle name="Notas 2 3 5 6" xfId="32939"/>
    <cellStyle name="Notas 2 3 5 6 2" xfId="32940"/>
    <cellStyle name="Notas 2 3 5 7" xfId="32941"/>
    <cellStyle name="Notas 2 3 5 7 2" xfId="32942"/>
    <cellStyle name="Notas 2 3 5 8" xfId="32943"/>
    <cellStyle name="Notas 2 3 5 8 2" xfId="32944"/>
    <cellStyle name="Notas 2 3 5 9" xfId="32945"/>
    <cellStyle name="Notas 2 3 5 9 2" xfId="32946"/>
    <cellStyle name="Notas 2 3 6" xfId="32947"/>
    <cellStyle name="Notas 2 3 6 10" xfId="32948"/>
    <cellStyle name="Notas 2 3 6 10 2" xfId="32949"/>
    <cellStyle name="Notas 2 3 6 11" xfId="32950"/>
    <cellStyle name="Notas 2 3 6 11 2" xfId="32951"/>
    <cellStyle name="Notas 2 3 6 12" xfId="32952"/>
    <cellStyle name="Notas 2 3 6 12 2" xfId="32953"/>
    <cellStyle name="Notas 2 3 6 13" xfId="32954"/>
    <cellStyle name="Notas 2 3 6 2" xfId="32955"/>
    <cellStyle name="Notas 2 3 6 2 10" xfId="32956"/>
    <cellStyle name="Notas 2 3 6 2 10 2" xfId="32957"/>
    <cellStyle name="Notas 2 3 6 2 11" xfId="32958"/>
    <cellStyle name="Notas 2 3 6 2 2" xfId="32959"/>
    <cellStyle name="Notas 2 3 6 2 2 2" xfId="32960"/>
    <cellStyle name="Notas 2 3 6 2 3" xfId="32961"/>
    <cellStyle name="Notas 2 3 6 2 3 2" xfId="32962"/>
    <cellStyle name="Notas 2 3 6 2 4" xfId="32963"/>
    <cellStyle name="Notas 2 3 6 2 4 2" xfId="32964"/>
    <cellStyle name="Notas 2 3 6 2 5" xfId="32965"/>
    <cellStyle name="Notas 2 3 6 2 5 2" xfId="32966"/>
    <cellStyle name="Notas 2 3 6 2 6" xfId="32967"/>
    <cellStyle name="Notas 2 3 6 2 6 2" xfId="32968"/>
    <cellStyle name="Notas 2 3 6 2 7" xfId="32969"/>
    <cellStyle name="Notas 2 3 6 2 7 2" xfId="32970"/>
    <cellStyle name="Notas 2 3 6 2 8" xfId="32971"/>
    <cellStyle name="Notas 2 3 6 2 8 2" xfId="32972"/>
    <cellStyle name="Notas 2 3 6 2 9" xfId="32973"/>
    <cellStyle name="Notas 2 3 6 2 9 2" xfId="32974"/>
    <cellStyle name="Notas 2 3 6 3" xfId="32975"/>
    <cellStyle name="Notas 2 3 6 3 10" xfId="32976"/>
    <cellStyle name="Notas 2 3 6 3 10 2" xfId="32977"/>
    <cellStyle name="Notas 2 3 6 3 11" xfId="32978"/>
    <cellStyle name="Notas 2 3 6 3 2" xfId="32979"/>
    <cellStyle name="Notas 2 3 6 3 2 2" xfId="32980"/>
    <cellStyle name="Notas 2 3 6 3 3" xfId="32981"/>
    <cellStyle name="Notas 2 3 6 3 3 2" xfId="32982"/>
    <cellStyle name="Notas 2 3 6 3 4" xfId="32983"/>
    <cellStyle name="Notas 2 3 6 3 4 2" xfId="32984"/>
    <cellStyle name="Notas 2 3 6 3 5" xfId="32985"/>
    <cellStyle name="Notas 2 3 6 3 5 2" xfId="32986"/>
    <cellStyle name="Notas 2 3 6 3 6" xfId="32987"/>
    <cellStyle name="Notas 2 3 6 3 6 2" xfId="32988"/>
    <cellStyle name="Notas 2 3 6 3 7" xfId="32989"/>
    <cellStyle name="Notas 2 3 6 3 7 2" xfId="32990"/>
    <cellStyle name="Notas 2 3 6 3 8" xfId="32991"/>
    <cellStyle name="Notas 2 3 6 3 8 2" xfId="32992"/>
    <cellStyle name="Notas 2 3 6 3 9" xfId="32993"/>
    <cellStyle name="Notas 2 3 6 3 9 2" xfId="32994"/>
    <cellStyle name="Notas 2 3 6 4" xfId="32995"/>
    <cellStyle name="Notas 2 3 6 4 2" xfId="32996"/>
    <cellStyle name="Notas 2 3 6 5" xfId="32997"/>
    <cellStyle name="Notas 2 3 6 5 2" xfId="32998"/>
    <cellStyle name="Notas 2 3 6 6" xfId="32999"/>
    <cellStyle name="Notas 2 3 6 6 2" xfId="33000"/>
    <cellStyle name="Notas 2 3 6 7" xfId="33001"/>
    <cellStyle name="Notas 2 3 6 7 2" xfId="33002"/>
    <cellStyle name="Notas 2 3 6 8" xfId="33003"/>
    <cellStyle name="Notas 2 3 6 8 2" xfId="33004"/>
    <cellStyle name="Notas 2 3 6 9" xfId="33005"/>
    <cellStyle name="Notas 2 3 6 9 2" xfId="33006"/>
    <cellStyle name="Notas 2 3 7" xfId="33007"/>
    <cellStyle name="Notas 2 3 7 10" xfId="33008"/>
    <cellStyle name="Notas 2 3 7 10 2" xfId="33009"/>
    <cellStyle name="Notas 2 3 7 11" xfId="33010"/>
    <cellStyle name="Notas 2 3 7 11 2" xfId="33011"/>
    <cellStyle name="Notas 2 3 7 12" xfId="33012"/>
    <cellStyle name="Notas 2 3 7 12 2" xfId="33013"/>
    <cellStyle name="Notas 2 3 7 13" xfId="33014"/>
    <cellStyle name="Notas 2 3 7 2" xfId="33015"/>
    <cellStyle name="Notas 2 3 7 2 10" xfId="33016"/>
    <cellStyle name="Notas 2 3 7 2 10 2" xfId="33017"/>
    <cellStyle name="Notas 2 3 7 2 11" xfId="33018"/>
    <cellStyle name="Notas 2 3 7 2 2" xfId="33019"/>
    <cellStyle name="Notas 2 3 7 2 2 2" xfId="33020"/>
    <cellStyle name="Notas 2 3 7 2 3" xfId="33021"/>
    <cellStyle name="Notas 2 3 7 2 3 2" xfId="33022"/>
    <cellStyle name="Notas 2 3 7 2 4" xfId="33023"/>
    <cellStyle name="Notas 2 3 7 2 4 2" xfId="33024"/>
    <cellStyle name="Notas 2 3 7 2 5" xfId="33025"/>
    <cellStyle name="Notas 2 3 7 2 5 2" xfId="33026"/>
    <cellStyle name="Notas 2 3 7 2 6" xfId="33027"/>
    <cellStyle name="Notas 2 3 7 2 6 2" xfId="33028"/>
    <cellStyle name="Notas 2 3 7 2 7" xfId="33029"/>
    <cellStyle name="Notas 2 3 7 2 7 2" xfId="33030"/>
    <cellStyle name="Notas 2 3 7 2 8" xfId="33031"/>
    <cellStyle name="Notas 2 3 7 2 8 2" xfId="33032"/>
    <cellStyle name="Notas 2 3 7 2 9" xfId="33033"/>
    <cellStyle name="Notas 2 3 7 2 9 2" xfId="33034"/>
    <cellStyle name="Notas 2 3 7 3" xfId="33035"/>
    <cellStyle name="Notas 2 3 7 3 10" xfId="33036"/>
    <cellStyle name="Notas 2 3 7 3 10 2" xfId="33037"/>
    <cellStyle name="Notas 2 3 7 3 11" xfId="33038"/>
    <cellStyle name="Notas 2 3 7 3 2" xfId="33039"/>
    <cellStyle name="Notas 2 3 7 3 2 2" xfId="33040"/>
    <cellStyle name="Notas 2 3 7 3 3" xfId="33041"/>
    <cellStyle name="Notas 2 3 7 3 3 2" xfId="33042"/>
    <cellStyle name="Notas 2 3 7 3 4" xfId="33043"/>
    <cellStyle name="Notas 2 3 7 3 4 2" xfId="33044"/>
    <cellStyle name="Notas 2 3 7 3 5" xfId="33045"/>
    <cellStyle name="Notas 2 3 7 3 5 2" xfId="33046"/>
    <cellStyle name="Notas 2 3 7 3 6" xfId="33047"/>
    <cellStyle name="Notas 2 3 7 3 6 2" xfId="33048"/>
    <cellStyle name="Notas 2 3 7 3 7" xfId="33049"/>
    <cellStyle name="Notas 2 3 7 3 7 2" xfId="33050"/>
    <cellStyle name="Notas 2 3 7 3 8" xfId="33051"/>
    <cellStyle name="Notas 2 3 7 3 8 2" xfId="33052"/>
    <cellStyle name="Notas 2 3 7 3 9" xfId="33053"/>
    <cellStyle name="Notas 2 3 7 3 9 2" xfId="33054"/>
    <cellStyle name="Notas 2 3 7 4" xfId="33055"/>
    <cellStyle name="Notas 2 3 7 4 2" xfId="33056"/>
    <cellStyle name="Notas 2 3 7 5" xfId="33057"/>
    <cellStyle name="Notas 2 3 7 5 2" xfId="33058"/>
    <cellStyle name="Notas 2 3 7 6" xfId="33059"/>
    <cellStyle name="Notas 2 3 7 6 2" xfId="33060"/>
    <cellStyle name="Notas 2 3 7 7" xfId="33061"/>
    <cellStyle name="Notas 2 3 7 7 2" xfId="33062"/>
    <cellStyle name="Notas 2 3 7 8" xfId="33063"/>
    <cellStyle name="Notas 2 3 7 8 2" xfId="33064"/>
    <cellStyle name="Notas 2 3 7 9" xfId="33065"/>
    <cellStyle name="Notas 2 3 7 9 2" xfId="33066"/>
    <cellStyle name="Notas 2 3 8" xfId="33067"/>
    <cellStyle name="Notas 2 3 8 2" xfId="33068"/>
    <cellStyle name="Notas 2 3 9" xfId="33069"/>
    <cellStyle name="Notas 2 3 9 2" xfId="33070"/>
    <cellStyle name="Notas 2 4" xfId="33071"/>
    <cellStyle name="Notas 2 4 10" xfId="33072"/>
    <cellStyle name="Notas 2 4 10 2" xfId="33073"/>
    <cellStyle name="Notas 2 4 11" xfId="33074"/>
    <cellStyle name="Notas 2 4 11 2" xfId="33075"/>
    <cellStyle name="Notas 2 4 12" xfId="33076"/>
    <cellStyle name="Notas 2 4 12 2" xfId="33077"/>
    <cellStyle name="Notas 2 4 13" xfId="33078"/>
    <cellStyle name="Notas 2 4 13 2" xfId="33079"/>
    <cellStyle name="Notas 2 4 14" xfId="33080"/>
    <cellStyle name="Notas 2 4 14 2" xfId="33081"/>
    <cellStyle name="Notas 2 4 15" xfId="33082"/>
    <cellStyle name="Notas 2 4 16" xfId="33083"/>
    <cellStyle name="Notas 2 4 2" xfId="33084"/>
    <cellStyle name="Notas 2 4 2 10" xfId="33085"/>
    <cellStyle name="Notas 2 4 2 10 2" xfId="33086"/>
    <cellStyle name="Notas 2 4 2 11" xfId="33087"/>
    <cellStyle name="Notas 2 4 2 11 2" xfId="33088"/>
    <cellStyle name="Notas 2 4 2 12" xfId="33089"/>
    <cellStyle name="Notas 2 4 2 12 2" xfId="33090"/>
    <cellStyle name="Notas 2 4 2 13" xfId="33091"/>
    <cellStyle name="Notas 2 4 2 2" xfId="33092"/>
    <cellStyle name="Notas 2 4 2 2 10" xfId="33093"/>
    <cellStyle name="Notas 2 4 2 2 10 2" xfId="33094"/>
    <cellStyle name="Notas 2 4 2 2 11" xfId="33095"/>
    <cellStyle name="Notas 2 4 2 2 2" xfId="33096"/>
    <cellStyle name="Notas 2 4 2 2 2 2" xfId="33097"/>
    <cellStyle name="Notas 2 4 2 2 3" xfId="33098"/>
    <cellStyle name="Notas 2 4 2 2 3 2" xfId="33099"/>
    <cellStyle name="Notas 2 4 2 2 4" xfId="33100"/>
    <cellStyle name="Notas 2 4 2 2 4 2" xfId="33101"/>
    <cellStyle name="Notas 2 4 2 2 5" xfId="33102"/>
    <cellStyle name="Notas 2 4 2 2 5 2" xfId="33103"/>
    <cellStyle name="Notas 2 4 2 2 6" xfId="33104"/>
    <cellStyle name="Notas 2 4 2 2 6 2" xfId="33105"/>
    <cellStyle name="Notas 2 4 2 2 7" xfId="33106"/>
    <cellStyle name="Notas 2 4 2 2 7 2" xfId="33107"/>
    <cellStyle name="Notas 2 4 2 2 8" xfId="33108"/>
    <cellStyle name="Notas 2 4 2 2 8 2" xfId="33109"/>
    <cellStyle name="Notas 2 4 2 2 9" xfId="33110"/>
    <cellStyle name="Notas 2 4 2 2 9 2" xfId="33111"/>
    <cellStyle name="Notas 2 4 2 3" xfId="33112"/>
    <cellStyle name="Notas 2 4 2 3 10" xfId="33113"/>
    <cellStyle name="Notas 2 4 2 3 10 2" xfId="33114"/>
    <cellStyle name="Notas 2 4 2 3 11" xfId="33115"/>
    <cellStyle name="Notas 2 4 2 3 2" xfId="33116"/>
    <cellStyle name="Notas 2 4 2 3 2 2" xfId="33117"/>
    <cellStyle name="Notas 2 4 2 3 3" xfId="33118"/>
    <cellStyle name="Notas 2 4 2 3 3 2" xfId="33119"/>
    <cellStyle name="Notas 2 4 2 3 4" xfId="33120"/>
    <cellStyle name="Notas 2 4 2 3 4 2" xfId="33121"/>
    <cellStyle name="Notas 2 4 2 3 5" xfId="33122"/>
    <cellStyle name="Notas 2 4 2 3 5 2" xfId="33123"/>
    <cellStyle name="Notas 2 4 2 3 6" xfId="33124"/>
    <cellStyle name="Notas 2 4 2 3 6 2" xfId="33125"/>
    <cellStyle name="Notas 2 4 2 3 7" xfId="33126"/>
    <cellStyle name="Notas 2 4 2 3 7 2" xfId="33127"/>
    <cellStyle name="Notas 2 4 2 3 8" xfId="33128"/>
    <cellStyle name="Notas 2 4 2 3 8 2" xfId="33129"/>
    <cellStyle name="Notas 2 4 2 3 9" xfId="33130"/>
    <cellStyle name="Notas 2 4 2 3 9 2" xfId="33131"/>
    <cellStyle name="Notas 2 4 2 4" xfId="33132"/>
    <cellStyle name="Notas 2 4 2 4 2" xfId="33133"/>
    <cellStyle name="Notas 2 4 2 5" xfId="33134"/>
    <cellStyle name="Notas 2 4 2 5 2" xfId="33135"/>
    <cellStyle name="Notas 2 4 2 6" xfId="33136"/>
    <cellStyle name="Notas 2 4 2 6 2" xfId="33137"/>
    <cellStyle name="Notas 2 4 2 7" xfId="33138"/>
    <cellStyle name="Notas 2 4 2 7 2" xfId="33139"/>
    <cellStyle name="Notas 2 4 2 8" xfId="33140"/>
    <cellStyle name="Notas 2 4 2 8 2" xfId="33141"/>
    <cellStyle name="Notas 2 4 2 9" xfId="33142"/>
    <cellStyle name="Notas 2 4 2 9 2" xfId="33143"/>
    <cellStyle name="Notas 2 4 3" xfId="33144"/>
    <cellStyle name="Notas 2 4 3 10" xfId="33145"/>
    <cellStyle name="Notas 2 4 3 10 2" xfId="33146"/>
    <cellStyle name="Notas 2 4 3 11" xfId="33147"/>
    <cellStyle name="Notas 2 4 3 11 2" xfId="33148"/>
    <cellStyle name="Notas 2 4 3 12" xfId="33149"/>
    <cellStyle name="Notas 2 4 3 12 2" xfId="33150"/>
    <cellStyle name="Notas 2 4 3 13" xfId="33151"/>
    <cellStyle name="Notas 2 4 3 2" xfId="33152"/>
    <cellStyle name="Notas 2 4 3 2 10" xfId="33153"/>
    <cellStyle name="Notas 2 4 3 2 10 2" xfId="33154"/>
    <cellStyle name="Notas 2 4 3 2 11" xfId="33155"/>
    <cellStyle name="Notas 2 4 3 2 2" xfId="33156"/>
    <cellStyle name="Notas 2 4 3 2 2 2" xfId="33157"/>
    <cellStyle name="Notas 2 4 3 2 3" xfId="33158"/>
    <cellStyle name="Notas 2 4 3 2 3 2" xfId="33159"/>
    <cellStyle name="Notas 2 4 3 2 4" xfId="33160"/>
    <cellStyle name="Notas 2 4 3 2 4 2" xfId="33161"/>
    <cellStyle name="Notas 2 4 3 2 5" xfId="33162"/>
    <cellStyle name="Notas 2 4 3 2 5 2" xfId="33163"/>
    <cellStyle name="Notas 2 4 3 2 6" xfId="33164"/>
    <cellStyle name="Notas 2 4 3 2 6 2" xfId="33165"/>
    <cellStyle name="Notas 2 4 3 2 7" xfId="33166"/>
    <cellStyle name="Notas 2 4 3 2 7 2" xfId="33167"/>
    <cellStyle name="Notas 2 4 3 2 8" xfId="33168"/>
    <cellStyle name="Notas 2 4 3 2 8 2" xfId="33169"/>
    <cellStyle name="Notas 2 4 3 2 9" xfId="33170"/>
    <cellStyle name="Notas 2 4 3 2 9 2" xfId="33171"/>
    <cellStyle name="Notas 2 4 3 3" xfId="33172"/>
    <cellStyle name="Notas 2 4 3 3 10" xfId="33173"/>
    <cellStyle name="Notas 2 4 3 3 10 2" xfId="33174"/>
    <cellStyle name="Notas 2 4 3 3 11" xfId="33175"/>
    <cellStyle name="Notas 2 4 3 3 2" xfId="33176"/>
    <cellStyle name="Notas 2 4 3 3 2 2" xfId="33177"/>
    <cellStyle name="Notas 2 4 3 3 3" xfId="33178"/>
    <cellStyle name="Notas 2 4 3 3 3 2" xfId="33179"/>
    <cellStyle name="Notas 2 4 3 3 4" xfId="33180"/>
    <cellStyle name="Notas 2 4 3 3 4 2" xfId="33181"/>
    <cellStyle name="Notas 2 4 3 3 5" xfId="33182"/>
    <cellStyle name="Notas 2 4 3 3 5 2" xfId="33183"/>
    <cellStyle name="Notas 2 4 3 3 6" xfId="33184"/>
    <cellStyle name="Notas 2 4 3 3 6 2" xfId="33185"/>
    <cellStyle name="Notas 2 4 3 3 7" xfId="33186"/>
    <cellStyle name="Notas 2 4 3 3 7 2" xfId="33187"/>
    <cellStyle name="Notas 2 4 3 3 8" xfId="33188"/>
    <cellStyle name="Notas 2 4 3 3 8 2" xfId="33189"/>
    <cellStyle name="Notas 2 4 3 3 9" xfId="33190"/>
    <cellStyle name="Notas 2 4 3 3 9 2" xfId="33191"/>
    <cellStyle name="Notas 2 4 3 4" xfId="33192"/>
    <cellStyle name="Notas 2 4 3 4 2" xfId="33193"/>
    <cellStyle name="Notas 2 4 3 5" xfId="33194"/>
    <cellStyle name="Notas 2 4 3 5 2" xfId="33195"/>
    <cellStyle name="Notas 2 4 3 6" xfId="33196"/>
    <cellStyle name="Notas 2 4 3 6 2" xfId="33197"/>
    <cellStyle name="Notas 2 4 3 7" xfId="33198"/>
    <cellStyle name="Notas 2 4 3 7 2" xfId="33199"/>
    <cellStyle name="Notas 2 4 3 8" xfId="33200"/>
    <cellStyle name="Notas 2 4 3 8 2" xfId="33201"/>
    <cellStyle name="Notas 2 4 3 9" xfId="33202"/>
    <cellStyle name="Notas 2 4 3 9 2" xfId="33203"/>
    <cellStyle name="Notas 2 4 4" xfId="33204"/>
    <cellStyle name="Notas 2 4 4 10" xfId="33205"/>
    <cellStyle name="Notas 2 4 4 10 2" xfId="33206"/>
    <cellStyle name="Notas 2 4 4 11" xfId="33207"/>
    <cellStyle name="Notas 2 4 4 2" xfId="33208"/>
    <cellStyle name="Notas 2 4 4 2 2" xfId="33209"/>
    <cellStyle name="Notas 2 4 4 3" xfId="33210"/>
    <cellStyle name="Notas 2 4 4 3 2" xfId="33211"/>
    <cellStyle name="Notas 2 4 4 4" xfId="33212"/>
    <cellStyle name="Notas 2 4 4 4 2" xfId="33213"/>
    <cellStyle name="Notas 2 4 4 5" xfId="33214"/>
    <cellStyle name="Notas 2 4 4 5 2" xfId="33215"/>
    <cellStyle name="Notas 2 4 4 6" xfId="33216"/>
    <cellStyle name="Notas 2 4 4 6 2" xfId="33217"/>
    <cellStyle name="Notas 2 4 4 7" xfId="33218"/>
    <cellStyle name="Notas 2 4 4 7 2" xfId="33219"/>
    <cellStyle name="Notas 2 4 4 8" xfId="33220"/>
    <cellStyle name="Notas 2 4 4 8 2" xfId="33221"/>
    <cellStyle name="Notas 2 4 4 9" xfId="33222"/>
    <cellStyle name="Notas 2 4 4 9 2" xfId="33223"/>
    <cellStyle name="Notas 2 4 5" xfId="33224"/>
    <cellStyle name="Notas 2 4 5 10" xfId="33225"/>
    <cellStyle name="Notas 2 4 5 10 2" xfId="33226"/>
    <cellStyle name="Notas 2 4 5 11" xfId="33227"/>
    <cellStyle name="Notas 2 4 5 2" xfId="33228"/>
    <cellStyle name="Notas 2 4 5 2 2" xfId="33229"/>
    <cellStyle name="Notas 2 4 5 3" xfId="33230"/>
    <cellStyle name="Notas 2 4 5 3 2" xfId="33231"/>
    <cellStyle name="Notas 2 4 5 4" xfId="33232"/>
    <cellStyle name="Notas 2 4 5 4 2" xfId="33233"/>
    <cellStyle name="Notas 2 4 5 5" xfId="33234"/>
    <cellStyle name="Notas 2 4 5 5 2" xfId="33235"/>
    <cellStyle name="Notas 2 4 5 6" xfId="33236"/>
    <cellStyle name="Notas 2 4 5 6 2" xfId="33237"/>
    <cellStyle name="Notas 2 4 5 7" xfId="33238"/>
    <cellStyle name="Notas 2 4 5 7 2" xfId="33239"/>
    <cellStyle name="Notas 2 4 5 8" xfId="33240"/>
    <cellStyle name="Notas 2 4 5 8 2" xfId="33241"/>
    <cellStyle name="Notas 2 4 5 9" xfId="33242"/>
    <cellStyle name="Notas 2 4 5 9 2" xfId="33243"/>
    <cellStyle name="Notas 2 4 6" xfId="33244"/>
    <cellStyle name="Notas 2 4 6 2" xfId="33245"/>
    <cellStyle name="Notas 2 4 7" xfId="33246"/>
    <cellStyle name="Notas 2 4 7 2" xfId="33247"/>
    <cellStyle name="Notas 2 4 8" xfId="33248"/>
    <cellStyle name="Notas 2 4 8 2" xfId="33249"/>
    <cellStyle name="Notas 2 4 9" xfId="33250"/>
    <cellStyle name="Notas 2 4 9 2" xfId="33251"/>
    <cellStyle name="Notas 2 5" xfId="33252"/>
    <cellStyle name="Notas 2 5 10" xfId="33253"/>
    <cellStyle name="Notas 2 5 10 2" xfId="33254"/>
    <cellStyle name="Notas 2 5 11" xfId="33255"/>
    <cellStyle name="Notas 2 5 11 2" xfId="33256"/>
    <cellStyle name="Notas 2 5 12" xfId="33257"/>
    <cellStyle name="Notas 2 5 12 2" xfId="33258"/>
    <cellStyle name="Notas 2 5 13" xfId="33259"/>
    <cellStyle name="Notas 2 5 13 2" xfId="33260"/>
    <cellStyle name="Notas 2 5 14" xfId="33261"/>
    <cellStyle name="Notas 2 5 14 2" xfId="33262"/>
    <cellStyle name="Notas 2 5 15" xfId="33263"/>
    <cellStyle name="Notas 2 5 2" xfId="33264"/>
    <cellStyle name="Notas 2 5 2 10" xfId="33265"/>
    <cellStyle name="Notas 2 5 2 10 2" xfId="33266"/>
    <cellStyle name="Notas 2 5 2 11" xfId="33267"/>
    <cellStyle name="Notas 2 5 2 11 2" xfId="33268"/>
    <cellStyle name="Notas 2 5 2 12" xfId="33269"/>
    <cellStyle name="Notas 2 5 2 12 2" xfId="33270"/>
    <cellStyle name="Notas 2 5 2 13" xfId="33271"/>
    <cellStyle name="Notas 2 5 2 2" xfId="33272"/>
    <cellStyle name="Notas 2 5 2 2 10" xfId="33273"/>
    <cellStyle name="Notas 2 5 2 2 10 2" xfId="33274"/>
    <cellStyle name="Notas 2 5 2 2 11" xfId="33275"/>
    <cellStyle name="Notas 2 5 2 2 2" xfId="33276"/>
    <cellStyle name="Notas 2 5 2 2 2 2" xfId="33277"/>
    <cellStyle name="Notas 2 5 2 2 3" xfId="33278"/>
    <cellStyle name="Notas 2 5 2 2 3 2" xfId="33279"/>
    <cellStyle name="Notas 2 5 2 2 4" xfId="33280"/>
    <cellStyle name="Notas 2 5 2 2 4 2" xfId="33281"/>
    <cellStyle name="Notas 2 5 2 2 5" xfId="33282"/>
    <cellStyle name="Notas 2 5 2 2 5 2" xfId="33283"/>
    <cellStyle name="Notas 2 5 2 2 6" xfId="33284"/>
    <cellStyle name="Notas 2 5 2 2 6 2" xfId="33285"/>
    <cellStyle name="Notas 2 5 2 2 7" xfId="33286"/>
    <cellStyle name="Notas 2 5 2 2 7 2" xfId="33287"/>
    <cellStyle name="Notas 2 5 2 2 8" xfId="33288"/>
    <cellStyle name="Notas 2 5 2 2 8 2" xfId="33289"/>
    <cellStyle name="Notas 2 5 2 2 9" xfId="33290"/>
    <cellStyle name="Notas 2 5 2 2 9 2" xfId="33291"/>
    <cellStyle name="Notas 2 5 2 3" xfId="33292"/>
    <cellStyle name="Notas 2 5 2 3 10" xfId="33293"/>
    <cellStyle name="Notas 2 5 2 3 10 2" xfId="33294"/>
    <cellStyle name="Notas 2 5 2 3 11" xfId="33295"/>
    <cellStyle name="Notas 2 5 2 3 2" xfId="33296"/>
    <cellStyle name="Notas 2 5 2 3 2 2" xfId="33297"/>
    <cellStyle name="Notas 2 5 2 3 3" xfId="33298"/>
    <cellStyle name="Notas 2 5 2 3 3 2" xfId="33299"/>
    <cellStyle name="Notas 2 5 2 3 4" xfId="33300"/>
    <cellStyle name="Notas 2 5 2 3 4 2" xfId="33301"/>
    <cellStyle name="Notas 2 5 2 3 5" xfId="33302"/>
    <cellStyle name="Notas 2 5 2 3 5 2" xfId="33303"/>
    <cellStyle name="Notas 2 5 2 3 6" xfId="33304"/>
    <cellStyle name="Notas 2 5 2 3 6 2" xfId="33305"/>
    <cellStyle name="Notas 2 5 2 3 7" xfId="33306"/>
    <cellStyle name="Notas 2 5 2 3 7 2" xfId="33307"/>
    <cellStyle name="Notas 2 5 2 3 8" xfId="33308"/>
    <cellStyle name="Notas 2 5 2 3 8 2" xfId="33309"/>
    <cellStyle name="Notas 2 5 2 3 9" xfId="33310"/>
    <cellStyle name="Notas 2 5 2 3 9 2" xfId="33311"/>
    <cellStyle name="Notas 2 5 2 4" xfId="33312"/>
    <cellStyle name="Notas 2 5 2 4 2" xfId="33313"/>
    <cellStyle name="Notas 2 5 2 5" xfId="33314"/>
    <cellStyle name="Notas 2 5 2 5 2" xfId="33315"/>
    <cellStyle name="Notas 2 5 2 6" xfId="33316"/>
    <cellStyle name="Notas 2 5 2 6 2" xfId="33317"/>
    <cellStyle name="Notas 2 5 2 7" xfId="33318"/>
    <cellStyle name="Notas 2 5 2 7 2" xfId="33319"/>
    <cellStyle name="Notas 2 5 2 8" xfId="33320"/>
    <cellStyle name="Notas 2 5 2 8 2" xfId="33321"/>
    <cellStyle name="Notas 2 5 2 9" xfId="33322"/>
    <cellStyle name="Notas 2 5 2 9 2" xfId="33323"/>
    <cellStyle name="Notas 2 5 3" xfId="33324"/>
    <cellStyle name="Notas 2 5 3 10" xfId="33325"/>
    <cellStyle name="Notas 2 5 3 10 2" xfId="33326"/>
    <cellStyle name="Notas 2 5 3 11" xfId="33327"/>
    <cellStyle name="Notas 2 5 3 11 2" xfId="33328"/>
    <cellStyle name="Notas 2 5 3 12" xfId="33329"/>
    <cellStyle name="Notas 2 5 3 12 2" xfId="33330"/>
    <cellStyle name="Notas 2 5 3 13" xfId="33331"/>
    <cellStyle name="Notas 2 5 3 2" xfId="33332"/>
    <cellStyle name="Notas 2 5 3 2 10" xfId="33333"/>
    <cellStyle name="Notas 2 5 3 2 10 2" xfId="33334"/>
    <cellStyle name="Notas 2 5 3 2 11" xfId="33335"/>
    <cellStyle name="Notas 2 5 3 2 2" xfId="33336"/>
    <cellStyle name="Notas 2 5 3 2 2 2" xfId="33337"/>
    <cellStyle name="Notas 2 5 3 2 3" xfId="33338"/>
    <cellStyle name="Notas 2 5 3 2 3 2" xfId="33339"/>
    <cellStyle name="Notas 2 5 3 2 4" xfId="33340"/>
    <cellStyle name="Notas 2 5 3 2 4 2" xfId="33341"/>
    <cellStyle name="Notas 2 5 3 2 5" xfId="33342"/>
    <cellStyle name="Notas 2 5 3 2 5 2" xfId="33343"/>
    <cellStyle name="Notas 2 5 3 2 6" xfId="33344"/>
    <cellStyle name="Notas 2 5 3 2 6 2" xfId="33345"/>
    <cellStyle name="Notas 2 5 3 2 7" xfId="33346"/>
    <cellStyle name="Notas 2 5 3 2 7 2" xfId="33347"/>
    <cellStyle name="Notas 2 5 3 2 8" xfId="33348"/>
    <cellStyle name="Notas 2 5 3 2 8 2" xfId="33349"/>
    <cellStyle name="Notas 2 5 3 2 9" xfId="33350"/>
    <cellStyle name="Notas 2 5 3 2 9 2" xfId="33351"/>
    <cellStyle name="Notas 2 5 3 3" xfId="33352"/>
    <cellStyle name="Notas 2 5 3 3 10" xfId="33353"/>
    <cellStyle name="Notas 2 5 3 3 10 2" xfId="33354"/>
    <cellStyle name="Notas 2 5 3 3 11" xfId="33355"/>
    <cellStyle name="Notas 2 5 3 3 2" xfId="33356"/>
    <cellStyle name="Notas 2 5 3 3 2 2" xfId="33357"/>
    <cellStyle name="Notas 2 5 3 3 3" xfId="33358"/>
    <cellStyle name="Notas 2 5 3 3 3 2" xfId="33359"/>
    <cellStyle name="Notas 2 5 3 3 4" xfId="33360"/>
    <cellStyle name="Notas 2 5 3 3 4 2" xfId="33361"/>
    <cellStyle name="Notas 2 5 3 3 5" xfId="33362"/>
    <cellStyle name="Notas 2 5 3 3 5 2" xfId="33363"/>
    <cellStyle name="Notas 2 5 3 3 6" xfId="33364"/>
    <cellStyle name="Notas 2 5 3 3 6 2" xfId="33365"/>
    <cellStyle name="Notas 2 5 3 3 7" xfId="33366"/>
    <cellStyle name="Notas 2 5 3 3 7 2" xfId="33367"/>
    <cellStyle name="Notas 2 5 3 3 8" xfId="33368"/>
    <cellStyle name="Notas 2 5 3 3 8 2" xfId="33369"/>
    <cellStyle name="Notas 2 5 3 3 9" xfId="33370"/>
    <cellStyle name="Notas 2 5 3 3 9 2" xfId="33371"/>
    <cellStyle name="Notas 2 5 3 4" xfId="33372"/>
    <cellStyle name="Notas 2 5 3 4 2" xfId="33373"/>
    <cellStyle name="Notas 2 5 3 5" xfId="33374"/>
    <cellStyle name="Notas 2 5 3 5 2" xfId="33375"/>
    <cellStyle name="Notas 2 5 3 6" xfId="33376"/>
    <cellStyle name="Notas 2 5 3 6 2" xfId="33377"/>
    <cellStyle name="Notas 2 5 3 7" xfId="33378"/>
    <cellStyle name="Notas 2 5 3 7 2" xfId="33379"/>
    <cellStyle name="Notas 2 5 3 8" xfId="33380"/>
    <cellStyle name="Notas 2 5 3 8 2" xfId="33381"/>
    <cellStyle name="Notas 2 5 3 9" xfId="33382"/>
    <cellStyle name="Notas 2 5 3 9 2" xfId="33383"/>
    <cellStyle name="Notas 2 5 4" xfId="33384"/>
    <cellStyle name="Notas 2 5 4 10" xfId="33385"/>
    <cellStyle name="Notas 2 5 4 10 2" xfId="33386"/>
    <cellStyle name="Notas 2 5 4 11" xfId="33387"/>
    <cellStyle name="Notas 2 5 4 2" xfId="33388"/>
    <cellStyle name="Notas 2 5 4 2 2" xfId="33389"/>
    <cellStyle name="Notas 2 5 4 3" xfId="33390"/>
    <cellStyle name="Notas 2 5 4 3 2" xfId="33391"/>
    <cellStyle name="Notas 2 5 4 4" xfId="33392"/>
    <cellStyle name="Notas 2 5 4 4 2" xfId="33393"/>
    <cellStyle name="Notas 2 5 4 5" xfId="33394"/>
    <cellStyle name="Notas 2 5 4 5 2" xfId="33395"/>
    <cellStyle name="Notas 2 5 4 6" xfId="33396"/>
    <cellStyle name="Notas 2 5 4 6 2" xfId="33397"/>
    <cellStyle name="Notas 2 5 4 7" xfId="33398"/>
    <cellStyle name="Notas 2 5 4 7 2" xfId="33399"/>
    <cellStyle name="Notas 2 5 4 8" xfId="33400"/>
    <cellStyle name="Notas 2 5 4 8 2" xfId="33401"/>
    <cellStyle name="Notas 2 5 4 9" xfId="33402"/>
    <cellStyle name="Notas 2 5 4 9 2" xfId="33403"/>
    <cellStyle name="Notas 2 5 5" xfId="33404"/>
    <cellStyle name="Notas 2 5 5 10" xfId="33405"/>
    <cellStyle name="Notas 2 5 5 10 2" xfId="33406"/>
    <cellStyle name="Notas 2 5 5 11" xfId="33407"/>
    <cellStyle name="Notas 2 5 5 2" xfId="33408"/>
    <cellStyle name="Notas 2 5 5 2 2" xfId="33409"/>
    <cellStyle name="Notas 2 5 5 3" xfId="33410"/>
    <cellStyle name="Notas 2 5 5 3 2" xfId="33411"/>
    <cellStyle name="Notas 2 5 5 4" xfId="33412"/>
    <cellStyle name="Notas 2 5 5 4 2" xfId="33413"/>
    <cellStyle name="Notas 2 5 5 5" xfId="33414"/>
    <cellStyle name="Notas 2 5 5 5 2" xfId="33415"/>
    <cellStyle name="Notas 2 5 5 6" xfId="33416"/>
    <cellStyle name="Notas 2 5 5 6 2" xfId="33417"/>
    <cellStyle name="Notas 2 5 5 7" xfId="33418"/>
    <cellStyle name="Notas 2 5 5 7 2" xfId="33419"/>
    <cellStyle name="Notas 2 5 5 8" xfId="33420"/>
    <cellStyle name="Notas 2 5 5 8 2" xfId="33421"/>
    <cellStyle name="Notas 2 5 5 9" xfId="33422"/>
    <cellStyle name="Notas 2 5 5 9 2" xfId="33423"/>
    <cellStyle name="Notas 2 5 6" xfId="33424"/>
    <cellStyle name="Notas 2 5 6 2" xfId="33425"/>
    <cellStyle name="Notas 2 5 7" xfId="33426"/>
    <cellStyle name="Notas 2 5 7 2" xfId="33427"/>
    <cellStyle name="Notas 2 5 8" xfId="33428"/>
    <cellStyle name="Notas 2 5 8 2" xfId="33429"/>
    <cellStyle name="Notas 2 5 9" xfId="33430"/>
    <cellStyle name="Notas 2 5 9 2" xfId="33431"/>
    <cellStyle name="Notas 2 6" xfId="33432"/>
    <cellStyle name="Notas 2 6 10" xfId="33433"/>
    <cellStyle name="Notas 2 6 10 2" xfId="33434"/>
    <cellStyle name="Notas 2 6 11" xfId="33435"/>
    <cellStyle name="Notas 2 6 11 2" xfId="33436"/>
    <cellStyle name="Notas 2 6 12" xfId="33437"/>
    <cellStyle name="Notas 2 6 12 2" xfId="33438"/>
    <cellStyle name="Notas 2 6 13" xfId="33439"/>
    <cellStyle name="Notas 2 6 13 2" xfId="33440"/>
    <cellStyle name="Notas 2 6 14" xfId="33441"/>
    <cellStyle name="Notas 2 6 14 2" xfId="33442"/>
    <cellStyle name="Notas 2 6 15" xfId="33443"/>
    <cellStyle name="Notas 2 6 2" xfId="33444"/>
    <cellStyle name="Notas 2 6 2 10" xfId="33445"/>
    <cellStyle name="Notas 2 6 2 10 2" xfId="33446"/>
    <cellStyle name="Notas 2 6 2 11" xfId="33447"/>
    <cellStyle name="Notas 2 6 2 11 2" xfId="33448"/>
    <cellStyle name="Notas 2 6 2 12" xfId="33449"/>
    <cellStyle name="Notas 2 6 2 12 2" xfId="33450"/>
    <cellStyle name="Notas 2 6 2 13" xfId="33451"/>
    <cellStyle name="Notas 2 6 2 2" xfId="33452"/>
    <cellStyle name="Notas 2 6 2 2 10" xfId="33453"/>
    <cellStyle name="Notas 2 6 2 2 10 2" xfId="33454"/>
    <cellStyle name="Notas 2 6 2 2 11" xfId="33455"/>
    <cellStyle name="Notas 2 6 2 2 2" xfId="33456"/>
    <cellStyle name="Notas 2 6 2 2 2 2" xfId="33457"/>
    <cellStyle name="Notas 2 6 2 2 3" xfId="33458"/>
    <cellStyle name="Notas 2 6 2 2 3 2" xfId="33459"/>
    <cellStyle name="Notas 2 6 2 2 4" xfId="33460"/>
    <cellStyle name="Notas 2 6 2 2 4 2" xfId="33461"/>
    <cellStyle name="Notas 2 6 2 2 5" xfId="33462"/>
    <cellStyle name="Notas 2 6 2 2 5 2" xfId="33463"/>
    <cellStyle name="Notas 2 6 2 2 6" xfId="33464"/>
    <cellStyle name="Notas 2 6 2 2 6 2" xfId="33465"/>
    <cellStyle name="Notas 2 6 2 2 7" xfId="33466"/>
    <cellStyle name="Notas 2 6 2 2 7 2" xfId="33467"/>
    <cellStyle name="Notas 2 6 2 2 8" xfId="33468"/>
    <cellStyle name="Notas 2 6 2 2 8 2" xfId="33469"/>
    <cellStyle name="Notas 2 6 2 2 9" xfId="33470"/>
    <cellStyle name="Notas 2 6 2 2 9 2" xfId="33471"/>
    <cellStyle name="Notas 2 6 2 3" xfId="33472"/>
    <cellStyle name="Notas 2 6 2 3 10" xfId="33473"/>
    <cellStyle name="Notas 2 6 2 3 10 2" xfId="33474"/>
    <cellStyle name="Notas 2 6 2 3 11" xfId="33475"/>
    <cellStyle name="Notas 2 6 2 3 2" xfId="33476"/>
    <cellStyle name="Notas 2 6 2 3 2 2" xfId="33477"/>
    <cellStyle name="Notas 2 6 2 3 3" xfId="33478"/>
    <cellStyle name="Notas 2 6 2 3 3 2" xfId="33479"/>
    <cellStyle name="Notas 2 6 2 3 4" xfId="33480"/>
    <cellStyle name="Notas 2 6 2 3 4 2" xfId="33481"/>
    <cellStyle name="Notas 2 6 2 3 5" xfId="33482"/>
    <cellStyle name="Notas 2 6 2 3 5 2" xfId="33483"/>
    <cellStyle name="Notas 2 6 2 3 6" xfId="33484"/>
    <cellStyle name="Notas 2 6 2 3 6 2" xfId="33485"/>
    <cellStyle name="Notas 2 6 2 3 7" xfId="33486"/>
    <cellStyle name="Notas 2 6 2 3 7 2" xfId="33487"/>
    <cellStyle name="Notas 2 6 2 3 8" xfId="33488"/>
    <cellStyle name="Notas 2 6 2 3 8 2" xfId="33489"/>
    <cellStyle name="Notas 2 6 2 3 9" xfId="33490"/>
    <cellStyle name="Notas 2 6 2 3 9 2" xfId="33491"/>
    <cellStyle name="Notas 2 6 2 4" xfId="33492"/>
    <cellStyle name="Notas 2 6 2 4 2" xfId="33493"/>
    <cellStyle name="Notas 2 6 2 5" xfId="33494"/>
    <cellStyle name="Notas 2 6 2 5 2" xfId="33495"/>
    <cellStyle name="Notas 2 6 2 6" xfId="33496"/>
    <cellStyle name="Notas 2 6 2 6 2" xfId="33497"/>
    <cellStyle name="Notas 2 6 2 7" xfId="33498"/>
    <cellStyle name="Notas 2 6 2 7 2" xfId="33499"/>
    <cellStyle name="Notas 2 6 2 8" xfId="33500"/>
    <cellStyle name="Notas 2 6 2 8 2" xfId="33501"/>
    <cellStyle name="Notas 2 6 2 9" xfId="33502"/>
    <cellStyle name="Notas 2 6 2 9 2" xfId="33503"/>
    <cellStyle name="Notas 2 6 3" xfId="33504"/>
    <cellStyle name="Notas 2 6 3 10" xfId="33505"/>
    <cellStyle name="Notas 2 6 3 10 2" xfId="33506"/>
    <cellStyle name="Notas 2 6 3 11" xfId="33507"/>
    <cellStyle name="Notas 2 6 3 11 2" xfId="33508"/>
    <cellStyle name="Notas 2 6 3 12" xfId="33509"/>
    <cellStyle name="Notas 2 6 3 12 2" xfId="33510"/>
    <cellStyle name="Notas 2 6 3 13" xfId="33511"/>
    <cellStyle name="Notas 2 6 3 2" xfId="33512"/>
    <cellStyle name="Notas 2 6 3 2 10" xfId="33513"/>
    <cellStyle name="Notas 2 6 3 2 10 2" xfId="33514"/>
    <cellStyle name="Notas 2 6 3 2 11" xfId="33515"/>
    <cellStyle name="Notas 2 6 3 2 2" xfId="33516"/>
    <cellStyle name="Notas 2 6 3 2 2 2" xfId="33517"/>
    <cellStyle name="Notas 2 6 3 2 3" xfId="33518"/>
    <cellStyle name="Notas 2 6 3 2 3 2" xfId="33519"/>
    <cellStyle name="Notas 2 6 3 2 4" xfId="33520"/>
    <cellStyle name="Notas 2 6 3 2 4 2" xfId="33521"/>
    <cellStyle name="Notas 2 6 3 2 5" xfId="33522"/>
    <cellStyle name="Notas 2 6 3 2 5 2" xfId="33523"/>
    <cellStyle name="Notas 2 6 3 2 6" xfId="33524"/>
    <cellStyle name="Notas 2 6 3 2 6 2" xfId="33525"/>
    <cellStyle name="Notas 2 6 3 2 7" xfId="33526"/>
    <cellStyle name="Notas 2 6 3 2 7 2" xfId="33527"/>
    <cellStyle name="Notas 2 6 3 2 8" xfId="33528"/>
    <cellStyle name="Notas 2 6 3 2 8 2" xfId="33529"/>
    <cellStyle name="Notas 2 6 3 2 9" xfId="33530"/>
    <cellStyle name="Notas 2 6 3 2 9 2" xfId="33531"/>
    <cellStyle name="Notas 2 6 3 3" xfId="33532"/>
    <cellStyle name="Notas 2 6 3 3 10" xfId="33533"/>
    <cellStyle name="Notas 2 6 3 3 10 2" xfId="33534"/>
    <cellStyle name="Notas 2 6 3 3 11" xfId="33535"/>
    <cellStyle name="Notas 2 6 3 3 2" xfId="33536"/>
    <cellStyle name="Notas 2 6 3 3 2 2" xfId="33537"/>
    <cellStyle name="Notas 2 6 3 3 3" xfId="33538"/>
    <cellStyle name="Notas 2 6 3 3 3 2" xfId="33539"/>
    <cellStyle name="Notas 2 6 3 3 4" xfId="33540"/>
    <cellStyle name="Notas 2 6 3 3 4 2" xfId="33541"/>
    <cellStyle name="Notas 2 6 3 3 5" xfId="33542"/>
    <cellStyle name="Notas 2 6 3 3 5 2" xfId="33543"/>
    <cellStyle name="Notas 2 6 3 3 6" xfId="33544"/>
    <cellStyle name="Notas 2 6 3 3 6 2" xfId="33545"/>
    <cellStyle name="Notas 2 6 3 3 7" xfId="33546"/>
    <cellStyle name="Notas 2 6 3 3 7 2" xfId="33547"/>
    <cellStyle name="Notas 2 6 3 3 8" xfId="33548"/>
    <cellStyle name="Notas 2 6 3 3 8 2" xfId="33549"/>
    <cellStyle name="Notas 2 6 3 3 9" xfId="33550"/>
    <cellStyle name="Notas 2 6 3 3 9 2" xfId="33551"/>
    <cellStyle name="Notas 2 6 3 4" xfId="33552"/>
    <cellStyle name="Notas 2 6 3 4 2" xfId="33553"/>
    <cellStyle name="Notas 2 6 3 5" xfId="33554"/>
    <cellStyle name="Notas 2 6 3 5 2" xfId="33555"/>
    <cellStyle name="Notas 2 6 3 6" xfId="33556"/>
    <cellStyle name="Notas 2 6 3 6 2" xfId="33557"/>
    <cellStyle name="Notas 2 6 3 7" xfId="33558"/>
    <cellStyle name="Notas 2 6 3 7 2" xfId="33559"/>
    <cellStyle name="Notas 2 6 3 8" xfId="33560"/>
    <cellStyle name="Notas 2 6 3 8 2" xfId="33561"/>
    <cellStyle name="Notas 2 6 3 9" xfId="33562"/>
    <cellStyle name="Notas 2 6 3 9 2" xfId="33563"/>
    <cellStyle name="Notas 2 6 4" xfId="33564"/>
    <cellStyle name="Notas 2 6 4 10" xfId="33565"/>
    <cellStyle name="Notas 2 6 4 10 2" xfId="33566"/>
    <cellStyle name="Notas 2 6 4 11" xfId="33567"/>
    <cellStyle name="Notas 2 6 4 2" xfId="33568"/>
    <cellStyle name="Notas 2 6 4 2 2" xfId="33569"/>
    <cellStyle name="Notas 2 6 4 3" xfId="33570"/>
    <cellStyle name="Notas 2 6 4 3 2" xfId="33571"/>
    <cellStyle name="Notas 2 6 4 4" xfId="33572"/>
    <cellStyle name="Notas 2 6 4 4 2" xfId="33573"/>
    <cellStyle name="Notas 2 6 4 5" xfId="33574"/>
    <cellStyle name="Notas 2 6 4 5 2" xfId="33575"/>
    <cellStyle name="Notas 2 6 4 6" xfId="33576"/>
    <cellStyle name="Notas 2 6 4 6 2" xfId="33577"/>
    <cellStyle name="Notas 2 6 4 7" xfId="33578"/>
    <cellStyle name="Notas 2 6 4 7 2" xfId="33579"/>
    <cellStyle name="Notas 2 6 4 8" xfId="33580"/>
    <cellStyle name="Notas 2 6 4 8 2" xfId="33581"/>
    <cellStyle name="Notas 2 6 4 9" xfId="33582"/>
    <cellStyle name="Notas 2 6 4 9 2" xfId="33583"/>
    <cellStyle name="Notas 2 6 5" xfId="33584"/>
    <cellStyle name="Notas 2 6 5 10" xfId="33585"/>
    <cellStyle name="Notas 2 6 5 10 2" xfId="33586"/>
    <cellStyle name="Notas 2 6 5 11" xfId="33587"/>
    <cellStyle name="Notas 2 6 5 2" xfId="33588"/>
    <cellStyle name="Notas 2 6 5 2 2" xfId="33589"/>
    <cellStyle name="Notas 2 6 5 3" xfId="33590"/>
    <cellStyle name="Notas 2 6 5 3 2" xfId="33591"/>
    <cellStyle name="Notas 2 6 5 4" xfId="33592"/>
    <cellStyle name="Notas 2 6 5 4 2" xfId="33593"/>
    <cellStyle name="Notas 2 6 5 5" xfId="33594"/>
    <cellStyle name="Notas 2 6 5 5 2" xfId="33595"/>
    <cellStyle name="Notas 2 6 5 6" xfId="33596"/>
    <cellStyle name="Notas 2 6 5 6 2" xfId="33597"/>
    <cellStyle name="Notas 2 6 5 7" xfId="33598"/>
    <cellStyle name="Notas 2 6 5 7 2" xfId="33599"/>
    <cellStyle name="Notas 2 6 5 8" xfId="33600"/>
    <cellStyle name="Notas 2 6 5 8 2" xfId="33601"/>
    <cellStyle name="Notas 2 6 5 9" xfId="33602"/>
    <cellStyle name="Notas 2 6 5 9 2" xfId="33603"/>
    <cellStyle name="Notas 2 6 6" xfId="33604"/>
    <cellStyle name="Notas 2 6 6 2" xfId="33605"/>
    <cellStyle name="Notas 2 6 7" xfId="33606"/>
    <cellStyle name="Notas 2 6 7 2" xfId="33607"/>
    <cellStyle name="Notas 2 6 8" xfId="33608"/>
    <cellStyle name="Notas 2 6 8 2" xfId="33609"/>
    <cellStyle name="Notas 2 6 9" xfId="33610"/>
    <cellStyle name="Notas 2 6 9 2" xfId="33611"/>
    <cellStyle name="Notas 2 7" xfId="33612"/>
    <cellStyle name="Notas 2 7 10" xfId="33613"/>
    <cellStyle name="Notas 2 7 10 2" xfId="33614"/>
    <cellStyle name="Notas 2 7 11" xfId="33615"/>
    <cellStyle name="Notas 2 7 11 2" xfId="33616"/>
    <cellStyle name="Notas 2 7 12" xfId="33617"/>
    <cellStyle name="Notas 2 7 12 2" xfId="33618"/>
    <cellStyle name="Notas 2 7 13" xfId="33619"/>
    <cellStyle name="Notas 2 7 13 2" xfId="33620"/>
    <cellStyle name="Notas 2 7 14" xfId="33621"/>
    <cellStyle name="Notas 2 7 14 2" xfId="33622"/>
    <cellStyle name="Notas 2 7 15" xfId="33623"/>
    <cellStyle name="Notas 2 7 2" xfId="33624"/>
    <cellStyle name="Notas 2 7 2 10" xfId="33625"/>
    <cellStyle name="Notas 2 7 2 10 2" xfId="33626"/>
    <cellStyle name="Notas 2 7 2 11" xfId="33627"/>
    <cellStyle name="Notas 2 7 2 11 2" xfId="33628"/>
    <cellStyle name="Notas 2 7 2 12" xfId="33629"/>
    <cellStyle name="Notas 2 7 2 12 2" xfId="33630"/>
    <cellStyle name="Notas 2 7 2 13" xfId="33631"/>
    <cellStyle name="Notas 2 7 2 2" xfId="33632"/>
    <cellStyle name="Notas 2 7 2 2 10" xfId="33633"/>
    <cellStyle name="Notas 2 7 2 2 10 2" xfId="33634"/>
    <cellStyle name="Notas 2 7 2 2 11" xfId="33635"/>
    <cellStyle name="Notas 2 7 2 2 2" xfId="33636"/>
    <cellStyle name="Notas 2 7 2 2 2 2" xfId="33637"/>
    <cellStyle name="Notas 2 7 2 2 3" xfId="33638"/>
    <cellStyle name="Notas 2 7 2 2 3 2" xfId="33639"/>
    <cellStyle name="Notas 2 7 2 2 4" xfId="33640"/>
    <cellStyle name="Notas 2 7 2 2 4 2" xfId="33641"/>
    <cellStyle name="Notas 2 7 2 2 5" xfId="33642"/>
    <cellStyle name="Notas 2 7 2 2 5 2" xfId="33643"/>
    <cellStyle name="Notas 2 7 2 2 6" xfId="33644"/>
    <cellStyle name="Notas 2 7 2 2 6 2" xfId="33645"/>
    <cellStyle name="Notas 2 7 2 2 7" xfId="33646"/>
    <cellStyle name="Notas 2 7 2 2 7 2" xfId="33647"/>
    <cellStyle name="Notas 2 7 2 2 8" xfId="33648"/>
    <cellStyle name="Notas 2 7 2 2 8 2" xfId="33649"/>
    <cellStyle name="Notas 2 7 2 2 9" xfId="33650"/>
    <cellStyle name="Notas 2 7 2 2 9 2" xfId="33651"/>
    <cellStyle name="Notas 2 7 2 3" xfId="33652"/>
    <cellStyle name="Notas 2 7 2 3 10" xfId="33653"/>
    <cellStyle name="Notas 2 7 2 3 10 2" xfId="33654"/>
    <cellStyle name="Notas 2 7 2 3 11" xfId="33655"/>
    <cellStyle name="Notas 2 7 2 3 2" xfId="33656"/>
    <cellStyle name="Notas 2 7 2 3 2 2" xfId="33657"/>
    <cellStyle name="Notas 2 7 2 3 3" xfId="33658"/>
    <cellStyle name="Notas 2 7 2 3 3 2" xfId="33659"/>
    <cellStyle name="Notas 2 7 2 3 4" xfId="33660"/>
    <cellStyle name="Notas 2 7 2 3 4 2" xfId="33661"/>
    <cellStyle name="Notas 2 7 2 3 5" xfId="33662"/>
    <cellStyle name="Notas 2 7 2 3 5 2" xfId="33663"/>
    <cellStyle name="Notas 2 7 2 3 6" xfId="33664"/>
    <cellStyle name="Notas 2 7 2 3 6 2" xfId="33665"/>
    <cellStyle name="Notas 2 7 2 3 7" xfId="33666"/>
    <cellStyle name="Notas 2 7 2 3 7 2" xfId="33667"/>
    <cellStyle name="Notas 2 7 2 3 8" xfId="33668"/>
    <cellStyle name="Notas 2 7 2 3 8 2" xfId="33669"/>
    <cellStyle name="Notas 2 7 2 3 9" xfId="33670"/>
    <cellStyle name="Notas 2 7 2 3 9 2" xfId="33671"/>
    <cellStyle name="Notas 2 7 2 4" xfId="33672"/>
    <cellStyle name="Notas 2 7 2 4 2" xfId="33673"/>
    <cellStyle name="Notas 2 7 2 5" xfId="33674"/>
    <cellStyle name="Notas 2 7 2 5 2" xfId="33675"/>
    <cellStyle name="Notas 2 7 2 6" xfId="33676"/>
    <cellStyle name="Notas 2 7 2 6 2" xfId="33677"/>
    <cellStyle name="Notas 2 7 2 7" xfId="33678"/>
    <cellStyle name="Notas 2 7 2 7 2" xfId="33679"/>
    <cellStyle name="Notas 2 7 2 8" xfId="33680"/>
    <cellStyle name="Notas 2 7 2 8 2" xfId="33681"/>
    <cellStyle name="Notas 2 7 2 9" xfId="33682"/>
    <cellStyle name="Notas 2 7 2 9 2" xfId="33683"/>
    <cellStyle name="Notas 2 7 3" xfId="33684"/>
    <cellStyle name="Notas 2 7 3 10" xfId="33685"/>
    <cellStyle name="Notas 2 7 3 10 2" xfId="33686"/>
    <cellStyle name="Notas 2 7 3 11" xfId="33687"/>
    <cellStyle name="Notas 2 7 3 11 2" xfId="33688"/>
    <cellStyle name="Notas 2 7 3 12" xfId="33689"/>
    <cellStyle name="Notas 2 7 3 12 2" xfId="33690"/>
    <cellStyle name="Notas 2 7 3 13" xfId="33691"/>
    <cellStyle name="Notas 2 7 3 2" xfId="33692"/>
    <cellStyle name="Notas 2 7 3 2 10" xfId="33693"/>
    <cellStyle name="Notas 2 7 3 2 10 2" xfId="33694"/>
    <cellStyle name="Notas 2 7 3 2 11" xfId="33695"/>
    <cellStyle name="Notas 2 7 3 2 2" xfId="33696"/>
    <cellStyle name="Notas 2 7 3 2 2 2" xfId="33697"/>
    <cellStyle name="Notas 2 7 3 2 3" xfId="33698"/>
    <cellStyle name="Notas 2 7 3 2 3 2" xfId="33699"/>
    <cellStyle name="Notas 2 7 3 2 4" xfId="33700"/>
    <cellStyle name="Notas 2 7 3 2 4 2" xfId="33701"/>
    <cellStyle name="Notas 2 7 3 2 5" xfId="33702"/>
    <cellStyle name="Notas 2 7 3 2 5 2" xfId="33703"/>
    <cellStyle name="Notas 2 7 3 2 6" xfId="33704"/>
    <cellStyle name="Notas 2 7 3 2 6 2" xfId="33705"/>
    <cellStyle name="Notas 2 7 3 2 7" xfId="33706"/>
    <cellStyle name="Notas 2 7 3 2 7 2" xfId="33707"/>
    <cellStyle name="Notas 2 7 3 2 8" xfId="33708"/>
    <cellStyle name="Notas 2 7 3 2 8 2" xfId="33709"/>
    <cellStyle name="Notas 2 7 3 2 9" xfId="33710"/>
    <cellStyle name="Notas 2 7 3 2 9 2" xfId="33711"/>
    <cellStyle name="Notas 2 7 3 3" xfId="33712"/>
    <cellStyle name="Notas 2 7 3 3 10" xfId="33713"/>
    <cellStyle name="Notas 2 7 3 3 10 2" xfId="33714"/>
    <cellStyle name="Notas 2 7 3 3 11" xfId="33715"/>
    <cellStyle name="Notas 2 7 3 3 2" xfId="33716"/>
    <cellStyle name="Notas 2 7 3 3 2 2" xfId="33717"/>
    <cellStyle name="Notas 2 7 3 3 3" xfId="33718"/>
    <cellStyle name="Notas 2 7 3 3 3 2" xfId="33719"/>
    <cellStyle name="Notas 2 7 3 3 4" xfId="33720"/>
    <cellStyle name="Notas 2 7 3 3 4 2" xfId="33721"/>
    <cellStyle name="Notas 2 7 3 3 5" xfId="33722"/>
    <cellStyle name="Notas 2 7 3 3 5 2" xfId="33723"/>
    <cellStyle name="Notas 2 7 3 3 6" xfId="33724"/>
    <cellStyle name="Notas 2 7 3 3 6 2" xfId="33725"/>
    <cellStyle name="Notas 2 7 3 3 7" xfId="33726"/>
    <cellStyle name="Notas 2 7 3 3 7 2" xfId="33727"/>
    <cellStyle name="Notas 2 7 3 3 8" xfId="33728"/>
    <cellStyle name="Notas 2 7 3 3 8 2" xfId="33729"/>
    <cellStyle name="Notas 2 7 3 3 9" xfId="33730"/>
    <cellStyle name="Notas 2 7 3 3 9 2" xfId="33731"/>
    <cellStyle name="Notas 2 7 3 4" xfId="33732"/>
    <cellStyle name="Notas 2 7 3 4 2" xfId="33733"/>
    <cellStyle name="Notas 2 7 3 5" xfId="33734"/>
    <cellStyle name="Notas 2 7 3 5 2" xfId="33735"/>
    <cellStyle name="Notas 2 7 3 6" xfId="33736"/>
    <cellStyle name="Notas 2 7 3 6 2" xfId="33737"/>
    <cellStyle name="Notas 2 7 3 7" xfId="33738"/>
    <cellStyle name="Notas 2 7 3 7 2" xfId="33739"/>
    <cellStyle name="Notas 2 7 3 8" xfId="33740"/>
    <cellStyle name="Notas 2 7 3 8 2" xfId="33741"/>
    <cellStyle name="Notas 2 7 3 9" xfId="33742"/>
    <cellStyle name="Notas 2 7 3 9 2" xfId="33743"/>
    <cellStyle name="Notas 2 7 4" xfId="33744"/>
    <cellStyle name="Notas 2 7 4 10" xfId="33745"/>
    <cellStyle name="Notas 2 7 4 10 2" xfId="33746"/>
    <cellStyle name="Notas 2 7 4 11" xfId="33747"/>
    <cellStyle name="Notas 2 7 4 2" xfId="33748"/>
    <cellStyle name="Notas 2 7 4 2 2" xfId="33749"/>
    <cellStyle name="Notas 2 7 4 3" xfId="33750"/>
    <cellStyle name="Notas 2 7 4 3 2" xfId="33751"/>
    <cellStyle name="Notas 2 7 4 4" xfId="33752"/>
    <cellStyle name="Notas 2 7 4 4 2" xfId="33753"/>
    <cellStyle name="Notas 2 7 4 5" xfId="33754"/>
    <cellStyle name="Notas 2 7 4 5 2" xfId="33755"/>
    <cellStyle name="Notas 2 7 4 6" xfId="33756"/>
    <cellStyle name="Notas 2 7 4 6 2" xfId="33757"/>
    <cellStyle name="Notas 2 7 4 7" xfId="33758"/>
    <cellStyle name="Notas 2 7 4 7 2" xfId="33759"/>
    <cellStyle name="Notas 2 7 4 8" xfId="33760"/>
    <cellStyle name="Notas 2 7 4 8 2" xfId="33761"/>
    <cellStyle name="Notas 2 7 4 9" xfId="33762"/>
    <cellStyle name="Notas 2 7 4 9 2" xfId="33763"/>
    <cellStyle name="Notas 2 7 5" xfId="33764"/>
    <cellStyle name="Notas 2 7 5 10" xfId="33765"/>
    <cellStyle name="Notas 2 7 5 10 2" xfId="33766"/>
    <cellStyle name="Notas 2 7 5 11" xfId="33767"/>
    <cellStyle name="Notas 2 7 5 2" xfId="33768"/>
    <cellStyle name="Notas 2 7 5 2 2" xfId="33769"/>
    <cellStyle name="Notas 2 7 5 3" xfId="33770"/>
    <cellStyle name="Notas 2 7 5 3 2" xfId="33771"/>
    <cellStyle name="Notas 2 7 5 4" xfId="33772"/>
    <cellStyle name="Notas 2 7 5 4 2" xfId="33773"/>
    <cellStyle name="Notas 2 7 5 5" xfId="33774"/>
    <cellStyle name="Notas 2 7 5 5 2" xfId="33775"/>
    <cellStyle name="Notas 2 7 5 6" xfId="33776"/>
    <cellStyle name="Notas 2 7 5 6 2" xfId="33777"/>
    <cellStyle name="Notas 2 7 5 7" xfId="33778"/>
    <cellStyle name="Notas 2 7 5 7 2" xfId="33779"/>
    <cellStyle name="Notas 2 7 5 8" xfId="33780"/>
    <cellStyle name="Notas 2 7 5 8 2" xfId="33781"/>
    <cellStyle name="Notas 2 7 5 9" xfId="33782"/>
    <cellStyle name="Notas 2 7 5 9 2" xfId="33783"/>
    <cellStyle name="Notas 2 7 6" xfId="33784"/>
    <cellStyle name="Notas 2 7 6 2" xfId="33785"/>
    <cellStyle name="Notas 2 7 7" xfId="33786"/>
    <cellStyle name="Notas 2 7 7 2" xfId="33787"/>
    <cellStyle name="Notas 2 7 8" xfId="33788"/>
    <cellStyle name="Notas 2 7 8 2" xfId="33789"/>
    <cellStyle name="Notas 2 7 9" xfId="33790"/>
    <cellStyle name="Notas 2 7 9 2" xfId="33791"/>
    <cellStyle name="Notas 2 8" xfId="33792"/>
    <cellStyle name="Notas 2 8 10" xfId="33793"/>
    <cellStyle name="Notas 2 8 10 2" xfId="33794"/>
    <cellStyle name="Notas 2 8 11" xfId="33795"/>
    <cellStyle name="Notas 2 8 11 2" xfId="33796"/>
    <cellStyle name="Notas 2 8 12" xfId="33797"/>
    <cellStyle name="Notas 2 8 12 2" xfId="33798"/>
    <cellStyle name="Notas 2 8 13" xfId="33799"/>
    <cellStyle name="Notas 2 8 13 2" xfId="33800"/>
    <cellStyle name="Notas 2 8 14" xfId="33801"/>
    <cellStyle name="Notas 2 8 14 2" xfId="33802"/>
    <cellStyle name="Notas 2 8 15" xfId="33803"/>
    <cellStyle name="Notas 2 8 2" xfId="33804"/>
    <cellStyle name="Notas 2 8 2 10" xfId="33805"/>
    <cellStyle name="Notas 2 8 2 10 2" xfId="33806"/>
    <cellStyle name="Notas 2 8 2 11" xfId="33807"/>
    <cellStyle name="Notas 2 8 2 11 2" xfId="33808"/>
    <cellStyle name="Notas 2 8 2 12" xfId="33809"/>
    <cellStyle name="Notas 2 8 2 12 2" xfId="33810"/>
    <cellStyle name="Notas 2 8 2 13" xfId="33811"/>
    <cellStyle name="Notas 2 8 2 2" xfId="33812"/>
    <cellStyle name="Notas 2 8 2 2 10" xfId="33813"/>
    <cellStyle name="Notas 2 8 2 2 10 2" xfId="33814"/>
    <cellStyle name="Notas 2 8 2 2 11" xfId="33815"/>
    <cellStyle name="Notas 2 8 2 2 2" xfId="33816"/>
    <cellStyle name="Notas 2 8 2 2 2 2" xfId="33817"/>
    <cellStyle name="Notas 2 8 2 2 3" xfId="33818"/>
    <cellStyle name="Notas 2 8 2 2 3 2" xfId="33819"/>
    <cellStyle name="Notas 2 8 2 2 4" xfId="33820"/>
    <cellStyle name="Notas 2 8 2 2 4 2" xfId="33821"/>
    <cellStyle name="Notas 2 8 2 2 5" xfId="33822"/>
    <cellStyle name="Notas 2 8 2 2 5 2" xfId="33823"/>
    <cellStyle name="Notas 2 8 2 2 6" xfId="33824"/>
    <cellStyle name="Notas 2 8 2 2 6 2" xfId="33825"/>
    <cellStyle name="Notas 2 8 2 2 7" xfId="33826"/>
    <cellStyle name="Notas 2 8 2 2 7 2" xfId="33827"/>
    <cellStyle name="Notas 2 8 2 2 8" xfId="33828"/>
    <cellStyle name="Notas 2 8 2 2 8 2" xfId="33829"/>
    <cellStyle name="Notas 2 8 2 2 9" xfId="33830"/>
    <cellStyle name="Notas 2 8 2 2 9 2" xfId="33831"/>
    <cellStyle name="Notas 2 8 2 3" xfId="33832"/>
    <cellStyle name="Notas 2 8 2 3 10" xfId="33833"/>
    <cellStyle name="Notas 2 8 2 3 10 2" xfId="33834"/>
    <cellStyle name="Notas 2 8 2 3 11" xfId="33835"/>
    <cellStyle name="Notas 2 8 2 3 2" xfId="33836"/>
    <cellStyle name="Notas 2 8 2 3 2 2" xfId="33837"/>
    <cellStyle name="Notas 2 8 2 3 3" xfId="33838"/>
    <cellStyle name="Notas 2 8 2 3 3 2" xfId="33839"/>
    <cellStyle name="Notas 2 8 2 3 4" xfId="33840"/>
    <cellStyle name="Notas 2 8 2 3 4 2" xfId="33841"/>
    <cellStyle name="Notas 2 8 2 3 5" xfId="33842"/>
    <cellStyle name="Notas 2 8 2 3 5 2" xfId="33843"/>
    <cellStyle name="Notas 2 8 2 3 6" xfId="33844"/>
    <cellStyle name="Notas 2 8 2 3 6 2" xfId="33845"/>
    <cellStyle name="Notas 2 8 2 3 7" xfId="33846"/>
    <cellStyle name="Notas 2 8 2 3 7 2" xfId="33847"/>
    <cellStyle name="Notas 2 8 2 3 8" xfId="33848"/>
    <cellStyle name="Notas 2 8 2 3 8 2" xfId="33849"/>
    <cellStyle name="Notas 2 8 2 3 9" xfId="33850"/>
    <cellStyle name="Notas 2 8 2 3 9 2" xfId="33851"/>
    <cellStyle name="Notas 2 8 2 4" xfId="33852"/>
    <cellStyle name="Notas 2 8 2 4 2" xfId="33853"/>
    <cellStyle name="Notas 2 8 2 5" xfId="33854"/>
    <cellStyle name="Notas 2 8 2 5 2" xfId="33855"/>
    <cellStyle name="Notas 2 8 2 6" xfId="33856"/>
    <cellStyle name="Notas 2 8 2 6 2" xfId="33857"/>
    <cellStyle name="Notas 2 8 2 7" xfId="33858"/>
    <cellStyle name="Notas 2 8 2 7 2" xfId="33859"/>
    <cellStyle name="Notas 2 8 2 8" xfId="33860"/>
    <cellStyle name="Notas 2 8 2 8 2" xfId="33861"/>
    <cellStyle name="Notas 2 8 2 9" xfId="33862"/>
    <cellStyle name="Notas 2 8 2 9 2" xfId="33863"/>
    <cellStyle name="Notas 2 8 3" xfId="33864"/>
    <cellStyle name="Notas 2 8 3 10" xfId="33865"/>
    <cellStyle name="Notas 2 8 3 10 2" xfId="33866"/>
    <cellStyle name="Notas 2 8 3 11" xfId="33867"/>
    <cellStyle name="Notas 2 8 3 11 2" xfId="33868"/>
    <cellStyle name="Notas 2 8 3 12" xfId="33869"/>
    <cellStyle name="Notas 2 8 3 12 2" xfId="33870"/>
    <cellStyle name="Notas 2 8 3 13" xfId="33871"/>
    <cellStyle name="Notas 2 8 3 2" xfId="33872"/>
    <cellStyle name="Notas 2 8 3 2 10" xfId="33873"/>
    <cellStyle name="Notas 2 8 3 2 10 2" xfId="33874"/>
    <cellStyle name="Notas 2 8 3 2 11" xfId="33875"/>
    <cellStyle name="Notas 2 8 3 2 2" xfId="33876"/>
    <cellStyle name="Notas 2 8 3 2 2 2" xfId="33877"/>
    <cellStyle name="Notas 2 8 3 2 3" xfId="33878"/>
    <cellStyle name="Notas 2 8 3 2 3 2" xfId="33879"/>
    <cellStyle name="Notas 2 8 3 2 4" xfId="33880"/>
    <cellStyle name="Notas 2 8 3 2 4 2" xfId="33881"/>
    <cellStyle name="Notas 2 8 3 2 5" xfId="33882"/>
    <cellStyle name="Notas 2 8 3 2 5 2" xfId="33883"/>
    <cellStyle name="Notas 2 8 3 2 6" xfId="33884"/>
    <cellStyle name="Notas 2 8 3 2 6 2" xfId="33885"/>
    <cellStyle name="Notas 2 8 3 2 7" xfId="33886"/>
    <cellStyle name="Notas 2 8 3 2 7 2" xfId="33887"/>
    <cellStyle name="Notas 2 8 3 2 8" xfId="33888"/>
    <cellStyle name="Notas 2 8 3 2 8 2" xfId="33889"/>
    <cellStyle name="Notas 2 8 3 2 9" xfId="33890"/>
    <cellStyle name="Notas 2 8 3 2 9 2" xfId="33891"/>
    <cellStyle name="Notas 2 8 3 3" xfId="33892"/>
    <cellStyle name="Notas 2 8 3 3 10" xfId="33893"/>
    <cellStyle name="Notas 2 8 3 3 10 2" xfId="33894"/>
    <cellStyle name="Notas 2 8 3 3 11" xfId="33895"/>
    <cellStyle name="Notas 2 8 3 3 2" xfId="33896"/>
    <cellStyle name="Notas 2 8 3 3 2 2" xfId="33897"/>
    <cellStyle name="Notas 2 8 3 3 3" xfId="33898"/>
    <cellStyle name="Notas 2 8 3 3 3 2" xfId="33899"/>
    <cellStyle name="Notas 2 8 3 3 4" xfId="33900"/>
    <cellStyle name="Notas 2 8 3 3 4 2" xfId="33901"/>
    <cellStyle name="Notas 2 8 3 3 5" xfId="33902"/>
    <cellStyle name="Notas 2 8 3 3 5 2" xfId="33903"/>
    <cellStyle name="Notas 2 8 3 3 6" xfId="33904"/>
    <cellStyle name="Notas 2 8 3 3 6 2" xfId="33905"/>
    <cellStyle name="Notas 2 8 3 3 7" xfId="33906"/>
    <cellStyle name="Notas 2 8 3 3 7 2" xfId="33907"/>
    <cellStyle name="Notas 2 8 3 3 8" xfId="33908"/>
    <cellStyle name="Notas 2 8 3 3 8 2" xfId="33909"/>
    <cellStyle name="Notas 2 8 3 3 9" xfId="33910"/>
    <cellStyle name="Notas 2 8 3 3 9 2" xfId="33911"/>
    <cellStyle name="Notas 2 8 3 4" xfId="33912"/>
    <cellStyle name="Notas 2 8 3 4 2" xfId="33913"/>
    <cellStyle name="Notas 2 8 3 5" xfId="33914"/>
    <cellStyle name="Notas 2 8 3 5 2" xfId="33915"/>
    <cellStyle name="Notas 2 8 3 6" xfId="33916"/>
    <cellStyle name="Notas 2 8 3 6 2" xfId="33917"/>
    <cellStyle name="Notas 2 8 3 7" xfId="33918"/>
    <cellStyle name="Notas 2 8 3 7 2" xfId="33919"/>
    <cellStyle name="Notas 2 8 3 8" xfId="33920"/>
    <cellStyle name="Notas 2 8 3 8 2" xfId="33921"/>
    <cellStyle name="Notas 2 8 3 9" xfId="33922"/>
    <cellStyle name="Notas 2 8 3 9 2" xfId="33923"/>
    <cellStyle name="Notas 2 8 4" xfId="33924"/>
    <cellStyle name="Notas 2 8 4 10" xfId="33925"/>
    <cellStyle name="Notas 2 8 4 10 2" xfId="33926"/>
    <cellStyle name="Notas 2 8 4 11" xfId="33927"/>
    <cellStyle name="Notas 2 8 4 2" xfId="33928"/>
    <cellStyle name="Notas 2 8 4 2 2" xfId="33929"/>
    <cellStyle name="Notas 2 8 4 3" xfId="33930"/>
    <cellStyle name="Notas 2 8 4 3 2" xfId="33931"/>
    <cellStyle name="Notas 2 8 4 4" xfId="33932"/>
    <cellStyle name="Notas 2 8 4 4 2" xfId="33933"/>
    <cellStyle name="Notas 2 8 4 5" xfId="33934"/>
    <cellStyle name="Notas 2 8 4 5 2" xfId="33935"/>
    <cellStyle name="Notas 2 8 4 6" xfId="33936"/>
    <cellStyle name="Notas 2 8 4 6 2" xfId="33937"/>
    <cellStyle name="Notas 2 8 4 7" xfId="33938"/>
    <cellStyle name="Notas 2 8 4 7 2" xfId="33939"/>
    <cellStyle name="Notas 2 8 4 8" xfId="33940"/>
    <cellStyle name="Notas 2 8 4 8 2" xfId="33941"/>
    <cellStyle name="Notas 2 8 4 9" xfId="33942"/>
    <cellStyle name="Notas 2 8 4 9 2" xfId="33943"/>
    <cellStyle name="Notas 2 8 5" xfId="33944"/>
    <cellStyle name="Notas 2 8 5 10" xfId="33945"/>
    <cellStyle name="Notas 2 8 5 10 2" xfId="33946"/>
    <cellStyle name="Notas 2 8 5 11" xfId="33947"/>
    <cellStyle name="Notas 2 8 5 2" xfId="33948"/>
    <cellStyle name="Notas 2 8 5 2 2" xfId="33949"/>
    <cellStyle name="Notas 2 8 5 3" xfId="33950"/>
    <cellStyle name="Notas 2 8 5 3 2" xfId="33951"/>
    <cellStyle name="Notas 2 8 5 4" xfId="33952"/>
    <cellStyle name="Notas 2 8 5 4 2" xfId="33953"/>
    <cellStyle name="Notas 2 8 5 5" xfId="33954"/>
    <cellStyle name="Notas 2 8 5 5 2" xfId="33955"/>
    <cellStyle name="Notas 2 8 5 6" xfId="33956"/>
    <cellStyle name="Notas 2 8 5 6 2" xfId="33957"/>
    <cellStyle name="Notas 2 8 5 7" xfId="33958"/>
    <cellStyle name="Notas 2 8 5 7 2" xfId="33959"/>
    <cellStyle name="Notas 2 8 5 8" xfId="33960"/>
    <cellStyle name="Notas 2 8 5 8 2" xfId="33961"/>
    <cellStyle name="Notas 2 8 5 9" xfId="33962"/>
    <cellStyle name="Notas 2 8 5 9 2" xfId="33963"/>
    <cellStyle name="Notas 2 8 6" xfId="33964"/>
    <cellStyle name="Notas 2 8 6 2" xfId="33965"/>
    <cellStyle name="Notas 2 8 7" xfId="33966"/>
    <cellStyle name="Notas 2 8 7 2" xfId="33967"/>
    <cellStyle name="Notas 2 8 8" xfId="33968"/>
    <cellStyle name="Notas 2 8 8 2" xfId="33969"/>
    <cellStyle name="Notas 2 8 9" xfId="33970"/>
    <cellStyle name="Notas 2 8 9 2" xfId="33971"/>
    <cellStyle name="Notas 2 9" xfId="33972"/>
    <cellStyle name="Notas 2 9 10" xfId="33973"/>
    <cellStyle name="Notas 2 9 10 2" xfId="33974"/>
    <cellStyle name="Notas 2 9 11" xfId="33975"/>
    <cellStyle name="Notas 2 9 11 2" xfId="33976"/>
    <cellStyle name="Notas 2 9 12" xfId="33977"/>
    <cellStyle name="Notas 2 9 12 2" xfId="33978"/>
    <cellStyle name="Notas 2 9 13" xfId="33979"/>
    <cellStyle name="Notas 2 9 2" xfId="33980"/>
    <cellStyle name="Notas 2 9 2 10" xfId="33981"/>
    <cellStyle name="Notas 2 9 2 10 2" xfId="33982"/>
    <cellStyle name="Notas 2 9 2 11" xfId="33983"/>
    <cellStyle name="Notas 2 9 2 2" xfId="33984"/>
    <cellStyle name="Notas 2 9 2 2 2" xfId="33985"/>
    <cellStyle name="Notas 2 9 2 3" xfId="33986"/>
    <cellStyle name="Notas 2 9 2 3 2" xfId="33987"/>
    <cellStyle name="Notas 2 9 2 4" xfId="33988"/>
    <cellStyle name="Notas 2 9 2 4 2" xfId="33989"/>
    <cellStyle name="Notas 2 9 2 5" xfId="33990"/>
    <cellStyle name="Notas 2 9 2 5 2" xfId="33991"/>
    <cellStyle name="Notas 2 9 2 6" xfId="33992"/>
    <cellStyle name="Notas 2 9 2 6 2" xfId="33993"/>
    <cellStyle name="Notas 2 9 2 7" xfId="33994"/>
    <cellStyle name="Notas 2 9 2 7 2" xfId="33995"/>
    <cellStyle name="Notas 2 9 2 8" xfId="33996"/>
    <cellStyle name="Notas 2 9 2 8 2" xfId="33997"/>
    <cellStyle name="Notas 2 9 2 9" xfId="33998"/>
    <cellStyle name="Notas 2 9 2 9 2" xfId="33999"/>
    <cellStyle name="Notas 2 9 3" xfId="34000"/>
    <cellStyle name="Notas 2 9 3 10" xfId="34001"/>
    <cellStyle name="Notas 2 9 3 10 2" xfId="34002"/>
    <cellStyle name="Notas 2 9 3 11" xfId="34003"/>
    <cellStyle name="Notas 2 9 3 2" xfId="34004"/>
    <cellStyle name="Notas 2 9 3 2 2" xfId="34005"/>
    <cellStyle name="Notas 2 9 3 3" xfId="34006"/>
    <cellStyle name="Notas 2 9 3 3 2" xfId="34007"/>
    <cellStyle name="Notas 2 9 3 4" xfId="34008"/>
    <cellStyle name="Notas 2 9 3 4 2" xfId="34009"/>
    <cellStyle name="Notas 2 9 3 5" xfId="34010"/>
    <cellStyle name="Notas 2 9 3 5 2" xfId="34011"/>
    <cellStyle name="Notas 2 9 3 6" xfId="34012"/>
    <cellStyle name="Notas 2 9 3 6 2" xfId="34013"/>
    <cellStyle name="Notas 2 9 3 7" xfId="34014"/>
    <cellStyle name="Notas 2 9 3 7 2" xfId="34015"/>
    <cellStyle name="Notas 2 9 3 8" xfId="34016"/>
    <cellStyle name="Notas 2 9 3 8 2" xfId="34017"/>
    <cellStyle name="Notas 2 9 3 9" xfId="34018"/>
    <cellStyle name="Notas 2 9 3 9 2" xfId="34019"/>
    <cellStyle name="Notas 2 9 4" xfId="34020"/>
    <cellStyle name="Notas 2 9 4 2" xfId="34021"/>
    <cellStyle name="Notas 2 9 5" xfId="34022"/>
    <cellStyle name="Notas 2 9 5 2" xfId="34023"/>
    <cellStyle name="Notas 2 9 6" xfId="34024"/>
    <cellStyle name="Notas 2 9 6 2" xfId="34025"/>
    <cellStyle name="Notas 2 9 7" xfId="34026"/>
    <cellStyle name="Notas 2 9 7 2" xfId="34027"/>
    <cellStyle name="Notas 2 9 8" xfId="34028"/>
    <cellStyle name="Notas 2 9 8 2" xfId="34029"/>
    <cellStyle name="Notas 2 9 9" xfId="34030"/>
    <cellStyle name="Notas 2 9 9 2" xfId="34031"/>
    <cellStyle name="Notas 3" xfId="34032"/>
    <cellStyle name="Notas 3 10" xfId="34033"/>
    <cellStyle name="Notas 3 10 2" xfId="34034"/>
    <cellStyle name="Notas 3 11" xfId="34035"/>
    <cellStyle name="Notas 3 11 2" xfId="34036"/>
    <cellStyle name="Notas 3 12" xfId="34037"/>
    <cellStyle name="Notas 3 12 2" xfId="34038"/>
    <cellStyle name="Notas 3 13" xfId="34039"/>
    <cellStyle name="Notas 3 13 2" xfId="34040"/>
    <cellStyle name="Notas 3 14" xfId="34041"/>
    <cellStyle name="Notas 3 14 2" xfId="34042"/>
    <cellStyle name="Notas 3 15" xfId="34043"/>
    <cellStyle name="Notas 3 15 2" xfId="34044"/>
    <cellStyle name="Notas 3 16" xfId="34045"/>
    <cellStyle name="Notas 3 16 2" xfId="34046"/>
    <cellStyle name="Notas 3 17" xfId="34047"/>
    <cellStyle name="Notas 3 18" xfId="34048"/>
    <cellStyle name="Notas 3 19" xfId="34049"/>
    <cellStyle name="Notas 3 2" xfId="34050"/>
    <cellStyle name="Notas 3 2 10" xfId="34051"/>
    <cellStyle name="Notas 3 2 10 2" xfId="34052"/>
    <cellStyle name="Notas 3 2 11" xfId="34053"/>
    <cellStyle name="Notas 3 2 11 2" xfId="34054"/>
    <cellStyle name="Notas 3 2 12" xfId="34055"/>
    <cellStyle name="Notas 3 2 12 2" xfId="34056"/>
    <cellStyle name="Notas 3 2 13" xfId="34057"/>
    <cellStyle name="Notas 3 2 13 2" xfId="34058"/>
    <cellStyle name="Notas 3 2 14" xfId="34059"/>
    <cellStyle name="Notas 3 2 14 2" xfId="34060"/>
    <cellStyle name="Notas 3 2 15" xfId="34061"/>
    <cellStyle name="Notas 3 2 16" xfId="34062"/>
    <cellStyle name="Notas 3 2 2" xfId="34063"/>
    <cellStyle name="Notas 3 2 2 10" xfId="34064"/>
    <cellStyle name="Notas 3 2 2 10 2" xfId="34065"/>
    <cellStyle name="Notas 3 2 2 11" xfId="34066"/>
    <cellStyle name="Notas 3 2 2 11 2" xfId="34067"/>
    <cellStyle name="Notas 3 2 2 12" xfId="34068"/>
    <cellStyle name="Notas 3 2 2 12 2" xfId="34069"/>
    <cellStyle name="Notas 3 2 2 13" xfId="34070"/>
    <cellStyle name="Notas 3 2 2 2" xfId="34071"/>
    <cellStyle name="Notas 3 2 2 2 10" xfId="34072"/>
    <cellStyle name="Notas 3 2 2 2 10 2" xfId="34073"/>
    <cellStyle name="Notas 3 2 2 2 11" xfId="34074"/>
    <cellStyle name="Notas 3 2 2 2 2" xfId="34075"/>
    <cellStyle name="Notas 3 2 2 2 2 2" xfId="34076"/>
    <cellStyle name="Notas 3 2 2 2 3" xfId="34077"/>
    <cellStyle name="Notas 3 2 2 2 3 2" xfId="34078"/>
    <cellStyle name="Notas 3 2 2 2 4" xfId="34079"/>
    <cellStyle name="Notas 3 2 2 2 4 2" xfId="34080"/>
    <cellStyle name="Notas 3 2 2 2 5" xfId="34081"/>
    <cellStyle name="Notas 3 2 2 2 5 2" xfId="34082"/>
    <cellStyle name="Notas 3 2 2 2 6" xfId="34083"/>
    <cellStyle name="Notas 3 2 2 2 6 2" xfId="34084"/>
    <cellStyle name="Notas 3 2 2 2 7" xfId="34085"/>
    <cellStyle name="Notas 3 2 2 2 7 2" xfId="34086"/>
    <cellStyle name="Notas 3 2 2 2 8" xfId="34087"/>
    <cellStyle name="Notas 3 2 2 2 8 2" xfId="34088"/>
    <cellStyle name="Notas 3 2 2 2 9" xfId="34089"/>
    <cellStyle name="Notas 3 2 2 2 9 2" xfId="34090"/>
    <cellStyle name="Notas 3 2 2 3" xfId="34091"/>
    <cellStyle name="Notas 3 2 2 3 10" xfId="34092"/>
    <cellStyle name="Notas 3 2 2 3 10 2" xfId="34093"/>
    <cellStyle name="Notas 3 2 2 3 11" xfId="34094"/>
    <cellStyle name="Notas 3 2 2 3 2" xfId="34095"/>
    <cellStyle name="Notas 3 2 2 3 2 2" xfId="34096"/>
    <cellStyle name="Notas 3 2 2 3 3" xfId="34097"/>
    <cellStyle name="Notas 3 2 2 3 3 2" xfId="34098"/>
    <cellStyle name="Notas 3 2 2 3 4" xfId="34099"/>
    <cellStyle name="Notas 3 2 2 3 4 2" xfId="34100"/>
    <cellStyle name="Notas 3 2 2 3 5" xfId="34101"/>
    <cellStyle name="Notas 3 2 2 3 5 2" xfId="34102"/>
    <cellStyle name="Notas 3 2 2 3 6" xfId="34103"/>
    <cellStyle name="Notas 3 2 2 3 6 2" xfId="34104"/>
    <cellStyle name="Notas 3 2 2 3 7" xfId="34105"/>
    <cellStyle name="Notas 3 2 2 3 7 2" xfId="34106"/>
    <cellStyle name="Notas 3 2 2 3 8" xfId="34107"/>
    <cellStyle name="Notas 3 2 2 3 8 2" xfId="34108"/>
    <cellStyle name="Notas 3 2 2 3 9" xfId="34109"/>
    <cellStyle name="Notas 3 2 2 3 9 2" xfId="34110"/>
    <cellStyle name="Notas 3 2 2 4" xfId="34111"/>
    <cellStyle name="Notas 3 2 2 4 2" xfId="34112"/>
    <cellStyle name="Notas 3 2 2 5" xfId="34113"/>
    <cellStyle name="Notas 3 2 2 5 2" xfId="34114"/>
    <cellStyle name="Notas 3 2 2 6" xfId="34115"/>
    <cellStyle name="Notas 3 2 2 6 2" xfId="34116"/>
    <cellStyle name="Notas 3 2 2 7" xfId="34117"/>
    <cellStyle name="Notas 3 2 2 7 2" xfId="34118"/>
    <cellStyle name="Notas 3 2 2 8" xfId="34119"/>
    <cellStyle name="Notas 3 2 2 8 2" xfId="34120"/>
    <cellStyle name="Notas 3 2 2 9" xfId="34121"/>
    <cellStyle name="Notas 3 2 2 9 2" xfId="34122"/>
    <cellStyle name="Notas 3 2 3" xfId="34123"/>
    <cellStyle name="Notas 3 2 3 10" xfId="34124"/>
    <cellStyle name="Notas 3 2 3 10 2" xfId="34125"/>
    <cellStyle name="Notas 3 2 3 11" xfId="34126"/>
    <cellStyle name="Notas 3 2 3 11 2" xfId="34127"/>
    <cellStyle name="Notas 3 2 3 12" xfId="34128"/>
    <cellStyle name="Notas 3 2 3 12 2" xfId="34129"/>
    <cellStyle name="Notas 3 2 3 13" xfId="34130"/>
    <cellStyle name="Notas 3 2 3 2" xfId="34131"/>
    <cellStyle name="Notas 3 2 3 2 10" xfId="34132"/>
    <cellStyle name="Notas 3 2 3 2 10 2" xfId="34133"/>
    <cellStyle name="Notas 3 2 3 2 11" xfId="34134"/>
    <cellStyle name="Notas 3 2 3 2 2" xfId="34135"/>
    <cellStyle name="Notas 3 2 3 2 2 2" xfId="34136"/>
    <cellStyle name="Notas 3 2 3 2 3" xfId="34137"/>
    <cellStyle name="Notas 3 2 3 2 3 2" xfId="34138"/>
    <cellStyle name="Notas 3 2 3 2 4" xfId="34139"/>
    <cellStyle name="Notas 3 2 3 2 4 2" xfId="34140"/>
    <cellStyle name="Notas 3 2 3 2 5" xfId="34141"/>
    <cellStyle name="Notas 3 2 3 2 5 2" xfId="34142"/>
    <cellStyle name="Notas 3 2 3 2 6" xfId="34143"/>
    <cellStyle name="Notas 3 2 3 2 6 2" xfId="34144"/>
    <cellStyle name="Notas 3 2 3 2 7" xfId="34145"/>
    <cellStyle name="Notas 3 2 3 2 7 2" xfId="34146"/>
    <cellStyle name="Notas 3 2 3 2 8" xfId="34147"/>
    <cellStyle name="Notas 3 2 3 2 8 2" xfId="34148"/>
    <cellStyle name="Notas 3 2 3 2 9" xfId="34149"/>
    <cellStyle name="Notas 3 2 3 2 9 2" xfId="34150"/>
    <cellStyle name="Notas 3 2 3 3" xfId="34151"/>
    <cellStyle name="Notas 3 2 3 3 10" xfId="34152"/>
    <cellStyle name="Notas 3 2 3 3 10 2" xfId="34153"/>
    <cellStyle name="Notas 3 2 3 3 11" xfId="34154"/>
    <cellStyle name="Notas 3 2 3 3 2" xfId="34155"/>
    <cellStyle name="Notas 3 2 3 3 2 2" xfId="34156"/>
    <cellStyle name="Notas 3 2 3 3 3" xfId="34157"/>
    <cellStyle name="Notas 3 2 3 3 3 2" xfId="34158"/>
    <cellStyle name="Notas 3 2 3 3 4" xfId="34159"/>
    <cellStyle name="Notas 3 2 3 3 4 2" xfId="34160"/>
    <cellStyle name="Notas 3 2 3 3 5" xfId="34161"/>
    <cellStyle name="Notas 3 2 3 3 5 2" xfId="34162"/>
    <cellStyle name="Notas 3 2 3 3 6" xfId="34163"/>
    <cellStyle name="Notas 3 2 3 3 6 2" xfId="34164"/>
    <cellStyle name="Notas 3 2 3 3 7" xfId="34165"/>
    <cellStyle name="Notas 3 2 3 3 7 2" xfId="34166"/>
    <cellStyle name="Notas 3 2 3 3 8" xfId="34167"/>
    <cellStyle name="Notas 3 2 3 3 8 2" xfId="34168"/>
    <cellStyle name="Notas 3 2 3 3 9" xfId="34169"/>
    <cellStyle name="Notas 3 2 3 3 9 2" xfId="34170"/>
    <cellStyle name="Notas 3 2 3 4" xfId="34171"/>
    <cellStyle name="Notas 3 2 3 4 2" xfId="34172"/>
    <cellStyle name="Notas 3 2 3 5" xfId="34173"/>
    <cellStyle name="Notas 3 2 3 5 2" xfId="34174"/>
    <cellStyle name="Notas 3 2 3 6" xfId="34175"/>
    <cellStyle name="Notas 3 2 3 6 2" xfId="34176"/>
    <cellStyle name="Notas 3 2 3 7" xfId="34177"/>
    <cellStyle name="Notas 3 2 3 7 2" xfId="34178"/>
    <cellStyle name="Notas 3 2 3 8" xfId="34179"/>
    <cellStyle name="Notas 3 2 3 8 2" xfId="34180"/>
    <cellStyle name="Notas 3 2 3 9" xfId="34181"/>
    <cellStyle name="Notas 3 2 3 9 2" xfId="34182"/>
    <cellStyle name="Notas 3 2 4" xfId="34183"/>
    <cellStyle name="Notas 3 2 4 10" xfId="34184"/>
    <cellStyle name="Notas 3 2 4 10 2" xfId="34185"/>
    <cellStyle name="Notas 3 2 4 11" xfId="34186"/>
    <cellStyle name="Notas 3 2 4 2" xfId="34187"/>
    <cellStyle name="Notas 3 2 4 2 2" xfId="34188"/>
    <cellStyle name="Notas 3 2 4 3" xfId="34189"/>
    <cellStyle name="Notas 3 2 4 3 2" xfId="34190"/>
    <cellStyle name="Notas 3 2 4 4" xfId="34191"/>
    <cellStyle name="Notas 3 2 4 4 2" xfId="34192"/>
    <cellStyle name="Notas 3 2 4 5" xfId="34193"/>
    <cellStyle name="Notas 3 2 4 5 2" xfId="34194"/>
    <cellStyle name="Notas 3 2 4 6" xfId="34195"/>
    <cellStyle name="Notas 3 2 4 6 2" xfId="34196"/>
    <cellStyle name="Notas 3 2 4 7" xfId="34197"/>
    <cellStyle name="Notas 3 2 4 7 2" xfId="34198"/>
    <cellStyle name="Notas 3 2 4 8" xfId="34199"/>
    <cellStyle name="Notas 3 2 4 8 2" xfId="34200"/>
    <cellStyle name="Notas 3 2 4 9" xfId="34201"/>
    <cellStyle name="Notas 3 2 4 9 2" xfId="34202"/>
    <cellStyle name="Notas 3 2 5" xfId="34203"/>
    <cellStyle name="Notas 3 2 5 10" xfId="34204"/>
    <cellStyle name="Notas 3 2 5 10 2" xfId="34205"/>
    <cellStyle name="Notas 3 2 5 11" xfId="34206"/>
    <cellStyle name="Notas 3 2 5 2" xfId="34207"/>
    <cellStyle name="Notas 3 2 5 2 2" xfId="34208"/>
    <cellStyle name="Notas 3 2 5 3" xfId="34209"/>
    <cellStyle name="Notas 3 2 5 3 2" xfId="34210"/>
    <cellStyle name="Notas 3 2 5 4" xfId="34211"/>
    <cellStyle name="Notas 3 2 5 4 2" xfId="34212"/>
    <cellStyle name="Notas 3 2 5 5" xfId="34213"/>
    <cellStyle name="Notas 3 2 5 5 2" xfId="34214"/>
    <cellStyle name="Notas 3 2 5 6" xfId="34215"/>
    <cellStyle name="Notas 3 2 5 6 2" xfId="34216"/>
    <cellStyle name="Notas 3 2 5 7" xfId="34217"/>
    <cellStyle name="Notas 3 2 5 7 2" xfId="34218"/>
    <cellStyle name="Notas 3 2 5 8" xfId="34219"/>
    <cellStyle name="Notas 3 2 5 8 2" xfId="34220"/>
    <cellStyle name="Notas 3 2 5 9" xfId="34221"/>
    <cellStyle name="Notas 3 2 5 9 2" xfId="34222"/>
    <cellStyle name="Notas 3 2 6" xfId="34223"/>
    <cellStyle name="Notas 3 2 6 2" xfId="34224"/>
    <cellStyle name="Notas 3 2 7" xfId="34225"/>
    <cellStyle name="Notas 3 2 7 2" xfId="34226"/>
    <cellStyle name="Notas 3 2 8" xfId="34227"/>
    <cellStyle name="Notas 3 2 8 2" xfId="34228"/>
    <cellStyle name="Notas 3 2 9" xfId="34229"/>
    <cellStyle name="Notas 3 2 9 2" xfId="34230"/>
    <cellStyle name="Notas 3 3" xfId="34231"/>
    <cellStyle name="Notas 3 3 10" xfId="34232"/>
    <cellStyle name="Notas 3 3 10 2" xfId="34233"/>
    <cellStyle name="Notas 3 3 11" xfId="34234"/>
    <cellStyle name="Notas 3 3 11 2" xfId="34235"/>
    <cellStyle name="Notas 3 3 12" xfId="34236"/>
    <cellStyle name="Notas 3 3 12 2" xfId="34237"/>
    <cellStyle name="Notas 3 3 13" xfId="34238"/>
    <cellStyle name="Notas 3 3 13 2" xfId="34239"/>
    <cellStyle name="Notas 3 3 14" xfId="34240"/>
    <cellStyle name="Notas 3 3 14 2" xfId="34241"/>
    <cellStyle name="Notas 3 3 15" xfId="34242"/>
    <cellStyle name="Notas 3 3 2" xfId="34243"/>
    <cellStyle name="Notas 3 3 2 10" xfId="34244"/>
    <cellStyle name="Notas 3 3 2 10 2" xfId="34245"/>
    <cellStyle name="Notas 3 3 2 11" xfId="34246"/>
    <cellStyle name="Notas 3 3 2 11 2" xfId="34247"/>
    <cellStyle name="Notas 3 3 2 12" xfId="34248"/>
    <cellStyle name="Notas 3 3 2 12 2" xfId="34249"/>
    <cellStyle name="Notas 3 3 2 13" xfId="34250"/>
    <cellStyle name="Notas 3 3 2 2" xfId="34251"/>
    <cellStyle name="Notas 3 3 2 2 10" xfId="34252"/>
    <cellStyle name="Notas 3 3 2 2 10 2" xfId="34253"/>
    <cellStyle name="Notas 3 3 2 2 11" xfId="34254"/>
    <cellStyle name="Notas 3 3 2 2 2" xfId="34255"/>
    <cellStyle name="Notas 3 3 2 2 2 2" xfId="34256"/>
    <cellStyle name="Notas 3 3 2 2 3" xfId="34257"/>
    <cellStyle name="Notas 3 3 2 2 3 2" xfId="34258"/>
    <cellStyle name="Notas 3 3 2 2 4" xfId="34259"/>
    <cellStyle name="Notas 3 3 2 2 4 2" xfId="34260"/>
    <cellStyle name="Notas 3 3 2 2 5" xfId="34261"/>
    <cellStyle name="Notas 3 3 2 2 5 2" xfId="34262"/>
    <cellStyle name="Notas 3 3 2 2 6" xfId="34263"/>
    <cellStyle name="Notas 3 3 2 2 6 2" xfId="34264"/>
    <cellStyle name="Notas 3 3 2 2 7" xfId="34265"/>
    <cellStyle name="Notas 3 3 2 2 7 2" xfId="34266"/>
    <cellStyle name="Notas 3 3 2 2 8" xfId="34267"/>
    <cellStyle name="Notas 3 3 2 2 8 2" xfId="34268"/>
    <cellStyle name="Notas 3 3 2 2 9" xfId="34269"/>
    <cellStyle name="Notas 3 3 2 2 9 2" xfId="34270"/>
    <cellStyle name="Notas 3 3 2 3" xfId="34271"/>
    <cellStyle name="Notas 3 3 2 3 10" xfId="34272"/>
    <cellStyle name="Notas 3 3 2 3 10 2" xfId="34273"/>
    <cellStyle name="Notas 3 3 2 3 11" xfId="34274"/>
    <cellStyle name="Notas 3 3 2 3 2" xfId="34275"/>
    <cellStyle name="Notas 3 3 2 3 2 2" xfId="34276"/>
    <cellStyle name="Notas 3 3 2 3 3" xfId="34277"/>
    <cellStyle name="Notas 3 3 2 3 3 2" xfId="34278"/>
    <cellStyle name="Notas 3 3 2 3 4" xfId="34279"/>
    <cellStyle name="Notas 3 3 2 3 4 2" xfId="34280"/>
    <cellStyle name="Notas 3 3 2 3 5" xfId="34281"/>
    <cellStyle name="Notas 3 3 2 3 5 2" xfId="34282"/>
    <cellStyle name="Notas 3 3 2 3 6" xfId="34283"/>
    <cellStyle name="Notas 3 3 2 3 6 2" xfId="34284"/>
    <cellStyle name="Notas 3 3 2 3 7" xfId="34285"/>
    <cellStyle name="Notas 3 3 2 3 7 2" xfId="34286"/>
    <cellStyle name="Notas 3 3 2 3 8" xfId="34287"/>
    <cellStyle name="Notas 3 3 2 3 8 2" xfId="34288"/>
    <cellStyle name="Notas 3 3 2 3 9" xfId="34289"/>
    <cellStyle name="Notas 3 3 2 3 9 2" xfId="34290"/>
    <cellStyle name="Notas 3 3 2 4" xfId="34291"/>
    <cellStyle name="Notas 3 3 2 4 2" xfId="34292"/>
    <cellStyle name="Notas 3 3 2 5" xfId="34293"/>
    <cellStyle name="Notas 3 3 2 5 2" xfId="34294"/>
    <cellStyle name="Notas 3 3 2 6" xfId="34295"/>
    <cellStyle name="Notas 3 3 2 6 2" xfId="34296"/>
    <cellStyle name="Notas 3 3 2 7" xfId="34297"/>
    <cellStyle name="Notas 3 3 2 7 2" xfId="34298"/>
    <cellStyle name="Notas 3 3 2 8" xfId="34299"/>
    <cellStyle name="Notas 3 3 2 8 2" xfId="34300"/>
    <cellStyle name="Notas 3 3 2 9" xfId="34301"/>
    <cellStyle name="Notas 3 3 2 9 2" xfId="34302"/>
    <cellStyle name="Notas 3 3 3" xfId="34303"/>
    <cellStyle name="Notas 3 3 3 10" xfId="34304"/>
    <cellStyle name="Notas 3 3 3 10 2" xfId="34305"/>
    <cellStyle name="Notas 3 3 3 11" xfId="34306"/>
    <cellStyle name="Notas 3 3 3 11 2" xfId="34307"/>
    <cellStyle name="Notas 3 3 3 12" xfId="34308"/>
    <cellStyle name="Notas 3 3 3 12 2" xfId="34309"/>
    <cellStyle name="Notas 3 3 3 13" xfId="34310"/>
    <cellStyle name="Notas 3 3 3 2" xfId="34311"/>
    <cellStyle name="Notas 3 3 3 2 10" xfId="34312"/>
    <cellStyle name="Notas 3 3 3 2 10 2" xfId="34313"/>
    <cellStyle name="Notas 3 3 3 2 11" xfId="34314"/>
    <cellStyle name="Notas 3 3 3 2 2" xfId="34315"/>
    <cellStyle name="Notas 3 3 3 2 2 2" xfId="34316"/>
    <cellStyle name="Notas 3 3 3 2 3" xfId="34317"/>
    <cellStyle name="Notas 3 3 3 2 3 2" xfId="34318"/>
    <cellStyle name="Notas 3 3 3 2 4" xfId="34319"/>
    <cellStyle name="Notas 3 3 3 2 4 2" xfId="34320"/>
    <cellStyle name="Notas 3 3 3 2 5" xfId="34321"/>
    <cellStyle name="Notas 3 3 3 2 5 2" xfId="34322"/>
    <cellStyle name="Notas 3 3 3 2 6" xfId="34323"/>
    <cellStyle name="Notas 3 3 3 2 6 2" xfId="34324"/>
    <cellStyle name="Notas 3 3 3 2 7" xfId="34325"/>
    <cellStyle name="Notas 3 3 3 2 7 2" xfId="34326"/>
    <cellStyle name="Notas 3 3 3 2 8" xfId="34327"/>
    <cellStyle name="Notas 3 3 3 2 8 2" xfId="34328"/>
    <cellStyle name="Notas 3 3 3 2 9" xfId="34329"/>
    <cellStyle name="Notas 3 3 3 2 9 2" xfId="34330"/>
    <cellStyle name="Notas 3 3 3 3" xfId="34331"/>
    <cellStyle name="Notas 3 3 3 3 10" xfId="34332"/>
    <cellStyle name="Notas 3 3 3 3 10 2" xfId="34333"/>
    <cellStyle name="Notas 3 3 3 3 11" xfId="34334"/>
    <cellStyle name="Notas 3 3 3 3 2" xfId="34335"/>
    <cellStyle name="Notas 3 3 3 3 2 2" xfId="34336"/>
    <cellStyle name="Notas 3 3 3 3 3" xfId="34337"/>
    <cellStyle name="Notas 3 3 3 3 3 2" xfId="34338"/>
    <cellStyle name="Notas 3 3 3 3 4" xfId="34339"/>
    <cellStyle name="Notas 3 3 3 3 4 2" xfId="34340"/>
    <cellStyle name="Notas 3 3 3 3 5" xfId="34341"/>
    <cellStyle name="Notas 3 3 3 3 5 2" xfId="34342"/>
    <cellStyle name="Notas 3 3 3 3 6" xfId="34343"/>
    <cellStyle name="Notas 3 3 3 3 6 2" xfId="34344"/>
    <cellStyle name="Notas 3 3 3 3 7" xfId="34345"/>
    <cellStyle name="Notas 3 3 3 3 7 2" xfId="34346"/>
    <cellStyle name="Notas 3 3 3 3 8" xfId="34347"/>
    <cellStyle name="Notas 3 3 3 3 8 2" xfId="34348"/>
    <cellStyle name="Notas 3 3 3 3 9" xfId="34349"/>
    <cellStyle name="Notas 3 3 3 3 9 2" xfId="34350"/>
    <cellStyle name="Notas 3 3 3 4" xfId="34351"/>
    <cellStyle name="Notas 3 3 3 4 2" xfId="34352"/>
    <cellStyle name="Notas 3 3 3 5" xfId="34353"/>
    <cellStyle name="Notas 3 3 3 5 2" xfId="34354"/>
    <cellStyle name="Notas 3 3 3 6" xfId="34355"/>
    <cellStyle name="Notas 3 3 3 6 2" xfId="34356"/>
    <cellStyle name="Notas 3 3 3 7" xfId="34357"/>
    <cellStyle name="Notas 3 3 3 7 2" xfId="34358"/>
    <cellStyle name="Notas 3 3 3 8" xfId="34359"/>
    <cellStyle name="Notas 3 3 3 8 2" xfId="34360"/>
    <cellStyle name="Notas 3 3 3 9" xfId="34361"/>
    <cellStyle name="Notas 3 3 3 9 2" xfId="34362"/>
    <cellStyle name="Notas 3 3 4" xfId="34363"/>
    <cellStyle name="Notas 3 3 4 10" xfId="34364"/>
    <cellStyle name="Notas 3 3 4 10 2" xfId="34365"/>
    <cellStyle name="Notas 3 3 4 11" xfId="34366"/>
    <cellStyle name="Notas 3 3 4 2" xfId="34367"/>
    <cellStyle name="Notas 3 3 4 2 2" xfId="34368"/>
    <cellStyle name="Notas 3 3 4 3" xfId="34369"/>
    <cellStyle name="Notas 3 3 4 3 2" xfId="34370"/>
    <cellStyle name="Notas 3 3 4 4" xfId="34371"/>
    <cellStyle name="Notas 3 3 4 4 2" xfId="34372"/>
    <cellStyle name="Notas 3 3 4 5" xfId="34373"/>
    <cellStyle name="Notas 3 3 4 5 2" xfId="34374"/>
    <cellStyle name="Notas 3 3 4 6" xfId="34375"/>
    <cellStyle name="Notas 3 3 4 6 2" xfId="34376"/>
    <cellStyle name="Notas 3 3 4 7" xfId="34377"/>
    <cellStyle name="Notas 3 3 4 7 2" xfId="34378"/>
    <cellStyle name="Notas 3 3 4 8" xfId="34379"/>
    <cellStyle name="Notas 3 3 4 8 2" xfId="34380"/>
    <cellStyle name="Notas 3 3 4 9" xfId="34381"/>
    <cellStyle name="Notas 3 3 4 9 2" xfId="34382"/>
    <cellStyle name="Notas 3 3 5" xfId="34383"/>
    <cellStyle name="Notas 3 3 5 10" xfId="34384"/>
    <cellStyle name="Notas 3 3 5 10 2" xfId="34385"/>
    <cellStyle name="Notas 3 3 5 11" xfId="34386"/>
    <cellStyle name="Notas 3 3 5 2" xfId="34387"/>
    <cellStyle name="Notas 3 3 5 2 2" xfId="34388"/>
    <cellStyle name="Notas 3 3 5 3" xfId="34389"/>
    <cellStyle name="Notas 3 3 5 3 2" xfId="34390"/>
    <cellStyle name="Notas 3 3 5 4" xfId="34391"/>
    <cellStyle name="Notas 3 3 5 4 2" xfId="34392"/>
    <cellStyle name="Notas 3 3 5 5" xfId="34393"/>
    <cellStyle name="Notas 3 3 5 5 2" xfId="34394"/>
    <cellStyle name="Notas 3 3 5 6" xfId="34395"/>
    <cellStyle name="Notas 3 3 5 6 2" xfId="34396"/>
    <cellStyle name="Notas 3 3 5 7" xfId="34397"/>
    <cellStyle name="Notas 3 3 5 7 2" xfId="34398"/>
    <cellStyle name="Notas 3 3 5 8" xfId="34399"/>
    <cellStyle name="Notas 3 3 5 8 2" xfId="34400"/>
    <cellStyle name="Notas 3 3 5 9" xfId="34401"/>
    <cellStyle name="Notas 3 3 5 9 2" xfId="34402"/>
    <cellStyle name="Notas 3 3 6" xfId="34403"/>
    <cellStyle name="Notas 3 3 6 2" xfId="34404"/>
    <cellStyle name="Notas 3 3 7" xfId="34405"/>
    <cellStyle name="Notas 3 3 7 2" xfId="34406"/>
    <cellStyle name="Notas 3 3 8" xfId="34407"/>
    <cellStyle name="Notas 3 3 8 2" xfId="34408"/>
    <cellStyle name="Notas 3 3 9" xfId="34409"/>
    <cellStyle name="Notas 3 3 9 2" xfId="34410"/>
    <cellStyle name="Notas 3 4" xfId="34411"/>
    <cellStyle name="Notas 3 4 10" xfId="34412"/>
    <cellStyle name="Notas 3 4 10 2" xfId="34413"/>
    <cellStyle name="Notas 3 4 11" xfId="34414"/>
    <cellStyle name="Notas 3 4 11 2" xfId="34415"/>
    <cellStyle name="Notas 3 4 12" xfId="34416"/>
    <cellStyle name="Notas 3 4 12 2" xfId="34417"/>
    <cellStyle name="Notas 3 4 13" xfId="34418"/>
    <cellStyle name="Notas 3 4 13 2" xfId="34419"/>
    <cellStyle name="Notas 3 4 14" xfId="34420"/>
    <cellStyle name="Notas 3 4 14 2" xfId="34421"/>
    <cellStyle name="Notas 3 4 15" xfId="34422"/>
    <cellStyle name="Notas 3 4 2" xfId="34423"/>
    <cellStyle name="Notas 3 4 2 10" xfId="34424"/>
    <cellStyle name="Notas 3 4 2 10 2" xfId="34425"/>
    <cellStyle name="Notas 3 4 2 11" xfId="34426"/>
    <cellStyle name="Notas 3 4 2 11 2" xfId="34427"/>
    <cellStyle name="Notas 3 4 2 12" xfId="34428"/>
    <cellStyle name="Notas 3 4 2 12 2" xfId="34429"/>
    <cellStyle name="Notas 3 4 2 13" xfId="34430"/>
    <cellStyle name="Notas 3 4 2 2" xfId="34431"/>
    <cellStyle name="Notas 3 4 2 2 10" xfId="34432"/>
    <cellStyle name="Notas 3 4 2 2 10 2" xfId="34433"/>
    <cellStyle name="Notas 3 4 2 2 11" xfId="34434"/>
    <cellStyle name="Notas 3 4 2 2 2" xfId="34435"/>
    <cellStyle name="Notas 3 4 2 2 2 2" xfId="34436"/>
    <cellStyle name="Notas 3 4 2 2 3" xfId="34437"/>
    <cellStyle name="Notas 3 4 2 2 3 2" xfId="34438"/>
    <cellStyle name="Notas 3 4 2 2 4" xfId="34439"/>
    <cellStyle name="Notas 3 4 2 2 4 2" xfId="34440"/>
    <cellStyle name="Notas 3 4 2 2 5" xfId="34441"/>
    <cellStyle name="Notas 3 4 2 2 5 2" xfId="34442"/>
    <cellStyle name="Notas 3 4 2 2 6" xfId="34443"/>
    <cellStyle name="Notas 3 4 2 2 6 2" xfId="34444"/>
    <cellStyle name="Notas 3 4 2 2 7" xfId="34445"/>
    <cellStyle name="Notas 3 4 2 2 7 2" xfId="34446"/>
    <cellStyle name="Notas 3 4 2 2 8" xfId="34447"/>
    <cellStyle name="Notas 3 4 2 2 8 2" xfId="34448"/>
    <cellStyle name="Notas 3 4 2 2 9" xfId="34449"/>
    <cellStyle name="Notas 3 4 2 2 9 2" xfId="34450"/>
    <cellStyle name="Notas 3 4 2 3" xfId="34451"/>
    <cellStyle name="Notas 3 4 2 3 10" xfId="34452"/>
    <cellStyle name="Notas 3 4 2 3 10 2" xfId="34453"/>
    <cellStyle name="Notas 3 4 2 3 11" xfId="34454"/>
    <cellStyle name="Notas 3 4 2 3 2" xfId="34455"/>
    <cellStyle name="Notas 3 4 2 3 2 2" xfId="34456"/>
    <cellStyle name="Notas 3 4 2 3 3" xfId="34457"/>
    <cellStyle name="Notas 3 4 2 3 3 2" xfId="34458"/>
    <cellStyle name="Notas 3 4 2 3 4" xfId="34459"/>
    <cellStyle name="Notas 3 4 2 3 4 2" xfId="34460"/>
    <cellStyle name="Notas 3 4 2 3 5" xfId="34461"/>
    <cellStyle name="Notas 3 4 2 3 5 2" xfId="34462"/>
    <cellStyle name="Notas 3 4 2 3 6" xfId="34463"/>
    <cellStyle name="Notas 3 4 2 3 6 2" xfId="34464"/>
    <cellStyle name="Notas 3 4 2 3 7" xfId="34465"/>
    <cellStyle name="Notas 3 4 2 3 7 2" xfId="34466"/>
    <cellStyle name="Notas 3 4 2 3 8" xfId="34467"/>
    <cellStyle name="Notas 3 4 2 3 8 2" xfId="34468"/>
    <cellStyle name="Notas 3 4 2 3 9" xfId="34469"/>
    <cellStyle name="Notas 3 4 2 3 9 2" xfId="34470"/>
    <cellStyle name="Notas 3 4 2 4" xfId="34471"/>
    <cellStyle name="Notas 3 4 2 4 2" xfId="34472"/>
    <cellStyle name="Notas 3 4 2 5" xfId="34473"/>
    <cellStyle name="Notas 3 4 2 5 2" xfId="34474"/>
    <cellStyle name="Notas 3 4 2 6" xfId="34475"/>
    <cellStyle name="Notas 3 4 2 6 2" xfId="34476"/>
    <cellStyle name="Notas 3 4 2 7" xfId="34477"/>
    <cellStyle name="Notas 3 4 2 7 2" xfId="34478"/>
    <cellStyle name="Notas 3 4 2 8" xfId="34479"/>
    <cellStyle name="Notas 3 4 2 8 2" xfId="34480"/>
    <cellStyle name="Notas 3 4 2 9" xfId="34481"/>
    <cellStyle name="Notas 3 4 2 9 2" xfId="34482"/>
    <cellStyle name="Notas 3 4 3" xfId="34483"/>
    <cellStyle name="Notas 3 4 3 10" xfId="34484"/>
    <cellStyle name="Notas 3 4 3 10 2" xfId="34485"/>
    <cellStyle name="Notas 3 4 3 11" xfId="34486"/>
    <cellStyle name="Notas 3 4 3 11 2" xfId="34487"/>
    <cellStyle name="Notas 3 4 3 12" xfId="34488"/>
    <cellStyle name="Notas 3 4 3 12 2" xfId="34489"/>
    <cellStyle name="Notas 3 4 3 13" xfId="34490"/>
    <cellStyle name="Notas 3 4 3 2" xfId="34491"/>
    <cellStyle name="Notas 3 4 3 2 10" xfId="34492"/>
    <cellStyle name="Notas 3 4 3 2 10 2" xfId="34493"/>
    <cellStyle name="Notas 3 4 3 2 11" xfId="34494"/>
    <cellStyle name="Notas 3 4 3 2 2" xfId="34495"/>
    <cellStyle name="Notas 3 4 3 2 2 2" xfId="34496"/>
    <cellStyle name="Notas 3 4 3 2 3" xfId="34497"/>
    <cellStyle name="Notas 3 4 3 2 3 2" xfId="34498"/>
    <cellStyle name="Notas 3 4 3 2 4" xfId="34499"/>
    <cellStyle name="Notas 3 4 3 2 4 2" xfId="34500"/>
    <cellStyle name="Notas 3 4 3 2 5" xfId="34501"/>
    <cellStyle name="Notas 3 4 3 2 5 2" xfId="34502"/>
    <cellStyle name="Notas 3 4 3 2 6" xfId="34503"/>
    <cellStyle name="Notas 3 4 3 2 6 2" xfId="34504"/>
    <cellStyle name="Notas 3 4 3 2 7" xfId="34505"/>
    <cellStyle name="Notas 3 4 3 2 7 2" xfId="34506"/>
    <cellStyle name="Notas 3 4 3 2 8" xfId="34507"/>
    <cellStyle name="Notas 3 4 3 2 8 2" xfId="34508"/>
    <cellStyle name="Notas 3 4 3 2 9" xfId="34509"/>
    <cellStyle name="Notas 3 4 3 2 9 2" xfId="34510"/>
    <cellStyle name="Notas 3 4 3 3" xfId="34511"/>
    <cellStyle name="Notas 3 4 3 3 10" xfId="34512"/>
    <cellStyle name="Notas 3 4 3 3 10 2" xfId="34513"/>
    <cellStyle name="Notas 3 4 3 3 11" xfId="34514"/>
    <cellStyle name="Notas 3 4 3 3 2" xfId="34515"/>
    <cellStyle name="Notas 3 4 3 3 2 2" xfId="34516"/>
    <cellStyle name="Notas 3 4 3 3 3" xfId="34517"/>
    <cellStyle name="Notas 3 4 3 3 3 2" xfId="34518"/>
    <cellStyle name="Notas 3 4 3 3 4" xfId="34519"/>
    <cellStyle name="Notas 3 4 3 3 4 2" xfId="34520"/>
    <cellStyle name="Notas 3 4 3 3 5" xfId="34521"/>
    <cellStyle name="Notas 3 4 3 3 5 2" xfId="34522"/>
    <cellStyle name="Notas 3 4 3 3 6" xfId="34523"/>
    <cellStyle name="Notas 3 4 3 3 6 2" xfId="34524"/>
    <cellStyle name="Notas 3 4 3 3 7" xfId="34525"/>
    <cellStyle name="Notas 3 4 3 3 7 2" xfId="34526"/>
    <cellStyle name="Notas 3 4 3 3 8" xfId="34527"/>
    <cellStyle name="Notas 3 4 3 3 8 2" xfId="34528"/>
    <cellStyle name="Notas 3 4 3 3 9" xfId="34529"/>
    <cellStyle name="Notas 3 4 3 3 9 2" xfId="34530"/>
    <cellStyle name="Notas 3 4 3 4" xfId="34531"/>
    <cellStyle name="Notas 3 4 3 4 2" xfId="34532"/>
    <cellStyle name="Notas 3 4 3 5" xfId="34533"/>
    <cellStyle name="Notas 3 4 3 5 2" xfId="34534"/>
    <cellStyle name="Notas 3 4 3 6" xfId="34535"/>
    <cellStyle name="Notas 3 4 3 6 2" xfId="34536"/>
    <cellStyle name="Notas 3 4 3 7" xfId="34537"/>
    <cellStyle name="Notas 3 4 3 7 2" xfId="34538"/>
    <cellStyle name="Notas 3 4 3 8" xfId="34539"/>
    <cellStyle name="Notas 3 4 3 8 2" xfId="34540"/>
    <cellStyle name="Notas 3 4 3 9" xfId="34541"/>
    <cellStyle name="Notas 3 4 3 9 2" xfId="34542"/>
    <cellStyle name="Notas 3 4 4" xfId="34543"/>
    <cellStyle name="Notas 3 4 4 10" xfId="34544"/>
    <cellStyle name="Notas 3 4 4 10 2" xfId="34545"/>
    <cellStyle name="Notas 3 4 4 11" xfId="34546"/>
    <cellStyle name="Notas 3 4 4 2" xfId="34547"/>
    <cellStyle name="Notas 3 4 4 2 2" xfId="34548"/>
    <cellStyle name="Notas 3 4 4 3" xfId="34549"/>
    <cellStyle name="Notas 3 4 4 3 2" xfId="34550"/>
    <cellStyle name="Notas 3 4 4 4" xfId="34551"/>
    <cellStyle name="Notas 3 4 4 4 2" xfId="34552"/>
    <cellStyle name="Notas 3 4 4 5" xfId="34553"/>
    <cellStyle name="Notas 3 4 4 5 2" xfId="34554"/>
    <cellStyle name="Notas 3 4 4 6" xfId="34555"/>
    <cellStyle name="Notas 3 4 4 6 2" xfId="34556"/>
    <cellStyle name="Notas 3 4 4 7" xfId="34557"/>
    <cellStyle name="Notas 3 4 4 7 2" xfId="34558"/>
    <cellStyle name="Notas 3 4 4 8" xfId="34559"/>
    <cellStyle name="Notas 3 4 4 8 2" xfId="34560"/>
    <cellStyle name="Notas 3 4 4 9" xfId="34561"/>
    <cellStyle name="Notas 3 4 4 9 2" xfId="34562"/>
    <cellStyle name="Notas 3 4 5" xfId="34563"/>
    <cellStyle name="Notas 3 4 5 10" xfId="34564"/>
    <cellStyle name="Notas 3 4 5 10 2" xfId="34565"/>
    <cellStyle name="Notas 3 4 5 11" xfId="34566"/>
    <cellStyle name="Notas 3 4 5 2" xfId="34567"/>
    <cellStyle name="Notas 3 4 5 2 2" xfId="34568"/>
    <cellStyle name="Notas 3 4 5 3" xfId="34569"/>
    <cellStyle name="Notas 3 4 5 3 2" xfId="34570"/>
    <cellStyle name="Notas 3 4 5 4" xfId="34571"/>
    <cellStyle name="Notas 3 4 5 4 2" xfId="34572"/>
    <cellStyle name="Notas 3 4 5 5" xfId="34573"/>
    <cellStyle name="Notas 3 4 5 5 2" xfId="34574"/>
    <cellStyle name="Notas 3 4 5 6" xfId="34575"/>
    <cellStyle name="Notas 3 4 5 6 2" xfId="34576"/>
    <cellStyle name="Notas 3 4 5 7" xfId="34577"/>
    <cellStyle name="Notas 3 4 5 7 2" xfId="34578"/>
    <cellStyle name="Notas 3 4 5 8" xfId="34579"/>
    <cellStyle name="Notas 3 4 5 8 2" xfId="34580"/>
    <cellStyle name="Notas 3 4 5 9" xfId="34581"/>
    <cellStyle name="Notas 3 4 5 9 2" xfId="34582"/>
    <cellStyle name="Notas 3 4 6" xfId="34583"/>
    <cellStyle name="Notas 3 4 6 2" xfId="34584"/>
    <cellStyle name="Notas 3 4 7" xfId="34585"/>
    <cellStyle name="Notas 3 4 7 2" xfId="34586"/>
    <cellStyle name="Notas 3 4 8" xfId="34587"/>
    <cellStyle name="Notas 3 4 8 2" xfId="34588"/>
    <cellStyle name="Notas 3 4 9" xfId="34589"/>
    <cellStyle name="Notas 3 4 9 2" xfId="34590"/>
    <cellStyle name="Notas 3 5" xfId="34591"/>
    <cellStyle name="Notas 3 5 10" xfId="34592"/>
    <cellStyle name="Notas 3 5 10 2" xfId="34593"/>
    <cellStyle name="Notas 3 5 11" xfId="34594"/>
    <cellStyle name="Notas 3 5 11 2" xfId="34595"/>
    <cellStyle name="Notas 3 5 12" xfId="34596"/>
    <cellStyle name="Notas 3 5 12 2" xfId="34597"/>
    <cellStyle name="Notas 3 5 13" xfId="34598"/>
    <cellStyle name="Notas 3 5 13 2" xfId="34599"/>
    <cellStyle name="Notas 3 5 14" xfId="34600"/>
    <cellStyle name="Notas 3 5 14 2" xfId="34601"/>
    <cellStyle name="Notas 3 5 15" xfId="34602"/>
    <cellStyle name="Notas 3 5 2" xfId="34603"/>
    <cellStyle name="Notas 3 5 2 10" xfId="34604"/>
    <cellStyle name="Notas 3 5 2 10 2" xfId="34605"/>
    <cellStyle name="Notas 3 5 2 11" xfId="34606"/>
    <cellStyle name="Notas 3 5 2 11 2" xfId="34607"/>
    <cellStyle name="Notas 3 5 2 12" xfId="34608"/>
    <cellStyle name="Notas 3 5 2 12 2" xfId="34609"/>
    <cellStyle name="Notas 3 5 2 13" xfId="34610"/>
    <cellStyle name="Notas 3 5 2 2" xfId="34611"/>
    <cellStyle name="Notas 3 5 2 2 10" xfId="34612"/>
    <cellStyle name="Notas 3 5 2 2 10 2" xfId="34613"/>
    <cellStyle name="Notas 3 5 2 2 11" xfId="34614"/>
    <cellStyle name="Notas 3 5 2 2 2" xfId="34615"/>
    <cellStyle name="Notas 3 5 2 2 2 2" xfId="34616"/>
    <cellStyle name="Notas 3 5 2 2 3" xfId="34617"/>
    <cellStyle name="Notas 3 5 2 2 3 2" xfId="34618"/>
    <cellStyle name="Notas 3 5 2 2 4" xfId="34619"/>
    <cellStyle name="Notas 3 5 2 2 4 2" xfId="34620"/>
    <cellStyle name="Notas 3 5 2 2 5" xfId="34621"/>
    <cellStyle name="Notas 3 5 2 2 5 2" xfId="34622"/>
    <cellStyle name="Notas 3 5 2 2 6" xfId="34623"/>
    <cellStyle name="Notas 3 5 2 2 6 2" xfId="34624"/>
    <cellStyle name="Notas 3 5 2 2 7" xfId="34625"/>
    <cellStyle name="Notas 3 5 2 2 7 2" xfId="34626"/>
    <cellStyle name="Notas 3 5 2 2 8" xfId="34627"/>
    <cellStyle name="Notas 3 5 2 2 8 2" xfId="34628"/>
    <cellStyle name="Notas 3 5 2 2 9" xfId="34629"/>
    <cellStyle name="Notas 3 5 2 2 9 2" xfId="34630"/>
    <cellStyle name="Notas 3 5 2 3" xfId="34631"/>
    <cellStyle name="Notas 3 5 2 3 10" xfId="34632"/>
    <cellStyle name="Notas 3 5 2 3 10 2" xfId="34633"/>
    <cellStyle name="Notas 3 5 2 3 11" xfId="34634"/>
    <cellStyle name="Notas 3 5 2 3 2" xfId="34635"/>
    <cellStyle name="Notas 3 5 2 3 2 2" xfId="34636"/>
    <cellStyle name="Notas 3 5 2 3 3" xfId="34637"/>
    <cellStyle name="Notas 3 5 2 3 3 2" xfId="34638"/>
    <cellStyle name="Notas 3 5 2 3 4" xfId="34639"/>
    <cellStyle name="Notas 3 5 2 3 4 2" xfId="34640"/>
    <cellStyle name="Notas 3 5 2 3 5" xfId="34641"/>
    <cellStyle name="Notas 3 5 2 3 5 2" xfId="34642"/>
    <cellStyle name="Notas 3 5 2 3 6" xfId="34643"/>
    <cellStyle name="Notas 3 5 2 3 6 2" xfId="34644"/>
    <cellStyle name="Notas 3 5 2 3 7" xfId="34645"/>
    <cellStyle name="Notas 3 5 2 3 7 2" xfId="34646"/>
    <cellStyle name="Notas 3 5 2 3 8" xfId="34647"/>
    <cellStyle name="Notas 3 5 2 3 8 2" xfId="34648"/>
    <cellStyle name="Notas 3 5 2 3 9" xfId="34649"/>
    <cellStyle name="Notas 3 5 2 3 9 2" xfId="34650"/>
    <cellStyle name="Notas 3 5 2 4" xfId="34651"/>
    <cellStyle name="Notas 3 5 2 4 2" xfId="34652"/>
    <cellStyle name="Notas 3 5 2 5" xfId="34653"/>
    <cellStyle name="Notas 3 5 2 5 2" xfId="34654"/>
    <cellStyle name="Notas 3 5 2 6" xfId="34655"/>
    <cellStyle name="Notas 3 5 2 6 2" xfId="34656"/>
    <cellStyle name="Notas 3 5 2 7" xfId="34657"/>
    <cellStyle name="Notas 3 5 2 7 2" xfId="34658"/>
    <cellStyle name="Notas 3 5 2 8" xfId="34659"/>
    <cellStyle name="Notas 3 5 2 8 2" xfId="34660"/>
    <cellStyle name="Notas 3 5 2 9" xfId="34661"/>
    <cellStyle name="Notas 3 5 2 9 2" xfId="34662"/>
    <cellStyle name="Notas 3 5 3" xfId="34663"/>
    <cellStyle name="Notas 3 5 3 10" xfId="34664"/>
    <cellStyle name="Notas 3 5 3 10 2" xfId="34665"/>
    <cellStyle name="Notas 3 5 3 11" xfId="34666"/>
    <cellStyle name="Notas 3 5 3 11 2" xfId="34667"/>
    <cellStyle name="Notas 3 5 3 12" xfId="34668"/>
    <cellStyle name="Notas 3 5 3 12 2" xfId="34669"/>
    <cellStyle name="Notas 3 5 3 13" xfId="34670"/>
    <cellStyle name="Notas 3 5 3 2" xfId="34671"/>
    <cellStyle name="Notas 3 5 3 2 10" xfId="34672"/>
    <cellStyle name="Notas 3 5 3 2 10 2" xfId="34673"/>
    <cellStyle name="Notas 3 5 3 2 11" xfId="34674"/>
    <cellStyle name="Notas 3 5 3 2 2" xfId="34675"/>
    <cellStyle name="Notas 3 5 3 2 2 2" xfId="34676"/>
    <cellStyle name="Notas 3 5 3 2 3" xfId="34677"/>
    <cellStyle name="Notas 3 5 3 2 3 2" xfId="34678"/>
    <cellStyle name="Notas 3 5 3 2 4" xfId="34679"/>
    <cellStyle name="Notas 3 5 3 2 4 2" xfId="34680"/>
    <cellStyle name="Notas 3 5 3 2 5" xfId="34681"/>
    <cellStyle name="Notas 3 5 3 2 5 2" xfId="34682"/>
    <cellStyle name="Notas 3 5 3 2 6" xfId="34683"/>
    <cellStyle name="Notas 3 5 3 2 6 2" xfId="34684"/>
    <cellStyle name="Notas 3 5 3 2 7" xfId="34685"/>
    <cellStyle name="Notas 3 5 3 2 7 2" xfId="34686"/>
    <cellStyle name="Notas 3 5 3 2 8" xfId="34687"/>
    <cellStyle name="Notas 3 5 3 2 8 2" xfId="34688"/>
    <cellStyle name="Notas 3 5 3 2 9" xfId="34689"/>
    <cellStyle name="Notas 3 5 3 2 9 2" xfId="34690"/>
    <cellStyle name="Notas 3 5 3 3" xfId="34691"/>
    <cellStyle name="Notas 3 5 3 3 10" xfId="34692"/>
    <cellStyle name="Notas 3 5 3 3 10 2" xfId="34693"/>
    <cellStyle name="Notas 3 5 3 3 11" xfId="34694"/>
    <cellStyle name="Notas 3 5 3 3 2" xfId="34695"/>
    <cellStyle name="Notas 3 5 3 3 2 2" xfId="34696"/>
    <cellStyle name="Notas 3 5 3 3 3" xfId="34697"/>
    <cellStyle name="Notas 3 5 3 3 3 2" xfId="34698"/>
    <cellStyle name="Notas 3 5 3 3 4" xfId="34699"/>
    <cellStyle name="Notas 3 5 3 3 4 2" xfId="34700"/>
    <cellStyle name="Notas 3 5 3 3 5" xfId="34701"/>
    <cellStyle name="Notas 3 5 3 3 5 2" xfId="34702"/>
    <cellStyle name="Notas 3 5 3 3 6" xfId="34703"/>
    <cellStyle name="Notas 3 5 3 3 6 2" xfId="34704"/>
    <cellStyle name="Notas 3 5 3 3 7" xfId="34705"/>
    <cellStyle name="Notas 3 5 3 3 7 2" xfId="34706"/>
    <cellStyle name="Notas 3 5 3 3 8" xfId="34707"/>
    <cellStyle name="Notas 3 5 3 3 8 2" xfId="34708"/>
    <cellStyle name="Notas 3 5 3 3 9" xfId="34709"/>
    <cellStyle name="Notas 3 5 3 3 9 2" xfId="34710"/>
    <cellStyle name="Notas 3 5 3 4" xfId="34711"/>
    <cellStyle name="Notas 3 5 3 4 2" xfId="34712"/>
    <cellStyle name="Notas 3 5 3 5" xfId="34713"/>
    <cellStyle name="Notas 3 5 3 5 2" xfId="34714"/>
    <cellStyle name="Notas 3 5 3 6" xfId="34715"/>
    <cellStyle name="Notas 3 5 3 6 2" xfId="34716"/>
    <cellStyle name="Notas 3 5 3 7" xfId="34717"/>
    <cellStyle name="Notas 3 5 3 7 2" xfId="34718"/>
    <cellStyle name="Notas 3 5 3 8" xfId="34719"/>
    <cellStyle name="Notas 3 5 3 8 2" xfId="34720"/>
    <cellStyle name="Notas 3 5 3 9" xfId="34721"/>
    <cellStyle name="Notas 3 5 3 9 2" xfId="34722"/>
    <cellStyle name="Notas 3 5 4" xfId="34723"/>
    <cellStyle name="Notas 3 5 4 10" xfId="34724"/>
    <cellStyle name="Notas 3 5 4 10 2" xfId="34725"/>
    <cellStyle name="Notas 3 5 4 11" xfId="34726"/>
    <cellStyle name="Notas 3 5 4 2" xfId="34727"/>
    <cellStyle name="Notas 3 5 4 2 2" xfId="34728"/>
    <cellStyle name="Notas 3 5 4 3" xfId="34729"/>
    <cellStyle name="Notas 3 5 4 3 2" xfId="34730"/>
    <cellStyle name="Notas 3 5 4 4" xfId="34731"/>
    <cellStyle name="Notas 3 5 4 4 2" xfId="34732"/>
    <cellStyle name="Notas 3 5 4 5" xfId="34733"/>
    <cellStyle name="Notas 3 5 4 5 2" xfId="34734"/>
    <cellStyle name="Notas 3 5 4 6" xfId="34735"/>
    <cellStyle name="Notas 3 5 4 6 2" xfId="34736"/>
    <cellStyle name="Notas 3 5 4 7" xfId="34737"/>
    <cellStyle name="Notas 3 5 4 7 2" xfId="34738"/>
    <cellStyle name="Notas 3 5 4 8" xfId="34739"/>
    <cellStyle name="Notas 3 5 4 8 2" xfId="34740"/>
    <cellStyle name="Notas 3 5 4 9" xfId="34741"/>
    <cellStyle name="Notas 3 5 4 9 2" xfId="34742"/>
    <cellStyle name="Notas 3 5 5" xfId="34743"/>
    <cellStyle name="Notas 3 5 5 10" xfId="34744"/>
    <cellStyle name="Notas 3 5 5 10 2" xfId="34745"/>
    <cellStyle name="Notas 3 5 5 11" xfId="34746"/>
    <cellStyle name="Notas 3 5 5 2" xfId="34747"/>
    <cellStyle name="Notas 3 5 5 2 2" xfId="34748"/>
    <cellStyle name="Notas 3 5 5 3" xfId="34749"/>
    <cellStyle name="Notas 3 5 5 3 2" xfId="34750"/>
    <cellStyle name="Notas 3 5 5 4" xfId="34751"/>
    <cellStyle name="Notas 3 5 5 4 2" xfId="34752"/>
    <cellStyle name="Notas 3 5 5 5" xfId="34753"/>
    <cellStyle name="Notas 3 5 5 5 2" xfId="34754"/>
    <cellStyle name="Notas 3 5 5 6" xfId="34755"/>
    <cellStyle name="Notas 3 5 5 6 2" xfId="34756"/>
    <cellStyle name="Notas 3 5 5 7" xfId="34757"/>
    <cellStyle name="Notas 3 5 5 7 2" xfId="34758"/>
    <cellStyle name="Notas 3 5 5 8" xfId="34759"/>
    <cellStyle name="Notas 3 5 5 8 2" xfId="34760"/>
    <cellStyle name="Notas 3 5 5 9" xfId="34761"/>
    <cellStyle name="Notas 3 5 5 9 2" xfId="34762"/>
    <cellStyle name="Notas 3 5 6" xfId="34763"/>
    <cellStyle name="Notas 3 5 6 2" xfId="34764"/>
    <cellStyle name="Notas 3 5 7" xfId="34765"/>
    <cellStyle name="Notas 3 5 7 2" xfId="34766"/>
    <cellStyle name="Notas 3 5 8" xfId="34767"/>
    <cellStyle name="Notas 3 5 8 2" xfId="34768"/>
    <cellStyle name="Notas 3 5 9" xfId="34769"/>
    <cellStyle name="Notas 3 5 9 2" xfId="34770"/>
    <cellStyle name="Notas 3 6" xfId="34771"/>
    <cellStyle name="Notas 3 6 10" xfId="34772"/>
    <cellStyle name="Notas 3 6 10 2" xfId="34773"/>
    <cellStyle name="Notas 3 6 11" xfId="34774"/>
    <cellStyle name="Notas 3 6 11 2" xfId="34775"/>
    <cellStyle name="Notas 3 6 12" xfId="34776"/>
    <cellStyle name="Notas 3 6 12 2" xfId="34777"/>
    <cellStyle name="Notas 3 6 13" xfId="34778"/>
    <cellStyle name="Notas 3 6 2" xfId="34779"/>
    <cellStyle name="Notas 3 6 2 10" xfId="34780"/>
    <cellStyle name="Notas 3 6 2 10 2" xfId="34781"/>
    <cellStyle name="Notas 3 6 2 11" xfId="34782"/>
    <cellStyle name="Notas 3 6 2 2" xfId="34783"/>
    <cellStyle name="Notas 3 6 2 2 2" xfId="34784"/>
    <cellStyle name="Notas 3 6 2 3" xfId="34785"/>
    <cellStyle name="Notas 3 6 2 3 2" xfId="34786"/>
    <cellStyle name="Notas 3 6 2 4" xfId="34787"/>
    <cellStyle name="Notas 3 6 2 4 2" xfId="34788"/>
    <cellStyle name="Notas 3 6 2 5" xfId="34789"/>
    <cellStyle name="Notas 3 6 2 5 2" xfId="34790"/>
    <cellStyle name="Notas 3 6 2 6" xfId="34791"/>
    <cellStyle name="Notas 3 6 2 6 2" xfId="34792"/>
    <cellStyle name="Notas 3 6 2 7" xfId="34793"/>
    <cellStyle name="Notas 3 6 2 7 2" xfId="34794"/>
    <cellStyle name="Notas 3 6 2 8" xfId="34795"/>
    <cellStyle name="Notas 3 6 2 8 2" xfId="34796"/>
    <cellStyle name="Notas 3 6 2 9" xfId="34797"/>
    <cellStyle name="Notas 3 6 2 9 2" xfId="34798"/>
    <cellStyle name="Notas 3 6 3" xfId="34799"/>
    <cellStyle name="Notas 3 6 3 10" xfId="34800"/>
    <cellStyle name="Notas 3 6 3 10 2" xfId="34801"/>
    <cellStyle name="Notas 3 6 3 11" xfId="34802"/>
    <cellStyle name="Notas 3 6 3 2" xfId="34803"/>
    <cellStyle name="Notas 3 6 3 2 2" xfId="34804"/>
    <cellStyle name="Notas 3 6 3 3" xfId="34805"/>
    <cellStyle name="Notas 3 6 3 3 2" xfId="34806"/>
    <cellStyle name="Notas 3 6 3 4" xfId="34807"/>
    <cellStyle name="Notas 3 6 3 4 2" xfId="34808"/>
    <cellStyle name="Notas 3 6 3 5" xfId="34809"/>
    <cellStyle name="Notas 3 6 3 5 2" xfId="34810"/>
    <cellStyle name="Notas 3 6 3 6" xfId="34811"/>
    <cellStyle name="Notas 3 6 3 6 2" xfId="34812"/>
    <cellStyle name="Notas 3 6 3 7" xfId="34813"/>
    <cellStyle name="Notas 3 6 3 7 2" xfId="34814"/>
    <cellStyle name="Notas 3 6 3 8" xfId="34815"/>
    <cellStyle name="Notas 3 6 3 8 2" xfId="34816"/>
    <cellStyle name="Notas 3 6 3 9" xfId="34817"/>
    <cellStyle name="Notas 3 6 3 9 2" xfId="34818"/>
    <cellStyle name="Notas 3 6 4" xfId="34819"/>
    <cellStyle name="Notas 3 6 4 2" xfId="34820"/>
    <cellStyle name="Notas 3 6 5" xfId="34821"/>
    <cellStyle name="Notas 3 6 5 2" xfId="34822"/>
    <cellStyle name="Notas 3 6 6" xfId="34823"/>
    <cellStyle name="Notas 3 6 6 2" xfId="34824"/>
    <cellStyle name="Notas 3 6 7" xfId="34825"/>
    <cellStyle name="Notas 3 6 7 2" xfId="34826"/>
    <cellStyle name="Notas 3 6 8" xfId="34827"/>
    <cellStyle name="Notas 3 6 8 2" xfId="34828"/>
    <cellStyle name="Notas 3 6 9" xfId="34829"/>
    <cellStyle name="Notas 3 6 9 2" xfId="34830"/>
    <cellStyle name="Notas 3 7" xfId="34831"/>
    <cellStyle name="Notas 3 7 10" xfId="34832"/>
    <cellStyle name="Notas 3 7 10 2" xfId="34833"/>
    <cellStyle name="Notas 3 7 11" xfId="34834"/>
    <cellStyle name="Notas 3 7 11 2" xfId="34835"/>
    <cellStyle name="Notas 3 7 12" xfId="34836"/>
    <cellStyle name="Notas 3 7 12 2" xfId="34837"/>
    <cellStyle name="Notas 3 7 13" xfId="34838"/>
    <cellStyle name="Notas 3 7 2" xfId="34839"/>
    <cellStyle name="Notas 3 7 2 10" xfId="34840"/>
    <cellStyle name="Notas 3 7 2 10 2" xfId="34841"/>
    <cellStyle name="Notas 3 7 2 11" xfId="34842"/>
    <cellStyle name="Notas 3 7 2 2" xfId="34843"/>
    <cellStyle name="Notas 3 7 2 2 2" xfId="34844"/>
    <cellStyle name="Notas 3 7 2 3" xfId="34845"/>
    <cellStyle name="Notas 3 7 2 3 2" xfId="34846"/>
    <cellStyle name="Notas 3 7 2 4" xfId="34847"/>
    <cellStyle name="Notas 3 7 2 4 2" xfId="34848"/>
    <cellStyle name="Notas 3 7 2 5" xfId="34849"/>
    <cellStyle name="Notas 3 7 2 5 2" xfId="34850"/>
    <cellStyle name="Notas 3 7 2 6" xfId="34851"/>
    <cellStyle name="Notas 3 7 2 6 2" xfId="34852"/>
    <cellStyle name="Notas 3 7 2 7" xfId="34853"/>
    <cellStyle name="Notas 3 7 2 7 2" xfId="34854"/>
    <cellStyle name="Notas 3 7 2 8" xfId="34855"/>
    <cellStyle name="Notas 3 7 2 8 2" xfId="34856"/>
    <cellStyle name="Notas 3 7 2 9" xfId="34857"/>
    <cellStyle name="Notas 3 7 2 9 2" xfId="34858"/>
    <cellStyle name="Notas 3 7 3" xfId="34859"/>
    <cellStyle name="Notas 3 7 3 10" xfId="34860"/>
    <cellStyle name="Notas 3 7 3 10 2" xfId="34861"/>
    <cellStyle name="Notas 3 7 3 11" xfId="34862"/>
    <cellStyle name="Notas 3 7 3 2" xfId="34863"/>
    <cellStyle name="Notas 3 7 3 2 2" xfId="34864"/>
    <cellStyle name="Notas 3 7 3 3" xfId="34865"/>
    <cellStyle name="Notas 3 7 3 3 2" xfId="34866"/>
    <cellStyle name="Notas 3 7 3 4" xfId="34867"/>
    <cellStyle name="Notas 3 7 3 4 2" xfId="34868"/>
    <cellStyle name="Notas 3 7 3 5" xfId="34869"/>
    <cellStyle name="Notas 3 7 3 5 2" xfId="34870"/>
    <cellStyle name="Notas 3 7 3 6" xfId="34871"/>
    <cellStyle name="Notas 3 7 3 6 2" xfId="34872"/>
    <cellStyle name="Notas 3 7 3 7" xfId="34873"/>
    <cellStyle name="Notas 3 7 3 7 2" xfId="34874"/>
    <cellStyle name="Notas 3 7 3 8" xfId="34875"/>
    <cellStyle name="Notas 3 7 3 8 2" xfId="34876"/>
    <cellStyle name="Notas 3 7 3 9" xfId="34877"/>
    <cellStyle name="Notas 3 7 3 9 2" xfId="34878"/>
    <cellStyle name="Notas 3 7 4" xfId="34879"/>
    <cellStyle name="Notas 3 7 4 2" xfId="34880"/>
    <cellStyle name="Notas 3 7 5" xfId="34881"/>
    <cellStyle name="Notas 3 7 5 2" xfId="34882"/>
    <cellStyle name="Notas 3 7 6" xfId="34883"/>
    <cellStyle name="Notas 3 7 6 2" xfId="34884"/>
    <cellStyle name="Notas 3 7 7" xfId="34885"/>
    <cellStyle name="Notas 3 7 7 2" xfId="34886"/>
    <cellStyle name="Notas 3 7 8" xfId="34887"/>
    <cellStyle name="Notas 3 7 8 2" xfId="34888"/>
    <cellStyle name="Notas 3 7 9" xfId="34889"/>
    <cellStyle name="Notas 3 7 9 2" xfId="34890"/>
    <cellStyle name="Notas 3 8" xfId="34891"/>
    <cellStyle name="Notas 3 8 2" xfId="34892"/>
    <cellStyle name="Notas 3 9" xfId="34893"/>
    <cellStyle name="Notas 3 9 2" xfId="34894"/>
    <cellStyle name="Notas 4" xfId="34895"/>
    <cellStyle name="Notas 4 10" xfId="34896"/>
    <cellStyle name="Notas 4 10 2" xfId="34897"/>
    <cellStyle name="Notas 4 11" xfId="34898"/>
    <cellStyle name="Notas 4 11 2" xfId="34899"/>
    <cellStyle name="Notas 4 12" xfId="34900"/>
    <cellStyle name="Notas 4 12 2" xfId="34901"/>
    <cellStyle name="Notas 4 13" xfId="34902"/>
    <cellStyle name="Notas 4 13 2" xfId="34903"/>
    <cellStyle name="Notas 4 14" xfId="34904"/>
    <cellStyle name="Notas 4 14 2" xfId="34905"/>
    <cellStyle name="Notas 4 15" xfId="34906"/>
    <cellStyle name="Notas 4 15 2" xfId="34907"/>
    <cellStyle name="Notas 4 16" xfId="34908"/>
    <cellStyle name="Notas 4 16 2" xfId="34909"/>
    <cellStyle name="Notas 4 17" xfId="34910"/>
    <cellStyle name="Notas 4 17 2" xfId="34911"/>
    <cellStyle name="Notas 4 18" xfId="34912"/>
    <cellStyle name="Notas 4 19" xfId="34913"/>
    <cellStyle name="Notas 4 2" xfId="34914"/>
    <cellStyle name="Notas 4 2 10" xfId="34915"/>
    <cellStyle name="Notas 4 2 10 2" xfId="34916"/>
    <cellStyle name="Notas 4 2 11" xfId="34917"/>
    <cellStyle name="Notas 4 2 11 2" xfId="34918"/>
    <cellStyle name="Notas 4 2 12" xfId="34919"/>
    <cellStyle name="Notas 4 2 12 2" xfId="34920"/>
    <cellStyle name="Notas 4 2 13" xfId="34921"/>
    <cellStyle name="Notas 4 2 13 2" xfId="34922"/>
    <cellStyle name="Notas 4 2 14" xfId="34923"/>
    <cellStyle name="Notas 4 2 14 2" xfId="34924"/>
    <cellStyle name="Notas 4 2 15" xfId="34925"/>
    <cellStyle name="Notas 4 2 16" xfId="34926"/>
    <cellStyle name="Notas 4 2 2" xfId="34927"/>
    <cellStyle name="Notas 4 2 2 10" xfId="34928"/>
    <cellStyle name="Notas 4 2 2 10 2" xfId="34929"/>
    <cellStyle name="Notas 4 2 2 11" xfId="34930"/>
    <cellStyle name="Notas 4 2 2 11 2" xfId="34931"/>
    <cellStyle name="Notas 4 2 2 12" xfId="34932"/>
    <cellStyle name="Notas 4 2 2 12 2" xfId="34933"/>
    <cellStyle name="Notas 4 2 2 13" xfId="34934"/>
    <cellStyle name="Notas 4 2 2 2" xfId="34935"/>
    <cellStyle name="Notas 4 2 2 2 10" xfId="34936"/>
    <cellStyle name="Notas 4 2 2 2 10 2" xfId="34937"/>
    <cellStyle name="Notas 4 2 2 2 11" xfId="34938"/>
    <cellStyle name="Notas 4 2 2 2 2" xfId="34939"/>
    <cellStyle name="Notas 4 2 2 2 2 2" xfId="34940"/>
    <cellStyle name="Notas 4 2 2 2 3" xfId="34941"/>
    <cellStyle name="Notas 4 2 2 2 3 2" xfId="34942"/>
    <cellStyle name="Notas 4 2 2 2 4" xfId="34943"/>
    <cellStyle name="Notas 4 2 2 2 4 2" xfId="34944"/>
    <cellStyle name="Notas 4 2 2 2 5" xfId="34945"/>
    <cellStyle name="Notas 4 2 2 2 5 2" xfId="34946"/>
    <cellStyle name="Notas 4 2 2 2 6" xfId="34947"/>
    <cellStyle name="Notas 4 2 2 2 6 2" xfId="34948"/>
    <cellStyle name="Notas 4 2 2 2 7" xfId="34949"/>
    <cellStyle name="Notas 4 2 2 2 7 2" xfId="34950"/>
    <cellStyle name="Notas 4 2 2 2 8" xfId="34951"/>
    <cellStyle name="Notas 4 2 2 2 8 2" xfId="34952"/>
    <cellStyle name="Notas 4 2 2 2 9" xfId="34953"/>
    <cellStyle name="Notas 4 2 2 2 9 2" xfId="34954"/>
    <cellStyle name="Notas 4 2 2 3" xfId="34955"/>
    <cellStyle name="Notas 4 2 2 3 10" xfId="34956"/>
    <cellStyle name="Notas 4 2 2 3 10 2" xfId="34957"/>
    <cellStyle name="Notas 4 2 2 3 11" xfId="34958"/>
    <cellStyle name="Notas 4 2 2 3 2" xfId="34959"/>
    <cellStyle name="Notas 4 2 2 3 2 2" xfId="34960"/>
    <cellStyle name="Notas 4 2 2 3 3" xfId="34961"/>
    <cellStyle name="Notas 4 2 2 3 3 2" xfId="34962"/>
    <cellStyle name="Notas 4 2 2 3 4" xfId="34963"/>
    <cellStyle name="Notas 4 2 2 3 4 2" xfId="34964"/>
    <cellStyle name="Notas 4 2 2 3 5" xfId="34965"/>
    <cellStyle name="Notas 4 2 2 3 5 2" xfId="34966"/>
    <cellStyle name="Notas 4 2 2 3 6" xfId="34967"/>
    <cellStyle name="Notas 4 2 2 3 6 2" xfId="34968"/>
    <cellStyle name="Notas 4 2 2 3 7" xfId="34969"/>
    <cellStyle name="Notas 4 2 2 3 7 2" xfId="34970"/>
    <cellStyle name="Notas 4 2 2 3 8" xfId="34971"/>
    <cellStyle name="Notas 4 2 2 3 8 2" xfId="34972"/>
    <cellStyle name="Notas 4 2 2 3 9" xfId="34973"/>
    <cellStyle name="Notas 4 2 2 3 9 2" xfId="34974"/>
    <cellStyle name="Notas 4 2 2 4" xfId="34975"/>
    <cellStyle name="Notas 4 2 2 4 2" xfId="34976"/>
    <cellStyle name="Notas 4 2 2 5" xfId="34977"/>
    <cellStyle name="Notas 4 2 2 5 2" xfId="34978"/>
    <cellStyle name="Notas 4 2 2 6" xfId="34979"/>
    <cellStyle name="Notas 4 2 2 6 2" xfId="34980"/>
    <cellStyle name="Notas 4 2 2 7" xfId="34981"/>
    <cellStyle name="Notas 4 2 2 7 2" xfId="34982"/>
    <cellStyle name="Notas 4 2 2 8" xfId="34983"/>
    <cellStyle name="Notas 4 2 2 8 2" xfId="34984"/>
    <cellStyle name="Notas 4 2 2 9" xfId="34985"/>
    <cellStyle name="Notas 4 2 2 9 2" xfId="34986"/>
    <cellStyle name="Notas 4 2 3" xfId="34987"/>
    <cellStyle name="Notas 4 2 3 10" xfId="34988"/>
    <cellStyle name="Notas 4 2 3 10 2" xfId="34989"/>
    <cellStyle name="Notas 4 2 3 11" xfId="34990"/>
    <cellStyle name="Notas 4 2 3 11 2" xfId="34991"/>
    <cellStyle name="Notas 4 2 3 12" xfId="34992"/>
    <cellStyle name="Notas 4 2 3 12 2" xfId="34993"/>
    <cellStyle name="Notas 4 2 3 13" xfId="34994"/>
    <cellStyle name="Notas 4 2 3 2" xfId="34995"/>
    <cellStyle name="Notas 4 2 3 2 10" xfId="34996"/>
    <cellStyle name="Notas 4 2 3 2 10 2" xfId="34997"/>
    <cellStyle name="Notas 4 2 3 2 11" xfId="34998"/>
    <cellStyle name="Notas 4 2 3 2 2" xfId="34999"/>
    <cellStyle name="Notas 4 2 3 2 2 2" xfId="35000"/>
    <cellStyle name="Notas 4 2 3 2 3" xfId="35001"/>
    <cellStyle name="Notas 4 2 3 2 3 2" xfId="35002"/>
    <cellStyle name="Notas 4 2 3 2 4" xfId="35003"/>
    <cellStyle name="Notas 4 2 3 2 4 2" xfId="35004"/>
    <cellStyle name="Notas 4 2 3 2 5" xfId="35005"/>
    <cellStyle name="Notas 4 2 3 2 5 2" xfId="35006"/>
    <cellStyle name="Notas 4 2 3 2 6" xfId="35007"/>
    <cellStyle name="Notas 4 2 3 2 6 2" xfId="35008"/>
    <cellStyle name="Notas 4 2 3 2 7" xfId="35009"/>
    <cellStyle name="Notas 4 2 3 2 7 2" xfId="35010"/>
    <cellStyle name="Notas 4 2 3 2 8" xfId="35011"/>
    <cellStyle name="Notas 4 2 3 2 8 2" xfId="35012"/>
    <cellStyle name="Notas 4 2 3 2 9" xfId="35013"/>
    <cellStyle name="Notas 4 2 3 2 9 2" xfId="35014"/>
    <cellStyle name="Notas 4 2 3 3" xfId="35015"/>
    <cellStyle name="Notas 4 2 3 3 10" xfId="35016"/>
    <cellStyle name="Notas 4 2 3 3 10 2" xfId="35017"/>
    <cellStyle name="Notas 4 2 3 3 11" xfId="35018"/>
    <cellStyle name="Notas 4 2 3 3 2" xfId="35019"/>
    <cellStyle name="Notas 4 2 3 3 2 2" xfId="35020"/>
    <cellStyle name="Notas 4 2 3 3 3" xfId="35021"/>
    <cellStyle name="Notas 4 2 3 3 3 2" xfId="35022"/>
    <cellStyle name="Notas 4 2 3 3 4" xfId="35023"/>
    <cellStyle name="Notas 4 2 3 3 4 2" xfId="35024"/>
    <cellStyle name="Notas 4 2 3 3 5" xfId="35025"/>
    <cellStyle name="Notas 4 2 3 3 5 2" xfId="35026"/>
    <cellStyle name="Notas 4 2 3 3 6" xfId="35027"/>
    <cellStyle name="Notas 4 2 3 3 6 2" xfId="35028"/>
    <cellStyle name="Notas 4 2 3 3 7" xfId="35029"/>
    <cellStyle name="Notas 4 2 3 3 7 2" xfId="35030"/>
    <cellStyle name="Notas 4 2 3 3 8" xfId="35031"/>
    <cellStyle name="Notas 4 2 3 3 8 2" xfId="35032"/>
    <cellStyle name="Notas 4 2 3 3 9" xfId="35033"/>
    <cellStyle name="Notas 4 2 3 3 9 2" xfId="35034"/>
    <cellStyle name="Notas 4 2 3 4" xfId="35035"/>
    <cellStyle name="Notas 4 2 3 4 2" xfId="35036"/>
    <cellStyle name="Notas 4 2 3 5" xfId="35037"/>
    <cellStyle name="Notas 4 2 3 5 2" xfId="35038"/>
    <cellStyle name="Notas 4 2 3 6" xfId="35039"/>
    <cellStyle name="Notas 4 2 3 6 2" xfId="35040"/>
    <cellStyle name="Notas 4 2 3 7" xfId="35041"/>
    <cellStyle name="Notas 4 2 3 7 2" xfId="35042"/>
    <cellStyle name="Notas 4 2 3 8" xfId="35043"/>
    <cellStyle name="Notas 4 2 3 8 2" xfId="35044"/>
    <cellStyle name="Notas 4 2 3 9" xfId="35045"/>
    <cellStyle name="Notas 4 2 3 9 2" xfId="35046"/>
    <cellStyle name="Notas 4 2 4" xfId="35047"/>
    <cellStyle name="Notas 4 2 4 10" xfId="35048"/>
    <cellStyle name="Notas 4 2 4 10 2" xfId="35049"/>
    <cellStyle name="Notas 4 2 4 11" xfId="35050"/>
    <cellStyle name="Notas 4 2 4 2" xfId="35051"/>
    <cellStyle name="Notas 4 2 4 2 2" xfId="35052"/>
    <cellStyle name="Notas 4 2 4 3" xfId="35053"/>
    <cellStyle name="Notas 4 2 4 3 2" xfId="35054"/>
    <cellStyle name="Notas 4 2 4 4" xfId="35055"/>
    <cellStyle name="Notas 4 2 4 4 2" xfId="35056"/>
    <cellStyle name="Notas 4 2 4 5" xfId="35057"/>
    <cellStyle name="Notas 4 2 4 5 2" xfId="35058"/>
    <cellStyle name="Notas 4 2 4 6" xfId="35059"/>
    <cellStyle name="Notas 4 2 4 6 2" xfId="35060"/>
    <cellStyle name="Notas 4 2 4 7" xfId="35061"/>
    <cellStyle name="Notas 4 2 4 7 2" xfId="35062"/>
    <cellStyle name="Notas 4 2 4 8" xfId="35063"/>
    <cellStyle name="Notas 4 2 4 8 2" xfId="35064"/>
    <cellStyle name="Notas 4 2 4 9" xfId="35065"/>
    <cellStyle name="Notas 4 2 4 9 2" xfId="35066"/>
    <cellStyle name="Notas 4 2 5" xfId="35067"/>
    <cellStyle name="Notas 4 2 5 10" xfId="35068"/>
    <cellStyle name="Notas 4 2 5 10 2" xfId="35069"/>
    <cellStyle name="Notas 4 2 5 11" xfId="35070"/>
    <cellStyle name="Notas 4 2 5 2" xfId="35071"/>
    <cellStyle name="Notas 4 2 5 2 2" xfId="35072"/>
    <cellStyle name="Notas 4 2 5 3" xfId="35073"/>
    <cellStyle name="Notas 4 2 5 3 2" xfId="35074"/>
    <cellStyle name="Notas 4 2 5 4" xfId="35075"/>
    <cellStyle name="Notas 4 2 5 4 2" xfId="35076"/>
    <cellStyle name="Notas 4 2 5 5" xfId="35077"/>
    <cellStyle name="Notas 4 2 5 5 2" xfId="35078"/>
    <cellStyle name="Notas 4 2 5 6" xfId="35079"/>
    <cellStyle name="Notas 4 2 5 6 2" xfId="35080"/>
    <cellStyle name="Notas 4 2 5 7" xfId="35081"/>
    <cellStyle name="Notas 4 2 5 7 2" xfId="35082"/>
    <cellStyle name="Notas 4 2 5 8" xfId="35083"/>
    <cellStyle name="Notas 4 2 5 8 2" xfId="35084"/>
    <cellStyle name="Notas 4 2 5 9" xfId="35085"/>
    <cellStyle name="Notas 4 2 5 9 2" xfId="35086"/>
    <cellStyle name="Notas 4 2 6" xfId="35087"/>
    <cellStyle name="Notas 4 2 6 2" xfId="35088"/>
    <cellStyle name="Notas 4 2 7" xfId="35089"/>
    <cellStyle name="Notas 4 2 7 2" xfId="35090"/>
    <cellStyle name="Notas 4 2 8" xfId="35091"/>
    <cellStyle name="Notas 4 2 8 2" xfId="35092"/>
    <cellStyle name="Notas 4 2 9" xfId="35093"/>
    <cellStyle name="Notas 4 2 9 2" xfId="35094"/>
    <cellStyle name="Notas 4 20" xfId="35095"/>
    <cellStyle name="Notas 4 3" xfId="35096"/>
    <cellStyle name="Notas 4 3 10" xfId="35097"/>
    <cellStyle name="Notas 4 3 10 2" xfId="35098"/>
    <cellStyle name="Notas 4 3 11" xfId="35099"/>
    <cellStyle name="Notas 4 3 11 2" xfId="35100"/>
    <cellStyle name="Notas 4 3 12" xfId="35101"/>
    <cellStyle name="Notas 4 3 12 2" xfId="35102"/>
    <cellStyle name="Notas 4 3 13" xfId="35103"/>
    <cellStyle name="Notas 4 3 13 2" xfId="35104"/>
    <cellStyle name="Notas 4 3 14" xfId="35105"/>
    <cellStyle name="Notas 4 3 14 2" xfId="35106"/>
    <cellStyle name="Notas 4 3 15" xfId="35107"/>
    <cellStyle name="Notas 4 3 2" xfId="35108"/>
    <cellStyle name="Notas 4 3 2 10" xfId="35109"/>
    <cellStyle name="Notas 4 3 2 10 2" xfId="35110"/>
    <cellStyle name="Notas 4 3 2 11" xfId="35111"/>
    <cellStyle name="Notas 4 3 2 11 2" xfId="35112"/>
    <cellStyle name="Notas 4 3 2 12" xfId="35113"/>
    <cellStyle name="Notas 4 3 2 12 2" xfId="35114"/>
    <cellStyle name="Notas 4 3 2 13" xfId="35115"/>
    <cellStyle name="Notas 4 3 2 2" xfId="35116"/>
    <cellStyle name="Notas 4 3 2 2 10" xfId="35117"/>
    <cellStyle name="Notas 4 3 2 2 10 2" xfId="35118"/>
    <cellStyle name="Notas 4 3 2 2 11" xfId="35119"/>
    <cellStyle name="Notas 4 3 2 2 2" xfId="35120"/>
    <cellStyle name="Notas 4 3 2 2 2 2" xfId="35121"/>
    <cellStyle name="Notas 4 3 2 2 3" xfId="35122"/>
    <cellStyle name="Notas 4 3 2 2 3 2" xfId="35123"/>
    <cellStyle name="Notas 4 3 2 2 4" xfId="35124"/>
    <cellStyle name="Notas 4 3 2 2 4 2" xfId="35125"/>
    <cellStyle name="Notas 4 3 2 2 5" xfId="35126"/>
    <cellStyle name="Notas 4 3 2 2 5 2" xfId="35127"/>
    <cellStyle name="Notas 4 3 2 2 6" xfId="35128"/>
    <cellStyle name="Notas 4 3 2 2 6 2" xfId="35129"/>
    <cellStyle name="Notas 4 3 2 2 7" xfId="35130"/>
    <cellStyle name="Notas 4 3 2 2 7 2" xfId="35131"/>
    <cellStyle name="Notas 4 3 2 2 8" xfId="35132"/>
    <cellStyle name="Notas 4 3 2 2 8 2" xfId="35133"/>
    <cellStyle name="Notas 4 3 2 2 9" xfId="35134"/>
    <cellStyle name="Notas 4 3 2 2 9 2" xfId="35135"/>
    <cellStyle name="Notas 4 3 2 3" xfId="35136"/>
    <cellStyle name="Notas 4 3 2 3 10" xfId="35137"/>
    <cellStyle name="Notas 4 3 2 3 10 2" xfId="35138"/>
    <cellStyle name="Notas 4 3 2 3 11" xfId="35139"/>
    <cellStyle name="Notas 4 3 2 3 2" xfId="35140"/>
    <cellStyle name="Notas 4 3 2 3 2 2" xfId="35141"/>
    <cellStyle name="Notas 4 3 2 3 3" xfId="35142"/>
    <cellStyle name="Notas 4 3 2 3 3 2" xfId="35143"/>
    <cellStyle name="Notas 4 3 2 3 4" xfId="35144"/>
    <cellStyle name="Notas 4 3 2 3 4 2" xfId="35145"/>
    <cellStyle name="Notas 4 3 2 3 5" xfId="35146"/>
    <cellStyle name="Notas 4 3 2 3 5 2" xfId="35147"/>
    <cellStyle name="Notas 4 3 2 3 6" xfId="35148"/>
    <cellStyle name="Notas 4 3 2 3 6 2" xfId="35149"/>
    <cellStyle name="Notas 4 3 2 3 7" xfId="35150"/>
    <cellStyle name="Notas 4 3 2 3 7 2" xfId="35151"/>
    <cellStyle name="Notas 4 3 2 3 8" xfId="35152"/>
    <cellStyle name="Notas 4 3 2 3 8 2" xfId="35153"/>
    <cellStyle name="Notas 4 3 2 3 9" xfId="35154"/>
    <cellStyle name="Notas 4 3 2 3 9 2" xfId="35155"/>
    <cellStyle name="Notas 4 3 2 4" xfId="35156"/>
    <cellStyle name="Notas 4 3 2 4 2" xfId="35157"/>
    <cellStyle name="Notas 4 3 2 5" xfId="35158"/>
    <cellStyle name="Notas 4 3 2 5 2" xfId="35159"/>
    <cellStyle name="Notas 4 3 2 6" xfId="35160"/>
    <cellStyle name="Notas 4 3 2 6 2" xfId="35161"/>
    <cellStyle name="Notas 4 3 2 7" xfId="35162"/>
    <cellStyle name="Notas 4 3 2 7 2" xfId="35163"/>
    <cellStyle name="Notas 4 3 2 8" xfId="35164"/>
    <cellStyle name="Notas 4 3 2 8 2" xfId="35165"/>
    <cellStyle name="Notas 4 3 2 9" xfId="35166"/>
    <cellStyle name="Notas 4 3 2 9 2" xfId="35167"/>
    <cellStyle name="Notas 4 3 3" xfId="35168"/>
    <cellStyle name="Notas 4 3 3 10" xfId="35169"/>
    <cellStyle name="Notas 4 3 3 10 2" xfId="35170"/>
    <cellStyle name="Notas 4 3 3 11" xfId="35171"/>
    <cellStyle name="Notas 4 3 3 11 2" xfId="35172"/>
    <cellStyle name="Notas 4 3 3 12" xfId="35173"/>
    <cellStyle name="Notas 4 3 3 12 2" xfId="35174"/>
    <cellStyle name="Notas 4 3 3 13" xfId="35175"/>
    <cellStyle name="Notas 4 3 3 2" xfId="35176"/>
    <cellStyle name="Notas 4 3 3 2 10" xfId="35177"/>
    <cellStyle name="Notas 4 3 3 2 10 2" xfId="35178"/>
    <cellStyle name="Notas 4 3 3 2 11" xfId="35179"/>
    <cellStyle name="Notas 4 3 3 2 2" xfId="35180"/>
    <cellStyle name="Notas 4 3 3 2 2 2" xfId="35181"/>
    <cellStyle name="Notas 4 3 3 2 3" xfId="35182"/>
    <cellStyle name="Notas 4 3 3 2 3 2" xfId="35183"/>
    <cellStyle name="Notas 4 3 3 2 4" xfId="35184"/>
    <cellStyle name="Notas 4 3 3 2 4 2" xfId="35185"/>
    <cellStyle name="Notas 4 3 3 2 5" xfId="35186"/>
    <cellStyle name="Notas 4 3 3 2 5 2" xfId="35187"/>
    <cellStyle name="Notas 4 3 3 2 6" xfId="35188"/>
    <cellStyle name="Notas 4 3 3 2 6 2" xfId="35189"/>
    <cellStyle name="Notas 4 3 3 2 7" xfId="35190"/>
    <cellStyle name="Notas 4 3 3 2 7 2" xfId="35191"/>
    <cellStyle name="Notas 4 3 3 2 8" xfId="35192"/>
    <cellStyle name="Notas 4 3 3 2 8 2" xfId="35193"/>
    <cellStyle name="Notas 4 3 3 2 9" xfId="35194"/>
    <cellStyle name="Notas 4 3 3 2 9 2" xfId="35195"/>
    <cellStyle name="Notas 4 3 3 3" xfId="35196"/>
    <cellStyle name="Notas 4 3 3 3 10" xfId="35197"/>
    <cellStyle name="Notas 4 3 3 3 10 2" xfId="35198"/>
    <cellStyle name="Notas 4 3 3 3 11" xfId="35199"/>
    <cellStyle name="Notas 4 3 3 3 2" xfId="35200"/>
    <cellStyle name="Notas 4 3 3 3 2 2" xfId="35201"/>
    <cellStyle name="Notas 4 3 3 3 3" xfId="35202"/>
    <cellStyle name="Notas 4 3 3 3 3 2" xfId="35203"/>
    <cellStyle name="Notas 4 3 3 3 4" xfId="35204"/>
    <cellStyle name="Notas 4 3 3 3 4 2" xfId="35205"/>
    <cellStyle name="Notas 4 3 3 3 5" xfId="35206"/>
    <cellStyle name="Notas 4 3 3 3 5 2" xfId="35207"/>
    <cellStyle name="Notas 4 3 3 3 6" xfId="35208"/>
    <cellStyle name="Notas 4 3 3 3 6 2" xfId="35209"/>
    <cellStyle name="Notas 4 3 3 3 7" xfId="35210"/>
    <cellStyle name="Notas 4 3 3 3 7 2" xfId="35211"/>
    <cellStyle name="Notas 4 3 3 3 8" xfId="35212"/>
    <cellStyle name="Notas 4 3 3 3 8 2" xfId="35213"/>
    <cellStyle name="Notas 4 3 3 3 9" xfId="35214"/>
    <cellStyle name="Notas 4 3 3 3 9 2" xfId="35215"/>
    <cellStyle name="Notas 4 3 3 4" xfId="35216"/>
    <cellStyle name="Notas 4 3 3 4 2" xfId="35217"/>
    <cellStyle name="Notas 4 3 3 5" xfId="35218"/>
    <cellStyle name="Notas 4 3 3 5 2" xfId="35219"/>
    <cellStyle name="Notas 4 3 3 6" xfId="35220"/>
    <cellStyle name="Notas 4 3 3 6 2" xfId="35221"/>
    <cellStyle name="Notas 4 3 3 7" xfId="35222"/>
    <cellStyle name="Notas 4 3 3 7 2" xfId="35223"/>
    <cellStyle name="Notas 4 3 3 8" xfId="35224"/>
    <cellStyle name="Notas 4 3 3 8 2" xfId="35225"/>
    <cellStyle name="Notas 4 3 3 9" xfId="35226"/>
    <cellStyle name="Notas 4 3 3 9 2" xfId="35227"/>
    <cellStyle name="Notas 4 3 4" xfId="35228"/>
    <cellStyle name="Notas 4 3 4 10" xfId="35229"/>
    <cellStyle name="Notas 4 3 4 10 2" xfId="35230"/>
    <cellStyle name="Notas 4 3 4 11" xfId="35231"/>
    <cellStyle name="Notas 4 3 4 2" xfId="35232"/>
    <cellStyle name="Notas 4 3 4 2 2" xfId="35233"/>
    <cellStyle name="Notas 4 3 4 3" xfId="35234"/>
    <cellStyle name="Notas 4 3 4 3 2" xfId="35235"/>
    <cellStyle name="Notas 4 3 4 4" xfId="35236"/>
    <cellStyle name="Notas 4 3 4 4 2" xfId="35237"/>
    <cellStyle name="Notas 4 3 4 5" xfId="35238"/>
    <cellStyle name="Notas 4 3 4 5 2" xfId="35239"/>
    <cellStyle name="Notas 4 3 4 6" xfId="35240"/>
    <cellStyle name="Notas 4 3 4 6 2" xfId="35241"/>
    <cellStyle name="Notas 4 3 4 7" xfId="35242"/>
    <cellStyle name="Notas 4 3 4 7 2" xfId="35243"/>
    <cellStyle name="Notas 4 3 4 8" xfId="35244"/>
    <cellStyle name="Notas 4 3 4 8 2" xfId="35245"/>
    <cellStyle name="Notas 4 3 4 9" xfId="35246"/>
    <cellStyle name="Notas 4 3 4 9 2" xfId="35247"/>
    <cellStyle name="Notas 4 3 5" xfId="35248"/>
    <cellStyle name="Notas 4 3 5 10" xfId="35249"/>
    <cellStyle name="Notas 4 3 5 10 2" xfId="35250"/>
    <cellStyle name="Notas 4 3 5 11" xfId="35251"/>
    <cellStyle name="Notas 4 3 5 2" xfId="35252"/>
    <cellStyle name="Notas 4 3 5 2 2" xfId="35253"/>
    <cellStyle name="Notas 4 3 5 3" xfId="35254"/>
    <cellStyle name="Notas 4 3 5 3 2" xfId="35255"/>
    <cellStyle name="Notas 4 3 5 4" xfId="35256"/>
    <cellStyle name="Notas 4 3 5 4 2" xfId="35257"/>
    <cellStyle name="Notas 4 3 5 5" xfId="35258"/>
    <cellStyle name="Notas 4 3 5 5 2" xfId="35259"/>
    <cellStyle name="Notas 4 3 5 6" xfId="35260"/>
    <cellStyle name="Notas 4 3 5 6 2" xfId="35261"/>
    <cellStyle name="Notas 4 3 5 7" xfId="35262"/>
    <cellStyle name="Notas 4 3 5 7 2" xfId="35263"/>
    <cellStyle name="Notas 4 3 5 8" xfId="35264"/>
    <cellStyle name="Notas 4 3 5 8 2" xfId="35265"/>
    <cellStyle name="Notas 4 3 5 9" xfId="35266"/>
    <cellStyle name="Notas 4 3 5 9 2" xfId="35267"/>
    <cellStyle name="Notas 4 3 6" xfId="35268"/>
    <cellStyle name="Notas 4 3 6 2" xfId="35269"/>
    <cellStyle name="Notas 4 3 7" xfId="35270"/>
    <cellStyle name="Notas 4 3 7 2" xfId="35271"/>
    <cellStyle name="Notas 4 3 8" xfId="35272"/>
    <cellStyle name="Notas 4 3 8 2" xfId="35273"/>
    <cellStyle name="Notas 4 3 9" xfId="35274"/>
    <cellStyle name="Notas 4 3 9 2" xfId="35275"/>
    <cellStyle name="Notas 4 4" xfId="35276"/>
    <cellStyle name="Notas 4 4 10" xfId="35277"/>
    <cellStyle name="Notas 4 4 10 2" xfId="35278"/>
    <cellStyle name="Notas 4 4 11" xfId="35279"/>
    <cellStyle name="Notas 4 4 11 2" xfId="35280"/>
    <cellStyle name="Notas 4 4 12" xfId="35281"/>
    <cellStyle name="Notas 4 4 12 2" xfId="35282"/>
    <cellStyle name="Notas 4 4 13" xfId="35283"/>
    <cellStyle name="Notas 4 4 13 2" xfId="35284"/>
    <cellStyle name="Notas 4 4 14" xfId="35285"/>
    <cellStyle name="Notas 4 4 14 2" xfId="35286"/>
    <cellStyle name="Notas 4 4 15" xfId="35287"/>
    <cellStyle name="Notas 4 4 2" xfId="35288"/>
    <cellStyle name="Notas 4 4 2 10" xfId="35289"/>
    <cellStyle name="Notas 4 4 2 10 2" xfId="35290"/>
    <cellStyle name="Notas 4 4 2 11" xfId="35291"/>
    <cellStyle name="Notas 4 4 2 11 2" xfId="35292"/>
    <cellStyle name="Notas 4 4 2 12" xfId="35293"/>
    <cellStyle name="Notas 4 4 2 12 2" xfId="35294"/>
    <cellStyle name="Notas 4 4 2 13" xfId="35295"/>
    <cellStyle name="Notas 4 4 2 2" xfId="35296"/>
    <cellStyle name="Notas 4 4 2 2 10" xfId="35297"/>
    <cellStyle name="Notas 4 4 2 2 10 2" xfId="35298"/>
    <cellStyle name="Notas 4 4 2 2 11" xfId="35299"/>
    <cellStyle name="Notas 4 4 2 2 2" xfId="35300"/>
    <cellStyle name="Notas 4 4 2 2 2 2" xfId="35301"/>
    <cellStyle name="Notas 4 4 2 2 3" xfId="35302"/>
    <cellStyle name="Notas 4 4 2 2 3 2" xfId="35303"/>
    <cellStyle name="Notas 4 4 2 2 4" xfId="35304"/>
    <cellStyle name="Notas 4 4 2 2 4 2" xfId="35305"/>
    <cellStyle name="Notas 4 4 2 2 5" xfId="35306"/>
    <cellStyle name="Notas 4 4 2 2 5 2" xfId="35307"/>
    <cellStyle name="Notas 4 4 2 2 6" xfId="35308"/>
    <cellStyle name="Notas 4 4 2 2 6 2" xfId="35309"/>
    <cellStyle name="Notas 4 4 2 2 7" xfId="35310"/>
    <cellStyle name="Notas 4 4 2 2 7 2" xfId="35311"/>
    <cellStyle name="Notas 4 4 2 2 8" xfId="35312"/>
    <cellStyle name="Notas 4 4 2 2 8 2" xfId="35313"/>
    <cellStyle name="Notas 4 4 2 2 9" xfId="35314"/>
    <cellStyle name="Notas 4 4 2 2 9 2" xfId="35315"/>
    <cellStyle name="Notas 4 4 2 3" xfId="35316"/>
    <cellStyle name="Notas 4 4 2 3 10" xfId="35317"/>
    <cellStyle name="Notas 4 4 2 3 10 2" xfId="35318"/>
    <cellStyle name="Notas 4 4 2 3 11" xfId="35319"/>
    <cellStyle name="Notas 4 4 2 3 2" xfId="35320"/>
    <cellStyle name="Notas 4 4 2 3 2 2" xfId="35321"/>
    <cellStyle name="Notas 4 4 2 3 3" xfId="35322"/>
    <cellStyle name="Notas 4 4 2 3 3 2" xfId="35323"/>
    <cellStyle name="Notas 4 4 2 3 4" xfId="35324"/>
    <cellStyle name="Notas 4 4 2 3 4 2" xfId="35325"/>
    <cellStyle name="Notas 4 4 2 3 5" xfId="35326"/>
    <cellStyle name="Notas 4 4 2 3 5 2" xfId="35327"/>
    <cellStyle name="Notas 4 4 2 3 6" xfId="35328"/>
    <cellStyle name="Notas 4 4 2 3 6 2" xfId="35329"/>
    <cellStyle name="Notas 4 4 2 3 7" xfId="35330"/>
    <cellStyle name="Notas 4 4 2 3 7 2" xfId="35331"/>
    <cellStyle name="Notas 4 4 2 3 8" xfId="35332"/>
    <cellStyle name="Notas 4 4 2 3 8 2" xfId="35333"/>
    <cellStyle name="Notas 4 4 2 3 9" xfId="35334"/>
    <cellStyle name="Notas 4 4 2 3 9 2" xfId="35335"/>
    <cellStyle name="Notas 4 4 2 4" xfId="35336"/>
    <cellStyle name="Notas 4 4 2 4 2" xfId="35337"/>
    <cellStyle name="Notas 4 4 2 5" xfId="35338"/>
    <cellStyle name="Notas 4 4 2 5 2" xfId="35339"/>
    <cellStyle name="Notas 4 4 2 6" xfId="35340"/>
    <cellStyle name="Notas 4 4 2 6 2" xfId="35341"/>
    <cellStyle name="Notas 4 4 2 7" xfId="35342"/>
    <cellStyle name="Notas 4 4 2 7 2" xfId="35343"/>
    <cellStyle name="Notas 4 4 2 8" xfId="35344"/>
    <cellStyle name="Notas 4 4 2 8 2" xfId="35345"/>
    <cellStyle name="Notas 4 4 2 9" xfId="35346"/>
    <cellStyle name="Notas 4 4 2 9 2" xfId="35347"/>
    <cellStyle name="Notas 4 4 3" xfId="35348"/>
    <cellStyle name="Notas 4 4 3 10" xfId="35349"/>
    <cellStyle name="Notas 4 4 3 10 2" xfId="35350"/>
    <cellStyle name="Notas 4 4 3 11" xfId="35351"/>
    <cellStyle name="Notas 4 4 3 11 2" xfId="35352"/>
    <cellStyle name="Notas 4 4 3 12" xfId="35353"/>
    <cellStyle name="Notas 4 4 3 12 2" xfId="35354"/>
    <cellStyle name="Notas 4 4 3 13" xfId="35355"/>
    <cellStyle name="Notas 4 4 3 2" xfId="35356"/>
    <cellStyle name="Notas 4 4 3 2 10" xfId="35357"/>
    <cellStyle name="Notas 4 4 3 2 10 2" xfId="35358"/>
    <cellStyle name="Notas 4 4 3 2 11" xfId="35359"/>
    <cellStyle name="Notas 4 4 3 2 2" xfId="35360"/>
    <cellStyle name="Notas 4 4 3 2 2 2" xfId="35361"/>
    <cellStyle name="Notas 4 4 3 2 3" xfId="35362"/>
    <cellStyle name="Notas 4 4 3 2 3 2" xfId="35363"/>
    <cellStyle name="Notas 4 4 3 2 4" xfId="35364"/>
    <cellStyle name="Notas 4 4 3 2 4 2" xfId="35365"/>
    <cellStyle name="Notas 4 4 3 2 5" xfId="35366"/>
    <cellStyle name="Notas 4 4 3 2 5 2" xfId="35367"/>
    <cellStyle name="Notas 4 4 3 2 6" xfId="35368"/>
    <cellStyle name="Notas 4 4 3 2 6 2" xfId="35369"/>
    <cellStyle name="Notas 4 4 3 2 7" xfId="35370"/>
    <cellStyle name="Notas 4 4 3 2 7 2" xfId="35371"/>
    <cellStyle name="Notas 4 4 3 2 8" xfId="35372"/>
    <cellStyle name="Notas 4 4 3 2 8 2" xfId="35373"/>
    <cellStyle name="Notas 4 4 3 2 9" xfId="35374"/>
    <cellStyle name="Notas 4 4 3 2 9 2" xfId="35375"/>
    <cellStyle name="Notas 4 4 3 3" xfId="35376"/>
    <cellStyle name="Notas 4 4 3 3 10" xfId="35377"/>
    <cellStyle name="Notas 4 4 3 3 10 2" xfId="35378"/>
    <cellStyle name="Notas 4 4 3 3 11" xfId="35379"/>
    <cellStyle name="Notas 4 4 3 3 2" xfId="35380"/>
    <cellStyle name="Notas 4 4 3 3 2 2" xfId="35381"/>
    <cellStyle name="Notas 4 4 3 3 3" xfId="35382"/>
    <cellStyle name="Notas 4 4 3 3 3 2" xfId="35383"/>
    <cellStyle name="Notas 4 4 3 3 4" xfId="35384"/>
    <cellStyle name="Notas 4 4 3 3 4 2" xfId="35385"/>
    <cellStyle name="Notas 4 4 3 3 5" xfId="35386"/>
    <cellStyle name="Notas 4 4 3 3 5 2" xfId="35387"/>
    <cellStyle name="Notas 4 4 3 3 6" xfId="35388"/>
    <cellStyle name="Notas 4 4 3 3 6 2" xfId="35389"/>
    <cellStyle name="Notas 4 4 3 3 7" xfId="35390"/>
    <cellStyle name="Notas 4 4 3 3 7 2" xfId="35391"/>
    <cellStyle name="Notas 4 4 3 3 8" xfId="35392"/>
    <cellStyle name="Notas 4 4 3 3 8 2" xfId="35393"/>
    <cellStyle name="Notas 4 4 3 3 9" xfId="35394"/>
    <cellStyle name="Notas 4 4 3 3 9 2" xfId="35395"/>
    <cellStyle name="Notas 4 4 3 4" xfId="35396"/>
    <cellStyle name="Notas 4 4 3 4 2" xfId="35397"/>
    <cellStyle name="Notas 4 4 3 5" xfId="35398"/>
    <cellStyle name="Notas 4 4 3 5 2" xfId="35399"/>
    <cellStyle name="Notas 4 4 3 6" xfId="35400"/>
    <cellStyle name="Notas 4 4 3 6 2" xfId="35401"/>
    <cellStyle name="Notas 4 4 3 7" xfId="35402"/>
    <cellStyle name="Notas 4 4 3 7 2" xfId="35403"/>
    <cellStyle name="Notas 4 4 3 8" xfId="35404"/>
    <cellStyle name="Notas 4 4 3 8 2" xfId="35405"/>
    <cellStyle name="Notas 4 4 3 9" xfId="35406"/>
    <cellStyle name="Notas 4 4 3 9 2" xfId="35407"/>
    <cellStyle name="Notas 4 4 4" xfId="35408"/>
    <cellStyle name="Notas 4 4 4 10" xfId="35409"/>
    <cellStyle name="Notas 4 4 4 10 2" xfId="35410"/>
    <cellStyle name="Notas 4 4 4 11" xfId="35411"/>
    <cellStyle name="Notas 4 4 4 2" xfId="35412"/>
    <cellStyle name="Notas 4 4 4 2 2" xfId="35413"/>
    <cellStyle name="Notas 4 4 4 3" xfId="35414"/>
    <cellStyle name="Notas 4 4 4 3 2" xfId="35415"/>
    <cellStyle name="Notas 4 4 4 4" xfId="35416"/>
    <cellStyle name="Notas 4 4 4 4 2" xfId="35417"/>
    <cellStyle name="Notas 4 4 4 5" xfId="35418"/>
    <cellStyle name="Notas 4 4 4 5 2" xfId="35419"/>
    <cellStyle name="Notas 4 4 4 6" xfId="35420"/>
    <cellStyle name="Notas 4 4 4 6 2" xfId="35421"/>
    <cellStyle name="Notas 4 4 4 7" xfId="35422"/>
    <cellStyle name="Notas 4 4 4 7 2" xfId="35423"/>
    <cellStyle name="Notas 4 4 4 8" xfId="35424"/>
    <cellStyle name="Notas 4 4 4 8 2" xfId="35425"/>
    <cellStyle name="Notas 4 4 4 9" xfId="35426"/>
    <cellStyle name="Notas 4 4 4 9 2" xfId="35427"/>
    <cellStyle name="Notas 4 4 5" xfId="35428"/>
    <cellStyle name="Notas 4 4 5 10" xfId="35429"/>
    <cellStyle name="Notas 4 4 5 10 2" xfId="35430"/>
    <cellStyle name="Notas 4 4 5 11" xfId="35431"/>
    <cellStyle name="Notas 4 4 5 2" xfId="35432"/>
    <cellStyle name="Notas 4 4 5 2 2" xfId="35433"/>
    <cellStyle name="Notas 4 4 5 3" xfId="35434"/>
    <cellStyle name="Notas 4 4 5 3 2" xfId="35435"/>
    <cellStyle name="Notas 4 4 5 4" xfId="35436"/>
    <cellStyle name="Notas 4 4 5 4 2" xfId="35437"/>
    <cellStyle name="Notas 4 4 5 5" xfId="35438"/>
    <cellStyle name="Notas 4 4 5 5 2" xfId="35439"/>
    <cellStyle name="Notas 4 4 5 6" xfId="35440"/>
    <cellStyle name="Notas 4 4 5 6 2" xfId="35441"/>
    <cellStyle name="Notas 4 4 5 7" xfId="35442"/>
    <cellStyle name="Notas 4 4 5 7 2" xfId="35443"/>
    <cellStyle name="Notas 4 4 5 8" xfId="35444"/>
    <cellStyle name="Notas 4 4 5 8 2" xfId="35445"/>
    <cellStyle name="Notas 4 4 5 9" xfId="35446"/>
    <cellStyle name="Notas 4 4 5 9 2" xfId="35447"/>
    <cellStyle name="Notas 4 4 6" xfId="35448"/>
    <cellStyle name="Notas 4 4 6 2" xfId="35449"/>
    <cellStyle name="Notas 4 4 7" xfId="35450"/>
    <cellStyle name="Notas 4 4 7 2" xfId="35451"/>
    <cellStyle name="Notas 4 4 8" xfId="35452"/>
    <cellStyle name="Notas 4 4 8 2" xfId="35453"/>
    <cellStyle name="Notas 4 4 9" xfId="35454"/>
    <cellStyle name="Notas 4 4 9 2" xfId="35455"/>
    <cellStyle name="Notas 4 5" xfId="35456"/>
    <cellStyle name="Notas 4 5 10" xfId="35457"/>
    <cellStyle name="Notas 4 5 10 2" xfId="35458"/>
    <cellStyle name="Notas 4 5 11" xfId="35459"/>
    <cellStyle name="Notas 4 5 11 2" xfId="35460"/>
    <cellStyle name="Notas 4 5 12" xfId="35461"/>
    <cellStyle name="Notas 4 5 12 2" xfId="35462"/>
    <cellStyle name="Notas 4 5 13" xfId="35463"/>
    <cellStyle name="Notas 4 5 2" xfId="35464"/>
    <cellStyle name="Notas 4 5 2 10" xfId="35465"/>
    <cellStyle name="Notas 4 5 2 10 2" xfId="35466"/>
    <cellStyle name="Notas 4 5 2 11" xfId="35467"/>
    <cellStyle name="Notas 4 5 2 2" xfId="35468"/>
    <cellStyle name="Notas 4 5 2 2 2" xfId="35469"/>
    <cellStyle name="Notas 4 5 2 3" xfId="35470"/>
    <cellStyle name="Notas 4 5 2 3 2" xfId="35471"/>
    <cellStyle name="Notas 4 5 2 4" xfId="35472"/>
    <cellStyle name="Notas 4 5 2 4 2" xfId="35473"/>
    <cellStyle name="Notas 4 5 2 5" xfId="35474"/>
    <cellStyle name="Notas 4 5 2 5 2" xfId="35475"/>
    <cellStyle name="Notas 4 5 2 6" xfId="35476"/>
    <cellStyle name="Notas 4 5 2 6 2" xfId="35477"/>
    <cellStyle name="Notas 4 5 2 7" xfId="35478"/>
    <cellStyle name="Notas 4 5 2 7 2" xfId="35479"/>
    <cellStyle name="Notas 4 5 2 8" xfId="35480"/>
    <cellStyle name="Notas 4 5 2 8 2" xfId="35481"/>
    <cellStyle name="Notas 4 5 2 9" xfId="35482"/>
    <cellStyle name="Notas 4 5 2 9 2" xfId="35483"/>
    <cellStyle name="Notas 4 5 3" xfId="35484"/>
    <cellStyle name="Notas 4 5 3 10" xfId="35485"/>
    <cellStyle name="Notas 4 5 3 10 2" xfId="35486"/>
    <cellStyle name="Notas 4 5 3 11" xfId="35487"/>
    <cellStyle name="Notas 4 5 3 2" xfId="35488"/>
    <cellStyle name="Notas 4 5 3 2 2" xfId="35489"/>
    <cellStyle name="Notas 4 5 3 3" xfId="35490"/>
    <cellStyle name="Notas 4 5 3 3 2" xfId="35491"/>
    <cellStyle name="Notas 4 5 3 4" xfId="35492"/>
    <cellStyle name="Notas 4 5 3 4 2" xfId="35493"/>
    <cellStyle name="Notas 4 5 3 5" xfId="35494"/>
    <cellStyle name="Notas 4 5 3 5 2" xfId="35495"/>
    <cellStyle name="Notas 4 5 3 6" xfId="35496"/>
    <cellStyle name="Notas 4 5 3 6 2" xfId="35497"/>
    <cellStyle name="Notas 4 5 3 7" xfId="35498"/>
    <cellStyle name="Notas 4 5 3 7 2" xfId="35499"/>
    <cellStyle name="Notas 4 5 3 8" xfId="35500"/>
    <cellStyle name="Notas 4 5 3 8 2" xfId="35501"/>
    <cellStyle name="Notas 4 5 3 9" xfId="35502"/>
    <cellStyle name="Notas 4 5 3 9 2" xfId="35503"/>
    <cellStyle name="Notas 4 5 4" xfId="35504"/>
    <cellStyle name="Notas 4 5 4 2" xfId="35505"/>
    <cellStyle name="Notas 4 5 5" xfId="35506"/>
    <cellStyle name="Notas 4 5 5 2" xfId="35507"/>
    <cellStyle name="Notas 4 5 6" xfId="35508"/>
    <cellStyle name="Notas 4 5 6 2" xfId="35509"/>
    <cellStyle name="Notas 4 5 7" xfId="35510"/>
    <cellStyle name="Notas 4 5 7 2" xfId="35511"/>
    <cellStyle name="Notas 4 5 8" xfId="35512"/>
    <cellStyle name="Notas 4 5 8 2" xfId="35513"/>
    <cellStyle name="Notas 4 5 9" xfId="35514"/>
    <cellStyle name="Notas 4 5 9 2" xfId="35515"/>
    <cellStyle name="Notas 4 6" xfId="35516"/>
    <cellStyle name="Notas 4 6 10" xfId="35517"/>
    <cellStyle name="Notas 4 6 10 2" xfId="35518"/>
    <cellStyle name="Notas 4 6 11" xfId="35519"/>
    <cellStyle name="Notas 4 6 11 2" xfId="35520"/>
    <cellStyle name="Notas 4 6 12" xfId="35521"/>
    <cellStyle name="Notas 4 6 12 2" xfId="35522"/>
    <cellStyle name="Notas 4 6 13" xfId="35523"/>
    <cellStyle name="Notas 4 6 2" xfId="35524"/>
    <cellStyle name="Notas 4 6 2 10" xfId="35525"/>
    <cellStyle name="Notas 4 6 2 10 2" xfId="35526"/>
    <cellStyle name="Notas 4 6 2 11" xfId="35527"/>
    <cellStyle name="Notas 4 6 2 2" xfId="35528"/>
    <cellStyle name="Notas 4 6 2 2 2" xfId="35529"/>
    <cellStyle name="Notas 4 6 2 3" xfId="35530"/>
    <cellStyle name="Notas 4 6 2 3 2" xfId="35531"/>
    <cellStyle name="Notas 4 6 2 4" xfId="35532"/>
    <cellStyle name="Notas 4 6 2 4 2" xfId="35533"/>
    <cellStyle name="Notas 4 6 2 5" xfId="35534"/>
    <cellStyle name="Notas 4 6 2 5 2" xfId="35535"/>
    <cellStyle name="Notas 4 6 2 6" xfId="35536"/>
    <cellStyle name="Notas 4 6 2 6 2" xfId="35537"/>
    <cellStyle name="Notas 4 6 2 7" xfId="35538"/>
    <cellStyle name="Notas 4 6 2 7 2" xfId="35539"/>
    <cellStyle name="Notas 4 6 2 8" xfId="35540"/>
    <cellStyle name="Notas 4 6 2 8 2" xfId="35541"/>
    <cellStyle name="Notas 4 6 2 9" xfId="35542"/>
    <cellStyle name="Notas 4 6 2 9 2" xfId="35543"/>
    <cellStyle name="Notas 4 6 3" xfId="35544"/>
    <cellStyle name="Notas 4 6 3 10" xfId="35545"/>
    <cellStyle name="Notas 4 6 3 10 2" xfId="35546"/>
    <cellStyle name="Notas 4 6 3 11" xfId="35547"/>
    <cellStyle name="Notas 4 6 3 2" xfId="35548"/>
    <cellStyle name="Notas 4 6 3 2 2" xfId="35549"/>
    <cellStyle name="Notas 4 6 3 3" xfId="35550"/>
    <cellStyle name="Notas 4 6 3 3 2" xfId="35551"/>
    <cellStyle name="Notas 4 6 3 4" xfId="35552"/>
    <cellStyle name="Notas 4 6 3 4 2" xfId="35553"/>
    <cellStyle name="Notas 4 6 3 5" xfId="35554"/>
    <cellStyle name="Notas 4 6 3 5 2" xfId="35555"/>
    <cellStyle name="Notas 4 6 3 6" xfId="35556"/>
    <cellStyle name="Notas 4 6 3 6 2" xfId="35557"/>
    <cellStyle name="Notas 4 6 3 7" xfId="35558"/>
    <cellStyle name="Notas 4 6 3 7 2" xfId="35559"/>
    <cellStyle name="Notas 4 6 3 8" xfId="35560"/>
    <cellStyle name="Notas 4 6 3 8 2" xfId="35561"/>
    <cellStyle name="Notas 4 6 3 9" xfId="35562"/>
    <cellStyle name="Notas 4 6 3 9 2" xfId="35563"/>
    <cellStyle name="Notas 4 6 4" xfId="35564"/>
    <cellStyle name="Notas 4 6 4 2" xfId="35565"/>
    <cellStyle name="Notas 4 6 5" xfId="35566"/>
    <cellStyle name="Notas 4 6 5 2" xfId="35567"/>
    <cellStyle name="Notas 4 6 6" xfId="35568"/>
    <cellStyle name="Notas 4 6 6 2" xfId="35569"/>
    <cellStyle name="Notas 4 6 7" xfId="35570"/>
    <cellStyle name="Notas 4 6 7 2" xfId="35571"/>
    <cellStyle name="Notas 4 6 8" xfId="35572"/>
    <cellStyle name="Notas 4 6 8 2" xfId="35573"/>
    <cellStyle name="Notas 4 6 9" xfId="35574"/>
    <cellStyle name="Notas 4 6 9 2" xfId="35575"/>
    <cellStyle name="Notas 4 7" xfId="35576"/>
    <cellStyle name="Notas 4 7 10" xfId="35577"/>
    <cellStyle name="Notas 4 7 10 2" xfId="35578"/>
    <cellStyle name="Notas 4 7 11" xfId="35579"/>
    <cellStyle name="Notas 4 7 2" xfId="35580"/>
    <cellStyle name="Notas 4 7 2 2" xfId="35581"/>
    <cellStyle name="Notas 4 7 3" xfId="35582"/>
    <cellStyle name="Notas 4 7 3 2" xfId="35583"/>
    <cellStyle name="Notas 4 7 4" xfId="35584"/>
    <cellStyle name="Notas 4 7 4 2" xfId="35585"/>
    <cellStyle name="Notas 4 7 5" xfId="35586"/>
    <cellStyle name="Notas 4 7 5 2" xfId="35587"/>
    <cellStyle name="Notas 4 7 6" xfId="35588"/>
    <cellStyle name="Notas 4 7 6 2" xfId="35589"/>
    <cellStyle name="Notas 4 7 7" xfId="35590"/>
    <cellStyle name="Notas 4 7 7 2" xfId="35591"/>
    <cellStyle name="Notas 4 7 8" xfId="35592"/>
    <cellStyle name="Notas 4 7 8 2" xfId="35593"/>
    <cellStyle name="Notas 4 7 9" xfId="35594"/>
    <cellStyle name="Notas 4 7 9 2" xfId="35595"/>
    <cellStyle name="Notas 4 8" xfId="35596"/>
    <cellStyle name="Notas 4 8 10" xfId="35597"/>
    <cellStyle name="Notas 4 8 10 2" xfId="35598"/>
    <cellStyle name="Notas 4 8 11" xfId="35599"/>
    <cellStyle name="Notas 4 8 2" xfId="35600"/>
    <cellStyle name="Notas 4 8 2 2" xfId="35601"/>
    <cellStyle name="Notas 4 8 3" xfId="35602"/>
    <cellStyle name="Notas 4 8 3 2" xfId="35603"/>
    <cellStyle name="Notas 4 8 4" xfId="35604"/>
    <cellStyle name="Notas 4 8 4 2" xfId="35605"/>
    <cellStyle name="Notas 4 8 5" xfId="35606"/>
    <cellStyle name="Notas 4 8 5 2" xfId="35607"/>
    <cellStyle name="Notas 4 8 6" xfId="35608"/>
    <cellStyle name="Notas 4 8 6 2" xfId="35609"/>
    <cellStyle name="Notas 4 8 7" xfId="35610"/>
    <cellStyle name="Notas 4 8 7 2" xfId="35611"/>
    <cellStyle name="Notas 4 8 8" xfId="35612"/>
    <cellStyle name="Notas 4 8 8 2" xfId="35613"/>
    <cellStyle name="Notas 4 8 9" xfId="35614"/>
    <cellStyle name="Notas 4 8 9 2" xfId="35615"/>
    <cellStyle name="Notas 4 9" xfId="35616"/>
    <cellStyle name="Notas 4 9 2" xfId="35617"/>
    <cellStyle name="Notas 5" xfId="35618"/>
    <cellStyle name="Notas 5 10" xfId="35619"/>
    <cellStyle name="Notas 5 10 2" xfId="35620"/>
    <cellStyle name="Notas 5 11" xfId="35621"/>
    <cellStyle name="Notas 5 11 2" xfId="35622"/>
    <cellStyle name="Notas 5 12" xfId="35623"/>
    <cellStyle name="Notas 5 12 2" xfId="35624"/>
    <cellStyle name="Notas 5 13" xfId="35625"/>
    <cellStyle name="Notas 5 2" xfId="35626"/>
    <cellStyle name="Notas 5 2 10" xfId="35627"/>
    <cellStyle name="Notas 5 2 10 2" xfId="35628"/>
    <cellStyle name="Notas 5 2 11" xfId="35629"/>
    <cellStyle name="Notas 5 2 2" xfId="35630"/>
    <cellStyle name="Notas 5 2 2 2" xfId="35631"/>
    <cellStyle name="Notas 5 2 3" xfId="35632"/>
    <cellStyle name="Notas 5 2 3 2" xfId="35633"/>
    <cellStyle name="Notas 5 2 4" xfId="35634"/>
    <cellStyle name="Notas 5 2 4 2" xfId="35635"/>
    <cellStyle name="Notas 5 2 5" xfId="35636"/>
    <cellStyle name="Notas 5 2 5 2" xfId="35637"/>
    <cellStyle name="Notas 5 2 6" xfId="35638"/>
    <cellStyle name="Notas 5 2 6 2" xfId="35639"/>
    <cellStyle name="Notas 5 2 7" xfId="35640"/>
    <cellStyle name="Notas 5 2 7 2" xfId="35641"/>
    <cellStyle name="Notas 5 2 8" xfId="35642"/>
    <cellStyle name="Notas 5 2 8 2" xfId="35643"/>
    <cellStyle name="Notas 5 2 9" xfId="35644"/>
    <cellStyle name="Notas 5 2 9 2" xfId="35645"/>
    <cellStyle name="Notas 5 3" xfId="35646"/>
    <cellStyle name="Notas 5 3 10" xfId="35647"/>
    <cellStyle name="Notas 5 3 10 2" xfId="35648"/>
    <cellStyle name="Notas 5 3 11" xfId="35649"/>
    <cellStyle name="Notas 5 3 2" xfId="35650"/>
    <cellStyle name="Notas 5 3 2 2" xfId="35651"/>
    <cellStyle name="Notas 5 3 3" xfId="35652"/>
    <cellStyle name="Notas 5 3 3 2" xfId="35653"/>
    <cellStyle name="Notas 5 3 4" xfId="35654"/>
    <cellStyle name="Notas 5 3 4 2" xfId="35655"/>
    <cellStyle name="Notas 5 3 5" xfId="35656"/>
    <cellStyle name="Notas 5 3 5 2" xfId="35657"/>
    <cellStyle name="Notas 5 3 6" xfId="35658"/>
    <cellStyle name="Notas 5 3 6 2" xfId="35659"/>
    <cellStyle name="Notas 5 3 7" xfId="35660"/>
    <cellStyle name="Notas 5 3 7 2" xfId="35661"/>
    <cellStyle name="Notas 5 3 8" xfId="35662"/>
    <cellStyle name="Notas 5 3 8 2" xfId="35663"/>
    <cellStyle name="Notas 5 3 9" xfId="35664"/>
    <cellStyle name="Notas 5 3 9 2" xfId="35665"/>
    <cellStyle name="Notas 5 4" xfId="35666"/>
    <cellStyle name="Notas 5 4 2" xfId="35667"/>
    <cellStyle name="Notas 5 5" xfId="35668"/>
    <cellStyle name="Notas 5 5 2" xfId="35669"/>
    <cellStyle name="Notas 5 6" xfId="35670"/>
    <cellStyle name="Notas 5 6 2" xfId="35671"/>
    <cellStyle name="Notas 5 7" xfId="35672"/>
    <cellStyle name="Notas 5 7 2" xfId="35673"/>
    <cellStyle name="Notas 5 8" xfId="35674"/>
    <cellStyle name="Notas 5 8 2" xfId="35675"/>
    <cellStyle name="Notas 5 9" xfId="35676"/>
    <cellStyle name="Notas 5 9 2" xfId="35677"/>
    <cellStyle name="Notas 6" xfId="35678"/>
    <cellStyle name="Notas 6 10" xfId="35679"/>
    <cellStyle name="Notas 6 10 2" xfId="35680"/>
    <cellStyle name="Notas 6 11" xfId="35681"/>
    <cellStyle name="Notas 6 11 2" xfId="35682"/>
    <cellStyle name="Notas 6 12" xfId="35683"/>
    <cellStyle name="Notas 6 12 2" xfId="35684"/>
    <cellStyle name="Notas 6 13" xfId="35685"/>
    <cellStyle name="Notas 6 2" xfId="35686"/>
    <cellStyle name="Notas 6 2 10" xfId="35687"/>
    <cellStyle name="Notas 6 2 10 2" xfId="35688"/>
    <cellStyle name="Notas 6 2 11" xfId="35689"/>
    <cellStyle name="Notas 6 2 2" xfId="35690"/>
    <cellStyle name="Notas 6 2 2 2" xfId="35691"/>
    <cellStyle name="Notas 6 2 3" xfId="35692"/>
    <cellStyle name="Notas 6 2 3 2" xfId="35693"/>
    <cellStyle name="Notas 6 2 4" xfId="35694"/>
    <cellStyle name="Notas 6 2 4 2" xfId="35695"/>
    <cellStyle name="Notas 6 2 5" xfId="35696"/>
    <cellStyle name="Notas 6 2 5 2" xfId="35697"/>
    <cellStyle name="Notas 6 2 6" xfId="35698"/>
    <cellStyle name="Notas 6 2 6 2" xfId="35699"/>
    <cellStyle name="Notas 6 2 7" xfId="35700"/>
    <cellStyle name="Notas 6 2 7 2" xfId="35701"/>
    <cellStyle name="Notas 6 2 8" xfId="35702"/>
    <cellStyle name="Notas 6 2 8 2" xfId="35703"/>
    <cellStyle name="Notas 6 2 9" xfId="35704"/>
    <cellStyle name="Notas 6 2 9 2" xfId="35705"/>
    <cellStyle name="Notas 6 3" xfId="35706"/>
    <cellStyle name="Notas 6 3 10" xfId="35707"/>
    <cellStyle name="Notas 6 3 10 2" xfId="35708"/>
    <cellStyle name="Notas 6 3 11" xfId="35709"/>
    <cellStyle name="Notas 6 3 2" xfId="35710"/>
    <cellStyle name="Notas 6 3 2 2" xfId="35711"/>
    <cellStyle name="Notas 6 3 3" xfId="35712"/>
    <cellStyle name="Notas 6 3 3 2" xfId="35713"/>
    <cellStyle name="Notas 6 3 4" xfId="35714"/>
    <cellStyle name="Notas 6 3 4 2" xfId="35715"/>
    <cellStyle name="Notas 6 3 5" xfId="35716"/>
    <cellStyle name="Notas 6 3 5 2" xfId="35717"/>
    <cellStyle name="Notas 6 3 6" xfId="35718"/>
    <cellStyle name="Notas 6 3 6 2" xfId="35719"/>
    <cellStyle name="Notas 6 3 7" xfId="35720"/>
    <cellStyle name="Notas 6 3 7 2" xfId="35721"/>
    <cellStyle name="Notas 6 3 8" xfId="35722"/>
    <cellStyle name="Notas 6 3 8 2" xfId="35723"/>
    <cellStyle name="Notas 6 3 9" xfId="35724"/>
    <cellStyle name="Notas 6 3 9 2" xfId="35725"/>
    <cellStyle name="Notas 6 4" xfId="35726"/>
    <cellStyle name="Notas 6 4 2" xfId="35727"/>
    <cellStyle name="Notas 6 5" xfId="35728"/>
    <cellStyle name="Notas 6 5 2" xfId="35729"/>
    <cellStyle name="Notas 6 6" xfId="35730"/>
    <cellStyle name="Notas 6 6 2" xfId="35731"/>
    <cellStyle name="Notas 6 7" xfId="35732"/>
    <cellStyle name="Notas 6 7 2" xfId="35733"/>
    <cellStyle name="Notas 6 8" xfId="35734"/>
    <cellStyle name="Notas 6 8 2" xfId="35735"/>
    <cellStyle name="Notas 6 9" xfId="35736"/>
    <cellStyle name="Notas 6 9 2" xfId="35737"/>
    <cellStyle name="Notas 7" xfId="35738"/>
    <cellStyle name="Notas 7 10" xfId="35739"/>
    <cellStyle name="Notas 7 10 2" xfId="35740"/>
    <cellStyle name="Notas 7 11" xfId="35741"/>
    <cellStyle name="Notas 7 11 2" xfId="35742"/>
    <cellStyle name="Notas 7 12" xfId="35743"/>
    <cellStyle name="Notas 7 12 2" xfId="35744"/>
    <cellStyle name="Notas 7 13" xfId="35745"/>
    <cellStyle name="Notas 7 2" xfId="35746"/>
    <cellStyle name="Notas 7 2 10" xfId="35747"/>
    <cellStyle name="Notas 7 2 10 2" xfId="35748"/>
    <cellStyle name="Notas 7 2 11" xfId="35749"/>
    <cellStyle name="Notas 7 2 2" xfId="35750"/>
    <cellStyle name="Notas 7 2 2 2" xfId="35751"/>
    <cellStyle name="Notas 7 2 3" xfId="35752"/>
    <cellStyle name="Notas 7 2 3 2" xfId="35753"/>
    <cellStyle name="Notas 7 2 4" xfId="35754"/>
    <cellStyle name="Notas 7 2 4 2" xfId="35755"/>
    <cellStyle name="Notas 7 2 5" xfId="35756"/>
    <cellStyle name="Notas 7 2 5 2" xfId="35757"/>
    <cellStyle name="Notas 7 2 6" xfId="35758"/>
    <cellStyle name="Notas 7 2 6 2" xfId="35759"/>
    <cellStyle name="Notas 7 2 7" xfId="35760"/>
    <cellStyle name="Notas 7 2 7 2" xfId="35761"/>
    <cellStyle name="Notas 7 2 8" xfId="35762"/>
    <cellStyle name="Notas 7 2 8 2" xfId="35763"/>
    <cellStyle name="Notas 7 2 9" xfId="35764"/>
    <cellStyle name="Notas 7 2 9 2" xfId="35765"/>
    <cellStyle name="Notas 7 3" xfId="35766"/>
    <cellStyle name="Notas 7 3 10" xfId="35767"/>
    <cellStyle name="Notas 7 3 10 2" xfId="35768"/>
    <cellStyle name="Notas 7 3 11" xfId="35769"/>
    <cellStyle name="Notas 7 3 2" xfId="35770"/>
    <cellStyle name="Notas 7 3 2 2" xfId="35771"/>
    <cellStyle name="Notas 7 3 3" xfId="35772"/>
    <cellStyle name="Notas 7 3 3 2" xfId="35773"/>
    <cellStyle name="Notas 7 3 4" xfId="35774"/>
    <cellStyle name="Notas 7 3 4 2" xfId="35775"/>
    <cellStyle name="Notas 7 3 5" xfId="35776"/>
    <cellStyle name="Notas 7 3 5 2" xfId="35777"/>
    <cellStyle name="Notas 7 3 6" xfId="35778"/>
    <cellStyle name="Notas 7 3 6 2" xfId="35779"/>
    <cellStyle name="Notas 7 3 7" xfId="35780"/>
    <cellStyle name="Notas 7 3 7 2" xfId="35781"/>
    <cellStyle name="Notas 7 3 8" xfId="35782"/>
    <cellStyle name="Notas 7 3 8 2" xfId="35783"/>
    <cellStyle name="Notas 7 3 9" xfId="35784"/>
    <cellStyle name="Notas 7 3 9 2" xfId="35785"/>
    <cellStyle name="Notas 7 4" xfId="35786"/>
    <cellStyle name="Notas 7 4 2" xfId="35787"/>
    <cellStyle name="Notas 7 5" xfId="35788"/>
    <cellStyle name="Notas 7 5 2" xfId="35789"/>
    <cellStyle name="Notas 7 6" xfId="35790"/>
    <cellStyle name="Notas 7 6 2" xfId="35791"/>
    <cellStyle name="Notas 7 7" xfId="35792"/>
    <cellStyle name="Notas 7 7 2" xfId="35793"/>
    <cellStyle name="Notas 7 8" xfId="35794"/>
    <cellStyle name="Notas 7 8 2" xfId="35795"/>
    <cellStyle name="Notas 7 9" xfId="35796"/>
    <cellStyle name="Notas 7 9 2" xfId="35797"/>
    <cellStyle name="Notas 8" xfId="35798"/>
    <cellStyle name="Notas 9" xfId="42081"/>
    <cellStyle name="Porcentaje 2" xfId="35799"/>
    <cellStyle name="Porcentaje 3" xfId="35800"/>
    <cellStyle name="Porcentual" xfId="1" builtinId="5"/>
    <cellStyle name="Porcentual 10" xfId="35801"/>
    <cellStyle name="Porcentual 10 10" xfId="35802"/>
    <cellStyle name="Porcentual 10 11" xfId="35803"/>
    <cellStyle name="Porcentual 10 12" xfId="35804"/>
    <cellStyle name="Porcentual 10 2" xfId="35805"/>
    <cellStyle name="Porcentual 10 3" xfId="35806"/>
    <cellStyle name="Porcentual 10 4" xfId="35807"/>
    <cellStyle name="Porcentual 10 5" xfId="35808"/>
    <cellStyle name="Porcentual 10 6" xfId="35809"/>
    <cellStyle name="Porcentual 10 7" xfId="35810"/>
    <cellStyle name="Porcentual 10 8" xfId="35811"/>
    <cellStyle name="Porcentual 10 9" xfId="35812"/>
    <cellStyle name="Porcentual 11" xfId="35813"/>
    <cellStyle name="Porcentual 11 10" xfId="35814"/>
    <cellStyle name="Porcentual 11 11" xfId="35815"/>
    <cellStyle name="Porcentual 11 12" xfId="35816"/>
    <cellStyle name="Porcentual 11 2" xfId="35817"/>
    <cellStyle name="Porcentual 11 3" xfId="35818"/>
    <cellStyle name="Porcentual 11 4" xfId="35819"/>
    <cellStyle name="Porcentual 11 5" xfId="35820"/>
    <cellStyle name="Porcentual 11 6" xfId="35821"/>
    <cellStyle name="Porcentual 11 7" xfId="35822"/>
    <cellStyle name="Porcentual 11 8" xfId="35823"/>
    <cellStyle name="Porcentual 11 9" xfId="35824"/>
    <cellStyle name="Porcentual 12" xfId="35825"/>
    <cellStyle name="Porcentual 13" xfId="35826"/>
    <cellStyle name="Porcentual 14" xfId="42082"/>
    <cellStyle name="Porcentual 2" xfId="35827"/>
    <cellStyle name="Porcentual 2 2" xfId="35828"/>
    <cellStyle name="Porcentual 2 2 10" xfId="35829"/>
    <cellStyle name="Porcentual 2 2 11" xfId="35830"/>
    <cellStyle name="Porcentual 2 2 12" xfId="35831"/>
    <cellStyle name="Porcentual 2 2 13" xfId="35832"/>
    <cellStyle name="Porcentual 2 2 14" xfId="35833"/>
    <cellStyle name="Porcentual 2 2 15" xfId="35834"/>
    <cellStyle name="Porcentual 2 2 16" xfId="35835"/>
    <cellStyle name="Porcentual 2 2 2" xfId="35836"/>
    <cellStyle name="Porcentual 2 2 3" xfId="35837"/>
    <cellStyle name="Porcentual 2 2 4" xfId="35838"/>
    <cellStyle name="Porcentual 2 2 5" xfId="35839"/>
    <cellStyle name="Porcentual 2 2 6" xfId="35840"/>
    <cellStyle name="Porcentual 2 2 7" xfId="35841"/>
    <cellStyle name="Porcentual 2 2 8" xfId="35842"/>
    <cellStyle name="Porcentual 2 2 9" xfId="35843"/>
    <cellStyle name="Porcentual 2 3" xfId="35844"/>
    <cellStyle name="Porcentual 2 3 10" xfId="35845"/>
    <cellStyle name="Porcentual 2 3 11" xfId="35846"/>
    <cellStyle name="Porcentual 2 3 12" xfId="35847"/>
    <cellStyle name="Porcentual 2 3 13" xfId="35848"/>
    <cellStyle name="Porcentual 2 3 14" xfId="35849"/>
    <cellStyle name="Porcentual 2 3 2" xfId="35850"/>
    <cellStyle name="Porcentual 2 3 3" xfId="35851"/>
    <cellStyle name="Porcentual 2 3 4" xfId="35852"/>
    <cellStyle name="Porcentual 2 3 5" xfId="35853"/>
    <cellStyle name="Porcentual 2 3 6" xfId="35854"/>
    <cellStyle name="Porcentual 2 3 7" xfId="35855"/>
    <cellStyle name="Porcentual 2 3 8" xfId="35856"/>
    <cellStyle name="Porcentual 2 3 9" xfId="35857"/>
    <cellStyle name="Porcentual 2 4" xfId="35858"/>
    <cellStyle name="Porcentual 2 5" xfId="35859"/>
    <cellStyle name="Porcentual 2 6" xfId="35860"/>
    <cellStyle name="Porcentual 2 7" xfId="35861"/>
    <cellStyle name="Porcentual 3" xfId="35862"/>
    <cellStyle name="Porcentual 3 10" xfId="35863"/>
    <cellStyle name="Porcentual 3 11" xfId="35864"/>
    <cellStyle name="Porcentual 3 12" xfId="35865"/>
    <cellStyle name="Porcentual 3 13" xfId="35866"/>
    <cellStyle name="Porcentual 3 14" xfId="35867"/>
    <cellStyle name="Porcentual 3 15" xfId="35868"/>
    <cellStyle name="Porcentual 3 16" xfId="35869"/>
    <cellStyle name="Porcentual 3 17" xfId="42083"/>
    <cellStyle name="Porcentual 3 2" xfId="35870"/>
    <cellStyle name="Porcentual 3 2 2" xfId="42084"/>
    <cellStyle name="Porcentual 3 3" xfId="35871"/>
    <cellStyle name="Porcentual 3 4" xfId="35872"/>
    <cellStyle name="Porcentual 3 5" xfId="35873"/>
    <cellStyle name="Porcentual 3 6" xfId="35874"/>
    <cellStyle name="Porcentual 3 7" xfId="35875"/>
    <cellStyle name="Porcentual 3 8" xfId="35876"/>
    <cellStyle name="Porcentual 3 9" xfId="35877"/>
    <cellStyle name="Porcentual 4" xfId="35878"/>
    <cellStyle name="Porcentual 4 10" xfId="35879"/>
    <cellStyle name="Porcentual 4 11" xfId="35880"/>
    <cellStyle name="Porcentual 4 12" xfId="35881"/>
    <cellStyle name="Porcentual 4 13" xfId="35882"/>
    <cellStyle name="Porcentual 4 14" xfId="35883"/>
    <cellStyle name="Porcentual 4 15" xfId="35884"/>
    <cellStyle name="Porcentual 4 16" xfId="35885"/>
    <cellStyle name="Porcentual 4 17" xfId="42085"/>
    <cellStyle name="Porcentual 4 2" xfId="35886"/>
    <cellStyle name="Porcentual 4 3" xfId="35887"/>
    <cellStyle name="Porcentual 4 4" xfId="35888"/>
    <cellStyle name="Porcentual 4 5" xfId="35889"/>
    <cellStyle name="Porcentual 4 6" xfId="35890"/>
    <cellStyle name="Porcentual 4 7" xfId="35891"/>
    <cellStyle name="Porcentual 4 8" xfId="35892"/>
    <cellStyle name="Porcentual 4 9" xfId="35893"/>
    <cellStyle name="Porcentual 5" xfId="35894"/>
    <cellStyle name="Porcentual 5 10" xfId="35895"/>
    <cellStyle name="Porcentual 5 11" xfId="35896"/>
    <cellStyle name="Porcentual 5 12" xfId="35897"/>
    <cellStyle name="Porcentual 5 13" xfId="35898"/>
    <cellStyle name="Porcentual 5 14" xfId="35899"/>
    <cellStyle name="Porcentual 5 15" xfId="35900"/>
    <cellStyle name="Porcentual 5 16" xfId="35901"/>
    <cellStyle name="Porcentual 5 17" xfId="42086"/>
    <cellStyle name="Porcentual 5 2" xfId="35902"/>
    <cellStyle name="Porcentual 5 3" xfId="35903"/>
    <cellStyle name="Porcentual 5 4" xfId="35904"/>
    <cellStyle name="Porcentual 5 5" xfId="35905"/>
    <cellStyle name="Porcentual 5 6" xfId="35906"/>
    <cellStyle name="Porcentual 5 7" xfId="35907"/>
    <cellStyle name="Porcentual 5 8" xfId="35908"/>
    <cellStyle name="Porcentual 5 9" xfId="35909"/>
    <cellStyle name="Porcentual 6" xfId="35910"/>
    <cellStyle name="Porcentual 6 10" xfId="35911"/>
    <cellStyle name="Porcentual 6 11" xfId="35912"/>
    <cellStyle name="Porcentual 6 12" xfId="35913"/>
    <cellStyle name="Porcentual 6 13" xfId="35914"/>
    <cellStyle name="Porcentual 6 14" xfId="35915"/>
    <cellStyle name="Porcentual 6 15" xfId="35916"/>
    <cellStyle name="Porcentual 6 16" xfId="35917"/>
    <cellStyle name="Porcentual 6 17" xfId="42087"/>
    <cellStyle name="Porcentual 6 2" xfId="35918"/>
    <cellStyle name="Porcentual 6 3" xfId="35919"/>
    <cellStyle name="Porcentual 6 4" xfId="35920"/>
    <cellStyle name="Porcentual 6 5" xfId="35921"/>
    <cellStyle name="Porcentual 6 6" xfId="35922"/>
    <cellStyle name="Porcentual 6 7" xfId="35923"/>
    <cellStyle name="Porcentual 6 8" xfId="35924"/>
    <cellStyle name="Porcentual 6 9" xfId="35925"/>
    <cellStyle name="Porcentual 7" xfId="35926"/>
    <cellStyle name="Porcentual 7 2" xfId="35927"/>
    <cellStyle name="Porcentual 7 2 10" xfId="35928"/>
    <cellStyle name="Porcentual 7 2 11" xfId="35929"/>
    <cellStyle name="Porcentual 7 2 12" xfId="35930"/>
    <cellStyle name="Porcentual 7 2 13" xfId="35931"/>
    <cellStyle name="Porcentual 7 2 14" xfId="35932"/>
    <cellStyle name="Porcentual 7 2 15" xfId="35933"/>
    <cellStyle name="Porcentual 7 2 2" xfId="35934"/>
    <cellStyle name="Porcentual 7 2 3" xfId="35935"/>
    <cellStyle name="Porcentual 7 2 4" xfId="35936"/>
    <cellStyle name="Porcentual 7 2 5" xfId="35937"/>
    <cellStyle name="Porcentual 7 2 6" xfId="35938"/>
    <cellStyle name="Porcentual 7 2 7" xfId="35939"/>
    <cellStyle name="Porcentual 7 2 8" xfId="35940"/>
    <cellStyle name="Porcentual 7 2 9" xfId="35941"/>
    <cellStyle name="Porcentual 7 3" xfId="35942"/>
    <cellStyle name="Porcentual 7 3 10" xfId="35943"/>
    <cellStyle name="Porcentual 7 3 11" xfId="35944"/>
    <cellStyle name="Porcentual 7 3 12" xfId="35945"/>
    <cellStyle name="Porcentual 7 3 13" xfId="35946"/>
    <cellStyle name="Porcentual 7 3 14" xfId="35947"/>
    <cellStyle name="Porcentual 7 3 2" xfId="35948"/>
    <cellStyle name="Porcentual 7 3 3" xfId="35949"/>
    <cellStyle name="Porcentual 7 3 4" xfId="35950"/>
    <cellStyle name="Porcentual 7 3 5" xfId="35951"/>
    <cellStyle name="Porcentual 7 3 6" xfId="35952"/>
    <cellStyle name="Porcentual 7 3 7" xfId="35953"/>
    <cellStyle name="Porcentual 7 3 8" xfId="35954"/>
    <cellStyle name="Porcentual 7 3 9" xfId="35955"/>
    <cellStyle name="Porcentual 8" xfId="35956"/>
    <cellStyle name="Porcentual 9" xfId="35957"/>
    <cellStyle name="Porcentual 9 10" xfId="35958"/>
    <cellStyle name="Porcentual 9 10 2" xfId="35959"/>
    <cellStyle name="Porcentual 9 11" xfId="35960"/>
    <cellStyle name="Porcentual 9 11 2" xfId="35961"/>
    <cellStyle name="Porcentual 9 12" xfId="35962"/>
    <cellStyle name="Porcentual 9 12 2" xfId="35963"/>
    <cellStyle name="Porcentual 9 13" xfId="35964"/>
    <cellStyle name="Porcentual 9 2" xfId="35965"/>
    <cellStyle name="Porcentual 9 2 10" xfId="35966"/>
    <cellStyle name="Porcentual 9 2 10 2" xfId="35967"/>
    <cellStyle name="Porcentual 9 2 11" xfId="35968"/>
    <cellStyle name="Porcentual 9 2 11 2" xfId="35969"/>
    <cellStyle name="Porcentual 9 2 12" xfId="35970"/>
    <cellStyle name="Porcentual 9 2 2" xfId="35971"/>
    <cellStyle name="Porcentual 9 2 2 10" xfId="35972"/>
    <cellStyle name="Porcentual 9 2 2 10 2" xfId="35973"/>
    <cellStyle name="Porcentual 9 2 2 11" xfId="35974"/>
    <cellStyle name="Porcentual 9 2 2 2" xfId="35975"/>
    <cellStyle name="Porcentual 9 2 2 2 2" xfId="35976"/>
    <cellStyle name="Porcentual 9 2 2 3" xfId="35977"/>
    <cellStyle name="Porcentual 9 2 2 3 2" xfId="35978"/>
    <cellStyle name="Porcentual 9 2 2 4" xfId="35979"/>
    <cellStyle name="Porcentual 9 2 2 4 2" xfId="35980"/>
    <cellStyle name="Porcentual 9 2 2 5" xfId="35981"/>
    <cellStyle name="Porcentual 9 2 2 5 2" xfId="35982"/>
    <cellStyle name="Porcentual 9 2 2 6" xfId="35983"/>
    <cellStyle name="Porcentual 9 2 2 6 2" xfId="35984"/>
    <cellStyle name="Porcentual 9 2 2 7" xfId="35985"/>
    <cellStyle name="Porcentual 9 2 2 7 2" xfId="35986"/>
    <cellStyle name="Porcentual 9 2 2 8" xfId="35987"/>
    <cellStyle name="Porcentual 9 2 2 8 2" xfId="35988"/>
    <cellStyle name="Porcentual 9 2 2 9" xfId="35989"/>
    <cellStyle name="Porcentual 9 2 2 9 2" xfId="35990"/>
    <cellStyle name="Porcentual 9 2 3" xfId="35991"/>
    <cellStyle name="Porcentual 9 2 3 2" xfId="35992"/>
    <cellStyle name="Porcentual 9 2 4" xfId="35993"/>
    <cellStyle name="Porcentual 9 2 4 2" xfId="35994"/>
    <cellStyle name="Porcentual 9 2 5" xfId="35995"/>
    <cellStyle name="Porcentual 9 2 5 2" xfId="35996"/>
    <cellStyle name="Porcentual 9 2 6" xfId="35997"/>
    <cellStyle name="Porcentual 9 2 6 2" xfId="35998"/>
    <cellStyle name="Porcentual 9 2 7" xfId="35999"/>
    <cellStyle name="Porcentual 9 2 7 2" xfId="36000"/>
    <cellStyle name="Porcentual 9 2 8" xfId="36001"/>
    <cellStyle name="Porcentual 9 2 8 2" xfId="36002"/>
    <cellStyle name="Porcentual 9 2 9" xfId="36003"/>
    <cellStyle name="Porcentual 9 2 9 2" xfId="36004"/>
    <cellStyle name="Porcentual 9 3" xfId="36005"/>
    <cellStyle name="Porcentual 9 3 10" xfId="36006"/>
    <cellStyle name="Porcentual 9 3 10 2" xfId="36007"/>
    <cellStyle name="Porcentual 9 3 11" xfId="36008"/>
    <cellStyle name="Porcentual 9 3 2" xfId="36009"/>
    <cellStyle name="Porcentual 9 3 2 2" xfId="36010"/>
    <cellStyle name="Porcentual 9 3 3" xfId="36011"/>
    <cellStyle name="Porcentual 9 3 3 2" xfId="36012"/>
    <cellStyle name="Porcentual 9 3 4" xfId="36013"/>
    <cellStyle name="Porcentual 9 3 4 2" xfId="36014"/>
    <cellStyle name="Porcentual 9 3 5" xfId="36015"/>
    <cellStyle name="Porcentual 9 3 5 2" xfId="36016"/>
    <cellStyle name="Porcentual 9 3 6" xfId="36017"/>
    <cellStyle name="Porcentual 9 3 6 2" xfId="36018"/>
    <cellStyle name="Porcentual 9 3 7" xfId="36019"/>
    <cellStyle name="Porcentual 9 3 7 2" xfId="36020"/>
    <cellStyle name="Porcentual 9 3 8" xfId="36021"/>
    <cellStyle name="Porcentual 9 3 8 2" xfId="36022"/>
    <cellStyle name="Porcentual 9 3 9" xfId="36023"/>
    <cellStyle name="Porcentual 9 3 9 2" xfId="36024"/>
    <cellStyle name="Porcentual 9 4" xfId="36025"/>
    <cellStyle name="Porcentual 9 4 2" xfId="36026"/>
    <cellStyle name="Porcentual 9 5" xfId="36027"/>
    <cellStyle name="Porcentual 9 5 2" xfId="36028"/>
    <cellStyle name="Porcentual 9 6" xfId="36029"/>
    <cellStyle name="Porcentual 9 6 2" xfId="36030"/>
    <cellStyle name="Porcentual 9 7" xfId="36031"/>
    <cellStyle name="Porcentual 9 7 2" xfId="36032"/>
    <cellStyle name="Porcentual 9 8" xfId="36033"/>
    <cellStyle name="Porcentual 9 8 2" xfId="36034"/>
    <cellStyle name="Porcentual 9 9" xfId="36035"/>
    <cellStyle name="Porcentual 9 9 2" xfId="36036"/>
    <cellStyle name="Salida 2" xfId="36037"/>
    <cellStyle name="Salida 2 10" xfId="36038"/>
    <cellStyle name="Salida 2 10 2" xfId="36039"/>
    <cellStyle name="Salida 2 11" xfId="36040"/>
    <cellStyle name="Salida 2 11 2" xfId="36041"/>
    <cellStyle name="Salida 2 12" xfId="36042"/>
    <cellStyle name="Salida 2 12 2" xfId="36043"/>
    <cellStyle name="Salida 2 13" xfId="36044"/>
    <cellStyle name="Salida 2 13 2" xfId="36045"/>
    <cellStyle name="Salida 2 14" xfId="36046"/>
    <cellStyle name="Salida 2 14 2" xfId="36047"/>
    <cellStyle name="Salida 2 15" xfId="36048"/>
    <cellStyle name="Salida 2 15 2" xfId="36049"/>
    <cellStyle name="Salida 2 16" xfId="36050"/>
    <cellStyle name="Salida 2 16 2" xfId="36051"/>
    <cellStyle name="Salida 2 17" xfId="36052"/>
    <cellStyle name="Salida 2 17 2" xfId="36053"/>
    <cellStyle name="Salida 2 18" xfId="36054"/>
    <cellStyle name="Salida 2 18 2" xfId="36055"/>
    <cellStyle name="Salida 2 19" xfId="36056"/>
    <cellStyle name="Salida 2 2" xfId="36057"/>
    <cellStyle name="Salida 2 2 10" xfId="36058"/>
    <cellStyle name="Salida 2 2 10 2" xfId="36059"/>
    <cellStyle name="Salida 2 2 11" xfId="36060"/>
    <cellStyle name="Salida 2 2 11 2" xfId="36061"/>
    <cellStyle name="Salida 2 2 12" xfId="36062"/>
    <cellStyle name="Salida 2 2 12 2" xfId="36063"/>
    <cellStyle name="Salida 2 2 13" xfId="36064"/>
    <cellStyle name="Salida 2 2 13 2" xfId="36065"/>
    <cellStyle name="Salida 2 2 14" xfId="36066"/>
    <cellStyle name="Salida 2 2 14 2" xfId="36067"/>
    <cellStyle name="Salida 2 2 15" xfId="36068"/>
    <cellStyle name="Salida 2 2 15 2" xfId="36069"/>
    <cellStyle name="Salida 2 2 16" xfId="36070"/>
    <cellStyle name="Salida 2 2 17" xfId="36071"/>
    <cellStyle name="Salida 2 2 18" xfId="36072"/>
    <cellStyle name="Salida 2 2 2" xfId="36073"/>
    <cellStyle name="Salida 2 2 2 10" xfId="36074"/>
    <cellStyle name="Salida 2 2 2 10 2" xfId="36075"/>
    <cellStyle name="Salida 2 2 2 11" xfId="36076"/>
    <cellStyle name="Salida 2 2 2 11 2" xfId="36077"/>
    <cellStyle name="Salida 2 2 2 12" xfId="36078"/>
    <cellStyle name="Salida 2 2 2 12 2" xfId="36079"/>
    <cellStyle name="Salida 2 2 2 13" xfId="36080"/>
    <cellStyle name="Salida 2 2 2 13 2" xfId="36081"/>
    <cellStyle name="Salida 2 2 2 14" xfId="36082"/>
    <cellStyle name="Salida 2 2 2 14 2" xfId="36083"/>
    <cellStyle name="Salida 2 2 2 15" xfId="36084"/>
    <cellStyle name="Salida 2 2 2 16" xfId="36085"/>
    <cellStyle name="Salida 2 2 2 2" xfId="36086"/>
    <cellStyle name="Salida 2 2 2 2 10" xfId="36087"/>
    <cellStyle name="Salida 2 2 2 2 10 2" xfId="36088"/>
    <cellStyle name="Salida 2 2 2 2 11" xfId="36089"/>
    <cellStyle name="Salida 2 2 2 2 11 2" xfId="36090"/>
    <cellStyle name="Salida 2 2 2 2 12" xfId="36091"/>
    <cellStyle name="Salida 2 2 2 2 12 2" xfId="36092"/>
    <cellStyle name="Salida 2 2 2 2 13" xfId="36093"/>
    <cellStyle name="Salida 2 2 2 2 2" xfId="36094"/>
    <cellStyle name="Salida 2 2 2 2 2 10" xfId="36095"/>
    <cellStyle name="Salida 2 2 2 2 2 10 2" xfId="36096"/>
    <cellStyle name="Salida 2 2 2 2 2 11" xfId="36097"/>
    <cellStyle name="Salida 2 2 2 2 2 2" xfId="36098"/>
    <cellStyle name="Salida 2 2 2 2 2 2 2" xfId="36099"/>
    <cellStyle name="Salida 2 2 2 2 2 3" xfId="36100"/>
    <cellStyle name="Salida 2 2 2 2 2 3 2" xfId="36101"/>
    <cellStyle name="Salida 2 2 2 2 2 4" xfId="36102"/>
    <cellStyle name="Salida 2 2 2 2 2 4 2" xfId="36103"/>
    <cellStyle name="Salida 2 2 2 2 2 5" xfId="36104"/>
    <cellStyle name="Salida 2 2 2 2 2 5 2" xfId="36105"/>
    <cellStyle name="Salida 2 2 2 2 2 6" xfId="36106"/>
    <cellStyle name="Salida 2 2 2 2 2 6 2" xfId="36107"/>
    <cellStyle name="Salida 2 2 2 2 2 7" xfId="36108"/>
    <cellStyle name="Salida 2 2 2 2 2 7 2" xfId="36109"/>
    <cellStyle name="Salida 2 2 2 2 2 8" xfId="36110"/>
    <cellStyle name="Salida 2 2 2 2 2 8 2" xfId="36111"/>
    <cellStyle name="Salida 2 2 2 2 2 9" xfId="36112"/>
    <cellStyle name="Salida 2 2 2 2 2 9 2" xfId="36113"/>
    <cellStyle name="Salida 2 2 2 2 3" xfId="36114"/>
    <cellStyle name="Salida 2 2 2 2 3 10" xfId="36115"/>
    <cellStyle name="Salida 2 2 2 2 3 10 2" xfId="36116"/>
    <cellStyle name="Salida 2 2 2 2 3 11" xfId="36117"/>
    <cellStyle name="Salida 2 2 2 2 3 2" xfId="36118"/>
    <cellStyle name="Salida 2 2 2 2 3 2 2" xfId="36119"/>
    <cellStyle name="Salida 2 2 2 2 3 3" xfId="36120"/>
    <cellStyle name="Salida 2 2 2 2 3 3 2" xfId="36121"/>
    <cellStyle name="Salida 2 2 2 2 3 4" xfId="36122"/>
    <cellStyle name="Salida 2 2 2 2 3 4 2" xfId="36123"/>
    <cellStyle name="Salida 2 2 2 2 3 5" xfId="36124"/>
    <cellStyle name="Salida 2 2 2 2 3 5 2" xfId="36125"/>
    <cellStyle name="Salida 2 2 2 2 3 6" xfId="36126"/>
    <cellStyle name="Salida 2 2 2 2 3 6 2" xfId="36127"/>
    <cellStyle name="Salida 2 2 2 2 3 7" xfId="36128"/>
    <cellStyle name="Salida 2 2 2 2 3 7 2" xfId="36129"/>
    <cellStyle name="Salida 2 2 2 2 3 8" xfId="36130"/>
    <cellStyle name="Salida 2 2 2 2 3 8 2" xfId="36131"/>
    <cellStyle name="Salida 2 2 2 2 3 9" xfId="36132"/>
    <cellStyle name="Salida 2 2 2 2 3 9 2" xfId="36133"/>
    <cellStyle name="Salida 2 2 2 2 4" xfId="36134"/>
    <cellStyle name="Salida 2 2 2 2 4 2" xfId="36135"/>
    <cellStyle name="Salida 2 2 2 2 5" xfId="36136"/>
    <cellStyle name="Salida 2 2 2 2 5 2" xfId="36137"/>
    <cellStyle name="Salida 2 2 2 2 6" xfId="36138"/>
    <cellStyle name="Salida 2 2 2 2 6 2" xfId="36139"/>
    <cellStyle name="Salida 2 2 2 2 7" xfId="36140"/>
    <cellStyle name="Salida 2 2 2 2 7 2" xfId="36141"/>
    <cellStyle name="Salida 2 2 2 2 8" xfId="36142"/>
    <cellStyle name="Salida 2 2 2 2 8 2" xfId="36143"/>
    <cellStyle name="Salida 2 2 2 2 9" xfId="36144"/>
    <cellStyle name="Salida 2 2 2 2 9 2" xfId="36145"/>
    <cellStyle name="Salida 2 2 2 3" xfId="36146"/>
    <cellStyle name="Salida 2 2 2 3 10" xfId="36147"/>
    <cellStyle name="Salida 2 2 2 3 10 2" xfId="36148"/>
    <cellStyle name="Salida 2 2 2 3 11" xfId="36149"/>
    <cellStyle name="Salida 2 2 2 3 11 2" xfId="36150"/>
    <cellStyle name="Salida 2 2 2 3 12" xfId="36151"/>
    <cellStyle name="Salida 2 2 2 3 12 2" xfId="36152"/>
    <cellStyle name="Salida 2 2 2 3 13" xfId="36153"/>
    <cellStyle name="Salida 2 2 2 3 2" xfId="36154"/>
    <cellStyle name="Salida 2 2 2 3 2 10" xfId="36155"/>
    <cellStyle name="Salida 2 2 2 3 2 10 2" xfId="36156"/>
    <cellStyle name="Salida 2 2 2 3 2 11" xfId="36157"/>
    <cellStyle name="Salida 2 2 2 3 2 2" xfId="36158"/>
    <cellStyle name="Salida 2 2 2 3 2 2 2" xfId="36159"/>
    <cellStyle name="Salida 2 2 2 3 2 3" xfId="36160"/>
    <cellStyle name="Salida 2 2 2 3 2 3 2" xfId="36161"/>
    <cellStyle name="Salida 2 2 2 3 2 4" xfId="36162"/>
    <cellStyle name="Salida 2 2 2 3 2 4 2" xfId="36163"/>
    <cellStyle name="Salida 2 2 2 3 2 5" xfId="36164"/>
    <cellStyle name="Salida 2 2 2 3 2 5 2" xfId="36165"/>
    <cellStyle name="Salida 2 2 2 3 2 6" xfId="36166"/>
    <cellStyle name="Salida 2 2 2 3 2 6 2" xfId="36167"/>
    <cellStyle name="Salida 2 2 2 3 2 7" xfId="36168"/>
    <cellStyle name="Salida 2 2 2 3 2 7 2" xfId="36169"/>
    <cellStyle name="Salida 2 2 2 3 2 8" xfId="36170"/>
    <cellStyle name="Salida 2 2 2 3 2 8 2" xfId="36171"/>
    <cellStyle name="Salida 2 2 2 3 2 9" xfId="36172"/>
    <cellStyle name="Salida 2 2 2 3 2 9 2" xfId="36173"/>
    <cellStyle name="Salida 2 2 2 3 3" xfId="36174"/>
    <cellStyle name="Salida 2 2 2 3 3 10" xfId="36175"/>
    <cellStyle name="Salida 2 2 2 3 3 10 2" xfId="36176"/>
    <cellStyle name="Salida 2 2 2 3 3 11" xfId="36177"/>
    <cellStyle name="Salida 2 2 2 3 3 2" xfId="36178"/>
    <cellStyle name="Salida 2 2 2 3 3 2 2" xfId="36179"/>
    <cellStyle name="Salida 2 2 2 3 3 3" xfId="36180"/>
    <cellStyle name="Salida 2 2 2 3 3 3 2" xfId="36181"/>
    <cellStyle name="Salida 2 2 2 3 3 4" xfId="36182"/>
    <cellStyle name="Salida 2 2 2 3 3 4 2" xfId="36183"/>
    <cellStyle name="Salida 2 2 2 3 3 5" xfId="36184"/>
    <cellStyle name="Salida 2 2 2 3 3 5 2" xfId="36185"/>
    <cellStyle name="Salida 2 2 2 3 3 6" xfId="36186"/>
    <cellStyle name="Salida 2 2 2 3 3 6 2" xfId="36187"/>
    <cellStyle name="Salida 2 2 2 3 3 7" xfId="36188"/>
    <cellStyle name="Salida 2 2 2 3 3 7 2" xfId="36189"/>
    <cellStyle name="Salida 2 2 2 3 3 8" xfId="36190"/>
    <cellStyle name="Salida 2 2 2 3 3 8 2" xfId="36191"/>
    <cellStyle name="Salida 2 2 2 3 3 9" xfId="36192"/>
    <cellStyle name="Salida 2 2 2 3 3 9 2" xfId="36193"/>
    <cellStyle name="Salida 2 2 2 3 4" xfId="36194"/>
    <cellStyle name="Salida 2 2 2 3 4 2" xfId="36195"/>
    <cellStyle name="Salida 2 2 2 3 5" xfId="36196"/>
    <cellStyle name="Salida 2 2 2 3 5 2" xfId="36197"/>
    <cellStyle name="Salida 2 2 2 3 6" xfId="36198"/>
    <cellStyle name="Salida 2 2 2 3 6 2" xfId="36199"/>
    <cellStyle name="Salida 2 2 2 3 7" xfId="36200"/>
    <cellStyle name="Salida 2 2 2 3 7 2" xfId="36201"/>
    <cellStyle name="Salida 2 2 2 3 8" xfId="36202"/>
    <cellStyle name="Salida 2 2 2 3 8 2" xfId="36203"/>
    <cellStyle name="Salida 2 2 2 3 9" xfId="36204"/>
    <cellStyle name="Salida 2 2 2 3 9 2" xfId="36205"/>
    <cellStyle name="Salida 2 2 2 4" xfId="36206"/>
    <cellStyle name="Salida 2 2 2 4 10" xfId="36207"/>
    <cellStyle name="Salida 2 2 2 4 10 2" xfId="36208"/>
    <cellStyle name="Salida 2 2 2 4 11" xfId="36209"/>
    <cellStyle name="Salida 2 2 2 4 2" xfId="36210"/>
    <cellStyle name="Salida 2 2 2 4 2 2" xfId="36211"/>
    <cellStyle name="Salida 2 2 2 4 3" xfId="36212"/>
    <cellStyle name="Salida 2 2 2 4 3 2" xfId="36213"/>
    <cellStyle name="Salida 2 2 2 4 4" xfId="36214"/>
    <cellStyle name="Salida 2 2 2 4 4 2" xfId="36215"/>
    <cellStyle name="Salida 2 2 2 4 5" xfId="36216"/>
    <cellStyle name="Salida 2 2 2 4 5 2" xfId="36217"/>
    <cellStyle name="Salida 2 2 2 4 6" xfId="36218"/>
    <cellStyle name="Salida 2 2 2 4 6 2" xfId="36219"/>
    <cellStyle name="Salida 2 2 2 4 7" xfId="36220"/>
    <cellStyle name="Salida 2 2 2 4 7 2" xfId="36221"/>
    <cellStyle name="Salida 2 2 2 4 8" xfId="36222"/>
    <cellStyle name="Salida 2 2 2 4 8 2" xfId="36223"/>
    <cellStyle name="Salida 2 2 2 4 9" xfId="36224"/>
    <cellStyle name="Salida 2 2 2 4 9 2" xfId="36225"/>
    <cellStyle name="Salida 2 2 2 5" xfId="36226"/>
    <cellStyle name="Salida 2 2 2 5 10" xfId="36227"/>
    <cellStyle name="Salida 2 2 2 5 10 2" xfId="36228"/>
    <cellStyle name="Salida 2 2 2 5 11" xfId="36229"/>
    <cellStyle name="Salida 2 2 2 5 2" xfId="36230"/>
    <cellStyle name="Salida 2 2 2 5 2 2" xfId="36231"/>
    <cellStyle name="Salida 2 2 2 5 3" xfId="36232"/>
    <cellStyle name="Salida 2 2 2 5 3 2" xfId="36233"/>
    <cellStyle name="Salida 2 2 2 5 4" xfId="36234"/>
    <cellStyle name="Salida 2 2 2 5 4 2" xfId="36235"/>
    <cellStyle name="Salida 2 2 2 5 5" xfId="36236"/>
    <cellStyle name="Salida 2 2 2 5 5 2" xfId="36237"/>
    <cellStyle name="Salida 2 2 2 5 6" xfId="36238"/>
    <cellStyle name="Salida 2 2 2 5 6 2" xfId="36239"/>
    <cellStyle name="Salida 2 2 2 5 7" xfId="36240"/>
    <cellStyle name="Salida 2 2 2 5 7 2" xfId="36241"/>
    <cellStyle name="Salida 2 2 2 5 8" xfId="36242"/>
    <cellStyle name="Salida 2 2 2 5 8 2" xfId="36243"/>
    <cellStyle name="Salida 2 2 2 5 9" xfId="36244"/>
    <cellStyle name="Salida 2 2 2 5 9 2" xfId="36245"/>
    <cellStyle name="Salida 2 2 2 6" xfId="36246"/>
    <cellStyle name="Salida 2 2 2 6 2" xfId="36247"/>
    <cellStyle name="Salida 2 2 2 7" xfId="36248"/>
    <cellStyle name="Salida 2 2 2 7 2" xfId="36249"/>
    <cellStyle name="Salida 2 2 2 8" xfId="36250"/>
    <cellStyle name="Salida 2 2 2 8 2" xfId="36251"/>
    <cellStyle name="Salida 2 2 2 9" xfId="36252"/>
    <cellStyle name="Salida 2 2 2 9 2" xfId="36253"/>
    <cellStyle name="Salida 2 2 3" xfId="36254"/>
    <cellStyle name="Salida 2 2 3 10" xfId="36255"/>
    <cellStyle name="Salida 2 2 3 10 2" xfId="36256"/>
    <cellStyle name="Salida 2 2 3 11" xfId="36257"/>
    <cellStyle name="Salida 2 2 3 11 2" xfId="36258"/>
    <cellStyle name="Salida 2 2 3 12" xfId="36259"/>
    <cellStyle name="Salida 2 2 3 12 2" xfId="36260"/>
    <cellStyle name="Salida 2 2 3 13" xfId="36261"/>
    <cellStyle name="Salida 2 2 3 13 2" xfId="36262"/>
    <cellStyle name="Salida 2 2 3 14" xfId="36263"/>
    <cellStyle name="Salida 2 2 3 14 2" xfId="36264"/>
    <cellStyle name="Salida 2 2 3 15" xfId="36265"/>
    <cellStyle name="Salida 2 2 3 2" xfId="36266"/>
    <cellStyle name="Salida 2 2 3 2 10" xfId="36267"/>
    <cellStyle name="Salida 2 2 3 2 10 2" xfId="36268"/>
    <cellStyle name="Salida 2 2 3 2 11" xfId="36269"/>
    <cellStyle name="Salida 2 2 3 2 11 2" xfId="36270"/>
    <cellStyle name="Salida 2 2 3 2 12" xfId="36271"/>
    <cellStyle name="Salida 2 2 3 2 12 2" xfId="36272"/>
    <cellStyle name="Salida 2 2 3 2 13" xfId="36273"/>
    <cellStyle name="Salida 2 2 3 2 2" xfId="36274"/>
    <cellStyle name="Salida 2 2 3 2 2 10" xfId="36275"/>
    <cellStyle name="Salida 2 2 3 2 2 10 2" xfId="36276"/>
    <cellStyle name="Salida 2 2 3 2 2 11" xfId="36277"/>
    <cellStyle name="Salida 2 2 3 2 2 2" xfId="36278"/>
    <cellStyle name="Salida 2 2 3 2 2 2 2" xfId="36279"/>
    <cellStyle name="Salida 2 2 3 2 2 3" xfId="36280"/>
    <cellStyle name="Salida 2 2 3 2 2 3 2" xfId="36281"/>
    <cellStyle name="Salida 2 2 3 2 2 4" xfId="36282"/>
    <cellStyle name="Salida 2 2 3 2 2 4 2" xfId="36283"/>
    <cellStyle name="Salida 2 2 3 2 2 5" xfId="36284"/>
    <cellStyle name="Salida 2 2 3 2 2 5 2" xfId="36285"/>
    <cellStyle name="Salida 2 2 3 2 2 6" xfId="36286"/>
    <cellStyle name="Salida 2 2 3 2 2 6 2" xfId="36287"/>
    <cellStyle name="Salida 2 2 3 2 2 7" xfId="36288"/>
    <cellStyle name="Salida 2 2 3 2 2 7 2" xfId="36289"/>
    <cellStyle name="Salida 2 2 3 2 2 8" xfId="36290"/>
    <cellStyle name="Salida 2 2 3 2 2 8 2" xfId="36291"/>
    <cellStyle name="Salida 2 2 3 2 2 9" xfId="36292"/>
    <cellStyle name="Salida 2 2 3 2 2 9 2" xfId="36293"/>
    <cellStyle name="Salida 2 2 3 2 3" xfId="36294"/>
    <cellStyle name="Salida 2 2 3 2 3 10" xfId="36295"/>
    <cellStyle name="Salida 2 2 3 2 3 10 2" xfId="36296"/>
    <cellStyle name="Salida 2 2 3 2 3 11" xfId="36297"/>
    <cellStyle name="Salida 2 2 3 2 3 2" xfId="36298"/>
    <cellStyle name="Salida 2 2 3 2 3 2 2" xfId="36299"/>
    <cellStyle name="Salida 2 2 3 2 3 3" xfId="36300"/>
    <cellStyle name="Salida 2 2 3 2 3 3 2" xfId="36301"/>
    <cellStyle name="Salida 2 2 3 2 3 4" xfId="36302"/>
    <cellStyle name="Salida 2 2 3 2 3 4 2" xfId="36303"/>
    <cellStyle name="Salida 2 2 3 2 3 5" xfId="36304"/>
    <cellStyle name="Salida 2 2 3 2 3 5 2" xfId="36305"/>
    <cellStyle name="Salida 2 2 3 2 3 6" xfId="36306"/>
    <cellStyle name="Salida 2 2 3 2 3 6 2" xfId="36307"/>
    <cellStyle name="Salida 2 2 3 2 3 7" xfId="36308"/>
    <cellStyle name="Salida 2 2 3 2 3 7 2" xfId="36309"/>
    <cellStyle name="Salida 2 2 3 2 3 8" xfId="36310"/>
    <cellStyle name="Salida 2 2 3 2 3 8 2" xfId="36311"/>
    <cellStyle name="Salida 2 2 3 2 3 9" xfId="36312"/>
    <cellStyle name="Salida 2 2 3 2 3 9 2" xfId="36313"/>
    <cellStyle name="Salida 2 2 3 2 4" xfId="36314"/>
    <cellStyle name="Salida 2 2 3 2 4 2" xfId="36315"/>
    <cellStyle name="Salida 2 2 3 2 5" xfId="36316"/>
    <cellStyle name="Salida 2 2 3 2 5 2" xfId="36317"/>
    <cellStyle name="Salida 2 2 3 2 6" xfId="36318"/>
    <cellStyle name="Salida 2 2 3 2 6 2" xfId="36319"/>
    <cellStyle name="Salida 2 2 3 2 7" xfId="36320"/>
    <cellStyle name="Salida 2 2 3 2 7 2" xfId="36321"/>
    <cellStyle name="Salida 2 2 3 2 8" xfId="36322"/>
    <cellStyle name="Salida 2 2 3 2 8 2" xfId="36323"/>
    <cellStyle name="Salida 2 2 3 2 9" xfId="36324"/>
    <cellStyle name="Salida 2 2 3 2 9 2" xfId="36325"/>
    <cellStyle name="Salida 2 2 3 3" xfId="36326"/>
    <cellStyle name="Salida 2 2 3 3 10" xfId="36327"/>
    <cellStyle name="Salida 2 2 3 3 10 2" xfId="36328"/>
    <cellStyle name="Salida 2 2 3 3 11" xfId="36329"/>
    <cellStyle name="Salida 2 2 3 3 11 2" xfId="36330"/>
    <cellStyle name="Salida 2 2 3 3 12" xfId="36331"/>
    <cellStyle name="Salida 2 2 3 3 12 2" xfId="36332"/>
    <cellStyle name="Salida 2 2 3 3 13" xfId="36333"/>
    <cellStyle name="Salida 2 2 3 3 2" xfId="36334"/>
    <cellStyle name="Salida 2 2 3 3 2 10" xfId="36335"/>
    <cellStyle name="Salida 2 2 3 3 2 10 2" xfId="36336"/>
    <cellStyle name="Salida 2 2 3 3 2 11" xfId="36337"/>
    <cellStyle name="Salida 2 2 3 3 2 2" xfId="36338"/>
    <cellStyle name="Salida 2 2 3 3 2 2 2" xfId="36339"/>
    <cellStyle name="Salida 2 2 3 3 2 3" xfId="36340"/>
    <cellStyle name="Salida 2 2 3 3 2 3 2" xfId="36341"/>
    <cellStyle name="Salida 2 2 3 3 2 4" xfId="36342"/>
    <cellStyle name="Salida 2 2 3 3 2 4 2" xfId="36343"/>
    <cellStyle name="Salida 2 2 3 3 2 5" xfId="36344"/>
    <cellStyle name="Salida 2 2 3 3 2 5 2" xfId="36345"/>
    <cellStyle name="Salida 2 2 3 3 2 6" xfId="36346"/>
    <cellStyle name="Salida 2 2 3 3 2 6 2" xfId="36347"/>
    <cellStyle name="Salida 2 2 3 3 2 7" xfId="36348"/>
    <cellStyle name="Salida 2 2 3 3 2 7 2" xfId="36349"/>
    <cellStyle name="Salida 2 2 3 3 2 8" xfId="36350"/>
    <cellStyle name="Salida 2 2 3 3 2 8 2" xfId="36351"/>
    <cellStyle name="Salida 2 2 3 3 2 9" xfId="36352"/>
    <cellStyle name="Salida 2 2 3 3 2 9 2" xfId="36353"/>
    <cellStyle name="Salida 2 2 3 3 3" xfId="36354"/>
    <cellStyle name="Salida 2 2 3 3 3 10" xfId="36355"/>
    <cellStyle name="Salida 2 2 3 3 3 10 2" xfId="36356"/>
    <cellStyle name="Salida 2 2 3 3 3 11" xfId="36357"/>
    <cellStyle name="Salida 2 2 3 3 3 2" xfId="36358"/>
    <cellStyle name="Salida 2 2 3 3 3 2 2" xfId="36359"/>
    <cellStyle name="Salida 2 2 3 3 3 3" xfId="36360"/>
    <cellStyle name="Salida 2 2 3 3 3 3 2" xfId="36361"/>
    <cellStyle name="Salida 2 2 3 3 3 4" xfId="36362"/>
    <cellStyle name="Salida 2 2 3 3 3 4 2" xfId="36363"/>
    <cellStyle name="Salida 2 2 3 3 3 5" xfId="36364"/>
    <cellStyle name="Salida 2 2 3 3 3 5 2" xfId="36365"/>
    <cellStyle name="Salida 2 2 3 3 3 6" xfId="36366"/>
    <cellStyle name="Salida 2 2 3 3 3 6 2" xfId="36367"/>
    <cellStyle name="Salida 2 2 3 3 3 7" xfId="36368"/>
    <cellStyle name="Salida 2 2 3 3 3 7 2" xfId="36369"/>
    <cellStyle name="Salida 2 2 3 3 3 8" xfId="36370"/>
    <cellStyle name="Salida 2 2 3 3 3 8 2" xfId="36371"/>
    <cellStyle name="Salida 2 2 3 3 3 9" xfId="36372"/>
    <cellStyle name="Salida 2 2 3 3 3 9 2" xfId="36373"/>
    <cellStyle name="Salida 2 2 3 3 4" xfId="36374"/>
    <cellStyle name="Salida 2 2 3 3 4 2" xfId="36375"/>
    <cellStyle name="Salida 2 2 3 3 5" xfId="36376"/>
    <cellStyle name="Salida 2 2 3 3 5 2" xfId="36377"/>
    <cellStyle name="Salida 2 2 3 3 6" xfId="36378"/>
    <cellStyle name="Salida 2 2 3 3 6 2" xfId="36379"/>
    <cellStyle name="Salida 2 2 3 3 7" xfId="36380"/>
    <cellStyle name="Salida 2 2 3 3 7 2" xfId="36381"/>
    <cellStyle name="Salida 2 2 3 3 8" xfId="36382"/>
    <cellStyle name="Salida 2 2 3 3 8 2" xfId="36383"/>
    <cellStyle name="Salida 2 2 3 3 9" xfId="36384"/>
    <cellStyle name="Salida 2 2 3 3 9 2" xfId="36385"/>
    <cellStyle name="Salida 2 2 3 4" xfId="36386"/>
    <cellStyle name="Salida 2 2 3 4 10" xfId="36387"/>
    <cellStyle name="Salida 2 2 3 4 10 2" xfId="36388"/>
    <cellStyle name="Salida 2 2 3 4 11" xfId="36389"/>
    <cellStyle name="Salida 2 2 3 4 2" xfId="36390"/>
    <cellStyle name="Salida 2 2 3 4 2 2" xfId="36391"/>
    <cellStyle name="Salida 2 2 3 4 3" xfId="36392"/>
    <cellStyle name="Salida 2 2 3 4 3 2" xfId="36393"/>
    <cellStyle name="Salida 2 2 3 4 4" xfId="36394"/>
    <cellStyle name="Salida 2 2 3 4 4 2" xfId="36395"/>
    <cellStyle name="Salida 2 2 3 4 5" xfId="36396"/>
    <cellStyle name="Salida 2 2 3 4 5 2" xfId="36397"/>
    <cellStyle name="Salida 2 2 3 4 6" xfId="36398"/>
    <cellStyle name="Salida 2 2 3 4 6 2" xfId="36399"/>
    <cellStyle name="Salida 2 2 3 4 7" xfId="36400"/>
    <cellStyle name="Salida 2 2 3 4 7 2" xfId="36401"/>
    <cellStyle name="Salida 2 2 3 4 8" xfId="36402"/>
    <cellStyle name="Salida 2 2 3 4 8 2" xfId="36403"/>
    <cellStyle name="Salida 2 2 3 4 9" xfId="36404"/>
    <cellStyle name="Salida 2 2 3 4 9 2" xfId="36405"/>
    <cellStyle name="Salida 2 2 3 5" xfId="36406"/>
    <cellStyle name="Salida 2 2 3 5 10" xfId="36407"/>
    <cellStyle name="Salida 2 2 3 5 10 2" xfId="36408"/>
    <cellStyle name="Salida 2 2 3 5 11" xfId="36409"/>
    <cellStyle name="Salida 2 2 3 5 2" xfId="36410"/>
    <cellStyle name="Salida 2 2 3 5 2 2" xfId="36411"/>
    <cellStyle name="Salida 2 2 3 5 3" xfId="36412"/>
    <cellStyle name="Salida 2 2 3 5 3 2" xfId="36413"/>
    <cellStyle name="Salida 2 2 3 5 4" xfId="36414"/>
    <cellStyle name="Salida 2 2 3 5 4 2" xfId="36415"/>
    <cellStyle name="Salida 2 2 3 5 5" xfId="36416"/>
    <cellStyle name="Salida 2 2 3 5 5 2" xfId="36417"/>
    <cellStyle name="Salida 2 2 3 5 6" xfId="36418"/>
    <cellStyle name="Salida 2 2 3 5 6 2" xfId="36419"/>
    <cellStyle name="Salida 2 2 3 5 7" xfId="36420"/>
    <cellStyle name="Salida 2 2 3 5 7 2" xfId="36421"/>
    <cellStyle name="Salida 2 2 3 5 8" xfId="36422"/>
    <cellStyle name="Salida 2 2 3 5 8 2" xfId="36423"/>
    <cellStyle name="Salida 2 2 3 5 9" xfId="36424"/>
    <cellStyle name="Salida 2 2 3 5 9 2" xfId="36425"/>
    <cellStyle name="Salida 2 2 3 6" xfId="36426"/>
    <cellStyle name="Salida 2 2 3 6 2" xfId="36427"/>
    <cellStyle name="Salida 2 2 3 7" xfId="36428"/>
    <cellStyle name="Salida 2 2 3 7 2" xfId="36429"/>
    <cellStyle name="Salida 2 2 3 8" xfId="36430"/>
    <cellStyle name="Salida 2 2 3 8 2" xfId="36431"/>
    <cellStyle name="Salida 2 2 3 9" xfId="36432"/>
    <cellStyle name="Salida 2 2 3 9 2" xfId="36433"/>
    <cellStyle name="Salida 2 2 4" xfId="36434"/>
    <cellStyle name="Salida 2 2 4 10" xfId="36435"/>
    <cellStyle name="Salida 2 2 4 10 2" xfId="36436"/>
    <cellStyle name="Salida 2 2 4 11" xfId="36437"/>
    <cellStyle name="Salida 2 2 4 11 2" xfId="36438"/>
    <cellStyle name="Salida 2 2 4 12" xfId="36439"/>
    <cellStyle name="Salida 2 2 4 12 2" xfId="36440"/>
    <cellStyle name="Salida 2 2 4 13" xfId="36441"/>
    <cellStyle name="Salida 2 2 4 2" xfId="36442"/>
    <cellStyle name="Salida 2 2 4 2 10" xfId="36443"/>
    <cellStyle name="Salida 2 2 4 2 10 2" xfId="36444"/>
    <cellStyle name="Salida 2 2 4 2 11" xfId="36445"/>
    <cellStyle name="Salida 2 2 4 2 2" xfId="36446"/>
    <cellStyle name="Salida 2 2 4 2 2 2" xfId="36447"/>
    <cellStyle name="Salida 2 2 4 2 3" xfId="36448"/>
    <cellStyle name="Salida 2 2 4 2 3 2" xfId="36449"/>
    <cellStyle name="Salida 2 2 4 2 4" xfId="36450"/>
    <cellStyle name="Salida 2 2 4 2 4 2" xfId="36451"/>
    <cellStyle name="Salida 2 2 4 2 5" xfId="36452"/>
    <cellStyle name="Salida 2 2 4 2 5 2" xfId="36453"/>
    <cellStyle name="Salida 2 2 4 2 6" xfId="36454"/>
    <cellStyle name="Salida 2 2 4 2 6 2" xfId="36455"/>
    <cellStyle name="Salida 2 2 4 2 7" xfId="36456"/>
    <cellStyle name="Salida 2 2 4 2 7 2" xfId="36457"/>
    <cellStyle name="Salida 2 2 4 2 8" xfId="36458"/>
    <cellStyle name="Salida 2 2 4 2 8 2" xfId="36459"/>
    <cellStyle name="Salida 2 2 4 2 9" xfId="36460"/>
    <cellStyle name="Salida 2 2 4 2 9 2" xfId="36461"/>
    <cellStyle name="Salida 2 2 4 3" xfId="36462"/>
    <cellStyle name="Salida 2 2 4 3 10" xfId="36463"/>
    <cellStyle name="Salida 2 2 4 3 10 2" xfId="36464"/>
    <cellStyle name="Salida 2 2 4 3 11" xfId="36465"/>
    <cellStyle name="Salida 2 2 4 3 2" xfId="36466"/>
    <cellStyle name="Salida 2 2 4 3 2 2" xfId="36467"/>
    <cellStyle name="Salida 2 2 4 3 3" xfId="36468"/>
    <cellStyle name="Salida 2 2 4 3 3 2" xfId="36469"/>
    <cellStyle name="Salida 2 2 4 3 4" xfId="36470"/>
    <cellStyle name="Salida 2 2 4 3 4 2" xfId="36471"/>
    <cellStyle name="Salida 2 2 4 3 5" xfId="36472"/>
    <cellStyle name="Salida 2 2 4 3 5 2" xfId="36473"/>
    <cellStyle name="Salida 2 2 4 3 6" xfId="36474"/>
    <cellStyle name="Salida 2 2 4 3 6 2" xfId="36475"/>
    <cellStyle name="Salida 2 2 4 3 7" xfId="36476"/>
    <cellStyle name="Salida 2 2 4 3 7 2" xfId="36477"/>
    <cellStyle name="Salida 2 2 4 3 8" xfId="36478"/>
    <cellStyle name="Salida 2 2 4 3 8 2" xfId="36479"/>
    <cellStyle name="Salida 2 2 4 3 9" xfId="36480"/>
    <cellStyle name="Salida 2 2 4 3 9 2" xfId="36481"/>
    <cellStyle name="Salida 2 2 4 4" xfId="36482"/>
    <cellStyle name="Salida 2 2 4 4 2" xfId="36483"/>
    <cellStyle name="Salida 2 2 4 5" xfId="36484"/>
    <cellStyle name="Salida 2 2 4 5 2" xfId="36485"/>
    <cellStyle name="Salida 2 2 4 6" xfId="36486"/>
    <cellStyle name="Salida 2 2 4 6 2" xfId="36487"/>
    <cellStyle name="Salida 2 2 4 7" xfId="36488"/>
    <cellStyle name="Salida 2 2 4 7 2" xfId="36489"/>
    <cellStyle name="Salida 2 2 4 8" xfId="36490"/>
    <cellStyle name="Salida 2 2 4 8 2" xfId="36491"/>
    <cellStyle name="Salida 2 2 4 9" xfId="36492"/>
    <cellStyle name="Salida 2 2 4 9 2" xfId="36493"/>
    <cellStyle name="Salida 2 2 5" xfId="36494"/>
    <cellStyle name="Salida 2 2 5 10" xfId="36495"/>
    <cellStyle name="Salida 2 2 5 10 2" xfId="36496"/>
    <cellStyle name="Salida 2 2 5 11" xfId="36497"/>
    <cellStyle name="Salida 2 2 5 11 2" xfId="36498"/>
    <cellStyle name="Salida 2 2 5 12" xfId="36499"/>
    <cellStyle name="Salida 2 2 5 12 2" xfId="36500"/>
    <cellStyle name="Salida 2 2 5 13" xfId="36501"/>
    <cellStyle name="Salida 2 2 5 2" xfId="36502"/>
    <cellStyle name="Salida 2 2 5 2 10" xfId="36503"/>
    <cellStyle name="Salida 2 2 5 2 10 2" xfId="36504"/>
    <cellStyle name="Salida 2 2 5 2 11" xfId="36505"/>
    <cellStyle name="Salida 2 2 5 2 2" xfId="36506"/>
    <cellStyle name="Salida 2 2 5 2 2 2" xfId="36507"/>
    <cellStyle name="Salida 2 2 5 2 3" xfId="36508"/>
    <cellStyle name="Salida 2 2 5 2 3 2" xfId="36509"/>
    <cellStyle name="Salida 2 2 5 2 4" xfId="36510"/>
    <cellStyle name="Salida 2 2 5 2 4 2" xfId="36511"/>
    <cellStyle name="Salida 2 2 5 2 5" xfId="36512"/>
    <cellStyle name="Salida 2 2 5 2 5 2" xfId="36513"/>
    <cellStyle name="Salida 2 2 5 2 6" xfId="36514"/>
    <cellStyle name="Salida 2 2 5 2 6 2" xfId="36515"/>
    <cellStyle name="Salida 2 2 5 2 7" xfId="36516"/>
    <cellStyle name="Salida 2 2 5 2 7 2" xfId="36517"/>
    <cellStyle name="Salida 2 2 5 2 8" xfId="36518"/>
    <cellStyle name="Salida 2 2 5 2 8 2" xfId="36519"/>
    <cellStyle name="Salida 2 2 5 2 9" xfId="36520"/>
    <cellStyle name="Salida 2 2 5 2 9 2" xfId="36521"/>
    <cellStyle name="Salida 2 2 5 3" xfId="36522"/>
    <cellStyle name="Salida 2 2 5 3 10" xfId="36523"/>
    <cellStyle name="Salida 2 2 5 3 10 2" xfId="36524"/>
    <cellStyle name="Salida 2 2 5 3 11" xfId="36525"/>
    <cellStyle name="Salida 2 2 5 3 2" xfId="36526"/>
    <cellStyle name="Salida 2 2 5 3 2 2" xfId="36527"/>
    <cellStyle name="Salida 2 2 5 3 3" xfId="36528"/>
    <cellStyle name="Salida 2 2 5 3 3 2" xfId="36529"/>
    <cellStyle name="Salida 2 2 5 3 4" xfId="36530"/>
    <cellStyle name="Salida 2 2 5 3 4 2" xfId="36531"/>
    <cellStyle name="Salida 2 2 5 3 5" xfId="36532"/>
    <cellStyle name="Salida 2 2 5 3 5 2" xfId="36533"/>
    <cellStyle name="Salida 2 2 5 3 6" xfId="36534"/>
    <cellStyle name="Salida 2 2 5 3 6 2" xfId="36535"/>
    <cellStyle name="Salida 2 2 5 3 7" xfId="36536"/>
    <cellStyle name="Salida 2 2 5 3 7 2" xfId="36537"/>
    <cellStyle name="Salida 2 2 5 3 8" xfId="36538"/>
    <cellStyle name="Salida 2 2 5 3 8 2" xfId="36539"/>
    <cellStyle name="Salida 2 2 5 3 9" xfId="36540"/>
    <cellStyle name="Salida 2 2 5 3 9 2" xfId="36541"/>
    <cellStyle name="Salida 2 2 5 4" xfId="36542"/>
    <cellStyle name="Salida 2 2 5 4 2" xfId="36543"/>
    <cellStyle name="Salida 2 2 5 5" xfId="36544"/>
    <cellStyle name="Salida 2 2 5 5 2" xfId="36545"/>
    <cellStyle name="Salida 2 2 5 6" xfId="36546"/>
    <cellStyle name="Salida 2 2 5 6 2" xfId="36547"/>
    <cellStyle name="Salida 2 2 5 7" xfId="36548"/>
    <cellStyle name="Salida 2 2 5 7 2" xfId="36549"/>
    <cellStyle name="Salida 2 2 5 8" xfId="36550"/>
    <cellStyle name="Salida 2 2 5 8 2" xfId="36551"/>
    <cellStyle name="Salida 2 2 5 9" xfId="36552"/>
    <cellStyle name="Salida 2 2 5 9 2" xfId="36553"/>
    <cellStyle name="Salida 2 2 6" xfId="36554"/>
    <cellStyle name="Salida 2 2 6 2" xfId="36555"/>
    <cellStyle name="Salida 2 2 7" xfId="36556"/>
    <cellStyle name="Salida 2 2 7 2" xfId="36557"/>
    <cellStyle name="Salida 2 2 8" xfId="36558"/>
    <cellStyle name="Salida 2 2 8 2" xfId="36559"/>
    <cellStyle name="Salida 2 2 9" xfId="36560"/>
    <cellStyle name="Salida 2 2 9 2" xfId="36561"/>
    <cellStyle name="Salida 2 20" xfId="36562"/>
    <cellStyle name="Salida 2 21" xfId="36563"/>
    <cellStyle name="Salida 2 3" xfId="36564"/>
    <cellStyle name="Salida 2 3 10" xfId="36565"/>
    <cellStyle name="Salida 2 3 10 2" xfId="36566"/>
    <cellStyle name="Salida 2 3 11" xfId="36567"/>
    <cellStyle name="Salida 2 3 11 2" xfId="36568"/>
    <cellStyle name="Salida 2 3 12" xfId="36569"/>
    <cellStyle name="Salida 2 3 12 2" xfId="36570"/>
    <cellStyle name="Salida 2 3 13" xfId="36571"/>
    <cellStyle name="Salida 2 3 13 2" xfId="36572"/>
    <cellStyle name="Salida 2 3 14" xfId="36573"/>
    <cellStyle name="Salida 2 3 14 2" xfId="36574"/>
    <cellStyle name="Salida 2 3 15" xfId="36575"/>
    <cellStyle name="Salida 2 3 16" xfId="36576"/>
    <cellStyle name="Salida 2 3 17" xfId="36577"/>
    <cellStyle name="Salida 2 3 2" xfId="36578"/>
    <cellStyle name="Salida 2 3 2 10" xfId="36579"/>
    <cellStyle name="Salida 2 3 2 10 2" xfId="36580"/>
    <cellStyle name="Salida 2 3 2 11" xfId="36581"/>
    <cellStyle name="Salida 2 3 2 11 2" xfId="36582"/>
    <cellStyle name="Salida 2 3 2 12" xfId="36583"/>
    <cellStyle name="Salida 2 3 2 12 2" xfId="36584"/>
    <cellStyle name="Salida 2 3 2 13" xfId="36585"/>
    <cellStyle name="Salida 2 3 2 13 2" xfId="36586"/>
    <cellStyle name="Salida 2 3 2 14" xfId="36587"/>
    <cellStyle name="Salida 2 3 2 14 2" xfId="36588"/>
    <cellStyle name="Salida 2 3 2 15" xfId="36589"/>
    <cellStyle name="Salida 2 3 2 16" xfId="36590"/>
    <cellStyle name="Salida 2 3 2 2" xfId="36591"/>
    <cellStyle name="Salida 2 3 2 2 10" xfId="36592"/>
    <cellStyle name="Salida 2 3 2 2 10 2" xfId="36593"/>
    <cellStyle name="Salida 2 3 2 2 11" xfId="36594"/>
    <cellStyle name="Salida 2 3 2 2 11 2" xfId="36595"/>
    <cellStyle name="Salida 2 3 2 2 12" xfId="36596"/>
    <cellStyle name="Salida 2 3 2 2 12 2" xfId="36597"/>
    <cellStyle name="Salida 2 3 2 2 13" xfId="36598"/>
    <cellStyle name="Salida 2 3 2 2 2" xfId="36599"/>
    <cellStyle name="Salida 2 3 2 2 2 10" xfId="36600"/>
    <cellStyle name="Salida 2 3 2 2 2 10 2" xfId="36601"/>
    <cellStyle name="Salida 2 3 2 2 2 11" xfId="36602"/>
    <cellStyle name="Salida 2 3 2 2 2 2" xfId="36603"/>
    <cellStyle name="Salida 2 3 2 2 2 2 2" xfId="36604"/>
    <cellStyle name="Salida 2 3 2 2 2 3" xfId="36605"/>
    <cellStyle name="Salida 2 3 2 2 2 3 2" xfId="36606"/>
    <cellStyle name="Salida 2 3 2 2 2 4" xfId="36607"/>
    <cellStyle name="Salida 2 3 2 2 2 4 2" xfId="36608"/>
    <cellStyle name="Salida 2 3 2 2 2 5" xfId="36609"/>
    <cellStyle name="Salida 2 3 2 2 2 5 2" xfId="36610"/>
    <cellStyle name="Salida 2 3 2 2 2 6" xfId="36611"/>
    <cellStyle name="Salida 2 3 2 2 2 6 2" xfId="36612"/>
    <cellStyle name="Salida 2 3 2 2 2 7" xfId="36613"/>
    <cellStyle name="Salida 2 3 2 2 2 7 2" xfId="36614"/>
    <cellStyle name="Salida 2 3 2 2 2 8" xfId="36615"/>
    <cellStyle name="Salida 2 3 2 2 2 8 2" xfId="36616"/>
    <cellStyle name="Salida 2 3 2 2 2 9" xfId="36617"/>
    <cellStyle name="Salida 2 3 2 2 2 9 2" xfId="36618"/>
    <cellStyle name="Salida 2 3 2 2 3" xfId="36619"/>
    <cellStyle name="Salida 2 3 2 2 3 10" xfId="36620"/>
    <cellStyle name="Salida 2 3 2 2 3 10 2" xfId="36621"/>
    <cellStyle name="Salida 2 3 2 2 3 11" xfId="36622"/>
    <cellStyle name="Salida 2 3 2 2 3 2" xfId="36623"/>
    <cellStyle name="Salida 2 3 2 2 3 2 2" xfId="36624"/>
    <cellStyle name="Salida 2 3 2 2 3 3" xfId="36625"/>
    <cellStyle name="Salida 2 3 2 2 3 3 2" xfId="36626"/>
    <cellStyle name="Salida 2 3 2 2 3 4" xfId="36627"/>
    <cellStyle name="Salida 2 3 2 2 3 4 2" xfId="36628"/>
    <cellStyle name="Salida 2 3 2 2 3 5" xfId="36629"/>
    <cellStyle name="Salida 2 3 2 2 3 5 2" xfId="36630"/>
    <cellStyle name="Salida 2 3 2 2 3 6" xfId="36631"/>
    <cellStyle name="Salida 2 3 2 2 3 6 2" xfId="36632"/>
    <cellStyle name="Salida 2 3 2 2 3 7" xfId="36633"/>
    <cellStyle name="Salida 2 3 2 2 3 7 2" xfId="36634"/>
    <cellStyle name="Salida 2 3 2 2 3 8" xfId="36635"/>
    <cellStyle name="Salida 2 3 2 2 3 8 2" xfId="36636"/>
    <cellStyle name="Salida 2 3 2 2 3 9" xfId="36637"/>
    <cellStyle name="Salida 2 3 2 2 3 9 2" xfId="36638"/>
    <cellStyle name="Salida 2 3 2 2 4" xfId="36639"/>
    <cellStyle name="Salida 2 3 2 2 4 2" xfId="36640"/>
    <cellStyle name="Salida 2 3 2 2 5" xfId="36641"/>
    <cellStyle name="Salida 2 3 2 2 5 2" xfId="36642"/>
    <cellStyle name="Salida 2 3 2 2 6" xfId="36643"/>
    <cellStyle name="Salida 2 3 2 2 6 2" xfId="36644"/>
    <cellStyle name="Salida 2 3 2 2 7" xfId="36645"/>
    <cellStyle name="Salida 2 3 2 2 7 2" xfId="36646"/>
    <cellStyle name="Salida 2 3 2 2 8" xfId="36647"/>
    <cellStyle name="Salida 2 3 2 2 8 2" xfId="36648"/>
    <cellStyle name="Salida 2 3 2 2 9" xfId="36649"/>
    <cellStyle name="Salida 2 3 2 2 9 2" xfId="36650"/>
    <cellStyle name="Salida 2 3 2 3" xfId="36651"/>
    <cellStyle name="Salida 2 3 2 3 10" xfId="36652"/>
    <cellStyle name="Salida 2 3 2 3 10 2" xfId="36653"/>
    <cellStyle name="Salida 2 3 2 3 11" xfId="36654"/>
    <cellStyle name="Salida 2 3 2 3 11 2" xfId="36655"/>
    <cellStyle name="Salida 2 3 2 3 12" xfId="36656"/>
    <cellStyle name="Salida 2 3 2 3 12 2" xfId="36657"/>
    <cellStyle name="Salida 2 3 2 3 13" xfId="36658"/>
    <cellStyle name="Salida 2 3 2 3 2" xfId="36659"/>
    <cellStyle name="Salida 2 3 2 3 2 10" xfId="36660"/>
    <cellStyle name="Salida 2 3 2 3 2 10 2" xfId="36661"/>
    <cellStyle name="Salida 2 3 2 3 2 11" xfId="36662"/>
    <cellStyle name="Salida 2 3 2 3 2 2" xfId="36663"/>
    <cellStyle name="Salida 2 3 2 3 2 2 2" xfId="36664"/>
    <cellStyle name="Salida 2 3 2 3 2 3" xfId="36665"/>
    <cellStyle name="Salida 2 3 2 3 2 3 2" xfId="36666"/>
    <cellStyle name="Salida 2 3 2 3 2 4" xfId="36667"/>
    <cellStyle name="Salida 2 3 2 3 2 4 2" xfId="36668"/>
    <cellStyle name="Salida 2 3 2 3 2 5" xfId="36669"/>
    <cellStyle name="Salida 2 3 2 3 2 5 2" xfId="36670"/>
    <cellStyle name="Salida 2 3 2 3 2 6" xfId="36671"/>
    <cellStyle name="Salida 2 3 2 3 2 6 2" xfId="36672"/>
    <cellStyle name="Salida 2 3 2 3 2 7" xfId="36673"/>
    <cellStyle name="Salida 2 3 2 3 2 7 2" xfId="36674"/>
    <cellStyle name="Salida 2 3 2 3 2 8" xfId="36675"/>
    <cellStyle name="Salida 2 3 2 3 2 8 2" xfId="36676"/>
    <cellStyle name="Salida 2 3 2 3 2 9" xfId="36677"/>
    <cellStyle name="Salida 2 3 2 3 2 9 2" xfId="36678"/>
    <cellStyle name="Salida 2 3 2 3 3" xfId="36679"/>
    <cellStyle name="Salida 2 3 2 3 3 10" xfId="36680"/>
    <cellStyle name="Salida 2 3 2 3 3 10 2" xfId="36681"/>
    <cellStyle name="Salida 2 3 2 3 3 11" xfId="36682"/>
    <cellStyle name="Salida 2 3 2 3 3 2" xfId="36683"/>
    <cellStyle name="Salida 2 3 2 3 3 2 2" xfId="36684"/>
    <cellStyle name="Salida 2 3 2 3 3 3" xfId="36685"/>
    <cellStyle name="Salida 2 3 2 3 3 3 2" xfId="36686"/>
    <cellStyle name="Salida 2 3 2 3 3 4" xfId="36687"/>
    <cellStyle name="Salida 2 3 2 3 3 4 2" xfId="36688"/>
    <cellStyle name="Salida 2 3 2 3 3 5" xfId="36689"/>
    <cellStyle name="Salida 2 3 2 3 3 5 2" xfId="36690"/>
    <cellStyle name="Salida 2 3 2 3 3 6" xfId="36691"/>
    <cellStyle name="Salida 2 3 2 3 3 6 2" xfId="36692"/>
    <cellStyle name="Salida 2 3 2 3 3 7" xfId="36693"/>
    <cellStyle name="Salida 2 3 2 3 3 7 2" xfId="36694"/>
    <cellStyle name="Salida 2 3 2 3 3 8" xfId="36695"/>
    <cellStyle name="Salida 2 3 2 3 3 8 2" xfId="36696"/>
    <cellStyle name="Salida 2 3 2 3 3 9" xfId="36697"/>
    <cellStyle name="Salida 2 3 2 3 3 9 2" xfId="36698"/>
    <cellStyle name="Salida 2 3 2 3 4" xfId="36699"/>
    <cellStyle name="Salida 2 3 2 3 4 2" xfId="36700"/>
    <cellStyle name="Salida 2 3 2 3 5" xfId="36701"/>
    <cellStyle name="Salida 2 3 2 3 5 2" xfId="36702"/>
    <cellStyle name="Salida 2 3 2 3 6" xfId="36703"/>
    <cellStyle name="Salida 2 3 2 3 6 2" xfId="36704"/>
    <cellStyle name="Salida 2 3 2 3 7" xfId="36705"/>
    <cellStyle name="Salida 2 3 2 3 7 2" xfId="36706"/>
    <cellStyle name="Salida 2 3 2 3 8" xfId="36707"/>
    <cellStyle name="Salida 2 3 2 3 8 2" xfId="36708"/>
    <cellStyle name="Salida 2 3 2 3 9" xfId="36709"/>
    <cellStyle name="Salida 2 3 2 3 9 2" xfId="36710"/>
    <cellStyle name="Salida 2 3 2 4" xfId="36711"/>
    <cellStyle name="Salida 2 3 2 4 10" xfId="36712"/>
    <cellStyle name="Salida 2 3 2 4 10 2" xfId="36713"/>
    <cellStyle name="Salida 2 3 2 4 11" xfId="36714"/>
    <cellStyle name="Salida 2 3 2 4 2" xfId="36715"/>
    <cellStyle name="Salida 2 3 2 4 2 2" xfId="36716"/>
    <cellStyle name="Salida 2 3 2 4 3" xfId="36717"/>
    <cellStyle name="Salida 2 3 2 4 3 2" xfId="36718"/>
    <cellStyle name="Salida 2 3 2 4 4" xfId="36719"/>
    <cellStyle name="Salida 2 3 2 4 4 2" xfId="36720"/>
    <cellStyle name="Salida 2 3 2 4 5" xfId="36721"/>
    <cellStyle name="Salida 2 3 2 4 5 2" xfId="36722"/>
    <cellStyle name="Salida 2 3 2 4 6" xfId="36723"/>
    <cellStyle name="Salida 2 3 2 4 6 2" xfId="36724"/>
    <cellStyle name="Salida 2 3 2 4 7" xfId="36725"/>
    <cellStyle name="Salida 2 3 2 4 7 2" xfId="36726"/>
    <cellStyle name="Salida 2 3 2 4 8" xfId="36727"/>
    <cellStyle name="Salida 2 3 2 4 8 2" xfId="36728"/>
    <cellStyle name="Salida 2 3 2 4 9" xfId="36729"/>
    <cellStyle name="Salida 2 3 2 4 9 2" xfId="36730"/>
    <cellStyle name="Salida 2 3 2 5" xfId="36731"/>
    <cellStyle name="Salida 2 3 2 5 10" xfId="36732"/>
    <cellStyle name="Salida 2 3 2 5 10 2" xfId="36733"/>
    <cellStyle name="Salida 2 3 2 5 11" xfId="36734"/>
    <cellStyle name="Salida 2 3 2 5 2" xfId="36735"/>
    <cellStyle name="Salida 2 3 2 5 2 2" xfId="36736"/>
    <cellStyle name="Salida 2 3 2 5 3" xfId="36737"/>
    <cellStyle name="Salida 2 3 2 5 3 2" xfId="36738"/>
    <cellStyle name="Salida 2 3 2 5 4" xfId="36739"/>
    <cellStyle name="Salida 2 3 2 5 4 2" xfId="36740"/>
    <cellStyle name="Salida 2 3 2 5 5" xfId="36741"/>
    <cellStyle name="Salida 2 3 2 5 5 2" xfId="36742"/>
    <cellStyle name="Salida 2 3 2 5 6" xfId="36743"/>
    <cellStyle name="Salida 2 3 2 5 6 2" xfId="36744"/>
    <cellStyle name="Salida 2 3 2 5 7" xfId="36745"/>
    <cellStyle name="Salida 2 3 2 5 7 2" xfId="36746"/>
    <cellStyle name="Salida 2 3 2 5 8" xfId="36747"/>
    <cellStyle name="Salida 2 3 2 5 8 2" xfId="36748"/>
    <cellStyle name="Salida 2 3 2 5 9" xfId="36749"/>
    <cellStyle name="Salida 2 3 2 5 9 2" xfId="36750"/>
    <cellStyle name="Salida 2 3 2 6" xfId="36751"/>
    <cellStyle name="Salida 2 3 2 6 2" xfId="36752"/>
    <cellStyle name="Salida 2 3 2 7" xfId="36753"/>
    <cellStyle name="Salida 2 3 2 7 2" xfId="36754"/>
    <cellStyle name="Salida 2 3 2 8" xfId="36755"/>
    <cellStyle name="Salida 2 3 2 8 2" xfId="36756"/>
    <cellStyle name="Salida 2 3 2 9" xfId="36757"/>
    <cellStyle name="Salida 2 3 2 9 2" xfId="36758"/>
    <cellStyle name="Salida 2 3 3" xfId="36759"/>
    <cellStyle name="Salida 2 3 3 10" xfId="36760"/>
    <cellStyle name="Salida 2 3 3 10 2" xfId="36761"/>
    <cellStyle name="Salida 2 3 3 11" xfId="36762"/>
    <cellStyle name="Salida 2 3 3 11 2" xfId="36763"/>
    <cellStyle name="Salida 2 3 3 12" xfId="36764"/>
    <cellStyle name="Salida 2 3 3 12 2" xfId="36765"/>
    <cellStyle name="Salida 2 3 3 13" xfId="36766"/>
    <cellStyle name="Salida 2 3 3 13 2" xfId="36767"/>
    <cellStyle name="Salida 2 3 3 14" xfId="36768"/>
    <cellStyle name="Salida 2 3 3 14 2" xfId="36769"/>
    <cellStyle name="Salida 2 3 3 15" xfId="36770"/>
    <cellStyle name="Salida 2 3 3 2" xfId="36771"/>
    <cellStyle name="Salida 2 3 3 2 10" xfId="36772"/>
    <cellStyle name="Salida 2 3 3 2 10 2" xfId="36773"/>
    <cellStyle name="Salida 2 3 3 2 11" xfId="36774"/>
    <cellStyle name="Salida 2 3 3 2 11 2" xfId="36775"/>
    <cellStyle name="Salida 2 3 3 2 12" xfId="36776"/>
    <cellStyle name="Salida 2 3 3 2 12 2" xfId="36777"/>
    <cellStyle name="Salida 2 3 3 2 13" xfId="36778"/>
    <cellStyle name="Salida 2 3 3 2 2" xfId="36779"/>
    <cellStyle name="Salida 2 3 3 2 2 10" xfId="36780"/>
    <cellStyle name="Salida 2 3 3 2 2 10 2" xfId="36781"/>
    <cellStyle name="Salida 2 3 3 2 2 11" xfId="36782"/>
    <cellStyle name="Salida 2 3 3 2 2 2" xfId="36783"/>
    <cellStyle name="Salida 2 3 3 2 2 2 2" xfId="36784"/>
    <cellStyle name="Salida 2 3 3 2 2 3" xfId="36785"/>
    <cellStyle name="Salida 2 3 3 2 2 3 2" xfId="36786"/>
    <cellStyle name="Salida 2 3 3 2 2 4" xfId="36787"/>
    <cellStyle name="Salida 2 3 3 2 2 4 2" xfId="36788"/>
    <cellStyle name="Salida 2 3 3 2 2 5" xfId="36789"/>
    <cellStyle name="Salida 2 3 3 2 2 5 2" xfId="36790"/>
    <cellStyle name="Salida 2 3 3 2 2 6" xfId="36791"/>
    <cellStyle name="Salida 2 3 3 2 2 6 2" xfId="36792"/>
    <cellStyle name="Salida 2 3 3 2 2 7" xfId="36793"/>
    <cellStyle name="Salida 2 3 3 2 2 7 2" xfId="36794"/>
    <cellStyle name="Salida 2 3 3 2 2 8" xfId="36795"/>
    <cellStyle name="Salida 2 3 3 2 2 8 2" xfId="36796"/>
    <cellStyle name="Salida 2 3 3 2 2 9" xfId="36797"/>
    <cellStyle name="Salida 2 3 3 2 2 9 2" xfId="36798"/>
    <cellStyle name="Salida 2 3 3 2 3" xfId="36799"/>
    <cellStyle name="Salida 2 3 3 2 3 10" xfId="36800"/>
    <cellStyle name="Salida 2 3 3 2 3 10 2" xfId="36801"/>
    <cellStyle name="Salida 2 3 3 2 3 11" xfId="36802"/>
    <cellStyle name="Salida 2 3 3 2 3 2" xfId="36803"/>
    <cellStyle name="Salida 2 3 3 2 3 2 2" xfId="36804"/>
    <cellStyle name="Salida 2 3 3 2 3 3" xfId="36805"/>
    <cellStyle name="Salida 2 3 3 2 3 3 2" xfId="36806"/>
    <cellStyle name="Salida 2 3 3 2 3 4" xfId="36807"/>
    <cellStyle name="Salida 2 3 3 2 3 4 2" xfId="36808"/>
    <cellStyle name="Salida 2 3 3 2 3 5" xfId="36809"/>
    <cellStyle name="Salida 2 3 3 2 3 5 2" xfId="36810"/>
    <cellStyle name="Salida 2 3 3 2 3 6" xfId="36811"/>
    <cellStyle name="Salida 2 3 3 2 3 6 2" xfId="36812"/>
    <cellStyle name="Salida 2 3 3 2 3 7" xfId="36813"/>
    <cellStyle name="Salida 2 3 3 2 3 7 2" xfId="36814"/>
    <cellStyle name="Salida 2 3 3 2 3 8" xfId="36815"/>
    <cellStyle name="Salida 2 3 3 2 3 8 2" xfId="36816"/>
    <cellStyle name="Salida 2 3 3 2 3 9" xfId="36817"/>
    <cellStyle name="Salida 2 3 3 2 3 9 2" xfId="36818"/>
    <cellStyle name="Salida 2 3 3 2 4" xfId="36819"/>
    <cellStyle name="Salida 2 3 3 2 4 2" xfId="36820"/>
    <cellStyle name="Salida 2 3 3 2 5" xfId="36821"/>
    <cellStyle name="Salida 2 3 3 2 5 2" xfId="36822"/>
    <cellStyle name="Salida 2 3 3 2 6" xfId="36823"/>
    <cellStyle name="Salida 2 3 3 2 6 2" xfId="36824"/>
    <cellStyle name="Salida 2 3 3 2 7" xfId="36825"/>
    <cellStyle name="Salida 2 3 3 2 7 2" xfId="36826"/>
    <cellStyle name="Salida 2 3 3 2 8" xfId="36827"/>
    <cellStyle name="Salida 2 3 3 2 8 2" xfId="36828"/>
    <cellStyle name="Salida 2 3 3 2 9" xfId="36829"/>
    <cellStyle name="Salida 2 3 3 2 9 2" xfId="36830"/>
    <cellStyle name="Salida 2 3 3 3" xfId="36831"/>
    <cellStyle name="Salida 2 3 3 3 10" xfId="36832"/>
    <cellStyle name="Salida 2 3 3 3 10 2" xfId="36833"/>
    <cellStyle name="Salida 2 3 3 3 11" xfId="36834"/>
    <cellStyle name="Salida 2 3 3 3 11 2" xfId="36835"/>
    <cellStyle name="Salida 2 3 3 3 12" xfId="36836"/>
    <cellStyle name="Salida 2 3 3 3 12 2" xfId="36837"/>
    <cellStyle name="Salida 2 3 3 3 13" xfId="36838"/>
    <cellStyle name="Salida 2 3 3 3 2" xfId="36839"/>
    <cellStyle name="Salida 2 3 3 3 2 10" xfId="36840"/>
    <cellStyle name="Salida 2 3 3 3 2 10 2" xfId="36841"/>
    <cellStyle name="Salida 2 3 3 3 2 11" xfId="36842"/>
    <cellStyle name="Salida 2 3 3 3 2 2" xfId="36843"/>
    <cellStyle name="Salida 2 3 3 3 2 2 2" xfId="36844"/>
    <cellStyle name="Salida 2 3 3 3 2 3" xfId="36845"/>
    <cellStyle name="Salida 2 3 3 3 2 3 2" xfId="36846"/>
    <cellStyle name="Salida 2 3 3 3 2 4" xfId="36847"/>
    <cellStyle name="Salida 2 3 3 3 2 4 2" xfId="36848"/>
    <cellStyle name="Salida 2 3 3 3 2 5" xfId="36849"/>
    <cellStyle name="Salida 2 3 3 3 2 5 2" xfId="36850"/>
    <cellStyle name="Salida 2 3 3 3 2 6" xfId="36851"/>
    <cellStyle name="Salida 2 3 3 3 2 6 2" xfId="36852"/>
    <cellStyle name="Salida 2 3 3 3 2 7" xfId="36853"/>
    <cellStyle name="Salida 2 3 3 3 2 7 2" xfId="36854"/>
    <cellStyle name="Salida 2 3 3 3 2 8" xfId="36855"/>
    <cellStyle name="Salida 2 3 3 3 2 8 2" xfId="36856"/>
    <cellStyle name="Salida 2 3 3 3 2 9" xfId="36857"/>
    <cellStyle name="Salida 2 3 3 3 2 9 2" xfId="36858"/>
    <cellStyle name="Salida 2 3 3 3 3" xfId="36859"/>
    <cellStyle name="Salida 2 3 3 3 3 10" xfId="36860"/>
    <cellStyle name="Salida 2 3 3 3 3 10 2" xfId="36861"/>
    <cellStyle name="Salida 2 3 3 3 3 11" xfId="36862"/>
    <cellStyle name="Salida 2 3 3 3 3 2" xfId="36863"/>
    <cellStyle name="Salida 2 3 3 3 3 2 2" xfId="36864"/>
    <cellStyle name="Salida 2 3 3 3 3 3" xfId="36865"/>
    <cellStyle name="Salida 2 3 3 3 3 3 2" xfId="36866"/>
    <cellStyle name="Salida 2 3 3 3 3 4" xfId="36867"/>
    <cellStyle name="Salida 2 3 3 3 3 4 2" xfId="36868"/>
    <cellStyle name="Salida 2 3 3 3 3 5" xfId="36869"/>
    <cellStyle name="Salida 2 3 3 3 3 5 2" xfId="36870"/>
    <cellStyle name="Salida 2 3 3 3 3 6" xfId="36871"/>
    <cellStyle name="Salida 2 3 3 3 3 6 2" xfId="36872"/>
    <cellStyle name="Salida 2 3 3 3 3 7" xfId="36873"/>
    <cellStyle name="Salida 2 3 3 3 3 7 2" xfId="36874"/>
    <cellStyle name="Salida 2 3 3 3 3 8" xfId="36875"/>
    <cellStyle name="Salida 2 3 3 3 3 8 2" xfId="36876"/>
    <cellStyle name="Salida 2 3 3 3 3 9" xfId="36877"/>
    <cellStyle name="Salida 2 3 3 3 3 9 2" xfId="36878"/>
    <cellStyle name="Salida 2 3 3 3 4" xfId="36879"/>
    <cellStyle name="Salida 2 3 3 3 4 2" xfId="36880"/>
    <cellStyle name="Salida 2 3 3 3 5" xfId="36881"/>
    <cellStyle name="Salida 2 3 3 3 5 2" xfId="36882"/>
    <cellStyle name="Salida 2 3 3 3 6" xfId="36883"/>
    <cellStyle name="Salida 2 3 3 3 6 2" xfId="36884"/>
    <cellStyle name="Salida 2 3 3 3 7" xfId="36885"/>
    <cellStyle name="Salida 2 3 3 3 7 2" xfId="36886"/>
    <cellStyle name="Salida 2 3 3 3 8" xfId="36887"/>
    <cellStyle name="Salida 2 3 3 3 8 2" xfId="36888"/>
    <cellStyle name="Salida 2 3 3 3 9" xfId="36889"/>
    <cellStyle name="Salida 2 3 3 3 9 2" xfId="36890"/>
    <cellStyle name="Salida 2 3 3 4" xfId="36891"/>
    <cellStyle name="Salida 2 3 3 4 10" xfId="36892"/>
    <cellStyle name="Salida 2 3 3 4 10 2" xfId="36893"/>
    <cellStyle name="Salida 2 3 3 4 11" xfId="36894"/>
    <cellStyle name="Salida 2 3 3 4 2" xfId="36895"/>
    <cellStyle name="Salida 2 3 3 4 2 2" xfId="36896"/>
    <cellStyle name="Salida 2 3 3 4 3" xfId="36897"/>
    <cellStyle name="Salida 2 3 3 4 3 2" xfId="36898"/>
    <cellStyle name="Salida 2 3 3 4 4" xfId="36899"/>
    <cellStyle name="Salida 2 3 3 4 4 2" xfId="36900"/>
    <cellStyle name="Salida 2 3 3 4 5" xfId="36901"/>
    <cellStyle name="Salida 2 3 3 4 5 2" xfId="36902"/>
    <cellStyle name="Salida 2 3 3 4 6" xfId="36903"/>
    <cellStyle name="Salida 2 3 3 4 6 2" xfId="36904"/>
    <cellStyle name="Salida 2 3 3 4 7" xfId="36905"/>
    <cellStyle name="Salida 2 3 3 4 7 2" xfId="36906"/>
    <cellStyle name="Salida 2 3 3 4 8" xfId="36907"/>
    <cellStyle name="Salida 2 3 3 4 8 2" xfId="36908"/>
    <cellStyle name="Salida 2 3 3 4 9" xfId="36909"/>
    <cellStyle name="Salida 2 3 3 4 9 2" xfId="36910"/>
    <cellStyle name="Salida 2 3 3 5" xfId="36911"/>
    <cellStyle name="Salida 2 3 3 5 10" xfId="36912"/>
    <cellStyle name="Salida 2 3 3 5 10 2" xfId="36913"/>
    <cellStyle name="Salida 2 3 3 5 11" xfId="36914"/>
    <cellStyle name="Salida 2 3 3 5 2" xfId="36915"/>
    <cellStyle name="Salida 2 3 3 5 2 2" xfId="36916"/>
    <cellStyle name="Salida 2 3 3 5 3" xfId="36917"/>
    <cellStyle name="Salida 2 3 3 5 3 2" xfId="36918"/>
    <cellStyle name="Salida 2 3 3 5 4" xfId="36919"/>
    <cellStyle name="Salida 2 3 3 5 4 2" xfId="36920"/>
    <cellStyle name="Salida 2 3 3 5 5" xfId="36921"/>
    <cellStyle name="Salida 2 3 3 5 5 2" xfId="36922"/>
    <cellStyle name="Salida 2 3 3 5 6" xfId="36923"/>
    <cellStyle name="Salida 2 3 3 5 6 2" xfId="36924"/>
    <cellStyle name="Salida 2 3 3 5 7" xfId="36925"/>
    <cellStyle name="Salida 2 3 3 5 7 2" xfId="36926"/>
    <cellStyle name="Salida 2 3 3 5 8" xfId="36927"/>
    <cellStyle name="Salida 2 3 3 5 8 2" xfId="36928"/>
    <cellStyle name="Salida 2 3 3 5 9" xfId="36929"/>
    <cellStyle name="Salida 2 3 3 5 9 2" xfId="36930"/>
    <cellStyle name="Salida 2 3 3 6" xfId="36931"/>
    <cellStyle name="Salida 2 3 3 6 2" xfId="36932"/>
    <cellStyle name="Salida 2 3 3 7" xfId="36933"/>
    <cellStyle name="Salida 2 3 3 7 2" xfId="36934"/>
    <cellStyle name="Salida 2 3 3 8" xfId="36935"/>
    <cellStyle name="Salida 2 3 3 8 2" xfId="36936"/>
    <cellStyle name="Salida 2 3 3 9" xfId="36937"/>
    <cellStyle name="Salida 2 3 3 9 2" xfId="36938"/>
    <cellStyle name="Salida 2 3 4" xfId="36939"/>
    <cellStyle name="Salida 2 3 4 10" xfId="36940"/>
    <cellStyle name="Salida 2 3 4 10 2" xfId="36941"/>
    <cellStyle name="Salida 2 3 4 11" xfId="36942"/>
    <cellStyle name="Salida 2 3 4 11 2" xfId="36943"/>
    <cellStyle name="Salida 2 3 4 12" xfId="36944"/>
    <cellStyle name="Salida 2 3 4 12 2" xfId="36945"/>
    <cellStyle name="Salida 2 3 4 13" xfId="36946"/>
    <cellStyle name="Salida 2 3 4 2" xfId="36947"/>
    <cellStyle name="Salida 2 3 4 2 10" xfId="36948"/>
    <cellStyle name="Salida 2 3 4 2 10 2" xfId="36949"/>
    <cellStyle name="Salida 2 3 4 2 11" xfId="36950"/>
    <cellStyle name="Salida 2 3 4 2 2" xfId="36951"/>
    <cellStyle name="Salida 2 3 4 2 2 2" xfId="36952"/>
    <cellStyle name="Salida 2 3 4 2 3" xfId="36953"/>
    <cellStyle name="Salida 2 3 4 2 3 2" xfId="36954"/>
    <cellStyle name="Salida 2 3 4 2 4" xfId="36955"/>
    <cellStyle name="Salida 2 3 4 2 4 2" xfId="36956"/>
    <cellStyle name="Salida 2 3 4 2 5" xfId="36957"/>
    <cellStyle name="Salida 2 3 4 2 5 2" xfId="36958"/>
    <cellStyle name="Salida 2 3 4 2 6" xfId="36959"/>
    <cellStyle name="Salida 2 3 4 2 6 2" xfId="36960"/>
    <cellStyle name="Salida 2 3 4 2 7" xfId="36961"/>
    <cellStyle name="Salida 2 3 4 2 7 2" xfId="36962"/>
    <cellStyle name="Salida 2 3 4 2 8" xfId="36963"/>
    <cellStyle name="Salida 2 3 4 2 8 2" xfId="36964"/>
    <cellStyle name="Salida 2 3 4 2 9" xfId="36965"/>
    <cellStyle name="Salida 2 3 4 2 9 2" xfId="36966"/>
    <cellStyle name="Salida 2 3 4 3" xfId="36967"/>
    <cellStyle name="Salida 2 3 4 3 10" xfId="36968"/>
    <cellStyle name="Salida 2 3 4 3 10 2" xfId="36969"/>
    <cellStyle name="Salida 2 3 4 3 11" xfId="36970"/>
    <cellStyle name="Salida 2 3 4 3 2" xfId="36971"/>
    <cellStyle name="Salida 2 3 4 3 2 2" xfId="36972"/>
    <cellStyle name="Salida 2 3 4 3 3" xfId="36973"/>
    <cellStyle name="Salida 2 3 4 3 3 2" xfId="36974"/>
    <cellStyle name="Salida 2 3 4 3 4" xfId="36975"/>
    <cellStyle name="Salida 2 3 4 3 4 2" xfId="36976"/>
    <cellStyle name="Salida 2 3 4 3 5" xfId="36977"/>
    <cellStyle name="Salida 2 3 4 3 5 2" xfId="36978"/>
    <cellStyle name="Salida 2 3 4 3 6" xfId="36979"/>
    <cellStyle name="Salida 2 3 4 3 6 2" xfId="36980"/>
    <cellStyle name="Salida 2 3 4 3 7" xfId="36981"/>
    <cellStyle name="Salida 2 3 4 3 7 2" xfId="36982"/>
    <cellStyle name="Salida 2 3 4 3 8" xfId="36983"/>
    <cellStyle name="Salida 2 3 4 3 8 2" xfId="36984"/>
    <cellStyle name="Salida 2 3 4 3 9" xfId="36985"/>
    <cellStyle name="Salida 2 3 4 3 9 2" xfId="36986"/>
    <cellStyle name="Salida 2 3 4 4" xfId="36987"/>
    <cellStyle name="Salida 2 3 4 4 2" xfId="36988"/>
    <cellStyle name="Salida 2 3 4 5" xfId="36989"/>
    <cellStyle name="Salida 2 3 4 5 2" xfId="36990"/>
    <cellStyle name="Salida 2 3 4 6" xfId="36991"/>
    <cellStyle name="Salida 2 3 4 6 2" xfId="36992"/>
    <cellStyle name="Salida 2 3 4 7" xfId="36993"/>
    <cellStyle name="Salida 2 3 4 7 2" xfId="36994"/>
    <cellStyle name="Salida 2 3 4 8" xfId="36995"/>
    <cellStyle name="Salida 2 3 4 8 2" xfId="36996"/>
    <cellStyle name="Salida 2 3 4 9" xfId="36997"/>
    <cellStyle name="Salida 2 3 4 9 2" xfId="36998"/>
    <cellStyle name="Salida 2 3 5" xfId="36999"/>
    <cellStyle name="Salida 2 3 5 10" xfId="37000"/>
    <cellStyle name="Salida 2 3 5 10 2" xfId="37001"/>
    <cellStyle name="Salida 2 3 5 11" xfId="37002"/>
    <cellStyle name="Salida 2 3 5 11 2" xfId="37003"/>
    <cellStyle name="Salida 2 3 5 12" xfId="37004"/>
    <cellStyle name="Salida 2 3 5 12 2" xfId="37005"/>
    <cellStyle name="Salida 2 3 5 13" xfId="37006"/>
    <cellStyle name="Salida 2 3 5 2" xfId="37007"/>
    <cellStyle name="Salida 2 3 5 2 10" xfId="37008"/>
    <cellStyle name="Salida 2 3 5 2 10 2" xfId="37009"/>
    <cellStyle name="Salida 2 3 5 2 11" xfId="37010"/>
    <cellStyle name="Salida 2 3 5 2 2" xfId="37011"/>
    <cellStyle name="Salida 2 3 5 2 2 2" xfId="37012"/>
    <cellStyle name="Salida 2 3 5 2 3" xfId="37013"/>
    <cellStyle name="Salida 2 3 5 2 3 2" xfId="37014"/>
    <cellStyle name="Salida 2 3 5 2 4" xfId="37015"/>
    <cellStyle name="Salida 2 3 5 2 4 2" xfId="37016"/>
    <cellStyle name="Salida 2 3 5 2 5" xfId="37017"/>
    <cellStyle name="Salida 2 3 5 2 5 2" xfId="37018"/>
    <cellStyle name="Salida 2 3 5 2 6" xfId="37019"/>
    <cellStyle name="Salida 2 3 5 2 6 2" xfId="37020"/>
    <cellStyle name="Salida 2 3 5 2 7" xfId="37021"/>
    <cellStyle name="Salida 2 3 5 2 7 2" xfId="37022"/>
    <cellStyle name="Salida 2 3 5 2 8" xfId="37023"/>
    <cellStyle name="Salida 2 3 5 2 8 2" xfId="37024"/>
    <cellStyle name="Salida 2 3 5 2 9" xfId="37025"/>
    <cellStyle name="Salida 2 3 5 2 9 2" xfId="37026"/>
    <cellStyle name="Salida 2 3 5 3" xfId="37027"/>
    <cellStyle name="Salida 2 3 5 3 10" xfId="37028"/>
    <cellStyle name="Salida 2 3 5 3 10 2" xfId="37029"/>
    <cellStyle name="Salida 2 3 5 3 11" xfId="37030"/>
    <cellStyle name="Salida 2 3 5 3 2" xfId="37031"/>
    <cellStyle name="Salida 2 3 5 3 2 2" xfId="37032"/>
    <cellStyle name="Salida 2 3 5 3 3" xfId="37033"/>
    <cellStyle name="Salida 2 3 5 3 3 2" xfId="37034"/>
    <cellStyle name="Salida 2 3 5 3 4" xfId="37035"/>
    <cellStyle name="Salida 2 3 5 3 4 2" xfId="37036"/>
    <cellStyle name="Salida 2 3 5 3 5" xfId="37037"/>
    <cellStyle name="Salida 2 3 5 3 5 2" xfId="37038"/>
    <cellStyle name="Salida 2 3 5 3 6" xfId="37039"/>
    <cellStyle name="Salida 2 3 5 3 6 2" xfId="37040"/>
    <cellStyle name="Salida 2 3 5 3 7" xfId="37041"/>
    <cellStyle name="Salida 2 3 5 3 7 2" xfId="37042"/>
    <cellStyle name="Salida 2 3 5 3 8" xfId="37043"/>
    <cellStyle name="Salida 2 3 5 3 8 2" xfId="37044"/>
    <cellStyle name="Salida 2 3 5 3 9" xfId="37045"/>
    <cellStyle name="Salida 2 3 5 3 9 2" xfId="37046"/>
    <cellStyle name="Salida 2 3 5 4" xfId="37047"/>
    <cellStyle name="Salida 2 3 5 4 2" xfId="37048"/>
    <cellStyle name="Salida 2 3 5 5" xfId="37049"/>
    <cellStyle name="Salida 2 3 5 5 2" xfId="37050"/>
    <cellStyle name="Salida 2 3 5 6" xfId="37051"/>
    <cellStyle name="Salida 2 3 5 6 2" xfId="37052"/>
    <cellStyle name="Salida 2 3 5 7" xfId="37053"/>
    <cellStyle name="Salida 2 3 5 7 2" xfId="37054"/>
    <cellStyle name="Salida 2 3 5 8" xfId="37055"/>
    <cellStyle name="Salida 2 3 5 8 2" xfId="37056"/>
    <cellStyle name="Salida 2 3 5 9" xfId="37057"/>
    <cellStyle name="Salida 2 3 5 9 2" xfId="37058"/>
    <cellStyle name="Salida 2 3 6" xfId="37059"/>
    <cellStyle name="Salida 2 3 6 2" xfId="37060"/>
    <cellStyle name="Salida 2 3 7" xfId="37061"/>
    <cellStyle name="Salida 2 3 7 2" xfId="37062"/>
    <cellStyle name="Salida 2 3 8" xfId="37063"/>
    <cellStyle name="Salida 2 3 8 2" xfId="37064"/>
    <cellStyle name="Salida 2 3 9" xfId="37065"/>
    <cellStyle name="Salida 2 3 9 2" xfId="37066"/>
    <cellStyle name="Salida 2 4" xfId="37067"/>
    <cellStyle name="Salida 2 4 10" xfId="37068"/>
    <cellStyle name="Salida 2 4 10 2" xfId="37069"/>
    <cellStyle name="Salida 2 4 11" xfId="37070"/>
    <cellStyle name="Salida 2 4 11 2" xfId="37071"/>
    <cellStyle name="Salida 2 4 12" xfId="37072"/>
    <cellStyle name="Salida 2 4 12 2" xfId="37073"/>
    <cellStyle name="Salida 2 4 13" xfId="37074"/>
    <cellStyle name="Salida 2 4 13 2" xfId="37075"/>
    <cellStyle name="Salida 2 4 14" xfId="37076"/>
    <cellStyle name="Salida 2 4 14 2" xfId="37077"/>
    <cellStyle name="Salida 2 4 15" xfId="37078"/>
    <cellStyle name="Salida 2 4 16" xfId="37079"/>
    <cellStyle name="Salida 2 4 2" xfId="37080"/>
    <cellStyle name="Salida 2 4 2 10" xfId="37081"/>
    <cellStyle name="Salida 2 4 2 10 2" xfId="37082"/>
    <cellStyle name="Salida 2 4 2 11" xfId="37083"/>
    <cellStyle name="Salida 2 4 2 11 2" xfId="37084"/>
    <cellStyle name="Salida 2 4 2 12" xfId="37085"/>
    <cellStyle name="Salida 2 4 2 12 2" xfId="37086"/>
    <cellStyle name="Salida 2 4 2 13" xfId="37087"/>
    <cellStyle name="Salida 2 4 2 2" xfId="37088"/>
    <cellStyle name="Salida 2 4 2 2 10" xfId="37089"/>
    <cellStyle name="Salida 2 4 2 2 10 2" xfId="37090"/>
    <cellStyle name="Salida 2 4 2 2 11" xfId="37091"/>
    <cellStyle name="Salida 2 4 2 2 2" xfId="37092"/>
    <cellStyle name="Salida 2 4 2 2 2 2" xfId="37093"/>
    <cellStyle name="Salida 2 4 2 2 3" xfId="37094"/>
    <cellStyle name="Salida 2 4 2 2 3 2" xfId="37095"/>
    <cellStyle name="Salida 2 4 2 2 4" xfId="37096"/>
    <cellStyle name="Salida 2 4 2 2 4 2" xfId="37097"/>
    <cellStyle name="Salida 2 4 2 2 5" xfId="37098"/>
    <cellStyle name="Salida 2 4 2 2 5 2" xfId="37099"/>
    <cellStyle name="Salida 2 4 2 2 6" xfId="37100"/>
    <cellStyle name="Salida 2 4 2 2 6 2" xfId="37101"/>
    <cellStyle name="Salida 2 4 2 2 7" xfId="37102"/>
    <cellStyle name="Salida 2 4 2 2 7 2" xfId="37103"/>
    <cellStyle name="Salida 2 4 2 2 8" xfId="37104"/>
    <cellStyle name="Salida 2 4 2 2 8 2" xfId="37105"/>
    <cellStyle name="Salida 2 4 2 2 9" xfId="37106"/>
    <cellStyle name="Salida 2 4 2 2 9 2" xfId="37107"/>
    <cellStyle name="Salida 2 4 2 3" xfId="37108"/>
    <cellStyle name="Salida 2 4 2 3 10" xfId="37109"/>
    <cellStyle name="Salida 2 4 2 3 10 2" xfId="37110"/>
    <cellStyle name="Salida 2 4 2 3 11" xfId="37111"/>
    <cellStyle name="Salida 2 4 2 3 2" xfId="37112"/>
    <cellStyle name="Salida 2 4 2 3 2 2" xfId="37113"/>
    <cellStyle name="Salida 2 4 2 3 3" xfId="37114"/>
    <cellStyle name="Salida 2 4 2 3 3 2" xfId="37115"/>
    <cellStyle name="Salida 2 4 2 3 4" xfId="37116"/>
    <cellStyle name="Salida 2 4 2 3 4 2" xfId="37117"/>
    <cellStyle name="Salida 2 4 2 3 5" xfId="37118"/>
    <cellStyle name="Salida 2 4 2 3 5 2" xfId="37119"/>
    <cellStyle name="Salida 2 4 2 3 6" xfId="37120"/>
    <cellStyle name="Salida 2 4 2 3 6 2" xfId="37121"/>
    <cellStyle name="Salida 2 4 2 3 7" xfId="37122"/>
    <cellStyle name="Salida 2 4 2 3 7 2" xfId="37123"/>
    <cellStyle name="Salida 2 4 2 3 8" xfId="37124"/>
    <cellStyle name="Salida 2 4 2 3 8 2" xfId="37125"/>
    <cellStyle name="Salida 2 4 2 3 9" xfId="37126"/>
    <cellStyle name="Salida 2 4 2 3 9 2" xfId="37127"/>
    <cellStyle name="Salida 2 4 2 4" xfId="37128"/>
    <cellStyle name="Salida 2 4 2 4 2" xfId="37129"/>
    <cellStyle name="Salida 2 4 2 5" xfId="37130"/>
    <cellStyle name="Salida 2 4 2 5 2" xfId="37131"/>
    <cellStyle name="Salida 2 4 2 6" xfId="37132"/>
    <cellStyle name="Salida 2 4 2 6 2" xfId="37133"/>
    <cellStyle name="Salida 2 4 2 7" xfId="37134"/>
    <cellStyle name="Salida 2 4 2 7 2" xfId="37135"/>
    <cellStyle name="Salida 2 4 2 8" xfId="37136"/>
    <cellStyle name="Salida 2 4 2 8 2" xfId="37137"/>
    <cellStyle name="Salida 2 4 2 9" xfId="37138"/>
    <cellStyle name="Salida 2 4 2 9 2" xfId="37139"/>
    <cellStyle name="Salida 2 4 3" xfId="37140"/>
    <cellStyle name="Salida 2 4 3 10" xfId="37141"/>
    <cellStyle name="Salida 2 4 3 10 2" xfId="37142"/>
    <cellStyle name="Salida 2 4 3 11" xfId="37143"/>
    <cellStyle name="Salida 2 4 3 11 2" xfId="37144"/>
    <cellStyle name="Salida 2 4 3 12" xfId="37145"/>
    <cellStyle name="Salida 2 4 3 12 2" xfId="37146"/>
    <cellStyle name="Salida 2 4 3 13" xfId="37147"/>
    <cellStyle name="Salida 2 4 3 2" xfId="37148"/>
    <cellStyle name="Salida 2 4 3 2 10" xfId="37149"/>
    <cellStyle name="Salida 2 4 3 2 10 2" xfId="37150"/>
    <cellStyle name="Salida 2 4 3 2 11" xfId="37151"/>
    <cellStyle name="Salida 2 4 3 2 2" xfId="37152"/>
    <cellStyle name="Salida 2 4 3 2 2 2" xfId="37153"/>
    <cellStyle name="Salida 2 4 3 2 3" xfId="37154"/>
    <cellStyle name="Salida 2 4 3 2 3 2" xfId="37155"/>
    <cellStyle name="Salida 2 4 3 2 4" xfId="37156"/>
    <cellStyle name="Salida 2 4 3 2 4 2" xfId="37157"/>
    <cellStyle name="Salida 2 4 3 2 5" xfId="37158"/>
    <cellStyle name="Salida 2 4 3 2 5 2" xfId="37159"/>
    <cellStyle name="Salida 2 4 3 2 6" xfId="37160"/>
    <cellStyle name="Salida 2 4 3 2 6 2" xfId="37161"/>
    <cellStyle name="Salida 2 4 3 2 7" xfId="37162"/>
    <cellStyle name="Salida 2 4 3 2 7 2" xfId="37163"/>
    <cellStyle name="Salida 2 4 3 2 8" xfId="37164"/>
    <cellStyle name="Salida 2 4 3 2 8 2" xfId="37165"/>
    <cellStyle name="Salida 2 4 3 2 9" xfId="37166"/>
    <cellStyle name="Salida 2 4 3 2 9 2" xfId="37167"/>
    <cellStyle name="Salida 2 4 3 3" xfId="37168"/>
    <cellStyle name="Salida 2 4 3 3 10" xfId="37169"/>
    <cellStyle name="Salida 2 4 3 3 10 2" xfId="37170"/>
    <cellStyle name="Salida 2 4 3 3 11" xfId="37171"/>
    <cellStyle name="Salida 2 4 3 3 2" xfId="37172"/>
    <cellStyle name="Salida 2 4 3 3 2 2" xfId="37173"/>
    <cellStyle name="Salida 2 4 3 3 3" xfId="37174"/>
    <cellStyle name="Salida 2 4 3 3 3 2" xfId="37175"/>
    <cellStyle name="Salida 2 4 3 3 4" xfId="37176"/>
    <cellStyle name="Salida 2 4 3 3 4 2" xfId="37177"/>
    <cellStyle name="Salida 2 4 3 3 5" xfId="37178"/>
    <cellStyle name="Salida 2 4 3 3 5 2" xfId="37179"/>
    <cellStyle name="Salida 2 4 3 3 6" xfId="37180"/>
    <cellStyle name="Salida 2 4 3 3 6 2" xfId="37181"/>
    <cellStyle name="Salida 2 4 3 3 7" xfId="37182"/>
    <cellStyle name="Salida 2 4 3 3 7 2" xfId="37183"/>
    <cellStyle name="Salida 2 4 3 3 8" xfId="37184"/>
    <cellStyle name="Salida 2 4 3 3 8 2" xfId="37185"/>
    <cellStyle name="Salida 2 4 3 3 9" xfId="37186"/>
    <cellStyle name="Salida 2 4 3 3 9 2" xfId="37187"/>
    <cellStyle name="Salida 2 4 3 4" xfId="37188"/>
    <cellStyle name="Salida 2 4 3 4 2" xfId="37189"/>
    <cellStyle name="Salida 2 4 3 5" xfId="37190"/>
    <cellStyle name="Salida 2 4 3 5 2" xfId="37191"/>
    <cellStyle name="Salida 2 4 3 6" xfId="37192"/>
    <cellStyle name="Salida 2 4 3 6 2" xfId="37193"/>
    <cellStyle name="Salida 2 4 3 7" xfId="37194"/>
    <cellStyle name="Salida 2 4 3 7 2" xfId="37195"/>
    <cellStyle name="Salida 2 4 3 8" xfId="37196"/>
    <cellStyle name="Salida 2 4 3 8 2" xfId="37197"/>
    <cellStyle name="Salida 2 4 3 9" xfId="37198"/>
    <cellStyle name="Salida 2 4 3 9 2" xfId="37199"/>
    <cellStyle name="Salida 2 4 4" xfId="37200"/>
    <cellStyle name="Salida 2 4 4 10" xfId="37201"/>
    <cellStyle name="Salida 2 4 4 10 2" xfId="37202"/>
    <cellStyle name="Salida 2 4 4 11" xfId="37203"/>
    <cellStyle name="Salida 2 4 4 2" xfId="37204"/>
    <cellStyle name="Salida 2 4 4 2 2" xfId="37205"/>
    <cellStyle name="Salida 2 4 4 3" xfId="37206"/>
    <cellStyle name="Salida 2 4 4 3 2" xfId="37207"/>
    <cellStyle name="Salida 2 4 4 4" xfId="37208"/>
    <cellStyle name="Salida 2 4 4 4 2" xfId="37209"/>
    <cellStyle name="Salida 2 4 4 5" xfId="37210"/>
    <cellStyle name="Salida 2 4 4 5 2" xfId="37211"/>
    <cellStyle name="Salida 2 4 4 6" xfId="37212"/>
    <cellStyle name="Salida 2 4 4 6 2" xfId="37213"/>
    <cellStyle name="Salida 2 4 4 7" xfId="37214"/>
    <cellStyle name="Salida 2 4 4 7 2" xfId="37215"/>
    <cellStyle name="Salida 2 4 4 8" xfId="37216"/>
    <cellStyle name="Salida 2 4 4 8 2" xfId="37217"/>
    <cellStyle name="Salida 2 4 4 9" xfId="37218"/>
    <cellStyle name="Salida 2 4 4 9 2" xfId="37219"/>
    <cellStyle name="Salida 2 4 5" xfId="37220"/>
    <cellStyle name="Salida 2 4 5 10" xfId="37221"/>
    <cellStyle name="Salida 2 4 5 10 2" xfId="37222"/>
    <cellStyle name="Salida 2 4 5 11" xfId="37223"/>
    <cellStyle name="Salida 2 4 5 2" xfId="37224"/>
    <cellStyle name="Salida 2 4 5 2 2" xfId="37225"/>
    <cellStyle name="Salida 2 4 5 3" xfId="37226"/>
    <cellStyle name="Salida 2 4 5 3 2" xfId="37227"/>
    <cellStyle name="Salida 2 4 5 4" xfId="37228"/>
    <cellStyle name="Salida 2 4 5 4 2" xfId="37229"/>
    <cellStyle name="Salida 2 4 5 5" xfId="37230"/>
    <cellStyle name="Salida 2 4 5 5 2" xfId="37231"/>
    <cellStyle name="Salida 2 4 5 6" xfId="37232"/>
    <cellStyle name="Salida 2 4 5 6 2" xfId="37233"/>
    <cellStyle name="Salida 2 4 5 7" xfId="37234"/>
    <cellStyle name="Salida 2 4 5 7 2" xfId="37235"/>
    <cellStyle name="Salida 2 4 5 8" xfId="37236"/>
    <cellStyle name="Salida 2 4 5 8 2" xfId="37237"/>
    <cellStyle name="Salida 2 4 5 9" xfId="37238"/>
    <cellStyle name="Salida 2 4 5 9 2" xfId="37239"/>
    <cellStyle name="Salida 2 4 6" xfId="37240"/>
    <cellStyle name="Salida 2 4 6 2" xfId="37241"/>
    <cellStyle name="Salida 2 4 7" xfId="37242"/>
    <cellStyle name="Salida 2 4 7 2" xfId="37243"/>
    <cellStyle name="Salida 2 4 8" xfId="37244"/>
    <cellStyle name="Salida 2 4 8 2" xfId="37245"/>
    <cellStyle name="Salida 2 4 9" xfId="37246"/>
    <cellStyle name="Salida 2 4 9 2" xfId="37247"/>
    <cellStyle name="Salida 2 5" xfId="37248"/>
    <cellStyle name="Salida 2 5 10" xfId="37249"/>
    <cellStyle name="Salida 2 5 10 2" xfId="37250"/>
    <cellStyle name="Salida 2 5 11" xfId="37251"/>
    <cellStyle name="Salida 2 5 11 2" xfId="37252"/>
    <cellStyle name="Salida 2 5 12" xfId="37253"/>
    <cellStyle name="Salida 2 5 12 2" xfId="37254"/>
    <cellStyle name="Salida 2 5 13" xfId="37255"/>
    <cellStyle name="Salida 2 5 13 2" xfId="37256"/>
    <cellStyle name="Salida 2 5 14" xfId="37257"/>
    <cellStyle name="Salida 2 5 14 2" xfId="37258"/>
    <cellStyle name="Salida 2 5 15" xfId="37259"/>
    <cellStyle name="Salida 2 5 2" xfId="37260"/>
    <cellStyle name="Salida 2 5 2 10" xfId="37261"/>
    <cellStyle name="Salida 2 5 2 10 2" xfId="37262"/>
    <cellStyle name="Salida 2 5 2 11" xfId="37263"/>
    <cellStyle name="Salida 2 5 2 11 2" xfId="37264"/>
    <cellStyle name="Salida 2 5 2 12" xfId="37265"/>
    <cellStyle name="Salida 2 5 2 12 2" xfId="37266"/>
    <cellStyle name="Salida 2 5 2 13" xfId="37267"/>
    <cellStyle name="Salida 2 5 2 2" xfId="37268"/>
    <cellStyle name="Salida 2 5 2 2 10" xfId="37269"/>
    <cellStyle name="Salida 2 5 2 2 10 2" xfId="37270"/>
    <cellStyle name="Salida 2 5 2 2 11" xfId="37271"/>
    <cellStyle name="Salida 2 5 2 2 2" xfId="37272"/>
    <cellStyle name="Salida 2 5 2 2 2 2" xfId="37273"/>
    <cellStyle name="Salida 2 5 2 2 3" xfId="37274"/>
    <cellStyle name="Salida 2 5 2 2 3 2" xfId="37275"/>
    <cellStyle name="Salida 2 5 2 2 4" xfId="37276"/>
    <cellStyle name="Salida 2 5 2 2 4 2" xfId="37277"/>
    <cellStyle name="Salida 2 5 2 2 5" xfId="37278"/>
    <cellStyle name="Salida 2 5 2 2 5 2" xfId="37279"/>
    <cellStyle name="Salida 2 5 2 2 6" xfId="37280"/>
    <cellStyle name="Salida 2 5 2 2 6 2" xfId="37281"/>
    <cellStyle name="Salida 2 5 2 2 7" xfId="37282"/>
    <cellStyle name="Salida 2 5 2 2 7 2" xfId="37283"/>
    <cellStyle name="Salida 2 5 2 2 8" xfId="37284"/>
    <cellStyle name="Salida 2 5 2 2 8 2" xfId="37285"/>
    <cellStyle name="Salida 2 5 2 2 9" xfId="37286"/>
    <cellStyle name="Salida 2 5 2 2 9 2" xfId="37287"/>
    <cellStyle name="Salida 2 5 2 3" xfId="37288"/>
    <cellStyle name="Salida 2 5 2 3 10" xfId="37289"/>
    <cellStyle name="Salida 2 5 2 3 10 2" xfId="37290"/>
    <cellStyle name="Salida 2 5 2 3 11" xfId="37291"/>
    <cellStyle name="Salida 2 5 2 3 2" xfId="37292"/>
    <cellStyle name="Salida 2 5 2 3 2 2" xfId="37293"/>
    <cellStyle name="Salida 2 5 2 3 3" xfId="37294"/>
    <cellStyle name="Salida 2 5 2 3 3 2" xfId="37295"/>
    <cellStyle name="Salida 2 5 2 3 4" xfId="37296"/>
    <cellStyle name="Salida 2 5 2 3 4 2" xfId="37297"/>
    <cellStyle name="Salida 2 5 2 3 5" xfId="37298"/>
    <cellStyle name="Salida 2 5 2 3 5 2" xfId="37299"/>
    <cellStyle name="Salida 2 5 2 3 6" xfId="37300"/>
    <cellStyle name="Salida 2 5 2 3 6 2" xfId="37301"/>
    <cellStyle name="Salida 2 5 2 3 7" xfId="37302"/>
    <cellStyle name="Salida 2 5 2 3 7 2" xfId="37303"/>
    <cellStyle name="Salida 2 5 2 3 8" xfId="37304"/>
    <cellStyle name="Salida 2 5 2 3 8 2" xfId="37305"/>
    <cellStyle name="Salida 2 5 2 3 9" xfId="37306"/>
    <cellStyle name="Salida 2 5 2 3 9 2" xfId="37307"/>
    <cellStyle name="Salida 2 5 2 4" xfId="37308"/>
    <cellStyle name="Salida 2 5 2 4 2" xfId="37309"/>
    <cellStyle name="Salida 2 5 2 5" xfId="37310"/>
    <cellStyle name="Salida 2 5 2 5 2" xfId="37311"/>
    <cellStyle name="Salida 2 5 2 6" xfId="37312"/>
    <cellStyle name="Salida 2 5 2 6 2" xfId="37313"/>
    <cellStyle name="Salida 2 5 2 7" xfId="37314"/>
    <cellStyle name="Salida 2 5 2 7 2" xfId="37315"/>
    <cellStyle name="Salida 2 5 2 8" xfId="37316"/>
    <cellStyle name="Salida 2 5 2 8 2" xfId="37317"/>
    <cellStyle name="Salida 2 5 2 9" xfId="37318"/>
    <cellStyle name="Salida 2 5 2 9 2" xfId="37319"/>
    <cellStyle name="Salida 2 5 3" xfId="37320"/>
    <cellStyle name="Salida 2 5 3 10" xfId="37321"/>
    <cellStyle name="Salida 2 5 3 10 2" xfId="37322"/>
    <cellStyle name="Salida 2 5 3 11" xfId="37323"/>
    <cellStyle name="Salida 2 5 3 11 2" xfId="37324"/>
    <cellStyle name="Salida 2 5 3 12" xfId="37325"/>
    <cellStyle name="Salida 2 5 3 12 2" xfId="37326"/>
    <cellStyle name="Salida 2 5 3 13" xfId="37327"/>
    <cellStyle name="Salida 2 5 3 2" xfId="37328"/>
    <cellStyle name="Salida 2 5 3 2 10" xfId="37329"/>
    <cellStyle name="Salida 2 5 3 2 10 2" xfId="37330"/>
    <cellStyle name="Salida 2 5 3 2 11" xfId="37331"/>
    <cellStyle name="Salida 2 5 3 2 2" xfId="37332"/>
    <cellStyle name="Salida 2 5 3 2 2 2" xfId="37333"/>
    <cellStyle name="Salida 2 5 3 2 3" xfId="37334"/>
    <cellStyle name="Salida 2 5 3 2 3 2" xfId="37335"/>
    <cellStyle name="Salida 2 5 3 2 4" xfId="37336"/>
    <cellStyle name="Salida 2 5 3 2 4 2" xfId="37337"/>
    <cellStyle name="Salida 2 5 3 2 5" xfId="37338"/>
    <cellStyle name="Salida 2 5 3 2 5 2" xfId="37339"/>
    <cellStyle name="Salida 2 5 3 2 6" xfId="37340"/>
    <cellStyle name="Salida 2 5 3 2 6 2" xfId="37341"/>
    <cellStyle name="Salida 2 5 3 2 7" xfId="37342"/>
    <cellStyle name="Salida 2 5 3 2 7 2" xfId="37343"/>
    <cellStyle name="Salida 2 5 3 2 8" xfId="37344"/>
    <cellStyle name="Salida 2 5 3 2 8 2" xfId="37345"/>
    <cellStyle name="Salida 2 5 3 2 9" xfId="37346"/>
    <cellStyle name="Salida 2 5 3 2 9 2" xfId="37347"/>
    <cellStyle name="Salida 2 5 3 3" xfId="37348"/>
    <cellStyle name="Salida 2 5 3 3 10" xfId="37349"/>
    <cellStyle name="Salida 2 5 3 3 10 2" xfId="37350"/>
    <cellStyle name="Salida 2 5 3 3 11" xfId="37351"/>
    <cellStyle name="Salida 2 5 3 3 2" xfId="37352"/>
    <cellStyle name="Salida 2 5 3 3 2 2" xfId="37353"/>
    <cellStyle name="Salida 2 5 3 3 3" xfId="37354"/>
    <cellStyle name="Salida 2 5 3 3 3 2" xfId="37355"/>
    <cellStyle name="Salida 2 5 3 3 4" xfId="37356"/>
    <cellStyle name="Salida 2 5 3 3 4 2" xfId="37357"/>
    <cellStyle name="Salida 2 5 3 3 5" xfId="37358"/>
    <cellStyle name="Salida 2 5 3 3 5 2" xfId="37359"/>
    <cellStyle name="Salida 2 5 3 3 6" xfId="37360"/>
    <cellStyle name="Salida 2 5 3 3 6 2" xfId="37361"/>
    <cellStyle name="Salida 2 5 3 3 7" xfId="37362"/>
    <cellStyle name="Salida 2 5 3 3 7 2" xfId="37363"/>
    <cellStyle name="Salida 2 5 3 3 8" xfId="37364"/>
    <cellStyle name="Salida 2 5 3 3 8 2" xfId="37365"/>
    <cellStyle name="Salida 2 5 3 3 9" xfId="37366"/>
    <cellStyle name="Salida 2 5 3 3 9 2" xfId="37367"/>
    <cellStyle name="Salida 2 5 3 4" xfId="37368"/>
    <cellStyle name="Salida 2 5 3 4 2" xfId="37369"/>
    <cellStyle name="Salida 2 5 3 5" xfId="37370"/>
    <cellStyle name="Salida 2 5 3 5 2" xfId="37371"/>
    <cellStyle name="Salida 2 5 3 6" xfId="37372"/>
    <cellStyle name="Salida 2 5 3 6 2" xfId="37373"/>
    <cellStyle name="Salida 2 5 3 7" xfId="37374"/>
    <cellStyle name="Salida 2 5 3 7 2" xfId="37375"/>
    <cellStyle name="Salida 2 5 3 8" xfId="37376"/>
    <cellStyle name="Salida 2 5 3 8 2" xfId="37377"/>
    <cellStyle name="Salida 2 5 3 9" xfId="37378"/>
    <cellStyle name="Salida 2 5 3 9 2" xfId="37379"/>
    <cellStyle name="Salida 2 5 4" xfId="37380"/>
    <cellStyle name="Salida 2 5 4 10" xfId="37381"/>
    <cellStyle name="Salida 2 5 4 10 2" xfId="37382"/>
    <cellStyle name="Salida 2 5 4 11" xfId="37383"/>
    <cellStyle name="Salida 2 5 4 2" xfId="37384"/>
    <cellStyle name="Salida 2 5 4 2 2" xfId="37385"/>
    <cellStyle name="Salida 2 5 4 3" xfId="37386"/>
    <cellStyle name="Salida 2 5 4 3 2" xfId="37387"/>
    <cellStyle name="Salida 2 5 4 4" xfId="37388"/>
    <cellStyle name="Salida 2 5 4 4 2" xfId="37389"/>
    <cellStyle name="Salida 2 5 4 5" xfId="37390"/>
    <cellStyle name="Salida 2 5 4 5 2" xfId="37391"/>
    <cellStyle name="Salida 2 5 4 6" xfId="37392"/>
    <cellStyle name="Salida 2 5 4 6 2" xfId="37393"/>
    <cellStyle name="Salida 2 5 4 7" xfId="37394"/>
    <cellStyle name="Salida 2 5 4 7 2" xfId="37395"/>
    <cellStyle name="Salida 2 5 4 8" xfId="37396"/>
    <cellStyle name="Salida 2 5 4 8 2" xfId="37397"/>
    <cellStyle name="Salida 2 5 4 9" xfId="37398"/>
    <cellStyle name="Salida 2 5 4 9 2" xfId="37399"/>
    <cellStyle name="Salida 2 5 5" xfId="37400"/>
    <cellStyle name="Salida 2 5 5 10" xfId="37401"/>
    <cellStyle name="Salida 2 5 5 10 2" xfId="37402"/>
    <cellStyle name="Salida 2 5 5 11" xfId="37403"/>
    <cellStyle name="Salida 2 5 5 2" xfId="37404"/>
    <cellStyle name="Salida 2 5 5 2 2" xfId="37405"/>
    <cellStyle name="Salida 2 5 5 3" xfId="37406"/>
    <cellStyle name="Salida 2 5 5 3 2" xfId="37407"/>
    <cellStyle name="Salida 2 5 5 4" xfId="37408"/>
    <cellStyle name="Salida 2 5 5 4 2" xfId="37409"/>
    <cellStyle name="Salida 2 5 5 5" xfId="37410"/>
    <cellStyle name="Salida 2 5 5 5 2" xfId="37411"/>
    <cellStyle name="Salida 2 5 5 6" xfId="37412"/>
    <cellStyle name="Salida 2 5 5 6 2" xfId="37413"/>
    <cellStyle name="Salida 2 5 5 7" xfId="37414"/>
    <cellStyle name="Salida 2 5 5 7 2" xfId="37415"/>
    <cellStyle name="Salida 2 5 5 8" xfId="37416"/>
    <cellStyle name="Salida 2 5 5 8 2" xfId="37417"/>
    <cellStyle name="Salida 2 5 5 9" xfId="37418"/>
    <cellStyle name="Salida 2 5 5 9 2" xfId="37419"/>
    <cellStyle name="Salida 2 5 6" xfId="37420"/>
    <cellStyle name="Salida 2 5 6 2" xfId="37421"/>
    <cellStyle name="Salida 2 5 7" xfId="37422"/>
    <cellStyle name="Salida 2 5 7 2" xfId="37423"/>
    <cellStyle name="Salida 2 5 8" xfId="37424"/>
    <cellStyle name="Salida 2 5 8 2" xfId="37425"/>
    <cellStyle name="Salida 2 5 9" xfId="37426"/>
    <cellStyle name="Salida 2 5 9 2" xfId="37427"/>
    <cellStyle name="Salida 2 6" xfId="37428"/>
    <cellStyle name="Salida 2 6 10" xfId="37429"/>
    <cellStyle name="Salida 2 6 10 2" xfId="37430"/>
    <cellStyle name="Salida 2 6 11" xfId="37431"/>
    <cellStyle name="Salida 2 6 11 2" xfId="37432"/>
    <cellStyle name="Salida 2 6 12" xfId="37433"/>
    <cellStyle name="Salida 2 6 12 2" xfId="37434"/>
    <cellStyle name="Salida 2 6 13" xfId="37435"/>
    <cellStyle name="Salida 2 6 13 2" xfId="37436"/>
    <cellStyle name="Salida 2 6 14" xfId="37437"/>
    <cellStyle name="Salida 2 6 14 2" xfId="37438"/>
    <cellStyle name="Salida 2 6 15" xfId="37439"/>
    <cellStyle name="Salida 2 6 2" xfId="37440"/>
    <cellStyle name="Salida 2 6 2 10" xfId="37441"/>
    <cellStyle name="Salida 2 6 2 10 2" xfId="37442"/>
    <cellStyle name="Salida 2 6 2 11" xfId="37443"/>
    <cellStyle name="Salida 2 6 2 11 2" xfId="37444"/>
    <cellStyle name="Salida 2 6 2 12" xfId="37445"/>
    <cellStyle name="Salida 2 6 2 12 2" xfId="37446"/>
    <cellStyle name="Salida 2 6 2 13" xfId="37447"/>
    <cellStyle name="Salida 2 6 2 2" xfId="37448"/>
    <cellStyle name="Salida 2 6 2 2 10" xfId="37449"/>
    <cellStyle name="Salida 2 6 2 2 10 2" xfId="37450"/>
    <cellStyle name="Salida 2 6 2 2 11" xfId="37451"/>
    <cellStyle name="Salida 2 6 2 2 2" xfId="37452"/>
    <cellStyle name="Salida 2 6 2 2 2 2" xfId="37453"/>
    <cellStyle name="Salida 2 6 2 2 3" xfId="37454"/>
    <cellStyle name="Salida 2 6 2 2 3 2" xfId="37455"/>
    <cellStyle name="Salida 2 6 2 2 4" xfId="37456"/>
    <cellStyle name="Salida 2 6 2 2 4 2" xfId="37457"/>
    <cellStyle name="Salida 2 6 2 2 5" xfId="37458"/>
    <cellStyle name="Salida 2 6 2 2 5 2" xfId="37459"/>
    <cellStyle name="Salida 2 6 2 2 6" xfId="37460"/>
    <cellStyle name="Salida 2 6 2 2 6 2" xfId="37461"/>
    <cellStyle name="Salida 2 6 2 2 7" xfId="37462"/>
    <cellStyle name="Salida 2 6 2 2 7 2" xfId="37463"/>
    <cellStyle name="Salida 2 6 2 2 8" xfId="37464"/>
    <cellStyle name="Salida 2 6 2 2 8 2" xfId="37465"/>
    <cellStyle name="Salida 2 6 2 2 9" xfId="37466"/>
    <cellStyle name="Salida 2 6 2 2 9 2" xfId="37467"/>
    <cellStyle name="Salida 2 6 2 3" xfId="37468"/>
    <cellStyle name="Salida 2 6 2 3 10" xfId="37469"/>
    <cellStyle name="Salida 2 6 2 3 10 2" xfId="37470"/>
    <cellStyle name="Salida 2 6 2 3 11" xfId="37471"/>
    <cellStyle name="Salida 2 6 2 3 2" xfId="37472"/>
    <cellStyle name="Salida 2 6 2 3 2 2" xfId="37473"/>
    <cellStyle name="Salida 2 6 2 3 3" xfId="37474"/>
    <cellStyle name="Salida 2 6 2 3 3 2" xfId="37475"/>
    <cellStyle name="Salida 2 6 2 3 4" xfId="37476"/>
    <cellStyle name="Salida 2 6 2 3 4 2" xfId="37477"/>
    <cellStyle name="Salida 2 6 2 3 5" xfId="37478"/>
    <cellStyle name="Salida 2 6 2 3 5 2" xfId="37479"/>
    <cellStyle name="Salida 2 6 2 3 6" xfId="37480"/>
    <cellStyle name="Salida 2 6 2 3 6 2" xfId="37481"/>
    <cellStyle name="Salida 2 6 2 3 7" xfId="37482"/>
    <cellStyle name="Salida 2 6 2 3 7 2" xfId="37483"/>
    <cellStyle name="Salida 2 6 2 3 8" xfId="37484"/>
    <cellStyle name="Salida 2 6 2 3 8 2" xfId="37485"/>
    <cellStyle name="Salida 2 6 2 3 9" xfId="37486"/>
    <cellStyle name="Salida 2 6 2 3 9 2" xfId="37487"/>
    <cellStyle name="Salida 2 6 2 4" xfId="37488"/>
    <cellStyle name="Salida 2 6 2 4 2" xfId="37489"/>
    <cellStyle name="Salida 2 6 2 5" xfId="37490"/>
    <cellStyle name="Salida 2 6 2 5 2" xfId="37491"/>
    <cellStyle name="Salida 2 6 2 6" xfId="37492"/>
    <cellStyle name="Salida 2 6 2 6 2" xfId="37493"/>
    <cellStyle name="Salida 2 6 2 7" xfId="37494"/>
    <cellStyle name="Salida 2 6 2 7 2" xfId="37495"/>
    <cellStyle name="Salida 2 6 2 8" xfId="37496"/>
    <cellStyle name="Salida 2 6 2 8 2" xfId="37497"/>
    <cellStyle name="Salida 2 6 2 9" xfId="37498"/>
    <cellStyle name="Salida 2 6 2 9 2" xfId="37499"/>
    <cellStyle name="Salida 2 6 3" xfId="37500"/>
    <cellStyle name="Salida 2 6 3 10" xfId="37501"/>
    <cellStyle name="Salida 2 6 3 10 2" xfId="37502"/>
    <cellStyle name="Salida 2 6 3 11" xfId="37503"/>
    <cellStyle name="Salida 2 6 3 11 2" xfId="37504"/>
    <cellStyle name="Salida 2 6 3 12" xfId="37505"/>
    <cellStyle name="Salida 2 6 3 12 2" xfId="37506"/>
    <cellStyle name="Salida 2 6 3 13" xfId="37507"/>
    <cellStyle name="Salida 2 6 3 2" xfId="37508"/>
    <cellStyle name="Salida 2 6 3 2 10" xfId="37509"/>
    <cellStyle name="Salida 2 6 3 2 10 2" xfId="37510"/>
    <cellStyle name="Salida 2 6 3 2 11" xfId="37511"/>
    <cellStyle name="Salida 2 6 3 2 2" xfId="37512"/>
    <cellStyle name="Salida 2 6 3 2 2 2" xfId="37513"/>
    <cellStyle name="Salida 2 6 3 2 3" xfId="37514"/>
    <cellStyle name="Salida 2 6 3 2 3 2" xfId="37515"/>
    <cellStyle name="Salida 2 6 3 2 4" xfId="37516"/>
    <cellStyle name="Salida 2 6 3 2 4 2" xfId="37517"/>
    <cellStyle name="Salida 2 6 3 2 5" xfId="37518"/>
    <cellStyle name="Salida 2 6 3 2 5 2" xfId="37519"/>
    <cellStyle name="Salida 2 6 3 2 6" xfId="37520"/>
    <cellStyle name="Salida 2 6 3 2 6 2" xfId="37521"/>
    <cellStyle name="Salida 2 6 3 2 7" xfId="37522"/>
    <cellStyle name="Salida 2 6 3 2 7 2" xfId="37523"/>
    <cellStyle name="Salida 2 6 3 2 8" xfId="37524"/>
    <cellStyle name="Salida 2 6 3 2 8 2" xfId="37525"/>
    <cellStyle name="Salida 2 6 3 2 9" xfId="37526"/>
    <cellStyle name="Salida 2 6 3 2 9 2" xfId="37527"/>
    <cellStyle name="Salida 2 6 3 3" xfId="37528"/>
    <cellStyle name="Salida 2 6 3 3 10" xfId="37529"/>
    <cellStyle name="Salida 2 6 3 3 10 2" xfId="37530"/>
    <cellStyle name="Salida 2 6 3 3 11" xfId="37531"/>
    <cellStyle name="Salida 2 6 3 3 2" xfId="37532"/>
    <cellStyle name="Salida 2 6 3 3 2 2" xfId="37533"/>
    <cellStyle name="Salida 2 6 3 3 3" xfId="37534"/>
    <cellStyle name="Salida 2 6 3 3 3 2" xfId="37535"/>
    <cellStyle name="Salida 2 6 3 3 4" xfId="37536"/>
    <cellStyle name="Salida 2 6 3 3 4 2" xfId="37537"/>
    <cellStyle name="Salida 2 6 3 3 5" xfId="37538"/>
    <cellStyle name="Salida 2 6 3 3 5 2" xfId="37539"/>
    <cellStyle name="Salida 2 6 3 3 6" xfId="37540"/>
    <cellStyle name="Salida 2 6 3 3 6 2" xfId="37541"/>
    <cellStyle name="Salida 2 6 3 3 7" xfId="37542"/>
    <cellStyle name="Salida 2 6 3 3 7 2" xfId="37543"/>
    <cellStyle name="Salida 2 6 3 3 8" xfId="37544"/>
    <cellStyle name="Salida 2 6 3 3 8 2" xfId="37545"/>
    <cellStyle name="Salida 2 6 3 3 9" xfId="37546"/>
    <cellStyle name="Salida 2 6 3 3 9 2" xfId="37547"/>
    <cellStyle name="Salida 2 6 3 4" xfId="37548"/>
    <cellStyle name="Salida 2 6 3 4 2" xfId="37549"/>
    <cellStyle name="Salida 2 6 3 5" xfId="37550"/>
    <cellStyle name="Salida 2 6 3 5 2" xfId="37551"/>
    <cellStyle name="Salida 2 6 3 6" xfId="37552"/>
    <cellStyle name="Salida 2 6 3 6 2" xfId="37553"/>
    <cellStyle name="Salida 2 6 3 7" xfId="37554"/>
    <cellStyle name="Salida 2 6 3 7 2" xfId="37555"/>
    <cellStyle name="Salida 2 6 3 8" xfId="37556"/>
    <cellStyle name="Salida 2 6 3 8 2" xfId="37557"/>
    <cellStyle name="Salida 2 6 3 9" xfId="37558"/>
    <cellStyle name="Salida 2 6 3 9 2" xfId="37559"/>
    <cellStyle name="Salida 2 6 4" xfId="37560"/>
    <cellStyle name="Salida 2 6 4 10" xfId="37561"/>
    <cellStyle name="Salida 2 6 4 10 2" xfId="37562"/>
    <cellStyle name="Salida 2 6 4 11" xfId="37563"/>
    <cellStyle name="Salida 2 6 4 2" xfId="37564"/>
    <cellStyle name="Salida 2 6 4 2 2" xfId="37565"/>
    <cellStyle name="Salida 2 6 4 3" xfId="37566"/>
    <cellStyle name="Salida 2 6 4 3 2" xfId="37567"/>
    <cellStyle name="Salida 2 6 4 4" xfId="37568"/>
    <cellStyle name="Salida 2 6 4 4 2" xfId="37569"/>
    <cellStyle name="Salida 2 6 4 5" xfId="37570"/>
    <cellStyle name="Salida 2 6 4 5 2" xfId="37571"/>
    <cellStyle name="Salida 2 6 4 6" xfId="37572"/>
    <cellStyle name="Salida 2 6 4 6 2" xfId="37573"/>
    <cellStyle name="Salida 2 6 4 7" xfId="37574"/>
    <cellStyle name="Salida 2 6 4 7 2" xfId="37575"/>
    <cellStyle name="Salida 2 6 4 8" xfId="37576"/>
    <cellStyle name="Salida 2 6 4 8 2" xfId="37577"/>
    <cellStyle name="Salida 2 6 4 9" xfId="37578"/>
    <cellStyle name="Salida 2 6 4 9 2" xfId="37579"/>
    <cellStyle name="Salida 2 6 5" xfId="37580"/>
    <cellStyle name="Salida 2 6 5 10" xfId="37581"/>
    <cellStyle name="Salida 2 6 5 10 2" xfId="37582"/>
    <cellStyle name="Salida 2 6 5 11" xfId="37583"/>
    <cellStyle name="Salida 2 6 5 2" xfId="37584"/>
    <cellStyle name="Salida 2 6 5 2 2" xfId="37585"/>
    <cellStyle name="Salida 2 6 5 3" xfId="37586"/>
    <cellStyle name="Salida 2 6 5 3 2" xfId="37587"/>
    <cellStyle name="Salida 2 6 5 4" xfId="37588"/>
    <cellStyle name="Salida 2 6 5 4 2" xfId="37589"/>
    <cellStyle name="Salida 2 6 5 5" xfId="37590"/>
    <cellStyle name="Salida 2 6 5 5 2" xfId="37591"/>
    <cellStyle name="Salida 2 6 5 6" xfId="37592"/>
    <cellStyle name="Salida 2 6 5 6 2" xfId="37593"/>
    <cellStyle name="Salida 2 6 5 7" xfId="37594"/>
    <cellStyle name="Salida 2 6 5 7 2" xfId="37595"/>
    <cellStyle name="Salida 2 6 5 8" xfId="37596"/>
    <cellStyle name="Salida 2 6 5 8 2" xfId="37597"/>
    <cellStyle name="Salida 2 6 5 9" xfId="37598"/>
    <cellStyle name="Salida 2 6 5 9 2" xfId="37599"/>
    <cellStyle name="Salida 2 6 6" xfId="37600"/>
    <cellStyle name="Salida 2 6 6 2" xfId="37601"/>
    <cellStyle name="Salida 2 6 7" xfId="37602"/>
    <cellStyle name="Salida 2 6 7 2" xfId="37603"/>
    <cellStyle name="Salida 2 6 8" xfId="37604"/>
    <cellStyle name="Salida 2 6 8 2" xfId="37605"/>
    <cellStyle name="Salida 2 6 9" xfId="37606"/>
    <cellStyle name="Salida 2 6 9 2" xfId="37607"/>
    <cellStyle name="Salida 2 7" xfId="37608"/>
    <cellStyle name="Salida 2 7 10" xfId="37609"/>
    <cellStyle name="Salida 2 7 10 2" xfId="37610"/>
    <cellStyle name="Salida 2 7 11" xfId="37611"/>
    <cellStyle name="Salida 2 7 11 2" xfId="37612"/>
    <cellStyle name="Salida 2 7 12" xfId="37613"/>
    <cellStyle name="Salida 2 7 12 2" xfId="37614"/>
    <cellStyle name="Salida 2 7 13" xfId="37615"/>
    <cellStyle name="Salida 2 7 2" xfId="37616"/>
    <cellStyle name="Salida 2 7 2 10" xfId="37617"/>
    <cellStyle name="Salida 2 7 2 10 2" xfId="37618"/>
    <cellStyle name="Salida 2 7 2 11" xfId="37619"/>
    <cellStyle name="Salida 2 7 2 2" xfId="37620"/>
    <cellStyle name="Salida 2 7 2 2 2" xfId="37621"/>
    <cellStyle name="Salida 2 7 2 3" xfId="37622"/>
    <cellStyle name="Salida 2 7 2 3 2" xfId="37623"/>
    <cellStyle name="Salida 2 7 2 4" xfId="37624"/>
    <cellStyle name="Salida 2 7 2 4 2" xfId="37625"/>
    <cellStyle name="Salida 2 7 2 5" xfId="37626"/>
    <cellStyle name="Salida 2 7 2 5 2" xfId="37627"/>
    <cellStyle name="Salida 2 7 2 6" xfId="37628"/>
    <cellStyle name="Salida 2 7 2 6 2" xfId="37629"/>
    <cellStyle name="Salida 2 7 2 7" xfId="37630"/>
    <cellStyle name="Salida 2 7 2 7 2" xfId="37631"/>
    <cellStyle name="Salida 2 7 2 8" xfId="37632"/>
    <cellStyle name="Salida 2 7 2 8 2" xfId="37633"/>
    <cellStyle name="Salida 2 7 2 9" xfId="37634"/>
    <cellStyle name="Salida 2 7 2 9 2" xfId="37635"/>
    <cellStyle name="Salida 2 7 3" xfId="37636"/>
    <cellStyle name="Salida 2 7 3 10" xfId="37637"/>
    <cellStyle name="Salida 2 7 3 10 2" xfId="37638"/>
    <cellStyle name="Salida 2 7 3 11" xfId="37639"/>
    <cellStyle name="Salida 2 7 3 2" xfId="37640"/>
    <cellStyle name="Salida 2 7 3 2 2" xfId="37641"/>
    <cellStyle name="Salida 2 7 3 3" xfId="37642"/>
    <cellStyle name="Salida 2 7 3 3 2" xfId="37643"/>
    <cellStyle name="Salida 2 7 3 4" xfId="37644"/>
    <cellStyle name="Salida 2 7 3 4 2" xfId="37645"/>
    <cellStyle name="Salida 2 7 3 5" xfId="37646"/>
    <cellStyle name="Salida 2 7 3 5 2" xfId="37647"/>
    <cellStyle name="Salida 2 7 3 6" xfId="37648"/>
    <cellStyle name="Salida 2 7 3 6 2" xfId="37649"/>
    <cellStyle name="Salida 2 7 3 7" xfId="37650"/>
    <cellStyle name="Salida 2 7 3 7 2" xfId="37651"/>
    <cellStyle name="Salida 2 7 3 8" xfId="37652"/>
    <cellStyle name="Salida 2 7 3 8 2" xfId="37653"/>
    <cellStyle name="Salida 2 7 3 9" xfId="37654"/>
    <cellStyle name="Salida 2 7 3 9 2" xfId="37655"/>
    <cellStyle name="Salida 2 7 4" xfId="37656"/>
    <cellStyle name="Salida 2 7 4 2" xfId="37657"/>
    <cellStyle name="Salida 2 7 5" xfId="37658"/>
    <cellStyle name="Salida 2 7 5 2" xfId="37659"/>
    <cellStyle name="Salida 2 7 6" xfId="37660"/>
    <cellStyle name="Salida 2 7 6 2" xfId="37661"/>
    <cellStyle name="Salida 2 7 7" xfId="37662"/>
    <cellStyle name="Salida 2 7 7 2" xfId="37663"/>
    <cellStyle name="Salida 2 7 8" xfId="37664"/>
    <cellStyle name="Salida 2 7 8 2" xfId="37665"/>
    <cellStyle name="Salida 2 7 9" xfId="37666"/>
    <cellStyle name="Salida 2 7 9 2" xfId="37667"/>
    <cellStyle name="Salida 2 8" xfId="37668"/>
    <cellStyle name="Salida 2 8 10" xfId="37669"/>
    <cellStyle name="Salida 2 8 10 2" xfId="37670"/>
    <cellStyle name="Salida 2 8 11" xfId="37671"/>
    <cellStyle name="Salida 2 8 11 2" xfId="37672"/>
    <cellStyle name="Salida 2 8 12" xfId="37673"/>
    <cellStyle name="Salida 2 8 12 2" xfId="37674"/>
    <cellStyle name="Salida 2 8 13" xfId="37675"/>
    <cellStyle name="Salida 2 8 2" xfId="37676"/>
    <cellStyle name="Salida 2 8 2 10" xfId="37677"/>
    <cellStyle name="Salida 2 8 2 10 2" xfId="37678"/>
    <cellStyle name="Salida 2 8 2 11" xfId="37679"/>
    <cellStyle name="Salida 2 8 2 2" xfId="37680"/>
    <cellStyle name="Salida 2 8 2 2 2" xfId="37681"/>
    <cellStyle name="Salida 2 8 2 3" xfId="37682"/>
    <cellStyle name="Salida 2 8 2 3 2" xfId="37683"/>
    <cellStyle name="Salida 2 8 2 4" xfId="37684"/>
    <cellStyle name="Salida 2 8 2 4 2" xfId="37685"/>
    <cellStyle name="Salida 2 8 2 5" xfId="37686"/>
    <cellStyle name="Salida 2 8 2 5 2" xfId="37687"/>
    <cellStyle name="Salida 2 8 2 6" xfId="37688"/>
    <cellStyle name="Salida 2 8 2 6 2" xfId="37689"/>
    <cellStyle name="Salida 2 8 2 7" xfId="37690"/>
    <cellStyle name="Salida 2 8 2 7 2" xfId="37691"/>
    <cellStyle name="Salida 2 8 2 8" xfId="37692"/>
    <cellStyle name="Salida 2 8 2 8 2" xfId="37693"/>
    <cellStyle name="Salida 2 8 2 9" xfId="37694"/>
    <cellStyle name="Salida 2 8 2 9 2" xfId="37695"/>
    <cellStyle name="Salida 2 8 3" xfId="37696"/>
    <cellStyle name="Salida 2 8 3 10" xfId="37697"/>
    <cellStyle name="Salida 2 8 3 10 2" xfId="37698"/>
    <cellStyle name="Salida 2 8 3 11" xfId="37699"/>
    <cellStyle name="Salida 2 8 3 2" xfId="37700"/>
    <cellStyle name="Salida 2 8 3 2 2" xfId="37701"/>
    <cellStyle name="Salida 2 8 3 3" xfId="37702"/>
    <cellStyle name="Salida 2 8 3 3 2" xfId="37703"/>
    <cellStyle name="Salida 2 8 3 4" xfId="37704"/>
    <cellStyle name="Salida 2 8 3 4 2" xfId="37705"/>
    <cellStyle name="Salida 2 8 3 5" xfId="37706"/>
    <cellStyle name="Salida 2 8 3 5 2" xfId="37707"/>
    <cellStyle name="Salida 2 8 3 6" xfId="37708"/>
    <cellStyle name="Salida 2 8 3 6 2" xfId="37709"/>
    <cellStyle name="Salida 2 8 3 7" xfId="37710"/>
    <cellStyle name="Salida 2 8 3 7 2" xfId="37711"/>
    <cellStyle name="Salida 2 8 3 8" xfId="37712"/>
    <cellStyle name="Salida 2 8 3 8 2" xfId="37713"/>
    <cellStyle name="Salida 2 8 3 9" xfId="37714"/>
    <cellStyle name="Salida 2 8 3 9 2" xfId="37715"/>
    <cellStyle name="Salida 2 8 4" xfId="37716"/>
    <cellStyle name="Salida 2 8 4 2" xfId="37717"/>
    <cellStyle name="Salida 2 8 5" xfId="37718"/>
    <cellStyle name="Salida 2 8 5 2" xfId="37719"/>
    <cellStyle name="Salida 2 8 6" xfId="37720"/>
    <cellStyle name="Salida 2 8 6 2" xfId="37721"/>
    <cellStyle name="Salida 2 8 7" xfId="37722"/>
    <cellStyle name="Salida 2 8 7 2" xfId="37723"/>
    <cellStyle name="Salida 2 8 8" xfId="37724"/>
    <cellStyle name="Salida 2 8 8 2" xfId="37725"/>
    <cellStyle name="Salida 2 8 9" xfId="37726"/>
    <cellStyle name="Salida 2 8 9 2" xfId="37727"/>
    <cellStyle name="Salida 2 9" xfId="37728"/>
    <cellStyle name="Salida 2 9 2" xfId="37729"/>
    <cellStyle name="Salida 3" xfId="37730"/>
    <cellStyle name="Salida 3 10" xfId="37731"/>
    <cellStyle name="Salida 3 10 2" xfId="37732"/>
    <cellStyle name="Salida 3 11" xfId="37733"/>
    <cellStyle name="Salida 3 11 2" xfId="37734"/>
    <cellStyle name="Salida 3 12" xfId="37735"/>
    <cellStyle name="Salida 3 12 2" xfId="37736"/>
    <cellStyle name="Salida 3 13" xfId="37737"/>
    <cellStyle name="Salida 3 13 2" xfId="37738"/>
    <cellStyle name="Salida 3 14" xfId="37739"/>
    <cellStyle name="Salida 3 14 2" xfId="37740"/>
    <cellStyle name="Salida 3 15" xfId="37741"/>
    <cellStyle name="Salida 3 16" xfId="37742"/>
    <cellStyle name="Salida 3 17" xfId="37743"/>
    <cellStyle name="Salida 3 2" xfId="37744"/>
    <cellStyle name="Salida 3 2 10" xfId="37745"/>
    <cellStyle name="Salida 3 2 10 2" xfId="37746"/>
    <cellStyle name="Salida 3 2 11" xfId="37747"/>
    <cellStyle name="Salida 3 2 11 2" xfId="37748"/>
    <cellStyle name="Salida 3 2 12" xfId="37749"/>
    <cellStyle name="Salida 3 2 12 2" xfId="37750"/>
    <cellStyle name="Salida 3 2 13" xfId="37751"/>
    <cellStyle name="Salida 3 2 13 2" xfId="37752"/>
    <cellStyle name="Salida 3 2 14" xfId="37753"/>
    <cellStyle name="Salida 3 2 14 2" xfId="37754"/>
    <cellStyle name="Salida 3 2 15" xfId="37755"/>
    <cellStyle name="Salida 3 2 16" xfId="37756"/>
    <cellStyle name="Salida 3 2 2" xfId="37757"/>
    <cellStyle name="Salida 3 2 2 10" xfId="37758"/>
    <cellStyle name="Salida 3 2 2 10 2" xfId="37759"/>
    <cellStyle name="Salida 3 2 2 11" xfId="37760"/>
    <cellStyle name="Salida 3 2 2 11 2" xfId="37761"/>
    <cellStyle name="Salida 3 2 2 12" xfId="37762"/>
    <cellStyle name="Salida 3 2 2 12 2" xfId="37763"/>
    <cellStyle name="Salida 3 2 2 13" xfId="37764"/>
    <cellStyle name="Salida 3 2 2 2" xfId="37765"/>
    <cellStyle name="Salida 3 2 2 2 10" xfId="37766"/>
    <cellStyle name="Salida 3 2 2 2 10 2" xfId="37767"/>
    <cellStyle name="Salida 3 2 2 2 11" xfId="37768"/>
    <cellStyle name="Salida 3 2 2 2 2" xfId="37769"/>
    <cellStyle name="Salida 3 2 2 2 2 2" xfId="37770"/>
    <cellStyle name="Salida 3 2 2 2 3" xfId="37771"/>
    <cellStyle name="Salida 3 2 2 2 3 2" xfId="37772"/>
    <cellStyle name="Salida 3 2 2 2 4" xfId="37773"/>
    <cellStyle name="Salida 3 2 2 2 4 2" xfId="37774"/>
    <cellStyle name="Salida 3 2 2 2 5" xfId="37775"/>
    <cellStyle name="Salida 3 2 2 2 5 2" xfId="37776"/>
    <cellStyle name="Salida 3 2 2 2 6" xfId="37777"/>
    <cellStyle name="Salida 3 2 2 2 6 2" xfId="37778"/>
    <cellStyle name="Salida 3 2 2 2 7" xfId="37779"/>
    <cellStyle name="Salida 3 2 2 2 7 2" xfId="37780"/>
    <cellStyle name="Salida 3 2 2 2 8" xfId="37781"/>
    <cellStyle name="Salida 3 2 2 2 8 2" xfId="37782"/>
    <cellStyle name="Salida 3 2 2 2 9" xfId="37783"/>
    <cellStyle name="Salida 3 2 2 2 9 2" xfId="37784"/>
    <cellStyle name="Salida 3 2 2 3" xfId="37785"/>
    <cellStyle name="Salida 3 2 2 3 10" xfId="37786"/>
    <cellStyle name="Salida 3 2 2 3 10 2" xfId="37787"/>
    <cellStyle name="Salida 3 2 2 3 11" xfId="37788"/>
    <cellStyle name="Salida 3 2 2 3 2" xfId="37789"/>
    <cellStyle name="Salida 3 2 2 3 2 2" xfId="37790"/>
    <cellStyle name="Salida 3 2 2 3 3" xfId="37791"/>
    <cellStyle name="Salida 3 2 2 3 3 2" xfId="37792"/>
    <cellStyle name="Salida 3 2 2 3 4" xfId="37793"/>
    <cellStyle name="Salida 3 2 2 3 4 2" xfId="37794"/>
    <cellStyle name="Salida 3 2 2 3 5" xfId="37795"/>
    <cellStyle name="Salida 3 2 2 3 5 2" xfId="37796"/>
    <cellStyle name="Salida 3 2 2 3 6" xfId="37797"/>
    <cellStyle name="Salida 3 2 2 3 6 2" xfId="37798"/>
    <cellStyle name="Salida 3 2 2 3 7" xfId="37799"/>
    <cellStyle name="Salida 3 2 2 3 7 2" xfId="37800"/>
    <cellStyle name="Salida 3 2 2 3 8" xfId="37801"/>
    <cellStyle name="Salida 3 2 2 3 8 2" xfId="37802"/>
    <cellStyle name="Salida 3 2 2 3 9" xfId="37803"/>
    <cellStyle name="Salida 3 2 2 3 9 2" xfId="37804"/>
    <cellStyle name="Salida 3 2 2 4" xfId="37805"/>
    <cellStyle name="Salida 3 2 2 4 2" xfId="37806"/>
    <cellStyle name="Salida 3 2 2 5" xfId="37807"/>
    <cellStyle name="Salida 3 2 2 5 2" xfId="37808"/>
    <cellStyle name="Salida 3 2 2 6" xfId="37809"/>
    <cellStyle name="Salida 3 2 2 6 2" xfId="37810"/>
    <cellStyle name="Salida 3 2 2 7" xfId="37811"/>
    <cellStyle name="Salida 3 2 2 7 2" xfId="37812"/>
    <cellStyle name="Salida 3 2 2 8" xfId="37813"/>
    <cellStyle name="Salida 3 2 2 8 2" xfId="37814"/>
    <cellStyle name="Salida 3 2 2 9" xfId="37815"/>
    <cellStyle name="Salida 3 2 2 9 2" xfId="37816"/>
    <cellStyle name="Salida 3 2 3" xfId="37817"/>
    <cellStyle name="Salida 3 2 3 10" xfId="37818"/>
    <cellStyle name="Salida 3 2 3 10 2" xfId="37819"/>
    <cellStyle name="Salida 3 2 3 11" xfId="37820"/>
    <cellStyle name="Salida 3 2 3 11 2" xfId="37821"/>
    <cellStyle name="Salida 3 2 3 12" xfId="37822"/>
    <cellStyle name="Salida 3 2 3 12 2" xfId="37823"/>
    <cellStyle name="Salida 3 2 3 13" xfId="37824"/>
    <cellStyle name="Salida 3 2 3 2" xfId="37825"/>
    <cellStyle name="Salida 3 2 3 2 10" xfId="37826"/>
    <cellStyle name="Salida 3 2 3 2 10 2" xfId="37827"/>
    <cellStyle name="Salida 3 2 3 2 11" xfId="37828"/>
    <cellStyle name="Salida 3 2 3 2 2" xfId="37829"/>
    <cellStyle name="Salida 3 2 3 2 2 2" xfId="37830"/>
    <cellStyle name="Salida 3 2 3 2 3" xfId="37831"/>
    <cellStyle name="Salida 3 2 3 2 3 2" xfId="37832"/>
    <cellStyle name="Salida 3 2 3 2 4" xfId="37833"/>
    <cellStyle name="Salida 3 2 3 2 4 2" xfId="37834"/>
    <cellStyle name="Salida 3 2 3 2 5" xfId="37835"/>
    <cellStyle name="Salida 3 2 3 2 5 2" xfId="37836"/>
    <cellStyle name="Salida 3 2 3 2 6" xfId="37837"/>
    <cellStyle name="Salida 3 2 3 2 6 2" xfId="37838"/>
    <cellStyle name="Salida 3 2 3 2 7" xfId="37839"/>
    <cellStyle name="Salida 3 2 3 2 7 2" xfId="37840"/>
    <cellStyle name="Salida 3 2 3 2 8" xfId="37841"/>
    <cellStyle name="Salida 3 2 3 2 8 2" xfId="37842"/>
    <cellStyle name="Salida 3 2 3 2 9" xfId="37843"/>
    <cellStyle name="Salida 3 2 3 2 9 2" xfId="37844"/>
    <cellStyle name="Salida 3 2 3 3" xfId="37845"/>
    <cellStyle name="Salida 3 2 3 3 10" xfId="37846"/>
    <cellStyle name="Salida 3 2 3 3 10 2" xfId="37847"/>
    <cellStyle name="Salida 3 2 3 3 11" xfId="37848"/>
    <cellStyle name="Salida 3 2 3 3 2" xfId="37849"/>
    <cellStyle name="Salida 3 2 3 3 2 2" xfId="37850"/>
    <cellStyle name="Salida 3 2 3 3 3" xfId="37851"/>
    <cellStyle name="Salida 3 2 3 3 3 2" xfId="37852"/>
    <cellStyle name="Salida 3 2 3 3 4" xfId="37853"/>
    <cellStyle name="Salida 3 2 3 3 4 2" xfId="37854"/>
    <cellStyle name="Salida 3 2 3 3 5" xfId="37855"/>
    <cellStyle name="Salida 3 2 3 3 5 2" xfId="37856"/>
    <cellStyle name="Salida 3 2 3 3 6" xfId="37857"/>
    <cellStyle name="Salida 3 2 3 3 6 2" xfId="37858"/>
    <cellStyle name="Salida 3 2 3 3 7" xfId="37859"/>
    <cellStyle name="Salida 3 2 3 3 7 2" xfId="37860"/>
    <cellStyle name="Salida 3 2 3 3 8" xfId="37861"/>
    <cellStyle name="Salida 3 2 3 3 8 2" xfId="37862"/>
    <cellStyle name="Salida 3 2 3 3 9" xfId="37863"/>
    <cellStyle name="Salida 3 2 3 3 9 2" xfId="37864"/>
    <cellStyle name="Salida 3 2 3 4" xfId="37865"/>
    <cellStyle name="Salida 3 2 3 4 2" xfId="37866"/>
    <cellStyle name="Salida 3 2 3 5" xfId="37867"/>
    <cellStyle name="Salida 3 2 3 5 2" xfId="37868"/>
    <cellStyle name="Salida 3 2 3 6" xfId="37869"/>
    <cellStyle name="Salida 3 2 3 6 2" xfId="37870"/>
    <cellStyle name="Salida 3 2 3 7" xfId="37871"/>
    <cellStyle name="Salida 3 2 3 7 2" xfId="37872"/>
    <cellStyle name="Salida 3 2 3 8" xfId="37873"/>
    <cellStyle name="Salida 3 2 3 8 2" xfId="37874"/>
    <cellStyle name="Salida 3 2 3 9" xfId="37875"/>
    <cellStyle name="Salida 3 2 3 9 2" xfId="37876"/>
    <cellStyle name="Salida 3 2 4" xfId="37877"/>
    <cellStyle name="Salida 3 2 4 10" xfId="37878"/>
    <cellStyle name="Salida 3 2 4 10 2" xfId="37879"/>
    <cellStyle name="Salida 3 2 4 11" xfId="37880"/>
    <cellStyle name="Salida 3 2 4 2" xfId="37881"/>
    <cellStyle name="Salida 3 2 4 2 2" xfId="37882"/>
    <cellStyle name="Salida 3 2 4 3" xfId="37883"/>
    <cellStyle name="Salida 3 2 4 3 2" xfId="37884"/>
    <cellStyle name="Salida 3 2 4 4" xfId="37885"/>
    <cellStyle name="Salida 3 2 4 4 2" xfId="37886"/>
    <cellStyle name="Salida 3 2 4 5" xfId="37887"/>
    <cellStyle name="Salida 3 2 4 5 2" xfId="37888"/>
    <cellStyle name="Salida 3 2 4 6" xfId="37889"/>
    <cellStyle name="Salida 3 2 4 6 2" xfId="37890"/>
    <cellStyle name="Salida 3 2 4 7" xfId="37891"/>
    <cellStyle name="Salida 3 2 4 7 2" xfId="37892"/>
    <cellStyle name="Salida 3 2 4 8" xfId="37893"/>
    <cellStyle name="Salida 3 2 4 8 2" xfId="37894"/>
    <cellStyle name="Salida 3 2 4 9" xfId="37895"/>
    <cellStyle name="Salida 3 2 4 9 2" xfId="37896"/>
    <cellStyle name="Salida 3 2 5" xfId="37897"/>
    <cellStyle name="Salida 3 2 5 10" xfId="37898"/>
    <cellStyle name="Salida 3 2 5 10 2" xfId="37899"/>
    <cellStyle name="Salida 3 2 5 11" xfId="37900"/>
    <cellStyle name="Salida 3 2 5 2" xfId="37901"/>
    <cellStyle name="Salida 3 2 5 2 2" xfId="37902"/>
    <cellStyle name="Salida 3 2 5 3" xfId="37903"/>
    <cellStyle name="Salida 3 2 5 3 2" xfId="37904"/>
    <cellStyle name="Salida 3 2 5 4" xfId="37905"/>
    <cellStyle name="Salida 3 2 5 4 2" xfId="37906"/>
    <cellStyle name="Salida 3 2 5 5" xfId="37907"/>
    <cellStyle name="Salida 3 2 5 5 2" xfId="37908"/>
    <cellStyle name="Salida 3 2 5 6" xfId="37909"/>
    <cellStyle name="Salida 3 2 5 6 2" xfId="37910"/>
    <cellStyle name="Salida 3 2 5 7" xfId="37911"/>
    <cellStyle name="Salida 3 2 5 7 2" xfId="37912"/>
    <cellStyle name="Salida 3 2 5 8" xfId="37913"/>
    <cellStyle name="Salida 3 2 5 8 2" xfId="37914"/>
    <cellStyle name="Salida 3 2 5 9" xfId="37915"/>
    <cellStyle name="Salida 3 2 5 9 2" xfId="37916"/>
    <cellStyle name="Salida 3 2 6" xfId="37917"/>
    <cellStyle name="Salida 3 2 6 2" xfId="37918"/>
    <cellStyle name="Salida 3 2 7" xfId="37919"/>
    <cellStyle name="Salida 3 2 7 2" xfId="37920"/>
    <cellStyle name="Salida 3 2 8" xfId="37921"/>
    <cellStyle name="Salida 3 2 8 2" xfId="37922"/>
    <cellStyle name="Salida 3 2 9" xfId="37923"/>
    <cellStyle name="Salida 3 2 9 2" xfId="37924"/>
    <cellStyle name="Salida 3 3" xfId="37925"/>
    <cellStyle name="Salida 3 3 10" xfId="37926"/>
    <cellStyle name="Salida 3 3 10 2" xfId="37927"/>
    <cellStyle name="Salida 3 3 11" xfId="37928"/>
    <cellStyle name="Salida 3 3 11 2" xfId="37929"/>
    <cellStyle name="Salida 3 3 12" xfId="37930"/>
    <cellStyle name="Salida 3 3 12 2" xfId="37931"/>
    <cellStyle name="Salida 3 3 13" xfId="37932"/>
    <cellStyle name="Salida 3 3 13 2" xfId="37933"/>
    <cellStyle name="Salida 3 3 14" xfId="37934"/>
    <cellStyle name="Salida 3 3 14 2" xfId="37935"/>
    <cellStyle name="Salida 3 3 15" xfId="37936"/>
    <cellStyle name="Salida 3 3 2" xfId="37937"/>
    <cellStyle name="Salida 3 3 2 10" xfId="37938"/>
    <cellStyle name="Salida 3 3 2 10 2" xfId="37939"/>
    <cellStyle name="Salida 3 3 2 11" xfId="37940"/>
    <cellStyle name="Salida 3 3 2 11 2" xfId="37941"/>
    <cellStyle name="Salida 3 3 2 12" xfId="37942"/>
    <cellStyle name="Salida 3 3 2 12 2" xfId="37943"/>
    <cellStyle name="Salida 3 3 2 13" xfId="37944"/>
    <cellStyle name="Salida 3 3 2 2" xfId="37945"/>
    <cellStyle name="Salida 3 3 2 2 10" xfId="37946"/>
    <cellStyle name="Salida 3 3 2 2 10 2" xfId="37947"/>
    <cellStyle name="Salida 3 3 2 2 11" xfId="37948"/>
    <cellStyle name="Salida 3 3 2 2 2" xfId="37949"/>
    <cellStyle name="Salida 3 3 2 2 2 2" xfId="37950"/>
    <cellStyle name="Salida 3 3 2 2 3" xfId="37951"/>
    <cellStyle name="Salida 3 3 2 2 3 2" xfId="37952"/>
    <cellStyle name="Salida 3 3 2 2 4" xfId="37953"/>
    <cellStyle name="Salida 3 3 2 2 4 2" xfId="37954"/>
    <cellStyle name="Salida 3 3 2 2 5" xfId="37955"/>
    <cellStyle name="Salida 3 3 2 2 5 2" xfId="37956"/>
    <cellStyle name="Salida 3 3 2 2 6" xfId="37957"/>
    <cellStyle name="Salida 3 3 2 2 6 2" xfId="37958"/>
    <cellStyle name="Salida 3 3 2 2 7" xfId="37959"/>
    <cellStyle name="Salida 3 3 2 2 7 2" xfId="37960"/>
    <cellStyle name="Salida 3 3 2 2 8" xfId="37961"/>
    <cellStyle name="Salida 3 3 2 2 8 2" xfId="37962"/>
    <cellStyle name="Salida 3 3 2 2 9" xfId="37963"/>
    <cellStyle name="Salida 3 3 2 2 9 2" xfId="37964"/>
    <cellStyle name="Salida 3 3 2 3" xfId="37965"/>
    <cellStyle name="Salida 3 3 2 3 10" xfId="37966"/>
    <cellStyle name="Salida 3 3 2 3 10 2" xfId="37967"/>
    <cellStyle name="Salida 3 3 2 3 11" xfId="37968"/>
    <cellStyle name="Salida 3 3 2 3 2" xfId="37969"/>
    <cellStyle name="Salida 3 3 2 3 2 2" xfId="37970"/>
    <cellStyle name="Salida 3 3 2 3 3" xfId="37971"/>
    <cellStyle name="Salida 3 3 2 3 3 2" xfId="37972"/>
    <cellStyle name="Salida 3 3 2 3 4" xfId="37973"/>
    <cellStyle name="Salida 3 3 2 3 4 2" xfId="37974"/>
    <cellStyle name="Salida 3 3 2 3 5" xfId="37975"/>
    <cellStyle name="Salida 3 3 2 3 5 2" xfId="37976"/>
    <cellStyle name="Salida 3 3 2 3 6" xfId="37977"/>
    <cellStyle name="Salida 3 3 2 3 6 2" xfId="37978"/>
    <cellStyle name="Salida 3 3 2 3 7" xfId="37979"/>
    <cellStyle name="Salida 3 3 2 3 7 2" xfId="37980"/>
    <cellStyle name="Salida 3 3 2 3 8" xfId="37981"/>
    <cellStyle name="Salida 3 3 2 3 8 2" xfId="37982"/>
    <cellStyle name="Salida 3 3 2 3 9" xfId="37983"/>
    <cellStyle name="Salida 3 3 2 3 9 2" xfId="37984"/>
    <cellStyle name="Salida 3 3 2 4" xfId="37985"/>
    <cellStyle name="Salida 3 3 2 4 2" xfId="37986"/>
    <cellStyle name="Salida 3 3 2 5" xfId="37987"/>
    <cellStyle name="Salida 3 3 2 5 2" xfId="37988"/>
    <cellStyle name="Salida 3 3 2 6" xfId="37989"/>
    <cellStyle name="Salida 3 3 2 6 2" xfId="37990"/>
    <cellStyle name="Salida 3 3 2 7" xfId="37991"/>
    <cellStyle name="Salida 3 3 2 7 2" xfId="37992"/>
    <cellStyle name="Salida 3 3 2 8" xfId="37993"/>
    <cellStyle name="Salida 3 3 2 8 2" xfId="37994"/>
    <cellStyle name="Salida 3 3 2 9" xfId="37995"/>
    <cellStyle name="Salida 3 3 2 9 2" xfId="37996"/>
    <cellStyle name="Salida 3 3 3" xfId="37997"/>
    <cellStyle name="Salida 3 3 3 10" xfId="37998"/>
    <cellStyle name="Salida 3 3 3 10 2" xfId="37999"/>
    <cellStyle name="Salida 3 3 3 11" xfId="38000"/>
    <cellStyle name="Salida 3 3 3 11 2" xfId="38001"/>
    <cellStyle name="Salida 3 3 3 12" xfId="38002"/>
    <cellStyle name="Salida 3 3 3 12 2" xfId="38003"/>
    <cellStyle name="Salida 3 3 3 13" xfId="38004"/>
    <cellStyle name="Salida 3 3 3 2" xfId="38005"/>
    <cellStyle name="Salida 3 3 3 2 10" xfId="38006"/>
    <cellStyle name="Salida 3 3 3 2 10 2" xfId="38007"/>
    <cellStyle name="Salida 3 3 3 2 11" xfId="38008"/>
    <cellStyle name="Salida 3 3 3 2 2" xfId="38009"/>
    <cellStyle name="Salida 3 3 3 2 2 2" xfId="38010"/>
    <cellStyle name="Salida 3 3 3 2 3" xfId="38011"/>
    <cellStyle name="Salida 3 3 3 2 3 2" xfId="38012"/>
    <cellStyle name="Salida 3 3 3 2 4" xfId="38013"/>
    <cellStyle name="Salida 3 3 3 2 4 2" xfId="38014"/>
    <cellStyle name="Salida 3 3 3 2 5" xfId="38015"/>
    <cellStyle name="Salida 3 3 3 2 5 2" xfId="38016"/>
    <cellStyle name="Salida 3 3 3 2 6" xfId="38017"/>
    <cellStyle name="Salida 3 3 3 2 6 2" xfId="38018"/>
    <cellStyle name="Salida 3 3 3 2 7" xfId="38019"/>
    <cellStyle name="Salida 3 3 3 2 7 2" xfId="38020"/>
    <cellStyle name="Salida 3 3 3 2 8" xfId="38021"/>
    <cellStyle name="Salida 3 3 3 2 8 2" xfId="38022"/>
    <cellStyle name="Salida 3 3 3 2 9" xfId="38023"/>
    <cellStyle name="Salida 3 3 3 2 9 2" xfId="38024"/>
    <cellStyle name="Salida 3 3 3 3" xfId="38025"/>
    <cellStyle name="Salida 3 3 3 3 10" xfId="38026"/>
    <cellStyle name="Salida 3 3 3 3 10 2" xfId="38027"/>
    <cellStyle name="Salida 3 3 3 3 11" xfId="38028"/>
    <cellStyle name="Salida 3 3 3 3 2" xfId="38029"/>
    <cellStyle name="Salida 3 3 3 3 2 2" xfId="38030"/>
    <cellStyle name="Salida 3 3 3 3 3" xfId="38031"/>
    <cellStyle name="Salida 3 3 3 3 3 2" xfId="38032"/>
    <cellStyle name="Salida 3 3 3 3 4" xfId="38033"/>
    <cellStyle name="Salida 3 3 3 3 4 2" xfId="38034"/>
    <cellStyle name="Salida 3 3 3 3 5" xfId="38035"/>
    <cellStyle name="Salida 3 3 3 3 5 2" xfId="38036"/>
    <cellStyle name="Salida 3 3 3 3 6" xfId="38037"/>
    <cellStyle name="Salida 3 3 3 3 6 2" xfId="38038"/>
    <cellStyle name="Salida 3 3 3 3 7" xfId="38039"/>
    <cellStyle name="Salida 3 3 3 3 7 2" xfId="38040"/>
    <cellStyle name="Salida 3 3 3 3 8" xfId="38041"/>
    <cellStyle name="Salida 3 3 3 3 8 2" xfId="38042"/>
    <cellStyle name="Salida 3 3 3 3 9" xfId="38043"/>
    <cellStyle name="Salida 3 3 3 3 9 2" xfId="38044"/>
    <cellStyle name="Salida 3 3 3 4" xfId="38045"/>
    <cellStyle name="Salida 3 3 3 4 2" xfId="38046"/>
    <cellStyle name="Salida 3 3 3 5" xfId="38047"/>
    <cellStyle name="Salida 3 3 3 5 2" xfId="38048"/>
    <cellStyle name="Salida 3 3 3 6" xfId="38049"/>
    <cellStyle name="Salida 3 3 3 6 2" xfId="38050"/>
    <cellStyle name="Salida 3 3 3 7" xfId="38051"/>
    <cellStyle name="Salida 3 3 3 7 2" xfId="38052"/>
    <cellStyle name="Salida 3 3 3 8" xfId="38053"/>
    <cellStyle name="Salida 3 3 3 8 2" xfId="38054"/>
    <cellStyle name="Salida 3 3 3 9" xfId="38055"/>
    <cellStyle name="Salida 3 3 3 9 2" xfId="38056"/>
    <cellStyle name="Salida 3 3 4" xfId="38057"/>
    <cellStyle name="Salida 3 3 4 10" xfId="38058"/>
    <cellStyle name="Salida 3 3 4 10 2" xfId="38059"/>
    <cellStyle name="Salida 3 3 4 11" xfId="38060"/>
    <cellStyle name="Salida 3 3 4 2" xfId="38061"/>
    <cellStyle name="Salida 3 3 4 2 2" xfId="38062"/>
    <cellStyle name="Salida 3 3 4 3" xfId="38063"/>
    <cellStyle name="Salida 3 3 4 3 2" xfId="38064"/>
    <cellStyle name="Salida 3 3 4 4" xfId="38065"/>
    <cellStyle name="Salida 3 3 4 4 2" xfId="38066"/>
    <cellStyle name="Salida 3 3 4 5" xfId="38067"/>
    <cellStyle name="Salida 3 3 4 5 2" xfId="38068"/>
    <cellStyle name="Salida 3 3 4 6" xfId="38069"/>
    <cellStyle name="Salida 3 3 4 6 2" xfId="38070"/>
    <cellStyle name="Salida 3 3 4 7" xfId="38071"/>
    <cellStyle name="Salida 3 3 4 7 2" xfId="38072"/>
    <cellStyle name="Salida 3 3 4 8" xfId="38073"/>
    <cellStyle name="Salida 3 3 4 8 2" xfId="38074"/>
    <cellStyle name="Salida 3 3 4 9" xfId="38075"/>
    <cellStyle name="Salida 3 3 4 9 2" xfId="38076"/>
    <cellStyle name="Salida 3 3 5" xfId="38077"/>
    <cellStyle name="Salida 3 3 5 10" xfId="38078"/>
    <cellStyle name="Salida 3 3 5 10 2" xfId="38079"/>
    <cellStyle name="Salida 3 3 5 11" xfId="38080"/>
    <cellStyle name="Salida 3 3 5 2" xfId="38081"/>
    <cellStyle name="Salida 3 3 5 2 2" xfId="38082"/>
    <cellStyle name="Salida 3 3 5 3" xfId="38083"/>
    <cellStyle name="Salida 3 3 5 3 2" xfId="38084"/>
    <cellStyle name="Salida 3 3 5 4" xfId="38085"/>
    <cellStyle name="Salida 3 3 5 4 2" xfId="38086"/>
    <cellStyle name="Salida 3 3 5 5" xfId="38087"/>
    <cellStyle name="Salida 3 3 5 5 2" xfId="38088"/>
    <cellStyle name="Salida 3 3 5 6" xfId="38089"/>
    <cellStyle name="Salida 3 3 5 6 2" xfId="38090"/>
    <cellStyle name="Salida 3 3 5 7" xfId="38091"/>
    <cellStyle name="Salida 3 3 5 7 2" xfId="38092"/>
    <cellStyle name="Salida 3 3 5 8" xfId="38093"/>
    <cellStyle name="Salida 3 3 5 8 2" xfId="38094"/>
    <cellStyle name="Salida 3 3 5 9" xfId="38095"/>
    <cellStyle name="Salida 3 3 5 9 2" xfId="38096"/>
    <cellStyle name="Salida 3 3 6" xfId="38097"/>
    <cellStyle name="Salida 3 3 6 2" xfId="38098"/>
    <cellStyle name="Salida 3 3 7" xfId="38099"/>
    <cellStyle name="Salida 3 3 7 2" xfId="38100"/>
    <cellStyle name="Salida 3 3 8" xfId="38101"/>
    <cellStyle name="Salida 3 3 8 2" xfId="38102"/>
    <cellStyle name="Salida 3 3 9" xfId="38103"/>
    <cellStyle name="Salida 3 3 9 2" xfId="38104"/>
    <cellStyle name="Salida 3 4" xfId="38105"/>
    <cellStyle name="Salida 3 4 10" xfId="38106"/>
    <cellStyle name="Salida 3 4 10 2" xfId="38107"/>
    <cellStyle name="Salida 3 4 11" xfId="38108"/>
    <cellStyle name="Salida 3 4 11 2" xfId="38109"/>
    <cellStyle name="Salida 3 4 12" xfId="38110"/>
    <cellStyle name="Salida 3 4 12 2" xfId="38111"/>
    <cellStyle name="Salida 3 4 13" xfId="38112"/>
    <cellStyle name="Salida 3 4 2" xfId="38113"/>
    <cellStyle name="Salida 3 4 2 10" xfId="38114"/>
    <cellStyle name="Salida 3 4 2 10 2" xfId="38115"/>
    <cellStyle name="Salida 3 4 2 11" xfId="38116"/>
    <cellStyle name="Salida 3 4 2 2" xfId="38117"/>
    <cellStyle name="Salida 3 4 2 2 2" xfId="38118"/>
    <cellStyle name="Salida 3 4 2 3" xfId="38119"/>
    <cellStyle name="Salida 3 4 2 3 2" xfId="38120"/>
    <cellStyle name="Salida 3 4 2 4" xfId="38121"/>
    <cellStyle name="Salida 3 4 2 4 2" xfId="38122"/>
    <cellStyle name="Salida 3 4 2 5" xfId="38123"/>
    <cellStyle name="Salida 3 4 2 5 2" xfId="38124"/>
    <cellStyle name="Salida 3 4 2 6" xfId="38125"/>
    <cellStyle name="Salida 3 4 2 6 2" xfId="38126"/>
    <cellStyle name="Salida 3 4 2 7" xfId="38127"/>
    <cellStyle name="Salida 3 4 2 7 2" xfId="38128"/>
    <cellStyle name="Salida 3 4 2 8" xfId="38129"/>
    <cellStyle name="Salida 3 4 2 8 2" xfId="38130"/>
    <cellStyle name="Salida 3 4 2 9" xfId="38131"/>
    <cellStyle name="Salida 3 4 2 9 2" xfId="38132"/>
    <cellStyle name="Salida 3 4 3" xfId="38133"/>
    <cellStyle name="Salida 3 4 3 10" xfId="38134"/>
    <cellStyle name="Salida 3 4 3 10 2" xfId="38135"/>
    <cellStyle name="Salida 3 4 3 11" xfId="38136"/>
    <cellStyle name="Salida 3 4 3 2" xfId="38137"/>
    <cellStyle name="Salida 3 4 3 2 2" xfId="38138"/>
    <cellStyle name="Salida 3 4 3 3" xfId="38139"/>
    <cellStyle name="Salida 3 4 3 3 2" xfId="38140"/>
    <cellStyle name="Salida 3 4 3 4" xfId="38141"/>
    <cellStyle name="Salida 3 4 3 4 2" xfId="38142"/>
    <cellStyle name="Salida 3 4 3 5" xfId="38143"/>
    <cellStyle name="Salida 3 4 3 5 2" xfId="38144"/>
    <cellStyle name="Salida 3 4 3 6" xfId="38145"/>
    <cellStyle name="Salida 3 4 3 6 2" xfId="38146"/>
    <cellStyle name="Salida 3 4 3 7" xfId="38147"/>
    <cellStyle name="Salida 3 4 3 7 2" xfId="38148"/>
    <cellStyle name="Salida 3 4 3 8" xfId="38149"/>
    <cellStyle name="Salida 3 4 3 8 2" xfId="38150"/>
    <cellStyle name="Salida 3 4 3 9" xfId="38151"/>
    <cellStyle name="Salida 3 4 3 9 2" xfId="38152"/>
    <cellStyle name="Salida 3 4 4" xfId="38153"/>
    <cellStyle name="Salida 3 4 4 2" xfId="38154"/>
    <cellStyle name="Salida 3 4 5" xfId="38155"/>
    <cellStyle name="Salida 3 4 5 2" xfId="38156"/>
    <cellStyle name="Salida 3 4 6" xfId="38157"/>
    <cellStyle name="Salida 3 4 6 2" xfId="38158"/>
    <cellStyle name="Salida 3 4 7" xfId="38159"/>
    <cellStyle name="Salida 3 4 7 2" xfId="38160"/>
    <cellStyle name="Salida 3 4 8" xfId="38161"/>
    <cellStyle name="Salida 3 4 8 2" xfId="38162"/>
    <cellStyle name="Salida 3 4 9" xfId="38163"/>
    <cellStyle name="Salida 3 4 9 2" xfId="38164"/>
    <cellStyle name="Salida 3 5" xfId="38165"/>
    <cellStyle name="Salida 3 5 10" xfId="38166"/>
    <cellStyle name="Salida 3 5 10 2" xfId="38167"/>
    <cellStyle name="Salida 3 5 11" xfId="38168"/>
    <cellStyle name="Salida 3 5 11 2" xfId="38169"/>
    <cellStyle name="Salida 3 5 12" xfId="38170"/>
    <cellStyle name="Salida 3 5 12 2" xfId="38171"/>
    <cellStyle name="Salida 3 5 13" xfId="38172"/>
    <cellStyle name="Salida 3 5 2" xfId="38173"/>
    <cellStyle name="Salida 3 5 2 10" xfId="38174"/>
    <cellStyle name="Salida 3 5 2 10 2" xfId="38175"/>
    <cellStyle name="Salida 3 5 2 11" xfId="38176"/>
    <cellStyle name="Salida 3 5 2 2" xfId="38177"/>
    <cellStyle name="Salida 3 5 2 2 2" xfId="38178"/>
    <cellStyle name="Salida 3 5 2 3" xfId="38179"/>
    <cellStyle name="Salida 3 5 2 3 2" xfId="38180"/>
    <cellStyle name="Salida 3 5 2 4" xfId="38181"/>
    <cellStyle name="Salida 3 5 2 4 2" xfId="38182"/>
    <cellStyle name="Salida 3 5 2 5" xfId="38183"/>
    <cellStyle name="Salida 3 5 2 5 2" xfId="38184"/>
    <cellStyle name="Salida 3 5 2 6" xfId="38185"/>
    <cellStyle name="Salida 3 5 2 6 2" xfId="38186"/>
    <cellStyle name="Salida 3 5 2 7" xfId="38187"/>
    <cellStyle name="Salida 3 5 2 7 2" xfId="38188"/>
    <cellStyle name="Salida 3 5 2 8" xfId="38189"/>
    <cellStyle name="Salida 3 5 2 8 2" xfId="38190"/>
    <cellStyle name="Salida 3 5 2 9" xfId="38191"/>
    <cellStyle name="Salida 3 5 2 9 2" xfId="38192"/>
    <cellStyle name="Salida 3 5 3" xfId="38193"/>
    <cellStyle name="Salida 3 5 3 10" xfId="38194"/>
    <cellStyle name="Salida 3 5 3 10 2" xfId="38195"/>
    <cellStyle name="Salida 3 5 3 11" xfId="38196"/>
    <cellStyle name="Salida 3 5 3 2" xfId="38197"/>
    <cellStyle name="Salida 3 5 3 2 2" xfId="38198"/>
    <cellStyle name="Salida 3 5 3 3" xfId="38199"/>
    <cellStyle name="Salida 3 5 3 3 2" xfId="38200"/>
    <cellStyle name="Salida 3 5 3 4" xfId="38201"/>
    <cellStyle name="Salida 3 5 3 4 2" xfId="38202"/>
    <cellStyle name="Salida 3 5 3 5" xfId="38203"/>
    <cellStyle name="Salida 3 5 3 5 2" xfId="38204"/>
    <cellStyle name="Salida 3 5 3 6" xfId="38205"/>
    <cellStyle name="Salida 3 5 3 6 2" xfId="38206"/>
    <cellStyle name="Salida 3 5 3 7" xfId="38207"/>
    <cellStyle name="Salida 3 5 3 7 2" xfId="38208"/>
    <cellStyle name="Salida 3 5 3 8" xfId="38209"/>
    <cellStyle name="Salida 3 5 3 8 2" xfId="38210"/>
    <cellStyle name="Salida 3 5 3 9" xfId="38211"/>
    <cellStyle name="Salida 3 5 3 9 2" xfId="38212"/>
    <cellStyle name="Salida 3 5 4" xfId="38213"/>
    <cellStyle name="Salida 3 5 4 2" xfId="38214"/>
    <cellStyle name="Salida 3 5 5" xfId="38215"/>
    <cellStyle name="Salida 3 5 5 2" xfId="38216"/>
    <cellStyle name="Salida 3 5 6" xfId="38217"/>
    <cellStyle name="Salida 3 5 6 2" xfId="38218"/>
    <cellStyle name="Salida 3 5 7" xfId="38219"/>
    <cellStyle name="Salida 3 5 7 2" xfId="38220"/>
    <cellStyle name="Salida 3 5 8" xfId="38221"/>
    <cellStyle name="Salida 3 5 8 2" xfId="38222"/>
    <cellStyle name="Salida 3 5 9" xfId="38223"/>
    <cellStyle name="Salida 3 5 9 2" xfId="38224"/>
    <cellStyle name="Salida 3 6" xfId="38225"/>
    <cellStyle name="Salida 3 6 2" xfId="38226"/>
    <cellStyle name="Salida 3 7" xfId="38227"/>
    <cellStyle name="Salida 3 7 2" xfId="38228"/>
    <cellStyle name="Salida 3 8" xfId="38229"/>
    <cellStyle name="Salida 3 8 2" xfId="38230"/>
    <cellStyle name="Salida 3 9" xfId="38231"/>
    <cellStyle name="Salida 3 9 2" xfId="38232"/>
    <cellStyle name="Salida 4" xfId="38233"/>
    <cellStyle name="Salida 4 10" xfId="38234"/>
    <cellStyle name="Salida 4 10 2" xfId="38235"/>
    <cellStyle name="Salida 4 11" xfId="38236"/>
    <cellStyle name="Salida 4 11 2" xfId="38237"/>
    <cellStyle name="Salida 4 12" xfId="38238"/>
    <cellStyle name="Salida 4 12 2" xfId="38239"/>
    <cellStyle name="Salida 4 13" xfId="38240"/>
    <cellStyle name="Salida 4 13 2" xfId="38241"/>
    <cellStyle name="Salida 4 14" xfId="38242"/>
    <cellStyle name="Salida 4 14 2" xfId="38243"/>
    <cellStyle name="Salida 4 15" xfId="38244"/>
    <cellStyle name="Salida 4 15 2" xfId="38245"/>
    <cellStyle name="Salida 4 16" xfId="38246"/>
    <cellStyle name="Salida 4 17" xfId="38247"/>
    <cellStyle name="Salida 4 18" xfId="38248"/>
    <cellStyle name="Salida 4 2" xfId="38249"/>
    <cellStyle name="Salida 4 2 10" xfId="38250"/>
    <cellStyle name="Salida 4 2 10 2" xfId="38251"/>
    <cellStyle name="Salida 4 2 11" xfId="38252"/>
    <cellStyle name="Salida 4 2 11 2" xfId="38253"/>
    <cellStyle name="Salida 4 2 12" xfId="38254"/>
    <cellStyle name="Salida 4 2 12 2" xfId="38255"/>
    <cellStyle name="Salida 4 2 13" xfId="38256"/>
    <cellStyle name="Salida 4 2 13 2" xfId="38257"/>
    <cellStyle name="Salida 4 2 14" xfId="38258"/>
    <cellStyle name="Salida 4 2 14 2" xfId="38259"/>
    <cellStyle name="Salida 4 2 15" xfId="38260"/>
    <cellStyle name="Salida 4 2 16" xfId="38261"/>
    <cellStyle name="Salida 4 2 2" xfId="38262"/>
    <cellStyle name="Salida 4 2 2 10" xfId="38263"/>
    <cellStyle name="Salida 4 2 2 10 2" xfId="38264"/>
    <cellStyle name="Salida 4 2 2 11" xfId="38265"/>
    <cellStyle name="Salida 4 2 2 11 2" xfId="38266"/>
    <cellStyle name="Salida 4 2 2 12" xfId="38267"/>
    <cellStyle name="Salida 4 2 2 12 2" xfId="38268"/>
    <cellStyle name="Salida 4 2 2 13" xfId="38269"/>
    <cellStyle name="Salida 4 2 2 2" xfId="38270"/>
    <cellStyle name="Salida 4 2 2 2 10" xfId="38271"/>
    <cellStyle name="Salida 4 2 2 2 10 2" xfId="38272"/>
    <cellStyle name="Salida 4 2 2 2 11" xfId="38273"/>
    <cellStyle name="Salida 4 2 2 2 2" xfId="38274"/>
    <cellStyle name="Salida 4 2 2 2 2 2" xfId="38275"/>
    <cellStyle name="Salida 4 2 2 2 3" xfId="38276"/>
    <cellStyle name="Salida 4 2 2 2 3 2" xfId="38277"/>
    <cellStyle name="Salida 4 2 2 2 4" xfId="38278"/>
    <cellStyle name="Salida 4 2 2 2 4 2" xfId="38279"/>
    <cellStyle name="Salida 4 2 2 2 5" xfId="38280"/>
    <cellStyle name="Salida 4 2 2 2 5 2" xfId="38281"/>
    <cellStyle name="Salida 4 2 2 2 6" xfId="38282"/>
    <cellStyle name="Salida 4 2 2 2 6 2" xfId="38283"/>
    <cellStyle name="Salida 4 2 2 2 7" xfId="38284"/>
    <cellStyle name="Salida 4 2 2 2 7 2" xfId="38285"/>
    <cellStyle name="Salida 4 2 2 2 8" xfId="38286"/>
    <cellStyle name="Salida 4 2 2 2 8 2" xfId="38287"/>
    <cellStyle name="Salida 4 2 2 2 9" xfId="38288"/>
    <cellStyle name="Salida 4 2 2 2 9 2" xfId="38289"/>
    <cellStyle name="Salida 4 2 2 3" xfId="38290"/>
    <cellStyle name="Salida 4 2 2 3 10" xfId="38291"/>
    <cellStyle name="Salida 4 2 2 3 10 2" xfId="38292"/>
    <cellStyle name="Salida 4 2 2 3 11" xfId="38293"/>
    <cellStyle name="Salida 4 2 2 3 2" xfId="38294"/>
    <cellStyle name="Salida 4 2 2 3 2 2" xfId="38295"/>
    <cellStyle name="Salida 4 2 2 3 3" xfId="38296"/>
    <cellStyle name="Salida 4 2 2 3 3 2" xfId="38297"/>
    <cellStyle name="Salida 4 2 2 3 4" xfId="38298"/>
    <cellStyle name="Salida 4 2 2 3 4 2" xfId="38299"/>
    <cellStyle name="Salida 4 2 2 3 5" xfId="38300"/>
    <cellStyle name="Salida 4 2 2 3 5 2" xfId="38301"/>
    <cellStyle name="Salida 4 2 2 3 6" xfId="38302"/>
    <cellStyle name="Salida 4 2 2 3 6 2" xfId="38303"/>
    <cellStyle name="Salida 4 2 2 3 7" xfId="38304"/>
    <cellStyle name="Salida 4 2 2 3 7 2" xfId="38305"/>
    <cellStyle name="Salida 4 2 2 3 8" xfId="38306"/>
    <cellStyle name="Salida 4 2 2 3 8 2" xfId="38307"/>
    <cellStyle name="Salida 4 2 2 3 9" xfId="38308"/>
    <cellStyle name="Salida 4 2 2 3 9 2" xfId="38309"/>
    <cellStyle name="Salida 4 2 2 4" xfId="38310"/>
    <cellStyle name="Salida 4 2 2 4 2" xfId="38311"/>
    <cellStyle name="Salida 4 2 2 5" xfId="38312"/>
    <cellStyle name="Salida 4 2 2 5 2" xfId="38313"/>
    <cellStyle name="Salida 4 2 2 6" xfId="38314"/>
    <cellStyle name="Salida 4 2 2 6 2" xfId="38315"/>
    <cellStyle name="Salida 4 2 2 7" xfId="38316"/>
    <cellStyle name="Salida 4 2 2 7 2" xfId="38317"/>
    <cellStyle name="Salida 4 2 2 8" xfId="38318"/>
    <cellStyle name="Salida 4 2 2 8 2" xfId="38319"/>
    <cellStyle name="Salida 4 2 2 9" xfId="38320"/>
    <cellStyle name="Salida 4 2 2 9 2" xfId="38321"/>
    <cellStyle name="Salida 4 2 3" xfId="38322"/>
    <cellStyle name="Salida 4 2 3 10" xfId="38323"/>
    <cellStyle name="Salida 4 2 3 10 2" xfId="38324"/>
    <cellStyle name="Salida 4 2 3 11" xfId="38325"/>
    <cellStyle name="Salida 4 2 3 11 2" xfId="38326"/>
    <cellStyle name="Salida 4 2 3 12" xfId="38327"/>
    <cellStyle name="Salida 4 2 3 12 2" xfId="38328"/>
    <cellStyle name="Salida 4 2 3 13" xfId="38329"/>
    <cellStyle name="Salida 4 2 3 2" xfId="38330"/>
    <cellStyle name="Salida 4 2 3 2 10" xfId="38331"/>
    <cellStyle name="Salida 4 2 3 2 10 2" xfId="38332"/>
    <cellStyle name="Salida 4 2 3 2 11" xfId="38333"/>
    <cellStyle name="Salida 4 2 3 2 2" xfId="38334"/>
    <cellStyle name="Salida 4 2 3 2 2 2" xfId="38335"/>
    <cellStyle name="Salida 4 2 3 2 3" xfId="38336"/>
    <cellStyle name="Salida 4 2 3 2 3 2" xfId="38337"/>
    <cellStyle name="Salida 4 2 3 2 4" xfId="38338"/>
    <cellStyle name="Salida 4 2 3 2 4 2" xfId="38339"/>
    <cellStyle name="Salida 4 2 3 2 5" xfId="38340"/>
    <cellStyle name="Salida 4 2 3 2 5 2" xfId="38341"/>
    <cellStyle name="Salida 4 2 3 2 6" xfId="38342"/>
    <cellStyle name="Salida 4 2 3 2 6 2" xfId="38343"/>
    <cellStyle name="Salida 4 2 3 2 7" xfId="38344"/>
    <cellStyle name="Salida 4 2 3 2 7 2" xfId="38345"/>
    <cellStyle name="Salida 4 2 3 2 8" xfId="38346"/>
    <cellStyle name="Salida 4 2 3 2 8 2" xfId="38347"/>
    <cellStyle name="Salida 4 2 3 2 9" xfId="38348"/>
    <cellStyle name="Salida 4 2 3 2 9 2" xfId="38349"/>
    <cellStyle name="Salida 4 2 3 3" xfId="38350"/>
    <cellStyle name="Salida 4 2 3 3 10" xfId="38351"/>
    <cellStyle name="Salida 4 2 3 3 10 2" xfId="38352"/>
    <cellStyle name="Salida 4 2 3 3 11" xfId="38353"/>
    <cellStyle name="Salida 4 2 3 3 2" xfId="38354"/>
    <cellStyle name="Salida 4 2 3 3 2 2" xfId="38355"/>
    <cellStyle name="Salida 4 2 3 3 3" xfId="38356"/>
    <cellStyle name="Salida 4 2 3 3 3 2" xfId="38357"/>
    <cellStyle name="Salida 4 2 3 3 4" xfId="38358"/>
    <cellStyle name="Salida 4 2 3 3 4 2" xfId="38359"/>
    <cellStyle name="Salida 4 2 3 3 5" xfId="38360"/>
    <cellStyle name="Salida 4 2 3 3 5 2" xfId="38361"/>
    <cellStyle name="Salida 4 2 3 3 6" xfId="38362"/>
    <cellStyle name="Salida 4 2 3 3 6 2" xfId="38363"/>
    <cellStyle name="Salida 4 2 3 3 7" xfId="38364"/>
    <cellStyle name="Salida 4 2 3 3 7 2" xfId="38365"/>
    <cellStyle name="Salida 4 2 3 3 8" xfId="38366"/>
    <cellStyle name="Salida 4 2 3 3 8 2" xfId="38367"/>
    <cellStyle name="Salida 4 2 3 3 9" xfId="38368"/>
    <cellStyle name="Salida 4 2 3 3 9 2" xfId="38369"/>
    <cellStyle name="Salida 4 2 3 4" xfId="38370"/>
    <cellStyle name="Salida 4 2 3 4 2" xfId="38371"/>
    <cellStyle name="Salida 4 2 3 5" xfId="38372"/>
    <cellStyle name="Salida 4 2 3 5 2" xfId="38373"/>
    <cellStyle name="Salida 4 2 3 6" xfId="38374"/>
    <cellStyle name="Salida 4 2 3 6 2" xfId="38375"/>
    <cellStyle name="Salida 4 2 3 7" xfId="38376"/>
    <cellStyle name="Salida 4 2 3 7 2" xfId="38377"/>
    <cellStyle name="Salida 4 2 3 8" xfId="38378"/>
    <cellStyle name="Salida 4 2 3 8 2" xfId="38379"/>
    <cellStyle name="Salida 4 2 3 9" xfId="38380"/>
    <cellStyle name="Salida 4 2 3 9 2" xfId="38381"/>
    <cellStyle name="Salida 4 2 4" xfId="38382"/>
    <cellStyle name="Salida 4 2 4 10" xfId="38383"/>
    <cellStyle name="Salida 4 2 4 10 2" xfId="38384"/>
    <cellStyle name="Salida 4 2 4 11" xfId="38385"/>
    <cellStyle name="Salida 4 2 4 2" xfId="38386"/>
    <cellStyle name="Salida 4 2 4 2 2" xfId="38387"/>
    <cellStyle name="Salida 4 2 4 3" xfId="38388"/>
    <cellStyle name="Salida 4 2 4 3 2" xfId="38389"/>
    <cellStyle name="Salida 4 2 4 4" xfId="38390"/>
    <cellStyle name="Salida 4 2 4 4 2" xfId="38391"/>
    <cellStyle name="Salida 4 2 4 5" xfId="38392"/>
    <cellStyle name="Salida 4 2 4 5 2" xfId="38393"/>
    <cellStyle name="Salida 4 2 4 6" xfId="38394"/>
    <cellStyle name="Salida 4 2 4 6 2" xfId="38395"/>
    <cellStyle name="Salida 4 2 4 7" xfId="38396"/>
    <cellStyle name="Salida 4 2 4 7 2" xfId="38397"/>
    <cellStyle name="Salida 4 2 4 8" xfId="38398"/>
    <cellStyle name="Salida 4 2 4 8 2" xfId="38399"/>
    <cellStyle name="Salida 4 2 4 9" xfId="38400"/>
    <cellStyle name="Salida 4 2 4 9 2" xfId="38401"/>
    <cellStyle name="Salida 4 2 5" xfId="38402"/>
    <cellStyle name="Salida 4 2 5 10" xfId="38403"/>
    <cellStyle name="Salida 4 2 5 10 2" xfId="38404"/>
    <cellStyle name="Salida 4 2 5 11" xfId="38405"/>
    <cellStyle name="Salida 4 2 5 2" xfId="38406"/>
    <cellStyle name="Salida 4 2 5 2 2" xfId="38407"/>
    <cellStyle name="Salida 4 2 5 3" xfId="38408"/>
    <cellStyle name="Salida 4 2 5 3 2" xfId="38409"/>
    <cellStyle name="Salida 4 2 5 4" xfId="38410"/>
    <cellStyle name="Salida 4 2 5 4 2" xfId="38411"/>
    <cellStyle name="Salida 4 2 5 5" xfId="38412"/>
    <cellStyle name="Salida 4 2 5 5 2" xfId="38413"/>
    <cellStyle name="Salida 4 2 5 6" xfId="38414"/>
    <cellStyle name="Salida 4 2 5 6 2" xfId="38415"/>
    <cellStyle name="Salida 4 2 5 7" xfId="38416"/>
    <cellStyle name="Salida 4 2 5 7 2" xfId="38417"/>
    <cellStyle name="Salida 4 2 5 8" xfId="38418"/>
    <cellStyle name="Salida 4 2 5 8 2" xfId="38419"/>
    <cellStyle name="Salida 4 2 5 9" xfId="38420"/>
    <cellStyle name="Salida 4 2 5 9 2" xfId="38421"/>
    <cellStyle name="Salida 4 2 6" xfId="38422"/>
    <cellStyle name="Salida 4 2 6 2" xfId="38423"/>
    <cellStyle name="Salida 4 2 7" xfId="38424"/>
    <cellStyle name="Salida 4 2 7 2" xfId="38425"/>
    <cellStyle name="Salida 4 2 8" xfId="38426"/>
    <cellStyle name="Salida 4 2 8 2" xfId="38427"/>
    <cellStyle name="Salida 4 2 9" xfId="38428"/>
    <cellStyle name="Salida 4 2 9 2" xfId="38429"/>
    <cellStyle name="Salida 4 3" xfId="38430"/>
    <cellStyle name="Salida 4 3 10" xfId="38431"/>
    <cellStyle name="Salida 4 3 10 2" xfId="38432"/>
    <cellStyle name="Salida 4 3 11" xfId="38433"/>
    <cellStyle name="Salida 4 3 11 2" xfId="38434"/>
    <cellStyle name="Salida 4 3 12" xfId="38435"/>
    <cellStyle name="Salida 4 3 12 2" xfId="38436"/>
    <cellStyle name="Salida 4 3 13" xfId="38437"/>
    <cellStyle name="Salida 4 3 2" xfId="38438"/>
    <cellStyle name="Salida 4 3 2 10" xfId="38439"/>
    <cellStyle name="Salida 4 3 2 10 2" xfId="38440"/>
    <cellStyle name="Salida 4 3 2 11" xfId="38441"/>
    <cellStyle name="Salida 4 3 2 2" xfId="38442"/>
    <cellStyle name="Salida 4 3 2 2 2" xfId="38443"/>
    <cellStyle name="Salida 4 3 2 3" xfId="38444"/>
    <cellStyle name="Salida 4 3 2 3 2" xfId="38445"/>
    <cellStyle name="Salida 4 3 2 4" xfId="38446"/>
    <cellStyle name="Salida 4 3 2 4 2" xfId="38447"/>
    <cellStyle name="Salida 4 3 2 5" xfId="38448"/>
    <cellStyle name="Salida 4 3 2 5 2" xfId="38449"/>
    <cellStyle name="Salida 4 3 2 6" xfId="38450"/>
    <cellStyle name="Salida 4 3 2 6 2" xfId="38451"/>
    <cellStyle name="Salida 4 3 2 7" xfId="38452"/>
    <cellStyle name="Salida 4 3 2 7 2" xfId="38453"/>
    <cellStyle name="Salida 4 3 2 8" xfId="38454"/>
    <cellStyle name="Salida 4 3 2 8 2" xfId="38455"/>
    <cellStyle name="Salida 4 3 2 9" xfId="38456"/>
    <cellStyle name="Salida 4 3 2 9 2" xfId="38457"/>
    <cellStyle name="Salida 4 3 3" xfId="38458"/>
    <cellStyle name="Salida 4 3 3 10" xfId="38459"/>
    <cellStyle name="Salida 4 3 3 10 2" xfId="38460"/>
    <cellStyle name="Salida 4 3 3 11" xfId="38461"/>
    <cellStyle name="Salida 4 3 3 2" xfId="38462"/>
    <cellStyle name="Salida 4 3 3 2 2" xfId="38463"/>
    <cellStyle name="Salida 4 3 3 3" xfId="38464"/>
    <cellStyle name="Salida 4 3 3 3 2" xfId="38465"/>
    <cellStyle name="Salida 4 3 3 4" xfId="38466"/>
    <cellStyle name="Salida 4 3 3 4 2" xfId="38467"/>
    <cellStyle name="Salida 4 3 3 5" xfId="38468"/>
    <cellStyle name="Salida 4 3 3 5 2" xfId="38469"/>
    <cellStyle name="Salida 4 3 3 6" xfId="38470"/>
    <cellStyle name="Salida 4 3 3 6 2" xfId="38471"/>
    <cellStyle name="Salida 4 3 3 7" xfId="38472"/>
    <cellStyle name="Salida 4 3 3 7 2" xfId="38473"/>
    <cellStyle name="Salida 4 3 3 8" xfId="38474"/>
    <cellStyle name="Salida 4 3 3 8 2" xfId="38475"/>
    <cellStyle name="Salida 4 3 3 9" xfId="38476"/>
    <cellStyle name="Salida 4 3 3 9 2" xfId="38477"/>
    <cellStyle name="Salida 4 3 4" xfId="38478"/>
    <cellStyle name="Salida 4 3 4 2" xfId="38479"/>
    <cellStyle name="Salida 4 3 5" xfId="38480"/>
    <cellStyle name="Salida 4 3 5 2" xfId="38481"/>
    <cellStyle name="Salida 4 3 6" xfId="38482"/>
    <cellStyle name="Salida 4 3 6 2" xfId="38483"/>
    <cellStyle name="Salida 4 3 7" xfId="38484"/>
    <cellStyle name="Salida 4 3 7 2" xfId="38485"/>
    <cellStyle name="Salida 4 3 8" xfId="38486"/>
    <cellStyle name="Salida 4 3 8 2" xfId="38487"/>
    <cellStyle name="Salida 4 3 9" xfId="38488"/>
    <cellStyle name="Salida 4 3 9 2" xfId="38489"/>
    <cellStyle name="Salida 4 4" xfId="38490"/>
    <cellStyle name="Salida 4 4 10" xfId="38491"/>
    <cellStyle name="Salida 4 4 10 2" xfId="38492"/>
    <cellStyle name="Salida 4 4 11" xfId="38493"/>
    <cellStyle name="Salida 4 4 11 2" xfId="38494"/>
    <cellStyle name="Salida 4 4 12" xfId="38495"/>
    <cellStyle name="Salida 4 4 12 2" xfId="38496"/>
    <cellStyle name="Salida 4 4 13" xfId="38497"/>
    <cellStyle name="Salida 4 4 2" xfId="38498"/>
    <cellStyle name="Salida 4 4 2 10" xfId="38499"/>
    <cellStyle name="Salida 4 4 2 10 2" xfId="38500"/>
    <cellStyle name="Salida 4 4 2 11" xfId="38501"/>
    <cellStyle name="Salida 4 4 2 2" xfId="38502"/>
    <cellStyle name="Salida 4 4 2 2 2" xfId="38503"/>
    <cellStyle name="Salida 4 4 2 3" xfId="38504"/>
    <cellStyle name="Salida 4 4 2 3 2" xfId="38505"/>
    <cellStyle name="Salida 4 4 2 4" xfId="38506"/>
    <cellStyle name="Salida 4 4 2 4 2" xfId="38507"/>
    <cellStyle name="Salida 4 4 2 5" xfId="38508"/>
    <cellStyle name="Salida 4 4 2 5 2" xfId="38509"/>
    <cellStyle name="Salida 4 4 2 6" xfId="38510"/>
    <cellStyle name="Salida 4 4 2 6 2" xfId="38511"/>
    <cellStyle name="Salida 4 4 2 7" xfId="38512"/>
    <cellStyle name="Salida 4 4 2 7 2" xfId="38513"/>
    <cellStyle name="Salida 4 4 2 8" xfId="38514"/>
    <cellStyle name="Salida 4 4 2 8 2" xfId="38515"/>
    <cellStyle name="Salida 4 4 2 9" xfId="38516"/>
    <cellStyle name="Salida 4 4 2 9 2" xfId="38517"/>
    <cellStyle name="Salida 4 4 3" xfId="38518"/>
    <cellStyle name="Salida 4 4 3 10" xfId="38519"/>
    <cellStyle name="Salida 4 4 3 10 2" xfId="38520"/>
    <cellStyle name="Salida 4 4 3 11" xfId="38521"/>
    <cellStyle name="Salida 4 4 3 2" xfId="38522"/>
    <cellStyle name="Salida 4 4 3 2 2" xfId="38523"/>
    <cellStyle name="Salida 4 4 3 3" xfId="38524"/>
    <cellStyle name="Salida 4 4 3 3 2" xfId="38525"/>
    <cellStyle name="Salida 4 4 3 4" xfId="38526"/>
    <cellStyle name="Salida 4 4 3 4 2" xfId="38527"/>
    <cellStyle name="Salida 4 4 3 5" xfId="38528"/>
    <cellStyle name="Salida 4 4 3 5 2" xfId="38529"/>
    <cellStyle name="Salida 4 4 3 6" xfId="38530"/>
    <cellStyle name="Salida 4 4 3 6 2" xfId="38531"/>
    <cellStyle name="Salida 4 4 3 7" xfId="38532"/>
    <cellStyle name="Salida 4 4 3 7 2" xfId="38533"/>
    <cellStyle name="Salida 4 4 3 8" xfId="38534"/>
    <cellStyle name="Salida 4 4 3 8 2" xfId="38535"/>
    <cellStyle name="Salida 4 4 3 9" xfId="38536"/>
    <cellStyle name="Salida 4 4 3 9 2" xfId="38537"/>
    <cellStyle name="Salida 4 4 4" xfId="38538"/>
    <cellStyle name="Salida 4 4 4 2" xfId="38539"/>
    <cellStyle name="Salida 4 4 5" xfId="38540"/>
    <cellStyle name="Salida 4 4 5 2" xfId="38541"/>
    <cellStyle name="Salida 4 4 6" xfId="38542"/>
    <cellStyle name="Salida 4 4 6 2" xfId="38543"/>
    <cellStyle name="Salida 4 4 7" xfId="38544"/>
    <cellStyle name="Salida 4 4 7 2" xfId="38545"/>
    <cellStyle name="Salida 4 4 8" xfId="38546"/>
    <cellStyle name="Salida 4 4 8 2" xfId="38547"/>
    <cellStyle name="Salida 4 4 9" xfId="38548"/>
    <cellStyle name="Salida 4 4 9 2" xfId="38549"/>
    <cellStyle name="Salida 4 5" xfId="38550"/>
    <cellStyle name="Salida 4 5 10" xfId="38551"/>
    <cellStyle name="Salida 4 5 10 2" xfId="38552"/>
    <cellStyle name="Salida 4 5 11" xfId="38553"/>
    <cellStyle name="Salida 4 5 2" xfId="38554"/>
    <cellStyle name="Salida 4 5 2 2" xfId="38555"/>
    <cellStyle name="Salida 4 5 3" xfId="38556"/>
    <cellStyle name="Salida 4 5 3 2" xfId="38557"/>
    <cellStyle name="Salida 4 5 4" xfId="38558"/>
    <cellStyle name="Salida 4 5 4 2" xfId="38559"/>
    <cellStyle name="Salida 4 5 5" xfId="38560"/>
    <cellStyle name="Salida 4 5 5 2" xfId="38561"/>
    <cellStyle name="Salida 4 5 6" xfId="38562"/>
    <cellStyle name="Salida 4 5 6 2" xfId="38563"/>
    <cellStyle name="Salida 4 5 7" xfId="38564"/>
    <cellStyle name="Salida 4 5 7 2" xfId="38565"/>
    <cellStyle name="Salida 4 5 8" xfId="38566"/>
    <cellStyle name="Salida 4 5 8 2" xfId="38567"/>
    <cellStyle name="Salida 4 5 9" xfId="38568"/>
    <cellStyle name="Salida 4 5 9 2" xfId="38569"/>
    <cellStyle name="Salida 4 6" xfId="38570"/>
    <cellStyle name="Salida 4 6 10" xfId="38571"/>
    <cellStyle name="Salida 4 6 10 2" xfId="38572"/>
    <cellStyle name="Salida 4 6 11" xfId="38573"/>
    <cellStyle name="Salida 4 6 2" xfId="38574"/>
    <cellStyle name="Salida 4 6 2 2" xfId="38575"/>
    <cellStyle name="Salida 4 6 3" xfId="38576"/>
    <cellStyle name="Salida 4 6 3 2" xfId="38577"/>
    <cellStyle name="Salida 4 6 4" xfId="38578"/>
    <cellStyle name="Salida 4 6 4 2" xfId="38579"/>
    <cellStyle name="Salida 4 6 5" xfId="38580"/>
    <cellStyle name="Salida 4 6 5 2" xfId="38581"/>
    <cellStyle name="Salida 4 6 6" xfId="38582"/>
    <cellStyle name="Salida 4 6 6 2" xfId="38583"/>
    <cellStyle name="Salida 4 6 7" xfId="38584"/>
    <cellStyle name="Salida 4 6 7 2" xfId="38585"/>
    <cellStyle name="Salida 4 6 8" xfId="38586"/>
    <cellStyle name="Salida 4 6 8 2" xfId="38587"/>
    <cellStyle name="Salida 4 6 9" xfId="38588"/>
    <cellStyle name="Salida 4 6 9 2" xfId="38589"/>
    <cellStyle name="Salida 4 7" xfId="38590"/>
    <cellStyle name="Salida 4 7 2" xfId="38591"/>
    <cellStyle name="Salida 4 8" xfId="38592"/>
    <cellStyle name="Salida 4 8 2" xfId="38593"/>
    <cellStyle name="Salida 4 9" xfId="38594"/>
    <cellStyle name="Salida 4 9 2" xfId="38595"/>
    <cellStyle name="Salida 5" xfId="38596"/>
    <cellStyle name="Salida 5 10" xfId="38597"/>
    <cellStyle name="Salida 5 10 2" xfId="38598"/>
    <cellStyle name="Salida 5 11" xfId="38599"/>
    <cellStyle name="Salida 5 11 2" xfId="38600"/>
    <cellStyle name="Salida 5 12" xfId="38601"/>
    <cellStyle name="Salida 5 12 2" xfId="38602"/>
    <cellStyle name="Salida 5 13" xfId="38603"/>
    <cellStyle name="Salida 5 2" xfId="38604"/>
    <cellStyle name="Salida 5 2 10" xfId="38605"/>
    <cellStyle name="Salida 5 2 10 2" xfId="38606"/>
    <cellStyle name="Salida 5 2 11" xfId="38607"/>
    <cellStyle name="Salida 5 2 2" xfId="38608"/>
    <cellStyle name="Salida 5 2 2 2" xfId="38609"/>
    <cellStyle name="Salida 5 2 3" xfId="38610"/>
    <cellStyle name="Salida 5 2 3 2" xfId="38611"/>
    <cellStyle name="Salida 5 2 4" xfId="38612"/>
    <cellStyle name="Salida 5 2 4 2" xfId="38613"/>
    <cellStyle name="Salida 5 2 5" xfId="38614"/>
    <cellStyle name="Salida 5 2 5 2" xfId="38615"/>
    <cellStyle name="Salida 5 2 6" xfId="38616"/>
    <cellStyle name="Salida 5 2 6 2" xfId="38617"/>
    <cellStyle name="Salida 5 2 7" xfId="38618"/>
    <cellStyle name="Salida 5 2 7 2" xfId="38619"/>
    <cellStyle name="Salida 5 2 8" xfId="38620"/>
    <cellStyle name="Salida 5 2 8 2" xfId="38621"/>
    <cellStyle name="Salida 5 2 9" xfId="38622"/>
    <cellStyle name="Salida 5 2 9 2" xfId="38623"/>
    <cellStyle name="Salida 5 3" xfId="38624"/>
    <cellStyle name="Salida 5 3 10" xfId="38625"/>
    <cellStyle name="Salida 5 3 10 2" xfId="38626"/>
    <cellStyle name="Salida 5 3 11" xfId="38627"/>
    <cellStyle name="Salida 5 3 2" xfId="38628"/>
    <cellStyle name="Salida 5 3 2 2" xfId="38629"/>
    <cellStyle name="Salida 5 3 3" xfId="38630"/>
    <cellStyle name="Salida 5 3 3 2" xfId="38631"/>
    <cellStyle name="Salida 5 3 4" xfId="38632"/>
    <cellStyle name="Salida 5 3 4 2" xfId="38633"/>
    <cellStyle name="Salida 5 3 5" xfId="38634"/>
    <cellStyle name="Salida 5 3 5 2" xfId="38635"/>
    <cellStyle name="Salida 5 3 6" xfId="38636"/>
    <cellStyle name="Salida 5 3 6 2" xfId="38637"/>
    <cellStyle name="Salida 5 3 7" xfId="38638"/>
    <cellStyle name="Salida 5 3 7 2" xfId="38639"/>
    <cellStyle name="Salida 5 3 8" xfId="38640"/>
    <cellStyle name="Salida 5 3 8 2" xfId="38641"/>
    <cellStyle name="Salida 5 3 9" xfId="38642"/>
    <cellStyle name="Salida 5 3 9 2" xfId="38643"/>
    <cellStyle name="Salida 5 4" xfId="38644"/>
    <cellStyle name="Salida 5 4 2" xfId="38645"/>
    <cellStyle name="Salida 5 5" xfId="38646"/>
    <cellStyle name="Salida 5 5 2" xfId="38647"/>
    <cellStyle name="Salida 5 6" xfId="38648"/>
    <cellStyle name="Salida 5 6 2" xfId="38649"/>
    <cellStyle name="Salida 5 7" xfId="38650"/>
    <cellStyle name="Salida 5 7 2" xfId="38651"/>
    <cellStyle name="Salida 5 8" xfId="38652"/>
    <cellStyle name="Salida 5 8 2" xfId="38653"/>
    <cellStyle name="Salida 5 9" xfId="38654"/>
    <cellStyle name="Salida 5 9 2" xfId="38655"/>
    <cellStyle name="Salida 6" xfId="38656"/>
    <cellStyle name="Salida 6 10" xfId="38657"/>
    <cellStyle name="Salida 6 10 2" xfId="38658"/>
    <cellStyle name="Salida 6 11" xfId="38659"/>
    <cellStyle name="Salida 6 11 2" xfId="38660"/>
    <cellStyle name="Salida 6 12" xfId="38661"/>
    <cellStyle name="Salida 6 12 2" xfId="38662"/>
    <cellStyle name="Salida 6 13" xfId="38663"/>
    <cellStyle name="Salida 6 2" xfId="38664"/>
    <cellStyle name="Salida 6 2 10" xfId="38665"/>
    <cellStyle name="Salida 6 2 10 2" xfId="38666"/>
    <cellStyle name="Salida 6 2 11" xfId="38667"/>
    <cellStyle name="Salida 6 2 2" xfId="38668"/>
    <cellStyle name="Salida 6 2 2 2" xfId="38669"/>
    <cellStyle name="Salida 6 2 3" xfId="38670"/>
    <cellStyle name="Salida 6 2 3 2" xfId="38671"/>
    <cellStyle name="Salida 6 2 4" xfId="38672"/>
    <cellStyle name="Salida 6 2 4 2" xfId="38673"/>
    <cellStyle name="Salida 6 2 5" xfId="38674"/>
    <cellStyle name="Salida 6 2 5 2" xfId="38675"/>
    <cellStyle name="Salida 6 2 6" xfId="38676"/>
    <cellStyle name="Salida 6 2 6 2" xfId="38677"/>
    <cellStyle name="Salida 6 2 7" xfId="38678"/>
    <cellStyle name="Salida 6 2 7 2" xfId="38679"/>
    <cellStyle name="Salida 6 2 8" xfId="38680"/>
    <cellStyle name="Salida 6 2 8 2" xfId="38681"/>
    <cellStyle name="Salida 6 2 9" xfId="38682"/>
    <cellStyle name="Salida 6 2 9 2" xfId="38683"/>
    <cellStyle name="Salida 6 3" xfId="38684"/>
    <cellStyle name="Salida 6 3 10" xfId="38685"/>
    <cellStyle name="Salida 6 3 10 2" xfId="38686"/>
    <cellStyle name="Salida 6 3 11" xfId="38687"/>
    <cellStyle name="Salida 6 3 2" xfId="38688"/>
    <cellStyle name="Salida 6 3 2 2" xfId="38689"/>
    <cellStyle name="Salida 6 3 3" xfId="38690"/>
    <cellStyle name="Salida 6 3 3 2" xfId="38691"/>
    <cellStyle name="Salida 6 3 4" xfId="38692"/>
    <cellStyle name="Salida 6 3 4 2" xfId="38693"/>
    <cellStyle name="Salida 6 3 5" xfId="38694"/>
    <cellStyle name="Salida 6 3 5 2" xfId="38695"/>
    <cellStyle name="Salida 6 3 6" xfId="38696"/>
    <cellStyle name="Salida 6 3 6 2" xfId="38697"/>
    <cellStyle name="Salida 6 3 7" xfId="38698"/>
    <cellStyle name="Salida 6 3 7 2" xfId="38699"/>
    <cellStyle name="Salida 6 3 8" xfId="38700"/>
    <cellStyle name="Salida 6 3 8 2" xfId="38701"/>
    <cellStyle name="Salida 6 3 9" xfId="38702"/>
    <cellStyle name="Salida 6 3 9 2" xfId="38703"/>
    <cellStyle name="Salida 6 4" xfId="38704"/>
    <cellStyle name="Salida 6 4 2" xfId="38705"/>
    <cellStyle name="Salida 6 5" xfId="38706"/>
    <cellStyle name="Salida 6 5 2" xfId="38707"/>
    <cellStyle name="Salida 6 6" xfId="38708"/>
    <cellStyle name="Salida 6 6 2" xfId="38709"/>
    <cellStyle name="Salida 6 7" xfId="38710"/>
    <cellStyle name="Salida 6 7 2" xfId="38711"/>
    <cellStyle name="Salida 6 8" xfId="38712"/>
    <cellStyle name="Salida 6 8 2" xfId="38713"/>
    <cellStyle name="Salida 6 9" xfId="38714"/>
    <cellStyle name="Salida 6 9 2" xfId="38715"/>
    <cellStyle name="Salida 7" xfId="38716"/>
    <cellStyle name="Salida 7 10" xfId="38717"/>
    <cellStyle name="Salida 7 10 2" xfId="38718"/>
    <cellStyle name="Salida 7 11" xfId="38719"/>
    <cellStyle name="Salida 7 11 2" xfId="38720"/>
    <cellStyle name="Salida 7 12" xfId="38721"/>
    <cellStyle name="Salida 7 12 2" xfId="38722"/>
    <cellStyle name="Salida 7 13" xfId="38723"/>
    <cellStyle name="Salida 7 2" xfId="38724"/>
    <cellStyle name="Salida 7 2 10" xfId="38725"/>
    <cellStyle name="Salida 7 2 10 2" xfId="38726"/>
    <cellStyle name="Salida 7 2 11" xfId="38727"/>
    <cellStyle name="Salida 7 2 2" xfId="38728"/>
    <cellStyle name="Salida 7 2 2 2" xfId="38729"/>
    <cellStyle name="Salida 7 2 3" xfId="38730"/>
    <cellStyle name="Salida 7 2 3 2" xfId="38731"/>
    <cellStyle name="Salida 7 2 4" xfId="38732"/>
    <cellStyle name="Salida 7 2 4 2" xfId="38733"/>
    <cellStyle name="Salida 7 2 5" xfId="38734"/>
    <cellStyle name="Salida 7 2 5 2" xfId="38735"/>
    <cellStyle name="Salida 7 2 6" xfId="38736"/>
    <cellStyle name="Salida 7 2 6 2" xfId="38737"/>
    <cellStyle name="Salida 7 2 7" xfId="38738"/>
    <cellStyle name="Salida 7 2 7 2" xfId="38739"/>
    <cellStyle name="Salida 7 2 8" xfId="38740"/>
    <cellStyle name="Salida 7 2 8 2" xfId="38741"/>
    <cellStyle name="Salida 7 2 9" xfId="38742"/>
    <cellStyle name="Salida 7 2 9 2" xfId="38743"/>
    <cellStyle name="Salida 7 3" xfId="38744"/>
    <cellStyle name="Salida 7 3 10" xfId="38745"/>
    <cellStyle name="Salida 7 3 10 2" xfId="38746"/>
    <cellStyle name="Salida 7 3 11" xfId="38747"/>
    <cellStyle name="Salida 7 3 2" xfId="38748"/>
    <cellStyle name="Salida 7 3 2 2" xfId="38749"/>
    <cellStyle name="Salida 7 3 3" xfId="38750"/>
    <cellStyle name="Salida 7 3 3 2" xfId="38751"/>
    <cellStyle name="Salida 7 3 4" xfId="38752"/>
    <cellStyle name="Salida 7 3 4 2" xfId="38753"/>
    <cellStyle name="Salida 7 3 5" xfId="38754"/>
    <cellStyle name="Salida 7 3 5 2" xfId="38755"/>
    <cellStyle name="Salida 7 3 6" xfId="38756"/>
    <cellStyle name="Salida 7 3 6 2" xfId="38757"/>
    <cellStyle name="Salida 7 3 7" xfId="38758"/>
    <cellStyle name="Salida 7 3 7 2" xfId="38759"/>
    <cellStyle name="Salida 7 3 8" xfId="38760"/>
    <cellStyle name="Salida 7 3 8 2" xfId="38761"/>
    <cellStyle name="Salida 7 3 9" xfId="38762"/>
    <cellStyle name="Salida 7 3 9 2" xfId="38763"/>
    <cellStyle name="Salida 7 4" xfId="38764"/>
    <cellStyle name="Salida 7 4 2" xfId="38765"/>
    <cellStyle name="Salida 7 5" xfId="38766"/>
    <cellStyle name="Salida 7 5 2" xfId="38767"/>
    <cellStyle name="Salida 7 6" xfId="38768"/>
    <cellStyle name="Salida 7 6 2" xfId="38769"/>
    <cellStyle name="Salida 7 7" xfId="38770"/>
    <cellStyle name="Salida 7 7 2" xfId="38771"/>
    <cellStyle name="Salida 7 8" xfId="38772"/>
    <cellStyle name="Salida 7 8 2" xfId="38773"/>
    <cellStyle name="Salida 7 9" xfId="38774"/>
    <cellStyle name="Salida 7 9 2" xfId="38775"/>
    <cellStyle name="Salida 8" xfId="38776"/>
    <cellStyle name="Salida 9" xfId="42088"/>
    <cellStyle name="Texto de advertencia 2" xfId="38777"/>
    <cellStyle name="Texto de advertencia 2 2" xfId="38778"/>
    <cellStyle name="Texto de advertencia 2 3" xfId="38779"/>
    <cellStyle name="Texto de advertencia 2 4" xfId="38780"/>
    <cellStyle name="Texto de advertencia 3" xfId="38781"/>
    <cellStyle name="Texto de advertencia 4" xfId="38782"/>
    <cellStyle name="Texto de advertencia 5" xfId="38783"/>
    <cellStyle name="Texto de advertencia 6" xfId="38784"/>
    <cellStyle name="Texto de advertencia 7" xfId="38785"/>
    <cellStyle name="Texto de advertencia 8" xfId="42089"/>
    <cellStyle name="Texto explicativo 2" xfId="38786"/>
    <cellStyle name="Texto explicativo 2 2" xfId="38787"/>
    <cellStyle name="Texto explicativo 2 3" xfId="38788"/>
    <cellStyle name="Texto explicativo 2 4" xfId="38789"/>
    <cellStyle name="Texto explicativo 3" xfId="38790"/>
    <cellStyle name="Texto explicativo 4" xfId="38791"/>
    <cellStyle name="Texto explicativo 5" xfId="38792"/>
    <cellStyle name="Texto explicativo 6" xfId="38793"/>
    <cellStyle name="Texto explicativo 7" xfId="38794"/>
    <cellStyle name="Texto explicativo 8" xfId="42090"/>
    <cellStyle name="Título 1 2" xfId="38795"/>
    <cellStyle name="Título 1 2 2" xfId="38796"/>
    <cellStyle name="Título 1 2 3" xfId="38797"/>
    <cellStyle name="Título 1 2 4" xfId="38798"/>
    <cellStyle name="Título 1 3" xfId="38799"/>
    <cellStyle name="Título 1 4" xfId="38800"/>
    <cellStyle name="Título 1 5" xfId="38801"/>
    <cellStyle name="Título 1 6" xfId="38802"/>
    <cellStyle name="Título 1 7" xfId="38803"/>
    <cellStyle name="Título 1 8" xfId="42091"/>
    <cellStyle name="Título 10" xfId="42092"/>
    <cellStyle name="Título 2 2" xfId="38804"/>
    <cellStyle name="Título 2 2 2" xfId="38805"/>
    <cellStyle name="Título 2 2 3" xfId="38806"/>
    <cellStyle name="Título 2 2 4" xfId="38807"/>
    <cellStyle name="Título 2 3" xfId="38808"/>
    <cellStyle name="Título 2 4" xfId="38809"/>
    <cellStyle name="Título 2 5" xfId="38810"/>
    <cellStyle name="Título 2 6" xfId="38811"/>
    <cellStyle name="Título 2 7" xfId="38812"/>
    <cellStyle name="Título 2 8" xfId="42093"/>
    <cellStyle name="Título 3 2" xfId="38813"/>
    <cellStyle name="Título 3 2 10" xfId="38814"/>
    <cellStyle name="Título 3 2 10 2" xfId="38815"/>
    <cellStyle name="Título 3 2 11" xfId="38816"/>
    <cellStyle name="Título 3 2 11 2" xfId="38817"/>
    <cellStyle name="Título 3 2 12" xfId="38818"/>
    <cellStyle name="Título 3 2 12 2" xfId="38819"/>
    <cellStyle name="Título 3 2 13" xfId="38820"/>
    <cellStyle name="Título 3 2 13 2" xfId="38821"/>
    <cellStyle name="Título 3 2 14" xfId="38822"/>
    <cellStyle name="Título 3 2 14 2" xfId="38823"/>
    <cellStyle name="Título 3 2 15" xfId="38824"/>
    <cellStyle name="Título 3 2 15 2" xfId="38825"/>
    <cellStyle name="Título 3 2 16" xfId="38826"/>
    <cellStyle name="Título 3 2 17" xfId="38827"/>
    <cellStyle name="Título 3 2 18" xfId="38828"/>
    <cellStyle name="Título 3 2 2" xfId="38829"/>
    <cellStyle name="Título 3 2 2 10" xfId="38830"/>
    <cellStyle name="Título 3 2 2 10 2" xfId="38831"/>
    <cellStyle name="Título 3 2 2 11" xfId="38832"/>
    <cellStyle name="Título 3 2 2 11 2" xfId="38833"/>
    <cellStyle name="Título 3 2 2 12" xfId="38834"/>
    <cellStyle name="Título 3 2 2 12 2" xfId="38835"/>
    <cellStyle name="Título 3 2 2 13" xfId="38836"/>
    <cellStyle name="Título 3 2 2 14" xfId="38837"/>
    <cellStyle name="Título 3 2 2 15" xfId="38838"/>
    <cellStyle name="Título 3 2 2 2" xfId="38839"/>
    <cellStyle name="Título 3 2 2 2 2" xfId="38840"/>
    <cellStyle name="Título 3 2 2 2 2 2" xfId="38841"/>
    <cellStyle name="Título 3 2 2 2 2 2 2" xfId="38842"/>
    <cellStyle name="Título 3 2 2 2 2 3" xfId="38843"/>
    <cellStyle name="Título 3 2 2 2 3" xfId="38844"/>
    <cellStyle name="Título 3 2 2 2 3 2" xfId="38845"/>
    <cellStyle name="Título 3 2 2 2 4" xfId="38846"/>
    <cellStyle name="Título 3 2 2 3" xfId="38847"/>
    <cellStyle name="Título 3 2 2 3 2" xfId="38848"/>
    <cellStyle name="Título 3 2 2 4" xfId="38849"/>
    <cellStyle name="Título 3 2 2 4 2" xfId="38850"/>
    <cellStyle name="Título 3 2 2 5" xfId="38851"/>
    <cellStyle name="Título 3 2 2 5 2" xfId="38852"/>
    <cellStyle name="Título 3 2 2 6" xfId="38853"/>
    <cellStyle name="Título 3 2 2 6 2" xfId="38854"/>
    <cellStyle name="Título 3 2 2 7" xfId="38855"/>
    <cellStyle name="Título 3 2 2 7 2" xfId="38856"/>
    <cellStyle name="Título 3 2 2 8" xfId="38857"/>
    <cellStyle name="Título 3 2 2 8 2" xfId="38858"/>
    <cellStyle name="Título 3 2 2 9" xfId="38859"/>
    <cellStyle name="Título 3 2 2 9 2" xfId="38860"/>
    <cellStyle name="Título 3 2 3" xfId="38861"/>
    <cellStyle name="Título 3 2 3 10" xfId="38862"/>
    <cellStyle name="Título 3 2 3 10 2" xfId="38863"/>
    <cellStyle name="Título 3 2 3 11" xfId="38864"/>
    <cellStyle name="Título 3 2 3 11 2" xfId="38865"/>
    <cellStyle name="Título 3 2 3 12" xfId="38866"/>
    <cellStyle name="Título 3 2 3 13" xfId="38867"/>
    <cellStyle name="Título 3 2 3 14" xfId="38868"/>
    <cellStyle name="Título 3 2 3 2" xfId="38869"/>
    <cellStyle name="Título 3 2 3 2 2" xfId="38870"/>
    <cellStyle name="Título 3 2 3 2 2 2" xfId="38871"/>
    <cellStyle name="Título 3 2 3 2 2 2 2" xfId="38872"/>
    <cellStyle name="Título 3 2 3 2 2 3" xfId="38873"/>
    <cellStyle name="Título 3 2 3 2 3" xfId="38874"/>
    <cellStyle name="Título 3 2 3 2 3 2" xfId="38875"/>
    <cellStyle name="Título 3 2 3 2 4" xfId="38876"/>
    <cellStyle name="Título 3 2 3 3" xfId="38877"/>
    <cellStyle name="Título 3 2 3 3 2" xfId="38878"/>
    <cellStyle name="Título 3 2 3 4" xfId="38879"/>
    <cellStyle name="Título 3 2 3 4 2" xfId="38880"/>
    <cellStyle name="Título 3 2 3 5" xfId="38881"/>
    <cellStyle name="Título 3 2 3 5 2" xfId="38882"/>
    <cellStyle name="Título 3 2 3 6" xfId="38883"/>
    <cellStyle name="Título 3 2 3 6 2" xfId="38884"/>
    <cellStyle name="Título 3 2 3 7" xfId="38885"/>
    <cellStyle name="Título 3 2 3 7 2" xfId="38886"/>
    <cellStyle name="Título 3 2 3 8" xfId="38887"/>
    <cellStyle name="Título 3 2 3 8 2" xfId="38888"/>
    <cellStyle name="Título 3 2 3 9" xfId="38889"/>
    <cellStyle name="Título 3 2 3 9 2" xfId="38890"/>
    <cellStyle name="Título 3 2 4" xfId="38891"/>
    <cellStyle name="Título 3 2 4 2" xfId="38892"/>
    <cellStyle name="Título 3 2 4 2 2" xfId="38893"/>
    <cellStyle name="Título 3 2 4 2 2 2" xfId="38894"/>
    <cellStyle name="Título 3 2 4 2 3" xfId="38895"/>
    <cellStyle name="Título 3 2 4 3" xfId="38896"/>
    <cellStyle name="Título 3 2 4 3 2" xfId="38897"/>
    <cellStyle name="Título 3 2 4 4" xfId="38898"/>
    <cellStyle name="Título 3 2 5" xfId="38899"/>
    <cellStyle name="Título 3 2 5 2" xfId="38900"/>
    <cellStyle name="Título 3 2 5 2 2" xfId="38901"/>
    <cellStyle name="Título 3 2 5 2 2 2" xfId="38902"/>
    <cellStyle name="Título 3 2 5 2 3" xfId="38903"/>
    <cellStyle name="Título 3 2 5 3" xfId="38904"/>
    <cellStyle name="Título 3 2 5 3 2" xfId="38905"/>
    <cellStyle name="Título 3 2 5 4" xfId="38906"/>
    <cellStyle name="Título 3 2 6" xfId="38907"/>
    <cellStyle name="Título 3 2 6 2" xfId="38908"/>
    <cellStyle name="Título 3 2 7" xfId="38909"/>
    <cellStyle name="Título 3 2 7 2" xfId="38910"/>
    <cellStyle name="Título 3 2 8" xfId="38911"/>
    <cellStyle name="Título 3 2 8 2" xfId="38912"/>
    <cellStyle name="Título 3 2 9" xfId="38913"/>
    <cellStyle name="Título 3 2 9 2" xfId="38914"/>
    <cellStyle name="Título 3 3" xfId="38915"/>
    <cellStyle name="Título 3 3 10" xfId="38916"/>
    <cellStyle name="Título 3 3 10 2" xfId="38917"/>
    <cellStyle name="Título 3 3 11" xfId="38918"/>
    <cellStyle name="Título 3 3 11 2" xfId="38919"/>
    <cellStyle name="Título 3 3 12" xfId="38920"/>
    <cellStyle name="Título 3 3 13" xfId="38921"/>
    <cellStyle name="Título 3 3 14" xfId="38922"/>
    <cellStyle name="Título 3 3 2" xfId="38923"/>
    <cellStyle name="Título 3 3 2 2" xfId="38924"/>
    <cellStyle name="Título 3 3 2 2 2" xfId="38925"/>
    <cellStyle name="Título 3 3 2 2 2 2" xfId="38926"/>
    <cellStyle name="Título 3 3 2 2 3" xfId="38927"/>
    <cellStyle name="Título 3 3 2 3" xfId="38928"/>
    <cellStyle name="Título 3 3 2 3 2" xfId="38929"/>
    <cellStyle name="Título 3 3 2 4" xfId="38930"/>
    <cellStyle name="Título 3 3 3" xfId="38931"/>
    <cellStyle name="Título 3 3 3 2" xfId="38932"/>
    <cellStyle name="Título 3 3 4" xfId="38933"/>
    <cellStyle name="Título 3 3 4 2" xfId="38934"/>
    <cellStyle name="Título 3 3 5" xfId="38935"/>
    <cellStyle name="Título 3 3 5 2" xfId="38936"/>
    <cellStyle name="Título 3 3 6" xfId="38937"/>
    <cellStyle name="Título 3 3 6 2" xfId="38938"/>
    <cellStyle name="Título 3 3 7" xfId="38939"/>
    <cellStyle name="Título 3 3 7 2" xfId="38940"/>
    <cellStyle name="Título 3 3 8" xfId="38941"/>
    <cellStyle name="Título 3 3 8 2" xfId="38942"/>
    <cellStyle name="Título 3 3 9" xfId="38943"/>
    <cellStyle name="Título 3 3 9 2" xfId="38944"/>
    <cellStyle name="Título 3 4" xfId="38945"/>
    <cellStyle name="Título 3 4 2" xfId="38946"/>
    <cellStyle name="Título 3 4 2 2" xfId="38947"/>
    <cellStyle name="Título 3 4 2 2 2" xfId="38948"/>
    <cellStyle name="Título 3 4 2 3" xfId="38949"/>
    <cellStyle name="Título 3 4 3" xfId="38950"/>
    <cellStyle name="Título 3 4 3 2" xfId="38951"/>
    <cellStyle name="Título 3 4 4" xfId="38952"/>
    <cellStyle name="Título 3 5" xfId="38953"/>
    <cellStyle name="Título 3 5 2" xfId="38954"/>
    <cellStyle name="Título 3 5 2 2" xfId="38955"/>
    <cellStyle name="Título 3 5 3" xfId="38956"/>
    <cellStyle name="Título 3 6" xfId="38957"/>
    <cellStyle name="Título 3 6 2" xfId="38958"/>
    <cellStyle name="Título 3 7" xfId="38959"/>
    <cellStyle name="Título 3 8" xfId="42094"/>
    <cellStyle name="Título 4" xfId="38960"/>
    <cellStyle name="Título 4 2" xfId="38961"/>
    <cellStyle name="Título 4 3" xfId="38962"/>
    <cellStyle name="Título 4 4" xfId="38963"/>
    <cellStyle name="Título 5" xfId="38964"/>
    <cellStyle name="Título 6" xfId="38965"/>
    <cellStyle name="Título 7" xfId="38966"/>
    <cellStyle name="Título 8" xfId="38967"/>
    <cellStyle name="Título 9" xfId="38968"/>
    <cellStyle name="Total 2" xfId="38969"/>
    <cellStyle name="Total 2 10" xfId="38970"/>
    <cellStyle name="Total 2 10 2" xfId="38971"/>
    <cellStyle name="Total 2 11" xfId="38972"/>
    <cellStyle name="Total 2 11 2" xfId="38973"/>
    <cellStyle name="Total 2 12" xfId="38974"/>
    <cellStyle name="Total 2 12 2" xfId="38975"/>
    <cellStyle name="Total 2 13" xfId="38976"/>
    <cellStyle name="Total 2 13 2" xfId="38977"/>
    <cellStyle name="Total 2 14" xfId="38978"/>
    <cellStyle name="Total 2 14 2" xfId="38979"/>
    <cellStyle name="Total 2 15" xfId="38980"/>
    <cellStyle name="Total 2 15 2" xfId="38981"/>
    <cellStyle name="Total 2 16" xfId="38982"/>
    <cellStyle name="Total 2 16 2" xfId="38983"/>
    <cellStyle name="Total 2 17" xfId="38984"/>
    <cellStyle name="Total 2 17 2" xfId="38985"/>
    <cellStyle name="Total 2 18" xfId="38986"/>
    <cellStyle name="Total 2 18 2" xfId="38987"/>
    <cellStyle name="Total 2 19" xfId="38988"/>
    <cellStyle name="Total 2 2" xfId="38989"/>
    <cellStyle name="Total 2 2 10" xfId="38990"/>
    <cellStyle name="Total 2 2 10 2" xfId="38991"/>
    <cellStyle name="Total 2 2 11" xfId="38992"/>
    <cellStyle name="Total 2 2 11 2" xfId="38993"/>
    <cellStyle name="Total 2 2 12" xfId="38994"/>
    <cellStyle name="Total 2 2 12 2" xfId="38995"/>
    <cellStyle name="Total 2 2 13" xfId="38996"/>
    <cellStyle name="Total 2 2 13 2" xfId="38997"/>
    <cellStyle name="Total 2 2 14" xfId="38998"/>
    <cellStyle name="Total 2 2 14 2" xfId="38999"/>
    <cellStyle name="Total 2 2 15" xfId="39000"/>
    <cellStyle name="Total 2 2 15 2" xfId="39001"/>
    <cellStyle name="Total 2 2 16" xfId="39002"/>
    <cellStyle name="Total 2 2 17" xfId="39003"/>
    <cellStyle name="Total 2 2 18" xfId="39004"/>
    <cellStyle name="Total 2 2 2" xfId="39005"/>
    <cellStyle name="Total 2 2 2 10" xfId="39006"/>
    <cellStyle name="Total 2 2 2 10 2" xfId="39007"/>
    <cellStyle name="Total 2 2 2 11" xfId="39008"/>
    <cellStyle name="Total 2 2 2 11 2" xfId="39009"/>
    <cellStyle name="Total 2 2 2 12" xfId="39010"/>
    <cellStyle name="Total 2 2 2 12 2" xfId="39011"/>
    <cellStyle name="Total 2 2 2 13" xfId="39012"/>
    <cellStyle name="Total 2 2 2 13 2" xfId="39013"/>
    <cellStyle name="Total 2 2 2 14" xfId="39014"/>
    <cellStyle name="Total 2 2 2 14 2" xfId="39015"/>
    <cellStyle name="Total 2 2 2 15" xfId="39016"/>
    <cellStyle name="Total 2 2 2 16" xfId="39017"/>
    <cellStyle name="Total 2 2 2 2" xfId="39018"/>
    <cellStyle name="Total 2 2 2 2 10" xfId="39019"/>
    <cellStyle name="Total 2 2 2 2 10 2" xfId="39020"/>
    <cellStyle name="Total 2 2 2 2 11" xfId="39021"/>
    <cellStyle name="Total 2 2 2 2 11 2" xfId="39022"/>
    <cellStyle name="Total 2 2 2 2 12" xfId="39023"/>
    <cellStyle name="Total 2 2 2 2 12 2" xfId="39024"/>
    <cellStyle name="Total 2 2 2 2 13" xfId="39025"/>
    <cellStyle name="Total 2 2 2 2 2" xfId="39026"/>
    <cellStyle name="Total 2 2 2 2 2 10" xfId="39027"/>
    <cellStyle name="Total 2 2 2 2 2 10 2" xfId="39028"/>
    <cellStyle name="Total 2 2 2 2 2 11" xfId="39029"/>
    <cellStyle name="Total 2 2 2 2 2 2" xfId="39030"/>
    <cellStyle name="Total 2 2 2 2 2 2 2" xfId="39031"/>
    <cellStyle name="Total 2 2 2 2 2 3" xfId="39032"/>
    <cellStyle name="Total 2 2 2 2 2 3 2" xfId="39033"/>
    <cellStyle name="Total 2 2 2 2 2 4" xfId="39034"/>
    <cellStyle name="Total 2 2 2 2 2 4 2" xfId="39035"/>
    <cellStyle name="Total 2 2 2 2 2 5" xfId="39036"/>
    <cellStyle name="Total 2 2 2 2 2 5 2" xfId="39037"/>
    <cellStyle name="Total 2 2 2 2 2 6" xfId="39038"/>
    <cellStyle name="Total 2 2 2 2 2 6 2" xfId="39039"/>
    <cellStyle name="Total 2 2 2 2 2 7" xfId="39040"/>
    <cellStyle name="Total 2 2 2 2 2 7 2" xfId="39041"/>
    <cellStyle name="Total 2 2 2 2 2 8" xfId="39042"/>
    <cellStyle name="Total 2 2 2 2 2 8 2" xfId="39043"/>
    <cellStyle name="Total 2 2 2 2 2 9" xfId="39044"/>
    <cellStyle name="Total 2 2 2 2 2 9 2" xfId="39045"/>
    <cellStyle name="Total 2 2 2 2 3" xfId="39046"/>
    <cellStyle name="Total 2 2 2 2 3 10" xfId="39047"/>
    <cellStyle name="Total 2 2 2 2 3 10 2" xfId="39048"/>
    <cellStyle name="Total 2 2 2 2 3 11" xfId="39049"/>
    <cellStyle name="Total 2 2 2 2 3 2" xfId="39050"/>
    <cellStyle name="Total 2 2 2 2 3 2 2" xfId="39051"/>
    <cellStyle name="Total 2 2 2 2 3 3" xfId="39052"/>
    <cellStyle name="Total 2 2 2 2 3 3 2" xfId="39053"/>
    <cellStyle name="Total 2 2 2 2 3 4" xfId="39054"/>
    <cellStyle name="Total 2 2 2 2 3 4 2" xfId="39055"/>
    <cellStyle name="Total 2 2 2 2 3 5" xfId="39056"/>
    <cellStyle name="Total 2 2 2 2 3 5 2" xfId="39057"/>
    <cellStyle name="Total 2 2 2 2 3 6" xfId="39058"/>
    <cellStyle name="Total 2 2 2 2 3 6 2" xfId="39059"/>
    <cellStyle name="Total 2 2 2 2 3 7" xfId="39060"/>
    <cellStyle name="Total 2 2 2 2 3 7 2" xfId="39061"/>
    <cellStyle name="Total 2 2 2 2 3 8" xfId="39062"/>
    <cellStyle name="Total 2 2 2 2 3 8 2" xfId="39063"/>
    <cellStyle name="Total 2 2 2 2 3 9" xfId="39064"/>
    <cellStyle name="Total 2 2 2 2 3 9 2" xfId="39065"/>
    <cellStyle name="Total 2 2 2 2 4" xfId="39066"/>
    <cellStyle name="Total 2 2 2 2 4 2" xfId="39067"/>
    <cellStyle name="Total 2 2 2 2 5" xfId="39068"/>
    <cellStyle name="Total 2 2 2 2 5 2" xfId="39069"/>
    <cellStyle name="Total 2 2 2 2 6" xfId="39070"/>
    <cellStyle name="Total 2 2 2 2 6 2" xfId="39071"/>
    <cellStyle name="Total 2 2 2 2 7" xfId="39072"/>
    <cellStyle name="Total 2 2 2 2 7 2" xfId="39073"/>
    <cellStyle name="Total 2 2 2 2 8" xfId="39074"/>
    <cellStyle name="Total 2 2 2 2 8 2" xfId="39075"/>
    <cellStyle name="Total 2 2 2 2 9" xfId="39076"/>
    <cellStyle name="Total 2 2 2 2 9 2" xfId="39077"/>
    <cellStyle name="Total 2 2 2 3" xfId="39078"/>
    <cellStyle name="Total 2 2 2 3 10" xfId="39079"/>
    <cellStyle name="Total 2 2 2 3 10 2" xfId="39080"/>
    <cellStyle name="Total 2 2 2 3 11" xfId="39081"/>
    <cellStyle name="Total 2 2 2 3 11 2" xfId="39082"/>
    <cellStyle name="Total 2 2 2 3 12" xfId="39083"/>
    <cellStyle name="Total 2 2 2 3 12 2" xfId="39084"/>
    <cellStyle name="Total 2 2 2 3 13" xfId="39085"/>
    <cellStyle name="Total 2 2 2 3 2" xfId="39086"/>
    <cellStyle name="Total 2 2 2 3 2 10" xfId="39087"/>
    <cellStyle name="Total 2 2 2 3 2 10 2" xfId="39088"/>
    <cellStyle name="Total 2 2 2 3 2 11" xfId="39089"/>
    <cellStyle name="Total 2 2 2 3 2 2" xfId="39090"/>
    <cellStyle name="Total 2 2 2 3 2 2 2" xfId="39091"/>
    <cellStyle name="Total 2 2 2 3 2 3" xfId="39092"/>
    <cellStyle name="Total 2 2 2 3 2 3 2" xfId="39093"/>
    <cellStyle name="Total 2 2 2 3 2 4" xfId="39094"/>
    <cellStyle name="Total 2 2 2 3 2 4 2" xfId="39095"/>
    <cellStyle name="Total 2 2 2 3 2 5" xfId="39096"/>
    <cellStyle name="Total 2 2 2 3 2 5 2" xfId="39097"/>
    <cellStyle name="Total 2 2 2 3 2 6" xfId="39098"/>
    <cellStyle name="Total 2 2 2 3 2 6 2" xfId="39099"/>
    <cellStyle name="Total 2 2 2 3 2 7" xfId="39100"/>
    <cellStyle name="Total 2 2 2 3 2 7 2" xfId="39101"/>
    <cellStyle name="Total 2 2 2 3 2 8" xfId="39102"/>
    <cellStyle name="Total 2 2 2 3 2 8 2" xfId="39103"/>
    <cellStyle name="Total 2 2 2 3 2 9" xfId="39104"/>
    <cellStyle name="Total 2 2 2 3 2 9 2" xfId="39105"/>
    <cellStyle name="Total 2 2 2 3 3" xfId="39106"/>
    <cellStyle name="Total 2 2 2 3 3 10" xfId="39107"/>
    <cellStyle name="Total 2 2 2 3 3 10 2" xfId="39108"/>
    <cellStyle name="Total 2 2 2 3 3 11" xfId="39109"/>
    <cellStyle name="Total 2 2 2 3 3 2" xfId="39110"/>
    <cellStyle name="Total 2 2 2 3 3 2 2" xfId="39111"/>
    <cellStyle name="Total 2 2 2 3 3 3" xfId="39112"/>
    <cellStyle name="Total 2 2 2 3 3 3 2" xfId="39113"/>
    <cellStyle name="Total 2 2 2 3 3 4" xfId="39114"/>
    <cellStyle name="Total 2 2 2 3 3 4 2" xfId="39115"/>
    <cellStyle name="Total 2 2 2 3 3 5" xfId="39116"/>
    <cellStyle name="Total 2 2 2 3 3 5 2" xfId="39117"/>
    <cellStyle name="Total 2 2 2 3 3 6" xfId="39118"/>
    <cellStyle name="Total 2 2 2 3 3 6 2" xfId="39119"/>
    <cellStyle name="Total 2 2 2 3 3 7" xfId="39120"/>
    <cellStyle name="Total 2 2 2 3 3 7 2" xfId="39121"/>
    <cellStyle name="Total 2 2 2 3 3 8" xfId="39122"/>
    <cellStyle name="Total 2 2 2 3 3 8 2" xfId="39123"/>
    <cellStyle name="Total 2 2 2 3 3 9" xfId="39124"/>
    <cellStyle name="Total 2 2 2 3 3 9 2" xfId="39125"/>
    <cellStyle name="Total 2 2 2 3 4" xfId="39126"/>
    <cellStyle name="Total 2 2 2 3 4 2" xfId="39127"/>
    <cellStyle name="Total 2 2 2 3 5" xfId="39128"/>
    <cellStyle name="Total 2 2 2 3 5 2" xfId="39129"/>
    <cellStyle name="Total 2 2 2 3 6" xfId="39130"/>
    <cellStyle name="Total 2 2 2 3 6 2" xfId="39131"/>
    <cellStyle name="Total 2 2 2 3 7" xfId="39132"/>
    <cellStyle name="Total 2 2 2 3 7 2" xfId="39133"/>
    <cellStyle name="Total 2 2 2 3 8" xfId="39134"/>
    <cellStyle name="Total 2 2 2 3 8 2" xfId="39135"/>
    <cellStyle name="Total 2 2 2 3 9" xfId="39136"/>
    <cellStyle name="Total 2 2 2 3 9 2" xfId="39137"/>
    <cellStyle name="Total 2 2 2 4" xfId="39138"/>
    <cellStyle name="Total 2 2 2 4 10" xfId="39139"/>
    <cellStyle name="Total 2 2 2 4 10 2" xfId="39140"/>
    <cellStyle name="Total 2 2 2 4 11" xfId="39141"/>
    <cellStyle name="Total 2 2 2 4 2" xfId="39142"/>
    <cellStyle name="Total 2 2 2 4 2 2" xfId="39143"/>
    <cellStyle name="Total 2 2 2 4 3" xfId="39144"/>
    <cellStyle name="Total 2 2 2 4 3 2" xfId="39145"/>
    <cellStyle name="Total 2 2 2 4 4" xfId="39146"/>
    <cellStyle name="Total 2 2 2 4 4 2" xfId="39147"/>
    <cellStyle name="Total 2 2 2 4 5" xfId="39148"/>
    <cellStyle name="Total 2 2 2 4 5 2" xfId="39149"/>
    <cellStyle name="Total 2 2 2 4 6" xfId="39150"/>
    <cellStyle name="Total 2 2 2 4 6 2" xfId="39151"/>
    <cellStyle name="Total 2 2 2 4 7" xfId="39152"/>
    <cellStyle name="Total 2 2 2 4 7 2" xfId="39153"/>
    <cellStyle name="Total 2 2 2 4 8" xfId="39154"/>
    <cellStyle name="Total 2 2 2 4 8 2" xfId="39155"/>
    <cellStyle name="Total 2 2 2 4 9" xfId="39156"/>
    <cellStyle name="Total 2 2 2 4 9 2" xfId="39157"/>
    <cellStyle name="Total 2 2 2 5" xfId="39158"/>
    <cellStyle name="Total 2 2 2 5 10" xfId="39159"/>
    <cellStyle name="Total 2 2 2 5 10 2" xfId="39160"/>
    <cellStyle name="Total 2 2 2 5 11" xfId="39161"/>
    <cellStyle name="Total 2 2 2 5 2" xfId="39162"/>
    <cellStyle name="Total 2 2 2 5 2 2" xfId="39163"/>
    <cellStyle name="Total 2 2 2 5 3" xfId="39164"/>
    <cellStyle name="Total 2 2 2 5 3 2" xfId="39165"/>
    <cellStyle name="Total 2 2 2 5 4" xfId="39166"/>
    <cellStyle name="Total 2 2 2 5 4 2" xfId="39167"/>
    <cellStyle name="Total 2 2 2 5 5" xfId="39168"/>
    <cellStyle name="Total 2 2 2 5 5 2" xfId="39169"/>
    <cellStyle name="Total 2 2 2 5 6" xfId="39170"/>
    <cellStyle name="Total 2 2 2 5 6 2" xfId="39171"/>
    <cellStyle name="Total 2 2 2 5 7" xfId="39172"/>
    <cellStyle name="Total 2 2 2 5 7 2" xfId="39173"/>
    <cellStyle name="Total 2 2 2 5 8" xfId="39174"/>
    <cellStyle name="Total 2 2 2 5 8 2" xfId="39175"/>
    <cellStyle name="Total 2 2 2 5 9" xfId="39176"/>
    <cellStyle name="Total 2 2 2 5 9 2" xfId="39177"/>
    <cellStyle name="Total 2 2 2 6" xfId="39178"/>
    <cellStyle name="Total 2 2 2 6 2" xfId="39179"/>
    <cellStyle name="Total 2 2 2 7" xfId="39180"/>
    <cellStyle name="Total 2 2 2 7 2" xfId="39181"/>
    <cellStyle name="Total 2 2 2 8" xfId="39182"/>
    <cellStyle name="Total 2 2 2 8 2" xfId="39183"/>
    <cellStyle name="Total 2 2 2 9" xfId="39184"/>
    <cellStyle name="Total 2 2 2 9 2" xfId="39185"/>
    <cellStyle name="Total 2 2 3" xfId="39186"/>
    <cellStyle name="Total 2 2 3 10" xfId="39187"/>
    <cellStyle name="Total 2 2 3 10 2" xfId="39188"/>
    <cellStyle name="Total 2 2 3 11" xfId="39189"/>
    <cellStyle name="Total 2 2 3 11 2" xfId="39190"/>
    <cellStyle name="Total 2 2 3 12" xfId="39191"/>
    <cellStyle name="Total 2 2 3 12 2" xfId="39192"/>
    <cellStyle name="Total 2 2 3 13" xfId="39193"/>
    <cellStyle name="Total 2 2 3 13 2" xfId="39194"/>
    <cellStyle name="Total 2 2 3 14" xfId="39195"/>
    <cellStyle name="Total 2 2 3 14 2" xfId="39196"/>
    <cellStyle name="Total 2 2 3 15" xfId="39197"/>
    <cellStyle name="Total 2 2 3 2" xfId="39198"/>
    <cellStyle name="Total 2 2 3 2 10" xfId="39199"/>
    <cellStyle name="Total 2 2 3 2 10 2" xfId="39200"/>
    <cellStyle name="Total 2 2 3 2 11" xfId="39201"/>
    <cellStyle name="Total 2 2 3 2 11 2" xfId="39202"/>
    <cellStyle name="Total 2 2 3 2 12" xfId="39203"/>
    <cellStyle name="Total 2 2 3 2 12 2" xfId="39204"/>
    <cellStyle name="Total 2 2 3 2 13" xfId="39205"/>
    <cellStyle name="Total 2 2 3 2 2" xfId="39206"/>
    <cellStyle name="Total 2 2 3 2 2 10" xfId="39207"/>
    <cellStyle name="Total 2 2 3 2 2 10 2" xfId="39208"/>
    <cellStyle name="Total 2 2 3 2 2 11" xfId="39209"/>
    <cellStyle name="Total 2 2 3 2 2 2" xfId="39210"/>
    <cellStyle name="Total 2 2 3 2 2 2 2" xfId="39211"/>
    <cellStyle name="Total 2 2 3 2 2 3" xfId="39212"/>
    <cellStyle name="Total 2 2 3 2 2 3 2" xfId="39213"/>
    <cellStyle name="Total 2 2 3 2 2 4" xfId="39214"/>
    <cellStyle name="Total 2 2 3 2 2 4 2" xfId="39215"/>
    <cellStyle name="Total 2 2 3 2 2 5" xfId="39216"/>
    <cellStyle name="Total 2 2 3 2 2 5 2" xfId="39217"/>
    <cellStyle name="Total 2 2 3 2 2 6" xfId="39218"/>
    <cellStyle name="Total 2 2 3 2 2 6 2" xfId="39219"/>
    <cellStyle name="Total 2 2 3 2 2 7" xfId="39220"/>
    <cellStyle name="Total 2 2 3 2 2 7 2" xfId="39221"/>
    <cellStyle name="Total 2 2 3 2 2 8" xfId="39222"/>
    <cellStyle name="Total 2 2 3 2 2 8 2" xfId="39223"/>
    <cellStyle name="Total 2 2 3 2 2 9" xfId="39224"/>
    <cellStyle name="Total 2 2 3 2 2 9 2" xfId="39225"/>
    <cellStyle name="Total 2 2 3 2 3" xfId="39226"/>
    <cellStyle name="Total 2 2 3 2 3 10" xfId="39227"/>
    <cellStyle name="Total 2 2 3 2 3 10 2" xfId="39228"/>
    <cellStyle name="Total 2 2 3 2 3 11" xfId="39229"/>
    <cellStyle name="Total 2 2 3 2 3 2" xfId="39230"/>
    <cellStyle name="Total 2 2 3 2 3 2 2" xfId="39231"/>
    <cellStyle name="Total 2 2 3 2 3 3" xfId="39232"/>
    <cellStyle name="Total 2 2 3 2 3 3 2" xfId="39233"/>
    <cellStyle name="Total 2 2 3 2 3 4" xfId="39234"/>
    <cellStyle name="Total 2 2 3 2 3 4 2" xfId="39235"/>
    <cellStyle name="Total 2 2 3 2 3 5" xfId="39236"/>
    <cellStyle name="Total 2 2 3 2 3 5 2" xfId="39237"/>
    <cellStyle name="Total 2 2 3 2 3 6" xfId="39238"/>
    <cellStyle name="Total 2 2 3 2 3 6 2" xfId="39239"/>
    <cellStyle name="Total 2 2 3 2 3 7" xfId="39240"/>
    <cellStyle name="Total 2 2 3 2 3 7 2" xfId="39241"/>
    <cellStyle name="Total 2 2 3 2 3 8" xfId="39242"/>
    <cellStyle name="Total 2 2 3 2 3 8 2" xfId="39243"/>
    <cellStyle name="Total 2 2 3 2 3 9" xfId="39244"/>
    <cellStyle name="Total 2 2 3 2 3 9 2" xfId="39245"/>
    <cellStyle name="Total 2 2 3 2 4" xfId="39246"/>
    <cellStyle name="Total 2 2 3 2 4 2" xfId="39247"/>
    <cellStyle name="Total 2 2 3 2 5" xfId="39248"/>
    <cellStyle name="Total 2 2 3 2 5 2" xfId="39249"/>
    <cellStyle name="Total 2 2 3 2 6" xfId="39250"/>
    <cellStyle name="Total 2 2 3 2 6 2" xfId="39251"/>
    <cellStyle name="Total 2 2 3 2 7" xfId="39252"/>
    <cellStyle name="Total 2 2 3 2 7 2" xfId="39253"/>
    <cellStyle name="Total 2 2 3 2 8" xfId="39254"/>
    <cellStyle name="Total 2 2 3 2 8 2" xfId="39255"/>
    <cellStyle name="Total 2 2 3 2 9" xfId="39256"/>
    <cellStyle name="Total 2 2 3 2 9 2" xfId="39257"/>
    <cellStyle name="Total 2 2 3 3" xfId="39258"/>
    <cellStyle name="Total 2 2 3 3 10" xfId="39259"/>
    <cellStyle name="Total 2 2 3 3 10 2" xfId="39260"/>
    <cellStyle name="Total 2 2 3 3 11" xfId="39261"/>
    <cellStyle name="Total 2 2 3 3 11 2" xfId="39262"/>
    <cellStyle name="Total 2 2 3 3 12" xfId="39263"/>
    <cellStyle name="Total 2 2 3 3 12 2" xfId="39264"/>
    <cellStyle name="Total 2 2 3 3 13" xfId="39265"/>
    <cellStyle name="Total 2 2 3 3 2" xfId="39266"/>
    <cellStyle name="Total 2 2 3 3 2 10" xfId="39267"/>
    <cellStyle name="Total 2 2 3 3 2 10 2" xfId="39268"/>
    <cellStyle name="Total 2 2 3 3 2 11" xfId="39269"/>
    <cellStyle name="Total 2 2 3 3 2 2" xfId="39270"/>
    <cellStyle name="Total 2 2 3 3 2 2 2" xfId="39271"/>
    <cellStyle name="Total 2 2 3 3 2 3" xfId="39272"/>
    <cellStyle name="Total 2 2 3 3 2 3 2" xfId="39273"/>
    <cellStyle name="Total 2 2 3 3 2 4" xfId="39274"/>
    <cellStyle name="Total 2 2 3 3 2 4 2" xfId="39275"/>
    <cellStyle name="Total 2 2 3 3 2 5" xfId="39276"/>
    <cellStyle name="Total 2 2 3 3 2 5 2" xfId="39277"/>
    <cellStyle name="Total 2 2 3 3 2 6" xfId="39278"/>
    <cellStyle name="Total 2 2 3 3 2 6 2" xfId="39279"/>
    <cellStyle name="Total 2 2 3 3 2 7" xfId="39280"/>
    <cellStyle name="Total 2 2 3 3 2 7 2" xfId="39281"/>
    <cellStyle name="Total 2 2 3 3 2 8" xfId="39282"/>
    <cellStyle name="Total 2 2 3 3 2 8 2" xfId="39283"/>
    <cellStyle name="Total 2 2 3 3 2 9" xfId="39284"/>
    <cellStyle name="Total 2 2 3 3 2 9 2" xfId="39285"/>
    <cellStyle name="Total 2 2 3 3 3" xfId="39286"/>
    <cellStyle name="Total 2 2 3 3 3 10" xfId="39287"/>
    <cellStyle name="Total 2 2 3 3 3 10 2" xfId="39288"/>
    <cellStyle name="Total 2 2 3 3 3 11" xfId="39289"/>
    <cellStyle name="Total 2 2 3 3 3 2" xfId="39290"/>
    <cellStyle name="Total 2 2 3 3 3 2 2" xfId="39291"/>
    <cellStyle name="Total 2 2 3 3 3 3" xfId="39292"/>
    <cellStyle name="Total 2 2 3 3 3 3 2" xfId="39293"/>
    <cellStyle name="Total 2 2 3 3 3 4" xfId="39294"/>
    <cellStyle name="Total 2 2 3 3 3 4 2" xfId="39295"/>
    <cellStyle name="Total 2 2 3 3 3 5" xfId="39296"/>
    <cellStyle name="Total 2 2 3 3 3 5 2" xfId="39297"/>
    <cellStyle name="Total 2 2 3 3 3 6" xfId="39298"/>
    <cellStyle name="Total 2 2 3 3 3 6 2" xfId="39299"/>
    <cellStyle name="Total 2 2 3 3 3 7" xfId="39300"/>
    <cellStyle name="Total 2 2 3 3 3 7 2" xfId="39301"/>
    <cellStyle name="Total 2 2 3 3 3 8" xfId="39302"/>
    <cellStyle name="Total 2 2 3 3 3 8 2" xfId="39303"/>
    <cellStyle name="Total 2 2 3 3 3 9" xfId="39304"/>
    <cellStyle name="Total 2 2 3 3 3 9 2" xfId="39305"/>
    <cellStyle name="Total 2 2 3 3 4" xfId="39306"/>
    <cellStyle name="Total 2 2 3 3 4 2" xfId="39307"/>
    <cellStyle name="Total 2 2 3 3 5" xfId="39308"/>
    <cellStyle name="Total 2 2 3 3 5 2" xfId="39309"/>
    <cellStyle name="Total 2 2 3 3 6" xfId="39310"/>
    <cellStyle name="Total 2 2 3 3 6 2" xfId="39311"/>
    <cellStyle name="Total 2 2 3 3 7" xfId="39312"/>
    <cellStyle name="Total 2 2 3 3 7 2" xfId="39313"/>
    <cellStyle name="Total 2 2 3 3 8" xfId="39314"/>
    <cellStyle name="Total 2 2 3 3 8 2" xfId="39315"/>
    <cellStyle name="Total 2 2 3 3 9" xfId="39316"/>
    <cellStyle name="Total 2 2 3 3 9 2" xfId="39317"/>
    <cellStyle name="Total 2 2 3 4" xfId="39318"/>
    <cellStyle name="Total 2 2 3 4 10" xfId="39319"/>
    <cellStyle name="Total 2 2 3 4 10 2" xfId="39320"/>
    <cellStyle name="Total 2 2 3 4 11" xfId="39321"/>
    <cellStyle name="Total 2 2 3 4 2" xfId="39322"/>
    <cellStyle name="Total 2 2 3 4 2 2" xfId="39323"/>
    <cellStyle name="Total 2 2 3 4 3" xfId="39324"/>
    <cellStyle name="Total 2 2 3 4 3 2" xfId="39325"/>
    <cellStyle name="Total 2 2 3 4 4" xfId="39326"/>
    <cellStyle name="Total 2 2 3 4 4 2" xfId="39327"/>
    <cellStyle name="Total 2 2 3 4 5" xfId="39328"/>
    <cellStyle name="Total 2 2 3 4 5 2" xfId="39329"/>
    <cellStyle name="Total 2 2 3 4 6" xfId="39330"/>
    <cellStyle name="Total 2 2 3 4 6 2" xfId="39331"/>
    <cellStyle name="Total 2 2 3 4 7" xfId="39332"/>
    <cellStyle name="Total 2 2 3 4 7 2" xfId="39333"/>
    <cellStyle name="Total 2 2 3 4 8" xfId="39334"/>
    <cellStyle name="Total 2 2 3 4 8 2" xfId="39335"/>
    <cellStyle name="Total 2 2 3 4 9" xfId="39336"/>
    <cellStyle name="Total 2 2 3 4 9 2" xfId="39337"/>
    <cellStyle name="Total 2 2 3 5" xfId="39338"/>
    <cellStyle name="Total 2 2 3 5 10" xfId="39339"/>
    <cellStyle name="Total 2 2 3 5 10 2" xfId="39340"/>
    <cellStyle name="Total 2 2 3 5 11" xfId="39341"/>
    <cellStyle name="Total 2 2 3 5 2" xfId="39342"/>
    <cellStyle name="Total 2 2 3 5 2 2" xfId="39343"/>
    <cellStyle name="Total 2 2 3 5 3" xfId="39344"/>
    <cellStyle name="Total 2 2 3 5 3 2" xfId="39345"/>
    <cellStyle name="Total 2 2 3 5 4" xfId="39346"/>
    <cellStyle name="Total 2 2 3 5 4 2" xfId="39347"/>
    <cellStyle name="Total 2 2 3 5 5" xfId="39348"/>
    <cellStyle name="Total 2 2 3 5 5 2" xfId="39349"/>
    <cellStyle name="Total 2 2 3 5 6" xfId="39350"/>
    <cellStyle name="Total 2 2 3 5 6 2" xfId="39351"/>
    <cellStyle name="Total 2 2 3 5 7" xfId="39352"/>
    <cellStyle name="Total 2 2 3 5 7 2" xfId="39353"/>
    <cellStyle name="Total 2 2 3 5 8" xfId="39354"/>
    <cellStyle name="Total 2 2 3 5 8 2" xfId="39355"/>
    <cellStyle name="Total 2 2 3 5 9" xfId="39356"/>
    <cellStyle name="Total 2 2 3 5 9 2" xfId="39357"/>
    <cellStyle name="Total 2 2 3 6" xfId="39358"/>
    <cellStyle name="Total 2 2 3 6 2" xfId="39359"/>
    <cellStyle name="Total 2 2 3 7" xfId="39360"/>
    <cellStyle name="Total 2 2 3 7 2" xfId="39361"/>
    <cellStyle name="Total 2 2 3 8" xfId="39362"/>
    <cellStyle name="Total 2 2 3 8 2" xfId="39363"/>
    <cellStyle name="Total 2 2 3 9" xfId="39364"/>
    <cellStyle name="Total 2 2 3 9 2" xfId="39365"/>
    <cellStyle name="Total 2 2 4" xfId="39366"/>
    <cellStyle name="Total 2 2 4 10" xfId="39367"/>
    <cellStyle name="Total 2 2 4 10 2" xfId="39368"/>
    <cellStyle name="Total 2 2 4 11" xfId="39369"/>
    <cellStyle name="Total 2 2 4 11 2" xfId="39370"/>
    <cellStyle name="Total 2 2 4 12" xfId="39371"/>
    <cellStyle name="Total 2 2 4 12 2" xfId="39372"/>
    <cellStyle name="Total 2 2 4 13" xfId="39373"/>
    <cellStyle name="Total 2 2 4 2" xfId="39374"/>
    <cellStyle name="Total 2 2 4 2 10" xfId="39375"/>
    <cellStyle name="Total 2 2 4 2 10 2" xfId="39376"/>
    <cellStyle name="Total 2 2 4 2 11" xfId="39377"/>
    <cellStyle name="Total 2 2 4 2 2" xfId="39378"/>
    <cellStyle name="Total 2 2 4 2 2 2" xfId="39379"/>
    <cellStyle name="Total 2 2 4 2 3" xfId="39380"/>
    <cellStyle name="Total 2 2 4 2 3 2" xfId="39381"/>
    <cellStyle name="Total 2 2 4 2 4" xfId="39382"/>
    <cellStyle name="Total 2 2 4 2 4 2" xfId="39383"/>
    <cellStyle name="Total 2 2 4 2 5" xfId="39384"/>
    <cellStyle name="Total 2 2 4 2 5 2" xfId="39385"/>
    <cellStyle name="Total 2 2 4 2 6" xfId="39386"/>
    <cellStyle name="Total 2 2 4 2 6 2" xfId="39387"/>
    <cellStyle name="Total 2 2 4 2 7" xfId="39388"/>
    <cellStyle name="Total 2 2 4 2 7 2" xfId="39389"/>
    <cellStyle name="Total 2 2 4 2 8" xfId="39390"/>
    <cellStyle name="Total 2 2 4 2 8 2" xfId="39391"/>
    <cellStyle name="Total 2 2 4 2 9" xfId="39392"/>
    <cellStyle name="Total 2 2 4 2 9 2" xfId="39393"/>
    <cellStyle name="Total 2 2 4 3" xfId="39394"/>
    <cellStyle name="Total 2 2 4 3 10" xfId="39395"/>
    <cellStyle name="Total 2 2 4 3 10 2" xfId="39396"/>
    <cellStyle name="Total 2 2 4 3 11" xfId="39397"/>
    <cellStyle name="Total 2 2 4 3 2" xfId="39398"/>
    <cellStyle name="Total 2 2 4 3 2 2" xfId="39399"/>
    <cellStyle name="Total 2 2 4 3 3" xfId="39400"/>
    <cellStyle name="Total 2 2 4 3 3 2" xfId="39401"/>
    <cellStyle name="Total 2 2 4 3 4" xfId="39402"/>
    <cellStyle name="Total 2 2 4 3 4 2" xfId="39403"/>
    <cellStyle name="Total 2 2 4 3 5" xfId="39404"/>
    <cellStyle name="Total 2 2 4 3 5 2" xfId="39405"/>
    <cellStyle name="Total 2 2 4 3 6" xfId="39406"/>
    <cellStyle name="Total 2 2 4 3 6 2" xfId="39407"/>
    <cellStyle name="Total 2 2 4 3 7" xfId="39408"/>
    <cellStyle name="Total 2 2 4 3 7 2" xfId="39409"/>
    <cellStyle name="Total 2 2 4 3 8" xfId="39410"/>
    <cellStyle name="Total 2 2 4 3 8 2" xfId="39411"/>
    <cellStyle name="Total 2 2 4 3 9" xfId="39412"/>
    <cellStyle name="Total 2 2 4 3 9 2" xfId="39413"/>
    <cellStyle name="Total 2 2 4 4" xfId="39414"/>
    <cellStyle name="Total 2 2 4 4 2" xfId="39415"/>
    <cellStyle name="Total 2 2 4 5" xfId="39416"/>
    <cellStyle name="Total 2 2 4 5 2" xfId="39417"/>
    <cellStyle name="Total 2 2 4 6" xfId="39418"/>
    <cellStyle name="Total 2 2 4 6 2" xfId="39419"/>
    <cellStyle name="Total 2 2 4 7" xfId="39420"/>
    <cellStyle name="Total 2 2 4 7 2" xfId="39421"/>
    <cellStyle name="Total 2 2 4 8" xfId="39422"/>
    <cellStyle name="Total 2 2 4 8 2" xfId="39423"/>
    <cellStyle name="Total 2 2 4 9" xfId="39424"/>
    <cellStyle name="Total 2 2 4 9 2" xfId="39425"/>
    <cellStyle name="Total 2 2 5" xfId="39426"/>
    <cellStyle name="Total 2 2 5 10" xfId="39427"/>
    <cellStyle name="Total 2 2 5 10 2" xfId="39428"/>
    <cellStyle name="Total 2 2 5 11" xfId="39429"/>
    <cellStyle name="Total 2 2 5 11 2" xfId="39430"/>
    <cellStyle name="Total 2 2 5 12" xfId="39431"/>
    <cellStyle name="Total 2 2 5 12 2" xfId="39432"/>
    <cellStyle name="Total 2 2 5 13" xfId="39433"/>
    <cellStyle name="Total 2 2 5 2" xfId="39434"/>
    <cellStyle name="Total 2 2 5 2 10" xfId="39435"/>
    <cellStyle name="Total 2 2 5 2 10 2" xfId="39436"/>
    <cellStyle name="Total 2 2 5 2 11" xfId="39437"/>
    <cellStyle name="Total 2 2 5 2 2" xfId="39438"/>
    <cellStyle name="Total 2 2 5 2 2 2" xfId="39439"/>
    <cellStyle name="Total 2 2 5 2 3" xfId="39440"/>
    <cellStyle name="Total 2 2 5 2 3 2" xfId="39441"/>
    <cellStyle name="Total 2 2 5 2 4" xfId="39442"/>
    <cellStyle name="Total 2 2 5 2 4 2" xfId="39443"/>
    <cellStyle name="Total 2 2 5 2 5" xfId="39444"/>
    <cellStyle name="Total 2 2 5 2 5 2" xfId="39445"/>
    <cellStyle name="Total 2 2 5 2 6" xfId="39446"/>
    <cellStyle name="Total 2 2 5 2 6 2" xfId="39447"/>
    <cellStyle name="Total 2 2 5 2 7" xfId="39448"/>
    <cellStyle name="Total 2 2 5 2 7 2" xfId="39449"/>
    <cellStyle name="Total 2 2 5 2 8" xfId="39450"/>
    <cellStyle name="Total 2 2 5 2 8 2" xfId="39451"/>
    <cellStyle name="Total 2 2 5 2 9" xfId="39452"/>
    <cellStyle name="Total 2 2 5 2 9 2" xfId="39453"/>
    <cellStyle name="Total 2 2 5 3" xfId="39454"/>
    <cellStyle name="Total 2 2 5 3 10" xfId="39455"/>
    <cellStyle name="Total 2 2 5 3 10 2" xfId="39456"/>
    <cellStyle name="Total 2 2 5 3 11" xfId="39457"/>
    <cellStyle name="Total 2 2 5 3 2" xfId="39458"/>
    <cellStyle name="Total 2 2 5 3 2 2" xfId="39459"/>
    <cellStyle name="Total 2 2 5 3 3" xfId="39460"/>
    <cellStyle name="Total 2 2 5 3 3 2" xfId="39461"/>
    <cellStyle name="Total 2 2 5 3 4" xfId="39462"/>
    <cellStyle name="Total 2 2 5 3 4 2" xfId="39463"/>
    <cellStyle name="Total 2 2 5 3 5" xfId="39464"/>
    <cellStyle name="Total 2 2 5 3 5 2" xfId="39465"/>
    <cellStyle name="Total 2 2 5 3 6" xfId="39466"/>
    <cellStyle name="Total 2 2 5 3 6 2" xfId="39467"/>
    <cellStyle name="Total 2 2 5 3 7" xfId="39468"/>
    <cellStyle name="Total 2 2 5 3 7 2" xfId="39469"/>
    <cellStyle name="Total 2 2 5 3 8" xfId="39470"/>
    <cellStyle name="Total 2 2 5 3 8 2" xfId="39471"/>
    <cellStyle name="Total 2 2 5 3 9" xfId="39472"/>
    <cellStyle name="Total 2 2 5 3 9 2" xfId="39473"/>
    <cellStyle name="Total 2 2 5 4" xfId="39474"/>
    <cellStyle name="Total 2 2 5 4 2" xfId="39475"/>
    <cellStyle name="Total 2 2 5 5" xfId="39476"/>
    <cellStyle name="Total 2 2 5 5 2" xfId="39477"/>
    <cellStyle name="Total 2 2 5 6" xfId="39478"/>
    <cellStyle name="Total 2 2 5 6 2" xfId="39479"/>
    <cellStyle name="Total 2 2 5 7" xfId="39480"/>
    <cellStyle name="Total 2 2 5 7 2" xfId="39481"/>
    <cellStyle name="Total 2 2 5 8" xfId="39482"/>
    <cellStyle name="Total 2 2 5 8 2" xfId="39483"/>
    <cellStyle name="Total 2 2 5 9" xfId="39484"/>
    <cellStyle name="Total 2 2 5 9 2" xfId="39485"/>
    <cellStyle name="Total 2 2 6" xfId="39486"/>
    <cellStyle name="Total 2 2 6 2" xfId="39487"/>
    <cellStyle name="Total 2 2 7" xfId="39488"/>
    <cellStyle name="Total 2 2 7 2" xfId="39489"/>
    <cellStyle name="Total 2 2 8" xfId="39490"/>
    <cellStyle name="Total 2 2 8 2" xfId="39491"/>
    <cellStyle name="Total 2 2 9" xfId="39492"/>
    <cellStyle name="Total 2 2 9 2" xfId="39493"/>
    <cellStyle name="Total 2 20" xfId="39494"/>
    <cellStyle name="Total 2 21" xfId="39495"/>
    <cellStyle name="Total 2 3" xfId="39496"/>
    <cellStyle name="Total 2 3 10" xfId="39497"/>
    <cellStyle name="Total 2 3 10 2" xfId="39498"/>
    <cellStyle name="Total 2 3 11" xfId="39499"/>
    <cellStyle name="Total 2 3 11 2" xfId="39500"/>
    <cellStyle name="Total 2 3 12" xfId="39501"/>
    <cellStyle name="Total 2 3 12 2" xfId="39502"/>
    <cellStyle name="Total 2 3 13" xfId="39503"/>
    <cellStyle name="Total 2 3 13 2" xfId="39504"/>
    <cellStyle name="Total 2 3 14" xfId="39505"/>
    <cellStyle name="Total 2 3 14 2" xfId="39506"/>
    <cellStyle name="Total 2 3 15" xfId="39507"/>
    <cellStyle name="Total 2 3 16" xfId="39508"/>
    <cellStyle name="Total 2 3 17" xfId="39509"/>
    <cellStyle name="Total 2 3 2" xfId="39510"/>
    <cellStyle name="Total 2 3 2 10" xfId="39511"/>
    <cellStyle name="Total 2 3 2 10 2" xfId="39512"/>
    <cellStyle name="Total 2 3 2 11" xfId="39513"/>
    <cellStyle name="Total 2 3 2 11 2" xfId="39514"/>
    <cellStyle name="Total 2 3 2 12" xfId="39515"/>
    <cellStyle name="Total 2 3 2 12 2" xfId="39516"/>
    <cellStyle name="Total 2 3 2 13" xfId="39517"/>
    <cellStyle name="Total 2 3 2 13 2" xfId="39518"/>
    <cellStyle name="Total 2 3 2 14" xfId="39519"/>
    <cellStyle name="Total 2 3 2 14 2" xfId="39520"/>
    <cellStyle name="Total 2 3 2 15" xfId="39521"/>
    <cellStyle name="Total 2 3 2 16" xfId="39522"/>
    <cellStyle name="Total 2 3 2 2" xfId="39523"/>
    <cellStyle name="Total 2 3 2 2 10" xfId="39524"/>
    <cellStyle name="Total 2 3 2 2 10 2" xfId="39525"/>
    <cellStyle name="Total 2 3 2 2 11" xfId="39526"/>
    <cellStyle name="Total 2 3 2 2 11 2" xfId="39527"/>
    <cellStyle name="Total 2 3 2 2 12" xfId="39528"/>
    <cellStyle name="Total 2 3 2 2 12 2" xfId="39529"/>
    <cellStyle name="Total 2 3 2 2 13" xfId="39530"/>
    <cellStyle name="Total 2 3 2 2 2" xfId="39531"/>
    <cellStyle name="Total 2 3 2 2 2 10" xfId="39532"/>
    <cellStyle name="Total 2 3 2 2 2 10 2" xfId="39533"/>
    <cellStyle name="Total 2 3 2 2 2 11" xfId="39534"/>
    <cellStyle name="Total 2 3 2 2 2 2" xfId="39535"/>
    <cellStyle name="Total 2 3 2 2 2 2 2" xfId="39536"/>
    <cellStyle name="Total 2 3 2 2 2 3" xfId="39537"/>
    <cellStyle name="Total 2 3 2 2 2 3 2" xfId="39538"/>
    <cellStyle name="Total 2 3 2 2 2 4" xfId="39539"/>
    <cellStyle name="Total 2 3 2 2 2 4 2" xfId="39540"/>
    <cellStyle name="Total 2 3 2 2 2 5" xfId="39541"/>
    <cellStyle name="Total 2 3 2 2 2 5 2" xfId="39542"/>
    <cellStyle name="Total 2 3 2 2 2 6" xfId="39543"/>
    <cellStyle name="Total 2 3 2 2 2 6 2" xfId="39544"/>
    <cellStyle name="Total 2 3 2 2 2 7" xfId="39545"/>
    <cellStyle name="Total 2 3 2 2 2 7 2" xfId="39546"/>
    <cellStyle name="Total 2 3 2 2 2 8" xfId="39547"/>
    <cellStyle name="Total 2 3 2 2 2 8 2" xfId="39548"/>
    <cellStyle name="Total 2 3 2 2 2 9" xfId="39549"/>
    <cellStyle name="Total 2 3 2 2 2 9 2" xfId="39550"/>
    <cellStyle name="Total 2 3 2 2 3" xfId="39551"/>
    <cellStyle name="Total 2 3 2 2 3 10" xfId="39552"/>
    <cellStyle name="Total 2 3 2 2 3 10 2" xfId="39553"/>
    <cellStyle name="Total 2 3 2 2 3 11" xfId="39554"/>
    <cellStyle name="Total 2 3 2 2 3 2" xfId="39555"/>
    <cellStyle name="Total 2 3 2 2 3 2 2" xfId="39556"/>
    <cellStyle name="Total 2 3 2 2 3 3" xfId="39557"/>
    <cellStyle name="Total 2 3 2 2 3 3 2" xfId="39558"/>
    <cellStyle name="Total 2 3 2 2 3 4" xfId="39559"/>
    <cellStyle name="Total 2 3 2 2 3 4 2" xfId="39560"/>
    <cellStyle name="Total 2 3 2 2 3 5" xfId="39561"/>
    <cellStyle name="Total 2 3 2 2 3 5 2" xfId="39562"/>
    <cellStyle name="Total 2 3 2 2 3 6" xfId="39563"/>
    <cellStyle name="Total 2 3 2 2 3 6 2" xfId="39564"/>
    <cellStyle name="Total 2 3 2 2 3 7" xfId="39565"/>
    <cellStyle name="Total 2 3 2 2 3 7 2" xfId="39566"/>
    <cellStyle name="Total 2 3 2 2 3 8" xfId="39567"/>
    <cellStyle name="Total 2 3 2 2 3 8 2" xfId="39568"/>
    <cellStyle name="Total 2 3 2 2 3 9" xfId="39569"/>
    <cellStyle name="Total 2 3 2 2 3 9 2" xfId="39570"/>
    <cellStyle name="Total 2 3 2 2 4" xfId="39571"/>
    <cellStyle name="Total 2 3 2 2 4 2" xfId="39572"/>
    <cellStyle name="Total 2 3 2 2 5" xfId="39573"/>
    <cellStyle name="Total 2 3 2 2 5 2" xfId="39574"/>
    <cellStyle name="Total 2 3 2 2 6" xfId="39575"/>
    <cellStyle name="Total 2 3 2 2 6 2" xfId="39576"/>
    <cellStyle name="Total 2 3 2 2 7" xfId="39577"/>
    <cellStyle name="Total 2 3 2 2 7 2" xfId="39578"/>
    <cellStyle name="Total 2 3 2 2 8" xfId="39579"/>
    <cellStyle name="Total 2 3 2 2 8 2" xfId="39580"/>
    <cellStyle name="Total 2 3 2 2 9" xfId="39581"/>
    <cellStyle name="Total 2 3 2 2 9 2" xfId="39582"/>
    <cellStyle name="Total 2 3 2 3" xfId="39583"/>
    <cellStyle name="Total 2 3 2 3 10" xfId="39584"/>
    <cellStyle name="Total 2 3 2 3 10 2" xfId="39585"/>
    <cellStyle name="Total 2 3 2 3 11" xfId="39586"/>
    <cellStyle name="Total 2 3 2 3 11 2" xfId="39587"/>
    <cellStyle name="Total 2 3 2 3 12" xfId="39588"/>
    <cellStyle name="Total 2 3 2 3 12 2" xfId="39589"/>
    <cellStyle name="Total 2 3 2 3 13" xfId="39590"/>
    <cellStyle name="Total 2 3 2 3 2" xfId="39591"/>
    <cellStyle name="Total 2 3 2 3 2 10" xfId="39592"/>
    <cellStyle name="Total 2 3 2 3 2 10 2" xfId="39593"/>
    <cellStyle name="Total 2 3 2 3 2 11" xfId="39594"/>
    <cellStyle name="Total 2 3 2 3 2 2" xfId="39595"/>
    <cellStyle name="Total 2 3 2 3 2 2 2" xfId="39596"/>
    <cellStyle name="Total 2 3 2 3 2 3" xfId="39597"/>
    <cellStyle name="Total 2 3 2 3 2 3 2" xfId="39598"/>
    <cellStyle name="Total 2 3 2 3 2 4" xfId="39599"/>
    <cellStyle name="Total 2 3 2 3 2 4 2" xfId="39600"/>
    <cellStyle name="Total 2 3 2 3 2 5" xfId="39601"/>
    <cellStyle name="Total 2 3 2 3 2 5 2" xfId="39602"/>
    <cellStyle name="Total 2 3 2 3 2 6" xfId="39603"/>
    <cellStyle name="Total 2 3 2 3 2 6 2" xfId="39604"/>
    <cellStyle name="Total 2 3 2 3 2 7" xfId="39605"/>
    <cellStyle name="Total 2 3 2 3 2 7 2" xfId="39606"/>
    <cellStyle name="Total 2 3 2 3 2 8" xfId="39607"/>
    <cellStyle name="Total 2 3 2 3 2 8 2" xfId="39608"/>
    <cellStyle name="Total 2 3 2 3 2 9" xfId="39609"/>
    <cellStyle name="Total 2 3 2 3 2 9 2" xfId="39610"/>
    <cellStyle name="Total 2 3 2 3 3" xfId="39611"/>
    <cellStyle name="Total 2 3 2 3 3 10" xfId="39612"/>
    <cellStyle name="Total 2 3 2 3 3 10 2" xfId="39613"/>
    <cellStyle name="Total 2 3 2 3 3 11" xfId="39614"/>
    <cellStyle name="Total 2 3 2 3 3 2" xfId="39615"/>
    <cellStyle name="Total 2 3 2 3 3 2 2" xfId="39616"/>
    <cellStyle name="Total 2 3 2 3 3 3" xfId="39617"/>
    <cellStyle name="Total 2 3 2 3 3 3 2" xfId="39618"/>
    <cellStyle name="Total 2 3 2 3 3 4" xfId="39619"/>
    <cellStyle name="Total 2 3 2 3 3 4 2" xfId="39620"/>
    <cellStyle name="Total 2 3 2 3 3 5" xfId="39621"/>
    <cellStyle name="Total 2 3 2 3 3 5 2" xfId="39622"/>
    <cellStyle name="Total 2 3 2 3 3 6" xfId="39623"/>
    <cellStyle name="Total 2 3 2 3 3 6 2" xfId="39624"/>
    <cellStyle name="Total 2 3 2 3 3 7" xfId="39625"/>
    <cellStyle name="Total 2 3 2 3 3 7 2" xfId="39626"/>
    <cellStyle name="Total 2 3 2 3 3 8" xfId="39627"/>
    <cellStyle name="Total 2 3 2 3 3 8 2" xfId="39628"/>
    <cellStyle name="Total 2 3 2 3 3 9" xfId="39629"/>
    <cellStyle name="Total 2 3 2 3 3 9 2" xfId="39630"/>
    <cellStyle name="Total 2 3 2 3 4" xfId="39631"/>
    <cellStyle name="Total 2 3 2 3 4 2" xfId="39632"/>
    <cellStyle name="Total 2 3 2 3 5" xfId="39633"/>
    <cellStyle name="Total 2 3 2 3 5 2" xfId="39634"/>
    <cellStyle name="Total 2 3 2 3 6" xfId="39635"/>
    <cellStyle name="Total 2 3 2 3 6 2" xfId="39636"/>
    <cellStyle name="Total 2 3 2 3 7" xfId="39637"/>
    <cellStyle name="Total 2 3 2 3 7 2" xfId="39638"/>
    <cellStyle name="Total 2 3 2 3 8" xfId="39639"/>
    <cellStyle name="Total 2 3 2 3 8 2" xfId="39640"/>
    <cellStyle name="Total 2 3 2 3 9" xfId="39641"/>
    <cellStyle name="Total 2 3 2 3 9 2" xfId="39642"/>
    <cellStyle name="Total 2 3 2 4" xfId="39643"/>
    <cellStyle name="Total 2 3 2 4 10" xfId="39644"/>
    <cellStyle name="Total 2 3 2 4 10 2" xfId="39645"/>
    <cellStyle name="Total 2 3 2 4 11" xfId="39646"/>
    <cellStyle name="Total 2 3 2 4 2" xfId="39647"/>
    <cellStyle name="Total 2 3 2 4 2 2" xfId="39648"/>
    <cellStyle name="Total 2 3 2 4 3" xfId="39649"/>
    <cellStyle name="Total 2 3 2 4 3 2" xfId="39650"/>
    <cellStyle name="Total 2 3 2 4 4" xfId="39651"/>
    <cellStyle name="Total 2 3 2 4 4 2" xfId="39652"/>
    <cellStyle name="Total 2 3 2 4 5" xfId="39653"/>
    <cellStyle name="Total 2 3 2 4 5 2" xfId="39654"/>
    <cellStyle name="Total 2 3 2 4 6" xfId="39655"/>
    <cellStyle name="Total 2 3 2 4 6 2" xfId="39656"/>
    <cellStyle name="Total 2 3 2 4 7" xfId="39657"/>
    <cellStyle name="Total 2 3 2 4 7 2" xfId="39658"/>
    <cellStyle name="Total 2 3 2 4 8" xfId="39659"/>
    <cellStyle name="Total 2 3 2 4 8 2" xfId="39660"/>
    <cellStyle name="Total 2 3 2 4 9" xfId="39661"/>
    <cellStyle name="Total 2 3 2 4 9 2" xfId="39662"/>
    <cellStyle name="Total 2 3 2 5" xfId="39663"/>
    <cellStyle name="Total 2 3 2 5 10" xfId="39664"/>
    <cellStyle name="Total 2 3 2 5 10 2" xfId="39665"/>
    <cellStyle name="Total 2 3 2 5 11" xfId="39666"/>
    <cellStyle name="Total 2 3 2 5 2" xfId="39667"/>
    <cellStyle name="Total 2 3 2 5 2 2" xfId="39668"/>
    <cellStyle name="Total 2 3 2 5 3" xfId="39669"/>
    <cellStyle name="Total 2 3 2 5 3 2" xfId="39670"/>
    <cellStyle name="Total 2 3 2 5 4" xfId="39671"/>
    <cellStyle name="Total 2 3 2 5 4 2" xfId="39672"/>
    <cellStyle name="Total 2 3 2 5 5" xfId="39673"/>
    <cellStyle name="Total 2 3 2 5 5 2" xfId="39674"/>
    <cellStyle name="Total 2 3 2 5 6" xfId="39675"/>
    <cellStyle name="Total 2 3 2 5 6 2" xfId="39676"/>
    <cellStyle name="Total 2 3 2 5 7" xfId="39677"/>
    <cellStyle name="Total 2 3 2 5 7 2" xfId="39678"/>
    <cellStyle name="Total 2 3 2 5 8" xfId="39679"/>
    <cellStyle name="Total 2 3 2 5 8 2" xfId="39680"/>
    <cellStyle name="Total 2 3 2 5 9" xfId="39681"/>
    <cellStyle name="Total 2 3 2 5 9 2" xfId="39682"/>
    <cellStyle name="Total 2 3 2 6" xfId="39683"/>
    <cellStyle name="Total 2 3 2 6 2" xfId="39684"/>
    <cellStyle name="Total 2 3 2 7" xfId="39685"/>
    <cellStyle name="Total 2 3 2 7 2" xfId="39686"/>
    <cellStyle name="Total 2 3 2 8" xfId="39687"/>
    <cellStyle name="Total 2 3 2 8 2" xfId="39688"/>
    <cellStyle name="Total 2 3 2 9" xfId="39689"/>
    <cellStyle name="Total 2 3 2 9 2" xfId="39690"/>
    <cellStyle name="Total 2 3 3" xfId="39691"/>
    <cellStyle name="Total 2 3 3 10" xfId="39692"/>
    <cellStyle name="Total 2 3 3 10 2" xfId="39693"/>
    <cellStyle name="Total 2 3 3 11" xfId="39694"/>
    <cellStyle name="Total 2 3 3 11 2" xfId="39695"/>
    <cellStyle name="Total 2 3 3 12" xfId="39696"/>
    <cellStyle name="Total 2 3 3 12 2" xfId="39697"/>
    <cellStyle name="Total 2 3 3 13" xfId="39698"/>
    <cellStyle name="Total 2 3 3 13 2" xfId="39699"/>
    <cellStyle name="Total 2 3 3 14" xfId="39700"/>
    <cellStyle name="Total 2 3 3 14 2" xfId="39701"/>
    <cellStyle name="Total 2 3 3 15" xfId="39702"/>
    <cellStyle name="Total 2 3 3 2" xfId="39703"/>
    <cellStyle name="Total 2 3 3 2 10" xfId="39704"/>
    <cellStyle name="Total 2 3 3 2 10 2" xfId="39705"/>
    <cellStyle name="Total 2 3 3 2 11" xfId="39706"/>
    <cellStyle name="Total 2 3 3 2 11 2" xfId="39707"/>
    <cellStyle name="Total 2 3 3 2 12" xfId="39708"/>
    <cellStyle name="Total 2 3 3 2 12 2" xfId="39709"/>
    <cellStyle name="Total 2 3 3 2 13" xfId="39710"/>
    <cellStyle name="Total 2 3 3 2 2" xfId="39711"/>
    <cellStyle name="Total 2 3 3 2 2 10" xfId="39712"/>
    <cellStyle name="Total 2 3 3 2 2 10 2" xfId="39713"/>
    <cellStyle name="Total 2 3 3 2 2 11" xfId="39714"/>
    <cellStyle name="Total 2 3 3 2 2 2" xfId="39715"/>
    <cellStyle name="Total 2 3 3 2 2 2 2" xfId="39716"/>
    <cellStyle name="Total 2 3 3 2 2 3" xfId="39717"/>
    <cellStyle name="Total 2 3 3 2 2 3 2" xfId="39718"/>
    <cellStyle name="Total 2 3 3 2 2 4" xfId="39719"/>
    <cellStyle name="Total 2 3 3 2 2 4 2" xfId="39720"/>
    <cellStyle name="Total 2 3 3 2 2 5" xfId="39721"/>
    <cellStyle name="Total 2 3 3 2 2 5 2" xfId="39722"/>
    <cellStyle name="Total 2 3 3 2 2 6" xfId="39723"/>
    <cellStyle name="Total 2 3 3 2 2 6 2" xfId="39724"/>
    <cellStyle name="Total 2 3 3 2 2 7" xfId="39725"/>
    <cellStyle name="Total 2 3 3 2 2 7 2" xfId="39726"/>
    <cellStyle name="Total 2 3 3 2 2 8" xfId="39727"/>
    <cellStyle name="Total 2 3 3 2 2 8 2" xfId="39728"/>
    <cellStyle name="Total 2 3 3 2 2 9" xfId="39729"/>
    <cellStyle name="Total 2 3 3 2 2 9 2" xfId="39730"/>
    <cellStyle name="Total 2 3 3 2 3" xfId="39731"/>
    <cellStyle name="Total 2 3 3 2 3 10" xfId="39732"/>
    <cellStyle name="Total 2 3 3 2 3 10 2" xfId="39733"/>
    <cellStyle name="Total 2 3 3 2 3 11" xfId="39734"/>
    <cellStyle name="Total 2 3 3 2 3 2" xfId="39735"/>
    <cellStyle name="Total 2 3 3 2 3 2 2" xfId="39736"/>
    <cellStyle name="Total 2 3 3 2 3 3" xfId="39737"/>
    <cellStyle name="Total 2 3 3 2 3 3 2" xfId="39738"/>
    <cellStyle name="Total 2 3 3 2 3 4" xfId="39739"/>
    <cellStyle name="Total 2 3 3 2 3 4 2" xfId="39740"/>
    <cellStyle name="Total 2 3 3 2 3 5" xfId="39741"/>
    <cellStyle name="Total 2 3 3 2 3 5 2" xfId="39742"/>
    <cellStyle name="Total 2 3 3 2 3 6" xfId="39743"/>
    <cellStyle name="Total 2 3 3 2 3 6 2" xfId="39744"/>
    <cellStyle name="Total 2 3 3 2 3 7" xfId="39745"/>
    <cellStyle name="Total 2 3 3 2 3 7 2" xfId="39746"/>
    <cellStyle name="Total 2 3 3 2 3 8" xfId="39747"/>
    <cellStyle name="Total 2 3 3 2 3 8 2" xfId="39748"/>
    <cellStyle name="Total 2 3 3 2 3 9" xfId="39749"/>
    <cellStyle name="Total 2 3 3 2 3 9 2" xfId="39750"/>
    <cellStyle name="Total 2 3 3 2 4" xfId="39751"/>
    <cellStyle name="Total 2 3 3 2 4 2" xfId="39752"/>
    <cellStyle name="Total 2 3 3 2 5" xfId="39753"/>
    <cellStyle name="Total 2 3 3 2 5 2" xfId="39754"/>
    <cellStyle name="Total 2 3 3 2 6" xfId="39755"/>
    <cellStyle name="Total 2 3 3 2 6 2" xfId="39756"/>
    <cellStyle name="Total 2 3 3 2 7" xfId="39757"/>
    <cellStyle name="Total 2 3 3 2 7 2" xfId="39758"/>
    <cellStyle name="Total 2 3 3 2 8" xfId="39759"/>
    <cellStyle name="Total 2 3 3 2 8 2" xfId="39760"/>
    <cellStyle name="Total 2 3 3 2 9" xfId="39761"/>
    <cellStyle name="Total 2 3 3 2 9 2" xfId="39762"/>
    <cellStyle name="Total 2 3 3 3" xfId="39763"/>
    <cellStyle name="Total 2 3 3 3 10" xfId="39764"/>
    <cellStyle name="Total 2 3 3 3 10 2" xfId="39765"/>
    <cellStyle name="Total 2 3 3 3 11" xfId="39766"/>
    <cellStyle name="Total 2 3 3 3 11 2" xfId="39767"/>
    <cellStyle name="Total 2 3 3 3 12" xfId="39768"/>
    <cellStyle name="Total 2 3 3 3 12 2" xfId="39769"/>
    <cellStyle name="Total 2 3 3 3 13" xfId="39770"/>
    <cellStyle name="Total 2 3 3 3 2" xfId="39771"/>
    <cellStyle name="Total 2 3 3 3 2 10" xfId="39772"/>
    <cellStyle name="Total 2 3 3 3 2 10 2" xfId="39773"/>
    <cellStyle name="Total 2 3 3 3 2 11" xfId="39774"/>
    <cellStyle name="Total 2 3 3 3 2 2" xfId="39775"/>
    <cellStyle name="Total 2 3 3 3 2 2 2" xfId="39776"/>
    <cellStyle name="Total 2 3 3 3 2 3" xfId="39777"/>
    <cellStyle name="Total 2 3 3 3 2 3 2" xfId="39778"/>
    <cellStyle name="Total 2 3 3 3 2 4" xfId="39779"/>
    <cellStyle name="Total 2 3 3 3 2 4 2" xfId="39780"/>
    <cellStyle name="Total 2 3 3 3 2 5" xfId="39781"/>
    <cellStyle name="Total 2 3 3 3 2 5 2" xfId="39782"/>
    <cellStyle name="Total 2 3 3 3 2 6" xfId="39783"/>
    <cellStyle name="Total 2 3 3 3 2 6 2" xfId="39784"/>
    <cellStyle name="Total 2 3 3 3 2 7" xfId="39785"/>
    <cellStyle name="Total 2 3 3 3 2 7 2" xfId="39786"/>
    <cellStyle name="Total 2 3 3 3 2 8" xfId="39787"/>
    <cellStyle name="Total 2 3 3 3 2 8 2" xfId="39788"/>
    <cellStyle name="Total 2 3 3 3 2 9" xfId="39789"/>
    <cellStyle name="Total 2 3 3 3 2 9 2" xfId="39790"/>
    <cellStyle name="Total 2 3 3 3 3" xfId="39791"/>
    <cellStyle name="Total 2 3 3 3 3 10" xfId="39792"/>
    <cellStyle name="Total 2 3 3 3 3 10 2" xfId="39793"/>
    <cellStyle name="Total 2 3 3 3 3 11" xfId="39794"/>
    <cellStyle name="Total 2 3 3 3 3 2" xfId="39795"/>
    <cellStyle name="Total 2 3 3 3 3 2 2" xfId="39796"/>
    <cellStyle name="Total 2 3 3 3 3 3" xfId="39797"/>
    <cellStyle name="Total 2 3 3 3 3 3 2" xfId="39798"/>
    <cellStyle name="Total 2 3 3 3 3 4" xfId="39799"/>
    <cellStyle name="Total 2 3 3 3 3 4 2" xfId="39800"/>
    <cellStyle name="Total 2 3 3 3 3 5" xfId="39801"/>
    <cellStyle name="Total 2 3 3 3 3 5 2" xfId="39802"/>
    <cellStyle name="Total 2 3 3 3 3 6" xfId="39803"/>
    <cellStyle name="Total 2 3 3 3 3 6 2" xfId="39804"/>
    <cellStyle name="Total 2 3 3 3 3 7" xfId="39805"/>
    <cellStyle name="Total 2 3 3 3 3 7 2" xfId="39806"/>
    <cellStyle name="Total 2 3 3 3 3 8" xfId="39807"/>
    <cellStyle name="Total 2 3 3 3 3 8 2" xfId="39808"/>
    <cellStyle name="Total 2 3 3 3 3 9" xfId="39809"/>
    <cellStyle name="Total 2 3 3 3 3 9 2" xfId="39810"/>
    <cellStyle name="Total 2 3 3 3 4" xfId="39811"/>
    <cellStyle name="Total 2 3 3 3 4 2" xfId="39812"/>
    <cellStyle name="Total 2 3 3 3 5" xfId="39813"/>
    <cellStyle name="Total 2 3 3 3 5 2" xfId="39814"/>
    <cellStyle name="Total 2 3 3 3 6" xfId="39815"/>
    <cellStyle name="Total 2 3 3 3 6 2" xfId="39816"/>
    <cellStyle name="Total 2 3 3 3 7" xfId="39817"/>
    <cellStyle name="Total 2 3 3 3 7 2" xfId="39818"/>
    <cellStyle name="Total 2 3 3 3 8" xfId="39819"/>
    <cellStyle name="Total 2 3 3 3 8 2" xfId="39820"/>
    <cellStyle name="Total 2 3 3 3 9" xfId="39821"/>
    <cellStyle name="Total 2 3 3 3 9 2" xfId="39822"/>
    <cellStyle name="Total 2 3 3 4" xfId="39823"/>
    <cellStyle name="Total 2 3 3 4 10" xfId="39824"/>
    <cellStyle name="Total 2 3 3 4 10 2" xfId="39825"/>
    <cellStyle name="Total 2 3 3 4 11" xfId="39826"/>
    <cellStyle name="Total 2 3 3 4 2" xfId="39827"/>
    <cellStyle name="Total 2 3 3 4 2 2" xfId="39828"/>
    <cellStyle name="Total 2 3 3 4 3" xfId="39829"/>
    <cellStyle name="Total 2 3 3 4 3 2" xfId="39830"/>
    <cellStyle name="Total 2 3 3 4 4" xfId="39831"/>
    <cellStyle name="Total 2 3 3 4 4 2" xfId="39832"/>
    <cellStyle name="Total 2 3 3 4 5" xfId="39833"/>
    <cellStyle name="Total 2 3 3 4 5 2" xfId="39834"/>
    <cellStyle name="Total 2 3 3 4 6" xfId="39835"/>
    <cellStyle name="Total 2 3 3 4 6 2" xfId="39836"/>
    <cellStyle name="Total 2 3 3 4 7" xfId="39837"/>
    <cellStyle name="Total 2 3 3 4 7 2" xfId="39838"/>
    <cellStyle name="Total 2 3 3 4 8" xfId="39839"/>
    <cellStyle name="Total 2 3 3 4 8 2" xfId="39840"/>
    <cellStyle name="Total 2 3 3 4 9" xfId="39841"/>
    <cellStyle name="Total 2 3 3 4 9 2" xfId="39842"/>
    <cellStyle name="Total 2 3 3 5" xfId="39843"/>
    <cellStyle name="Total 2 3 3 5 10" xfId="39844"/>
    <cellStyle name="Total 2 3 3 5 10 2" xfId="39845"/>
    <cellStyle name="Total 2 3 3 5 11" xfId="39846"/>
    <cellStyle name="Total 2 3 3 5 2" xfId="39847"/>
    <cellStyle name="Total 2 3 3 5 2 2" xfId="39848"/>
    <cellStyle name="Total 2 3 3 5 3" xfId="39849"/>
    <cellStyle name="Total 2 3 3 5 3 2" xfId="39850"/>
    <cellStyle name="Total 2 3 3 5 4" xfId="39851"/>
    <cellStyle name="Total 2 3 3 5 4 2" xfId="39852"/>
    <cellStyle name="Total 2 3 3 5 5" xfId="39853"/>
    <cellStyle name="Total 2 3 3 5 5 2" xfId="39854"/>
    <cellStyle name="Total 2 3 3 5 6" xfId="39855"/>
    <cellStyle name="Total 2 3 3 5 6 2" xfId="39856"/>
    <cellStyle name="Total 2 3 3 5 7" xfId="39857"/>
    <cellStyle name="Total 2 3 3 5 7 2" xfId="39858"/>
    <cellStyle name="Total 2 3 3 5 8" xfId="39859"/>
    <cellStyle name="Total 2 3 3 5 8 2" xfId="39860"/>
    <cellStyle name="Total 2 3 3 5 9" xfId="39861"/>
    <cellStyle name="Total 2 3 3 5 9 2" xfId="39862"/>
    <cellStyle name="Total 2 3 3 6" xfId="39863"/>
    <cellStyle name="Total 2 3 3 6 2" xfId="39864"/>
    <cellStyle name="Total 2 3 3 7" xfId="39865"/>
    <cellStyle name="Total 2 3 3 7 2" xfId="39866"/>
    <cellStyle name="Total 2 3 3 8" xfId="39867"/>
    <cellStyle name="Total 2 3 3 8 2" xfId="39868"/>
    <cellStyle name="Total 2 3 3 9" xfId="39869"/>
    <cellStyle name="Total 2 3 3 9 2" xfId="39870"/>
    <cellStyle name="Total 2 3 4" xfId="39871"/>
    <cellStyle name="Total 2 3 4 10" xfId="39872"/>
    <cellStyle name="Total 2 3 4 10 2" xfId="39873"/>
    <cellStyle name="Total 2 3 4 11" xfId="39874"/>
    <cellStyle name="Total 2 3 4 11 2" xfId="39875"/>
    <cellStyle name="Total 2 3 4 12" xfId="39876"/>
    <cellStyle name="Total 2 3 4 12 2" xfId="39877"/>
    <cellStyle name="Total 2 3 4 13" xfId="39878"/>
    <cellStyle name="Total 2 3 4 2" xfId="39879"/>
    <cellStyle name="Total 2 3 4 2 10" xfId="39880"/>
    <cellStyle name="Total 2 3 4 2 10 2" xfId="39881"/>
    <cellStyle name="Total 2 3 4 2 11" xfId="39882"/>
    <cellStyle name="Total 2 3 4 2 2" xfId="39883"/>
    <cellStyle name="Total 2 3 4 2 2 2" xfId="39884"/>
    <cellStyle name="Total 2 3 4 2 3" xfId="39885"/>
    <cellStyle name="Total 2 3 4 2 3 2" xfId="39886"/>
    <cellStyle name="Total 2 3 4 2 4" xfId="39887"/>
    <cellStyle name="Total 2 3 4 2 4 2" xfId="39888"/>
    <cellStyle name="Total 2 3 4 2 5" xfId="39889"/>
    <cellStyle name="Total 2 3 4 2 5 2" xfId="39890"/>
    <cellStyle name="Total 2 3 4 2 6" xfId="39891"/>
    <cellStyle name="Total 2 3 4 2 6 2" xfId="39892"/>
    <cellStyle name="Total 2 3 4 2 7" xfId="39893"/>
    <cellStyle name="Total 2 3 4 2 7 2" xfId="39894"/>
    <cellStyle name="Total 2 3 4 2 8" xfId="39895"/>
    <cellStyle name="Total 2 3 4 2 8 2" xfId="39896"/>
    <cellStyle name="Total 2 3 4 2 9" xfId="39897"/>
    <cellStyle name="Total 2 3 4 2 9 2" xfId="39898"/>
    <cellStyle name="Total 2 3 4 3" xfId="39899"/>
    <cellStyle name="Total 2 3 4 3 10" xfId="39900"/>
    <cellStyle name="Total 2 3 4 3 10 2" xfId="39901"/>
    <cellStyle name="Total 2 3 4 3 11" xfId="39902"/>
    <cellStyle name="Total 2 3 4 3 2" xfId="39903"/>
    <cellStyle name="Total 2 3 4 3 2 2" xfId="39904"/>
    <cellStyle name="Total 2 3 4 3 3" xfId="39905"/>
    <cellStyle name="Total 2 3 4 3 3 2" xfId="39906"/>
    <cellStyle name="Total 2 3 4 3 4" xfId="39907"/>
    <cellStyle name="Total 2 3 4 3 4 2" xfId="39908"/>
    <cellStyle name="Total 2 3 4 3 5" xfId="39909"/>
    <cellStyle name="Total 2 3 4 3 5 2" xfId="39910"/>
    <cellStyle name="Total 2 3 4 3 6" xfId="39911"/>
    <cellStyle name="Total 2 3 4 3 6 2" xfId="39912"/>
    <cellStyle name="Total 2 3 4 3 7" xfId="39913"/>
    <cellStyle name="Total 2 3 4 3 7 2" xfId="39914"/>
    <cellStyle name="Total 2 3 4 3 8" xfId="39915"/>
    <cellStyle name="Total 2 3 4 3 8 2" xfId="39916"/>
    <cellStyle name="Total 2 3 4 3 9" xfId="39917"/>
    <cellStyle name="Total 2 3 4 3 9 2" xfId="39918"/>
    <cellStyle name="Total 2 3 4 4" xfId="39919"/>
    <cellStyle name="Total 2 3 4 4 2" xfId="39920"/>
    <cellStyle name="Total 2 3 4 5" xfId="39921"/>
    <cellStyle name="Total 2 3 4 5 2" xfId="39922"/>
    <cellStyle name="Total 2 3 4 6" xfId="39923"/>
    <cellStyle name="Total 2 3 4 6 2" xfId="39924"/>
    <cellStyle name="Total 2 3 4 7" xfId="39925"/>
    <cellStyle name="Total 2 3 4 7 2" xfId="39926"/>
    <cellStyle name="Total 2 3 4 8" xfId="39927"/>
    <cellStyle name="Total 2 3 4 8 2" xfId="39928"/>
    <cellStyle name="Total 2 3 4 9" xfId="39929"/>
    <cellStyle name="Total 2 3 4 9 2" xfId="39930"/>
    <cellStyle name="Total 2 3 5" xfId="39931"/>
    <cellStyle name="Total 2 3 5 10" xfId="39932"/>
    <cellStyle name="Total 2 3 5 10 2" xfId="39933"/>
    <cellStyle name="Total 2 3 5 11" xfId="39934"/>
    <cellStyle name="Total 2 3 5 11 2" xfId="39935"/>
    <cellStyle name="Total 2 3 5 12" xfId="39936"/>
    <cellStyle name="Total 2 3 5 12 2" xfId="39937"/>
    <cellStyle name="Total 2 3 5 13" xfId="39938"/>
    <cellStyle name="Total 2 3 5 2" xfId="39939"/>
    <cellStyle name="Total 2 3 5 2 10" xfId="39940"/>
    <cellStyle name="Total 2 3 5 2 10 2" xfId="39941"/>
    <cellStyle name="Total 2 3 5 2 11" xfId="39942"/>
    <cellStyle name="Total 2 3 5 2 2" xfId="39943"/>
    <cellStyle name="Total 2 3 5 2 2 2" xfId="39944"/>
    <cellStyle name="Total 2 3 5 2 3" xfId="39945"/>
    <cellStyle name="Total 2 3 5 2 3 2" xfId="39946"/>
    <cellStyle name="Total 2 3 5 2 4" xfId="39947"/>
    <cellStyle name="Total 2 3 5 2 4 2" xfId="39948"/>
    <cellStyle name="Total 2 3 5 2 5" xfId="39949"/>
    <cellStyle name="Total 2 3 5 2 5 2" xfId="39950"/>
    <cellStyle name="Total 2 3 5 2 6" xfId="39951"/>
    <cellStyle name="Total 2 3 5 2 6 2" xfId="39952"/>
    <cellStyle name="Total 2 3 5 2 7" xfId="39953"/>
    <cellStyle name="Total 2 3 5 2 7 2" xfId="39954"/>
    <cellStyle name="Total 2 3 5 2 8" xfId="39955"/>
    <cellStyle name="Total 2 3 5 2 8 2" xfId="39956"/>
    <cellStyle name="Total 2 3 5 2 9" xfId="39957"/>
    <cellStyle name="Total 2 3 5 2 9 2" xfId="39958"/>
    <cellStyle name="Total 2 3 5 3" xfId="39959"/>
    <cellStyle name="Total 2 3 5 3 10" xfId="39960"/>
    <cellStyle name="Total 2 3 5 3 10 2" xfId="39961"/>
    <cellStyle name="Total 2 3 5 3 11" xfId="39962"/>
    <cellStyle name="Total 2 3 5 3 2" xfId="39963"/>
    <cellStyle name="Total 2 3 5 3 2 2" xfId="39964"/>
    <cellStyle name="Total 2 3 5 3 3" xfId="39965"/>
    <cellStyle name="Total 2 3 5 3 3 2" xfId="39966"/>
    <cellStyle name="Total 2 3 5 3 4" xfId="39967"/>
    <cellStyle name="Total 2 3 5 3 4 2" xfId="39968"/>
    <cellStyle name="Total 2 3 5 3 5" xfId="39969"/>
    <cellStyle name="Total 2 3 5 3 5 2" xfId="39970"/>
    <cellStyle name="Total 2 3 5 3 6" xfId="39971"/>
    <cellStyle name="Total 2 3 5 3 6 2" xfId="39972"/>
    <cellStyle name="Total 2 3 5 3 7" xfId="39973"/>
    <cellStyle name="Total 2 3 5 3 7 2" xfId="39974"/>
    <cellStyle name="Total 2 3 5 3 8" xfId="39975"/>
    <cellStyle name="Total 2 3 5 3 8 2" xfId="39976"/>
    <cellStyle name="Total 2 3 5 3 9" xfId="39977"/>
    <cellStyle name="Total 2 3 5 3 9 2" xfId="39978"/>
    <cellStyle name="Total 2 3 5 4" xfId="39979"/>
    <cellStyle name="Total 2 3 5 4 2" xfId="39980"/>
    <cellStyle name="Total 2 3 5 5" xfId="39981"/>
    <cellStyle name="Total 2 3 5 5 2" xfId="39982"/>
    <cellStyle name="Total 2 3 5 6" xfId="39983"/>
    <cellStyle name="Total 2 3 5 6 2" xfId="39984"/>
    <cellStyle name="Total 2 3 5 7" xfId="39985"/>
    <cellStyle name="Total 2 3 5 7 2" xfId="39986"/>
    <cellStyle name="Total 2 3 5 8" xfId="39987"/>
    <cellStyle name="Total 2 3 5 8 2" xfId="39988"/>
    <cellStyle name="Total 2 3 5 9" xfId="39989"/>
    <cellStyle name="Total 2 3 5 9 2" xfId="39990"/>
    <cellStyle name="Total 2 3 6" xfId="39991"/>
    <cellStyle name="Total 2 3 6 2" xfId="39992"/>
    <cellStyle name="Total 2 3 7" xfId="39993"/>
    <cellStyle name="Total 2 3 7 2" xfId="39994"/>
    <cellStyle name="Total 2 3 8" xfId="39995"/>
    <cellStyle name="Total 2 3 8 2" xfId="39996"/>
    <cellStyle name="Total 2 3 9" xfId="39997"/>
    <cellStyle name="Total 2 3 9 2" xfId="39998"/>
    <cellStyle name="Total 2 4" xfId="39999"/>
    <cellStyle name="Total 2 4 10" xfId="40000"/>
    <cellStyle name="Total 2 4 10 2" xfId="40001"/>
    <cellStyle name="Total 2 4 11" xfId="40002"/>
    <cellStyle name="Total 2 4 11 2" xfId="40003"/>
    <cellStyle name="Total 2 4 12" xfId="40004"/>
    <cellStyle name="Total 2 4 12 2" xfId="40005"/>
    <cellStyle name="Total 2 4 13" xfId="40006"/>
    <cellStyle name="Total 2 4 13 2" xfId="40007"/>
    <cellStyle name="Total 2 4 14" xfId="40008"/>
    <cellStyle name="Total 2 4 14 2" xfId="40009"/>
    <cellStyle name="Total 2 4 15" xfId="40010"/>
    <cellStyle name="Total 2 4 16" xfId="40011"/>
    <cellStyle name="Total 2 4 2" xfId="40012"/>
    <cellStyle name="Total 2 4 2 10" xfId="40013"/>
    <cellStyle name="Total 2 4 2 10 2" xfId="40014"/>
    <cellStyle name="Total 2 4 2 11" xfId="40015"/>
    <cellStyle name="Total 2 4 2 11 2" xfId="40016"/>
    <cellStyle name="Total 2 4 2 12" xfId="40017"/>
    <cellStyle name="Total 2 4 2 12 2" xfId="40018"/>
    <cellStyle name="Total 2 4 2 13" xfId="40019"/>
    <cellStyle name="Total 2 4 2 2" xfId="40020"/>
    <cellStyle name="Total 2 4 2 2 10" xfId="40021"/>
    <cellStyle name="Total 2 4 2 2 10 2" xfId="40022"/>
    <cellStyle name="Total 2 4 2 2 11" xfId="40023"/>
    <cellStyle name="Total 2 4 2 2 2" xfId="40024"/>
    <cellStyle name="Total 2 4 2 2 2 2" xfId="40025"/>
    <cellStyle name="Total 2 4 2 2 3" xfId="40026"/>
    <cellStyle name="Total 2 4 2 2 3 2" xfId="40027"/>
    <cellStyle name="Total 2 4 2 2 4" xfId="40028"/>
    <cellStyle name="Total 2 4 2 2 4 2" xfId="40029"/>
    <cellStyle name="Total 2 4 2 2 5" xfId="40030"/>
    <cellStyle name="Total 2 4 2 2 5 2" xfId="40031"/>
    <cellStyle name="Total 2 4 2 2 6" xfId="40032"/>
    <cellStyle name="Total 2 4 2 2 6 2" xfId="40033"/>
    <cellStyle name="Total 2 4 2 2 7" xfId="40034"/>
    <cellStyle name="Total 2 4 2 2 7 2" xfId="40035"/>
    <cellStyle name="Total 2 4 2 2 8" xfId="40036"/>
    <cellStyle name="Total 2 4 2 2 8 2" xfId="40037"/>
    <cellStyle name="Total 2 4 2 2 9" xfId="40038"/>
    <cellStyle name="Total 2 4 2 2 9 2" xfId="40039"/>
    <cellStyle name="Total 2 4 2 3" xfId="40040"/>
    <cellStyle name="Total 2 4 2 3 10" xfId="40041"/>
    <cellStyle name="Total 2 4 2 3 10 2" xfId="40042"/>
    <cellStyle name="Total 2 4 2 3 11" xfId="40043"/>
    <cellStyle name="Total 2 4 2 3 2" xfId="40044"/>
    <cellStyle name="Total 2 4 2 3 2 2" xfId="40045"/>
    <cellStyle name="Total 2 4 2 3 3" xfId="40046"/>
    <cellStyle name="Total 2 4 2 3 3 2" xfId="40047"/>
    <cellStyle name="Total 2 4 2 3 4" xfId="40048"/>
    <cellStyle name="Total 2 4 2 3 4 2" xfId="40049"/>
    <cellStyle name="Total 2 4 2 3 5" xfId="40050"/>
    <cellStyle name="Total 2 4 2 3 5 2" xfId="40051"/>
    <cellStyle name="Total 2 4 2 3 6" xfId="40052"/>
    <cellStyle name="Total 2 4 2 3 6 2" xfId="40053"/>
    <cellStyle name="Total 2 4 2 3 7" xfId="40054"/>
    <cellStyle name="Total 2 4 2 3 7 2" xfId="40055"/>
    <cellStyle name="Total 2 4 2 3 8" xfId="40056"/>
    <cellStyle name="Total 2 4 2 3 8 2" xfId="40057"/>
    <cellStyle name="Total 2 4 2 3 9" xfId="40058"/>
    <cellStyle name="Total 2 4 2 3 9 2" xfId="40059"/>
    <cellStyle name="Total 2 4 2 4" xfId="40060"/>
    <cellStyle name="Total 2 4 2 4 2" xfId="40061"/>
    <cellStyle name="Total 2 4 2 5" xfId="40062"/>
    <cellStyle name="Total 2 4 2 5 2" xfId="40063"/>
    <cellStyle name="Total 2 4 2 6" xfId="40064"/>
    <cellStyle name="Total 2 4 2 6 2" xfId="40065"/>
    <cellStyle name="Total 2 4 2 7" xfId="40066"/>
    <cellStyle name="Total 2 4 2 7 2" xfId="40067"/>
    <cellStyle name="Total 2 4 2 8" xfId="40068"/>
    <cellStyle name="Total 2 4 2 8 2" xfId="40069"/>
    <cellStyle name="Total 2 4 2 9" xfId="40070"/>
    <cellStyle name="Total 2 4 2 9 2" xfId="40071"/>
    <cellStyle name="Total 2 4 3" xfId="40072"/>
    <cellStyle name="Total 2 4 3 10" xfId="40073"/>
    <cellStyle name="Total 2 4 3 10 2" xfId="40074"/>
    <cellStyle name="Total 2 4 3 11" xfId="40075"/>
    <cellStyle name="Total 2 4 3 11 2" xfId="40076"/>
    <cellStyle name="Total 2 4 3 12" xfId="40077"/>
    <cellStyle name="Total 2 4 3 12 2" xfId="40078"/>
    <cellStyle name="Total 2 4 3 13" xfId="40079"/>
    <cellStyle name="Total 2 4 3 2" xfId="40080"/>
    <cellStyle name="Total 2 4 3 2 10" xfId="40081"/>
    <cellStyle name="Total 2 4 3 2 10 2" xfId="40082"/>
    <cellStyle name="Total 2 4 3 2 11" xfId="40083"/>
    <cellStyle name="Total 2 4 3 2 2" xfId="40084"/>
    <cellStyle name="Total 2 4 3 2 2 2" xfId="40085"/>
    <cellStyle name="Total 2 4 3 2 3" xfId="40086"/>
    <cellStyle name="Total 2 4 3 2 3 2" xfId="40087"/>
    <cellStyle name="Total 2 4 3 2 4" xfId="40088"/>
    <cellStyle name="Total 2 4 3 2 4 2" xfId="40089"/>
    <cellStyle name="Total 2 4 3 2 5" xfId="40090"/>
    <cellStyle name="Total 2 4 3 2 5 2" xfId="40091"/>
    <cellStyle name="Total 2 4 3 2 6" xfId="40092"/>
    <cellStyle name="Total 2 4 3 2 6 2" xfId="40093"/>
    <cellStyle name="Total 2 4 3 2 7" xfId="40094"/>
    <cellStyle name="Total 2 4 3 2 7 2" xfId="40095"/>
    <cellStyle name="Total 2 4 3 2 8" xfId="40096"/>
    <cellStyle name="Total 2 4 3 2 8 2" xfId="40097"/>
    <cellStyle name="Total 2 4 3 2 9" xfId="40098"/>
    <cellStyle name="Total 2 4 3 2 9 2" xfId="40099"/>
    <cellStyle name="Total 2 4 3 3" xfId="40100"/>
    <cellStyle name="Total 2 4 3 3 10" xfId="40101"/>
    <cellStyle name="Total 2 4 3 3 10 2" xfId="40102"/>
    <cellStyle name="Total 2 4 3 3 11" xfId="40103"/>
    <cellStyle name="Total 2 4 3 3 2" xfId="40104"/>
    <cellStyle name="Total 2 4 3 3 2 2" xfId="40105"/>
    <cellStyle name="Total 2 4 3 3 3" xfId="40106"/>
    <cellStyle name="Total 2 4 3 3 3 2" xfId="40107"/>
    <cellStyle name="Total 2 4 3 3 4" xfId="40108"/>
    <cellStyle name="Total 2 4 3 3 4 2" xfId="40109"/>
    <cellStyle name="Total 2 4 3 3 5" xfId="40110"/>
    <cellStyle name="Total 2 4 3 3 5 2" xfId="40111"/>
    <cellStyle name="Total 2 4 3 3 6" xfId="40112"/>
    <cellStyle name="Total 2 4 3 3 6 2" xfId="40113"/>
    <cellStyle name="Total 2 4 3 3 7" xfId="40114"/>
    <cellStyle name="Total 2 4 3 3 7 2" xfId="40115"/>
    <cellStyle name="Total 2 4 3 3 8" xfId="40116"/>
    <cellStyle name="Total 2 4 3 3 8 2" xfId="40117"/>
    <cellStyle name="Total 2 4 3 3 9" xfId="40118"/>
    <cellStyle name="Total 2 4 3 3 9 2" xfId="40119"/>
    <cellStyle name="Total 2 4 3 4" xfId="40120"/>
    <cellStyle name="Total 2 4 3 4 2" xfId="40121"/>
    <cellStyle name="Total 2 4 3 5" xfId="40122"/>
    <cellStyle name="Total 2 4 3 5 2" xfId="40123"/>
    <cellStyle name="Total 2 4 3 6" xfId="40124"/>
    <cellStyle name="Total 2 4 3 6 2" xfId="40125"/>
    <cellStyle name="Total 2 4 3 7" xfId="40126"/>
    <cellStyle name="Total 2 4 3 7 2" xfId="40127"/>
    <cellStyle name="Total 2 4 3 8" xfId="40128"/>
    <cellStyle name="Total 2 4 3 8 2" xfId="40129"/>
    <cellStyle name="Total 2 4 3 9" xfId="40130"/>
    <cellStyle name="Total 2 4 3 9 2" xfId="40131"/>
    <cellStyle name="Total 2 4 4" xfId="40132"/>
    <cellStyle name="Total 2 4 4 10" xfId="40133"/>
    <cellStyle name="Total 2 4 4 10 2" xfId="40134"/>
    <cellStyle name="Total 2 4 4 11" xfId="40135"/>
    <cellStyle name="Total 2 4 4 2" xfId="40136"/>
    <cellStyle name="Total 2 4 4 2 2" xfId="40137"/>
    <cellStyle name="Total 2 4 4 3" xfId="40138"/>
    <cellStyle name="Total 2 4 4 3 2" xfId="40139"/>
    <cellStyle name="Total 2 4 4 4" xfId="40140"/>
    <cellStyle name="Total 2 4 4 4 2" xfId="40141"/>
    <cellStyle name="Total 2 4 4 5" xfId="40142"/>
    <cellStyle name="Total 2 4 4 5 2" xfId="40143"/>
    <cellStyle name="Total 2 4 4 6" xfId="40144"/>
    <cellStyle name="Total 2 4 4 6 2" xfId="40145"/>
    <cellStyle name="Total 2 4 4 7" xfId="40146"/>
    <cellStyle name="Total 2 4 4 7 2" xfId="40147"/>
    <cellStyle name="Total 2 4 4 8" xfId="40148"/>
    <cellStyle name="Total 2 4 4 8 2" xfId="40149"/>
    <cellStyle name="Total 2 4 4 9" xfId="40150"/>
    <cellStyle name="Total 2 4 4 9 2" xfId="40151"/>
    <cellStyle name="Total 2 4 5" xfId="40152"/>
    <cellStyle name="Total 2 4 5 10" xfId="40153"/>
    <cellStyle name="Total 2 4 5 10 2" xfId="40154"/>
    <cellStyle name="Total 2 4 5 11" xfId="40155"/>
    <cellStyle name="Total 2 4 5 2" xfId="40156"/>
    <cellStyle name="Total 2 4 5 2 2" xfId="40157"/>
    <cellStyle name="Total 2 4 5 3" xfId="40158"/>
    <cellStyle name="Total 2 4 5 3 2" xfId="40159"/>
    <cellStyle name="Total 2 4 5 4" xfId="40160"/>
    <cellStyle name="Total 2 4 5 4 2" xfId="40161"/>
    <cellStyle name="Total 2 4 5 5" xfId="40162"/>
    <cellStyle name="Total 2 4 5 5 2" xfId="40163"/>
    <cellStyle name="Total 2 4 5 6" xfId="40164"/>
    <cellStyle name="Total 2 4 5 6 2" xfId="40165"/>
    <cellStyle name="Total 2 4 5 7" xfId="40166"/>
    <cellStyle name="Total 2 4 5 7 2" xfId="40167"/>
    <cellStyle name="Total 2 4 5 8" xfId="40168"/>
    <cellStyle name="Total 2 4 5 8 2" xfId="40169"/>
    <cellStyle name="Total 2 4 5 9" xfId="40170"/>
    <cellStyle name="Total 2 4 5 9 2" xfId="40171"/>
    <cellStyle name="Total 2 4 6" xfId="40172"/>
    <cellStyle name="Total 2 4 6 2" xfId="40173"/>
    <cellStyle name="Total 2 4 7" xfId="40174"/>
    <cellStyle name="Total 2 4 7 2" xfId="40175"/>
    <cellStyle name="Total 2 4 8" xfId="40176"/>
    <cellStyle name="Total 2 4 8 2" xfId="40177"/>
    <cellStyle name="Total 2 4 9" xfId="40178"/>
    <cellStyle name="Total 2 4 9 2" xfId="40179"/>
    <cellStyle name="Total 2 5" xfId="40180"/>
    <cellStyle name="Total 2 5 10" xfId="40181"/>
    <cellStyle name="Total 2 5 10 2" xfId="40182"/>
    <cellStyle name="Total 2 5 11" xfId="40183"/>
    <cellStyle name="Total 2 5 11 2" xfId="40184"/>
    <cellStyle name="Total 2 5 12" xfId="40185"/>
    <cellStyle name="Total 2 5 12 2" xfId="40186"/>
    <cellStyle name="Total 2 5 13" xfId="40187"/>
    <cellStyle name="Total 2 5 13 2" xfId="40188"/>
    <cellStyle name="Total 2 5 14" xfId="40189"/>
    <cellStyle name="Total 2 5 14 2" xfId="40190"/>
    <cellStyle name="Total 2 5 15" xfId="40191"/>
    <cellStyle name="Total 2 5 2" xfId="40192"/>
    <cellStyle name="Total 2 5 2 10" xfId="40193"/>
    <cellStyle name="Total 2 5 2 10 2" xfId="40194"/>
    <cellStyle name="Total 2 5 2 11" xfId="40195"/>
    <cellStyle name="Total 2 5 2 11 2" xfId="40196"/>
    <cellStyle name="Total 2 5 2 12" xfId="40197"/>
    <cellStyle name="Total 2 5 2 12 2" xfId="40198"/>
    <cellStyle name="Total 2 5 2 13" xfId="40199"/>
    <cellStyle name="Total 2 5 2 2" xfId="40200"/>
    <cellStyle name="Total 2 5 2 2 10" xfId="40201"/>
    <cellStyle name="Total 2 5 2 2 10 2" xfId="40202"/>
    <cellStyle name="Total 2 5 2 2 11" xfId="40203"/>
    <cellStyle name="Total 2 5 2 2 2" xfId="40204"/>
    <cellStyle name="Total 2 5 2 2 2 2" xfId="40205"/>
    <cellStyle name="Total 2 5 2 2 3" xfId="40206"/>
    <cellStyle name="Total 2 5 2 2 3 2" xfId="40207"/>
    <cellStyle name="Total 2 5 2 2 4" xfId="40208"/>
    <cellStyle name="Total 2 5 2 2 4 2" xfId="40209"/>
    <cellStyle name="Total 2 5 2 2 5" xfId="40210"/>
    <cellStyle name="Total 2 5 2 2 5 2" xfId="40211"/>
    <cellStyle name="Total 2 5 2 2 6" xfId="40212"/>
    <cellStyle name="Total 2 5 2 2 6 2" xfId="40213"/>
    <cellStyle name="Total 2 5 2 2 7" xfId="40214"/>
    <cellStyle name="Total 2 5 2 2 7 2" xfId="40215"/>
    <cellStyle name="Total 2 5 2 2 8" xfId="40216"/>
    <cellStyle name="Total 2 5 2 2 8 2" xfId="40217"/>
    <cellStyle name="Total 2 5 2 2 9" xfId="40218"/>
    <cellStyle name="Total 2 5 2 2 9 2" xfId="40219"/>
    <cellStyle name="Total 2 5 2 3" xfId="40220"/>
    <cellStyle name="Total 2 5 2 3 10" xfId="40221"/>
    <cellStyle name="Total 2 5 2 3 10 2" xfId="40222"/>
    <cellStyle name="Total 2 5 2 3 11" xfId="40223"/>
    <cellStyle name="Total 2 5 2 3 2" xfId="40224"/>
    <cellStyle name="Total 2 5 2 3 2 2" xfId="40225"/>
    <cellStyle name="Total 2 5 2 3 3" xfId="40226"/>
    <cellStyle name="Total 2 5 2 3 3 2" xfId="40227"/>
    <cellStyle name="Total 2 5 2 3 4" xfId="40228"/>
    <cellStyle name="Total 2 5 2 3 4 2" xfId="40229"/>
    <cellStyle name="Total 2 5 2 3 5" xfId="40230"/>
    <cellStyle name="Total 2 5 2 3 5 2" xfId="40231"/>
    <cellStyle name="Total 2 5 2 3 6" xfId="40232"/>
    <cellStyle name="Total 2 5 2 3 6 2" xfId="40233"/>
    <cellStyle name="Total 2 5 2 3 7" xfId="40234"/>
    <cellStyle name="Total 2 5 2 3 7 2" xfId="40235"/>
    <cellStyle name="Total 2 5 2 3 8" xfId="40236"/>
    <cellStyle name="Total 2 5 2 3 8 2" xfId="40237"/>
    <cellStyle name="Total 2 5 2 3 9" xfId="40238"/>
    <cellStyle name="Total 2 5 2 3 9 2" xfId="40239"/>
    <cellStyle name="Total 2 5 2 4" xfId="40240"/>
    <cellStyle name="Total 2 5 2 4 2" xfId="40241"/>
    <cellStyle name="Total 2 5 2 5" xfId="40242"/>
    <cellStyle name="Total 2 5 2 5 2" xfId="40243"/>
    <cellStyle name="Total 2 5 2 6" xfId="40244"/>
    <cellStyle name="Total 2 5 2 6 2" xfId="40245"/>
    <cellStyle name="Total 2 5 2 7" xfId="40246"/>
    <cellStyle name="Total 2 5 2 7 2" xfId="40247"/>
    <cellStyle name="Total 2 5 2 8" xfId="40248"/>
    <cellStyle name="Total 2 5 2 8 2" xfId="40249"/>
    <cellStyle name="Total 2 5 2 9" xfId="40250"/>
    <cellStyle name="Total 2 5 2 9 2" xfId="40251"/>
    <cellStyle name="Total 2 5 3" xfId="40252"/>
    <cellStyle name="Total 2 5 3 10" xfId="40253"/>
    <cellStyle name="Total 2 5 3 10 2" xfId="40254"/>
    <cellStyle name="Total 2 5 3 11" xfId="40255"/>
    <cellStyle name="Total 2 5 3 11 2" xfId="40256"/>
    <cellStyle name="Total 2 5 3 12" xfId="40257"/>
    <cellStyle name="Total 2 5 3 12 2" xfId="40258"/>
    <cellStyle name="Total 2 5 3 13" xfId="40259"/>
    <cellStyle name="Total 2 5 3 2" xfId="40260"/>
    <cellStyle name="Total 2 5 3 2 10" xfId="40261"/>
    <cellStyle name="Total 2 5 3 2 10 2" xfId="40262"/>
    <cellStyle name="Total 2 5 3 2 11" xfId="40263"/>
    <cellStyle name="Total 2 5 3 2 2" xfId="40264"/>
    <cellStyle name="Total 2 5 3 2 2 2" xfId="40265"/>
    <cellStyle name="Total 2 5 3 2 3" xfId="40266"/>
    <cellStyle name="Total 2 5 3 2 3 2" xfId="40267"/>
    <cellStyle name="Total 2 5 3 2 4" xfId="40268"/>
    <cellStyle name="Total 2 5 3 2 4 2" xfId="40269"/>
    <cellStyle name="Total 2 5 3 2 5" xfId="40270"/>
    <cellStyle name="Total 2 5 3 2 5 2" xfId="40271"/>
    <cellStyle name="Total 2 5 3 2 6" xfId="40272"/>
    <cellStyle name="Total 2 5 3 2 6 2" xfId="40273"/>
    <cellStyle name="Total 2 5 3 2 7" xfId="40274"/>
    <cellStyle name="Total 2 5 3 2 7 2" xfId="40275"/>
    <cellStyle name="Total 2 5 3 2 8" xfId="40276"/>
    <cellStyle name="Total 2 5 3 2 8 2" xfId="40277"/>
    <cellStyle name="Total 2 5 3 2 9" xfId="40278"/>
    <cellStyle name="Total 2 5 3 2 9 2" xfId="40279"/>
    <cellStyle name="Total 2 5 3 3" xfId="40280"/>
    <cellStyle name="Total 2 5 3 3 10" xfId="40281"/>
    <cellStyle name="Total 2 5 3 3 10 2" xfId="40282"/>
    <cellStyle name="Total 2 5 3 3 11" xfId="40283"/>
    <cellStyle name="Total 2 5 3 3 2" xfId="40284"/>
    <cellStyle name="Total 2 5 3 3 2 2" xfId="40285"/>
    <cellStyle name="Total 2 5 3 3 3" xfId="40286"/>
    <cellStyle name="Total 2 5 3 3 3 2" xfId="40287"/>
    <cellStyle name="Total 2 5 3 3 4" xfId="40288"/>
    <cellStyle name="Total 2 5 3 3 4 2" xfId="40289"/>
    <cellStyle name="Total 2 5 3 3 5" xfId="40290"/>
    <cellStyle name="Total 2 5 3 3 5 2" xfId="40291"/>
    <cellStyle name="Total 2 5 3 3 6" xfId="40292"/>
    <cellStyle name="Total 2 5 3 3 6 2" xfId="40293"/>
    <cellStyle name="Total 2 5 3 3 7" xfId="40294"/>
    <cellStyle name="Total 2 5 3 3 7 2" xfId="40295"/>
    <cellStyle name="Total 2 5 3 3 8" xfId="40296"/>
    <cellStyle name="Total 2 5 3 3 8 2" xfId="40297"/>
    <cellStyle name="Total 2 5 3 3 9" xfId="40298"/>
    <cellStyle name="Total 2 5 3 3 9 2" xfId="40299"/>
    <cellStyle name="Total 2 5 3 4" xfId="40300"/>
    <cellStyle name="Total 2 5 3 4 2" xfId="40301"/>
    <cellStyle name="Total 2 5 3 5" xfId="40302"/>
    <cellStyle name="Total 2 5 3 5 2" xfId="40303"/>
    <cellStyle name="Total 2 5 3 6" xfId="40304"/>
    <cellStyle name="Total 2 5 3 6 2" xfId="40305"/>
    <cellStyle name="Total 2 5 3 7" xfId="40306"/>
    <cellStyle name="Total 2 5 3 7 2" xfId="40307"/>
    <cellStyle name="Total 2 5 3 8" xfId="40308"/>
    <cellStyle name="Total 2 5 3 8 2" xfId="40309"/>
    <cellStyle name="Total 2 5 3 9" xfId="40310"/>
    <cellStyle name="Total 2 5 3 9 2" xfId="40311"/>
    <cellStyle name="Total 2 5 4" xfId="40312"/>
    <cellStyle name="Total 2 5 4 10" xfId="40313"/>
    <cellStyle name="Total 2 5 4 10 2" xfId="40314"/>
    <cellStyle name="Total 2 5 4 11" xfId="40315"/>
    <cellStyle name="Total 2 5 4 2" xfId="40316"/>
    <cellStyle name="Total 2 5 4 2 2" xfId="40317"/>
    <cellStyle name="Total 2 5 4 3" xfId="40318"/>
    <cellStyle name="Total 2 5 4 3 2" xfId="40319"/>
    <cellStyle name="Total 2 5 4 4" xfId="40320"/>
    <cellStyle name="Total 2 5 4 4 2" xfId="40321"/>
    <cellStyle name="Total 2 5 4 5" xfId="40322"/>
    <cellStyle name="Total 2 5 4 5 2" xfId="40323"/>
    <cellStyle name="Total 2 5 4 6" xfId="40324"/>
    <cellStyle name="Total 2 5 4 6 2" xfId="40325"/>
    <cellStyle name="Total 2 5 4 7" xfId="40326"/>
    <cellStyle name="Total 2 5 4 7 2" xfId="40327"/>
    <cellStyle name="Total 2 5 4 8" xfId="40328"/>
    <cellStyle name="Total 2 5 4 8 2" xfId="40329"/>
    <cellStyle name="Total 2 5 4 9" xfId="40330"/>
    <cellStyle name="Total 2 5 4 9 2" xfId="40331"/>
    <cellStyle name="Total 2 5 5" xfId="40332"/>
    <cellStyle name="Total 2 5 5 10" xfId="40333"/>
    <cellStyle name="Total 2 5 5 10 2" xfId="40334"/>
    <cellStyle name="Total 2 5 5 11" xfId="40335"/>
    <cellStyle name="Total 2 5 5 2" xfId="40336"/>
    <cellStyle name="Total 2 5 5 2 2" xfId="40337"/>
    <cellStyle name="Total 2 5 5 3" xfId="40338"/>
    <cellStyle name="Total 2 5 5 3 2" xfId="40339"/>
    <cellStyle name="Total 2 5 5 4" xfId="40340"/>
    <cellStyle name="Total 2 5 5 4 2" xfId="40341"/>
    <cellStyle name="Total 2 5 5 5" xfId="40342"/>
    <cellStyle name="Total 2 5 5 5 2" xfId="40343"/>
    <cellStyle name="Total 2 5 5 6" xfId="40344"/>
    <cellStyle name="Total 2 5 5 6 2" xfId="40345"/>
    <cellStyle name="Total 2 5 5 7" xfId="40346"/>
    <cellStyle name="Total 2 5 5 7 2" xfId="40347"/>
    <cellStyle name="Total 2 5 5 8" xfId="40348"/>
    <cellStyle name="Total 2 5 5 8 2" xfId="40349"/>
    <cellStyle name="Total 2 5 5 9" xfId="40350"/>
    <cellStyle name="Total 2 5 5 9 2" xfId="40351"/>
    <cellStyle name="Total 2 5 6" xfId="40352"/>
    <cellStyle name="Total 2 5 6 2" xfId="40353"/>
    <cellStyle name="Total 2 5 7" xfId="40354"/>
    <cellStyle name="Total 2 5 7 2" xfId="40355"/>
    <cellStyle name="Total 2 5 8" xfId="40356"/>
    <cellStyle name="Total 2 5 8 2" xfId="40357"/>
    <cellStyle name="Total 2 5 9" xfId="40358"/>
    <cellStyle name="Total 2 5 9 2" xfId="40359"/>
    <cellStyle name="Total 2 6" xfId="40360"/>
    <cellStyle name="Total 2 6 10" xfId="40361"/>
    <cellStyle name="Total 2 6 10 2" xfId="40362"/>
    <cellStyle name="Total 2 6 11" xfId="40363"/>
    <cellStyle name="Total 2 6 11 2" xfId="40364"/>
    <cellStyle name="Total 2 6 12" xfId="40365"/>
    <cellStyle name="Total 2 6 12 2" xfId="40366"/>
    <cellStyle name="Total 2 6 13" xfId="40367"/>
    <cellStyle name="Total 2 6 13 2" xfId="40368"/>
    <cellStyle name="Total 2 6 14" xfId="40369"/>
    <cellStyle name="Total 2 6 14 2" xfId="40370"/>
    <cellStyle name="Total 2 6 15" xfId="40371"/>
    <cellStyle name="Total 2 6 2" xfId="40372"/>
    <cellStyle name="Total 2 6 2 10" xfId="40373"/>
    <cellStyle name="Total 2 6 2 10 2" xfId="40374"/>
    <cellStyle name="Total 2 6 2 11" xfId="40375"/>
    <cellStyle name="Total 2 6 2 11 2" xfId="40376"/>
    <cellStyle name="Total 2 6 2 12" xfId="40377"/>
    <cellStyle name="Total 2 6 2 12 2" xfId="40378"/>
    <cellStyle name="Total 2 6 2 13" xfId="40379"/>
    <cellStyle name="Total 2 6 2 2" xfId="40380"/>
    <cellStyle name="Total 2 6 2 2 10" xfId="40381"/>
    <cellStyle name="Total 2 6 2 2 10 2" xfId="40382"/>
    <cellStyle name="Total 2 6 2 2 11" xfId="40383"/>
    <cellStyle name="Total 2 6 2 2 2" xfId="40384"/>
    <cellStyle name="Total 2 6 2 2 2 2" xfId="40385"/>
    <cellStyle name="Total 2 6 2 2 3" xfId="40386"/>
    <cellStyle name="Total 2 6 2 2 3 2" xfId="40387"/>
    <cellStyle name="Total 2 6 2 2 4" xfId="40388"/>
    <cellStyle name="Total 2 6 2 2 4 2" xfId="40389"/>
    <cellStyle name="Total 2 6 2 2 5" xfId="40390"/>
    <cellStyle name="Total 2 6 2 2 5 2" xfId="40391"/>
    <cellStyle name="Total 2 6 2 2 6" xfId="40392"/>
    <cellStyle name="Total 2 6 2 2 6 2" xfId="40393"/>
    <cellStyle name="Total 2 6 2 2 7" xfId="40394"/>
    <cellStyle name="Total 2 6 2 2 7 2" xfId="40395"/>
    <cellStyle name="Total 2 6 2 2 8" xfId="40396"/>
    <cellStyle name="Total 2 6 2 2 8 2" xfId="40397"/>
    <cellStyle name="Total 2 6 2 2 9" xfId="40398"/>
    <cellStyle name="Total 2 6 2 2 9 2" xfId="40399"/>
    <cellStyle name="Total 2 6 2 3" xfId="40400"/>
    <cellStyle name="Total 2 6 2 3 10" xfId="40401"/>
    <cellStyle name="Total 2 6 2 3 10 2" xfId="40402"/>
    <cellStyle name="Total 2 6 2 3 11" xfId="40403"/>
    <cellStyle name="Total 2 6 2 3 2" xfId="40404"/>
    <cellStyle name="Total 2 6 2 3 2 2" xfId="40405"/>
    <cellStyle name="Total 2 6 2 3 3" xfId="40406"/>
    <cellStyle name="Total 2 6 2 3 3 2" xfId="40407"/>
    <cellStyle name="Total 2 6 2 3 4" xfId="40408"/>
    <cellStyle name="Total 2 6 2 3 4 2" xfId="40409"/>
    <cellStyle name="Total 2 6 2 3 5" xfId="40410"/>
    <cellStyle name="Total 2 6 2 3 5 2" xfId="40411"/>
    <cellStyle name="Total 2 6 2 3 6" xfId="40412"/>
    <cellStyle name="Total 2 6 2 3 6 2" xfId="40413"/>
    <cellStyle name="Total 2 6 2 3 7" xfId="40414"/>
    <cellStyle name="Total 2 6 2 3 7 2" xfId="40415"/>
    <cellStyle name="Total 2 6 2 3 8" xfId="40416"/>
    <cellStyle name="Total 2 6 2 3 8 2" xfId="40417"/>
    <cellStyle name="Total 2 6 2 3 9" xfId="40418"/>
    <cellStyle name="Total 2 6 2 3 9 2" xfId="40419"/>
    <cellStyle name="Total 2 6 2 4" xfId="40420"/>
    <cellStyle name="Total 2 6 2 4 2" xfId="40421"/>
    <cellStyle name="Total 2 6 2 5" xfId="40422"/>
    <cellStyle name="Total 2 6 2 5 2" xfId="40423"/>
    <cellStyle name="Total 2 6 2 6" xfId="40424"/>
    <cellStyle name="Total 2 6 2 6 2" xfId="40425"/>
    <cellStyle name="Total 2 6 2 7" xfId="40426"/>
    <cellStyle name="Total 2 6 2 7 2" xfId="40427"/>
    <cellStyle name="Total 2 6 2 8" xfId="40428"/>
    <cellStyle name="Total 2 6 2 8 2" xfId="40429"/>
    <cellStyle name="Total 2 6 2 9" xfId="40430"/>
    <cellStyle name="Total 2 6 2 9 2" xfId="40431"/>
    <cellStyle name="Total 2 6 3" xfId="40432"/>
    <cellStyle name="Total 2 6 3 10" xfId="40433"/>
    <cellStyle name="Total 2 6 3 10 2" xfId="40434"/>
    <cellStyle name="Total 2 6 3 11" xfId="40435"/>
    <cellStyle name="Total 2 6 3 11 2" xfId="40436"/>
    <cellStyle name="Total 2 6 3 12" xfId="40437"/>
    <cellStyle name="Total 2 6 3 12 2" xfId="40438"/>
    <cellStyle name="Total 2 6 3 13" xfId="40439"/>
    <cellStyle name="Total 2 6 3 2" xfId="40440"/>
    <cellStyle name="Total 2 6 3 2 10" xfId="40441"/>
    <cellStyle name="Total 2 6 3 2 10 2" xfId="40442"/>
    <cellStyle name="Total 2 6 3 2 11" xfId="40443"/>
    <cellStyle name="Total 2 6 3 2 2" xfId="40444"/>
    <cellStyle name="Total 2 6 3 2 2 2" xfId="40445"/>
    <cellStyle name="Total 2 6 3 2 3" xfId="40446"/>
    <cellStyle name="Total 2 6 3 2 3 2" xfId="40447"/>
    <cellStyle name="Total 2 6 3 2 4" xfId="40448"/>
    <cellStyle name="Total 2 6 3 2 4 2" xfId="40449"/>
    <cellStyle name="Total 2 6 3 2 5" xfId="40450"/>
    <cellStyle name="Total 2 6 3 2 5 2" xfId="40451"/>
    <cellStyle name="Total 2 6 3 2 6" xfId="40452"/>
    <cellStyle name="Total 2 6 3 2 6 2" xfId="40453"/>
    <cellStyle name="Total 2 6 3 2 7" xfId="40454"/>
    <cellStyle name="Total 2 6 3 2 7 2" xfId="40455"/>
    <cellStyle name="Total 2 6 3 2 8" xfId="40456"/>
    <cellStyle name="Total 2 6 3 2 8 2" xfId="40457"/>
    <cellStyle name="Total 2 6 3 2 9" xfId="40458"/>
    <cellStyle name="Total 2 6 3 2 9 2" xfId="40459"/>
    <cellStyle name="Total 2 6 3 3" xfId="40460"/>
    <cellStyle name="Total 2 6 3 3 10" xfId="40461"/>
    <cellStyle name="Total 2 6 3 3 10 2" xfId="40462"/>
    <cellStyle name="Total 2 6 3 3 11" xfId="40463"/>
    <cellStyle name="Total 2 6 3 3 2" xfId="40464"/>
    <cellStyle name="Total 2 6 3 3 2 2" xfId="40465"/>
    <cellStyle name="Total 2 6 3 3 3" xfId="40466"/>
    <cellStyle name="Total 2 6 3 3 3 2" xfId="40467"/>
    <cellStyle name="Total 2 6 3 3 4" xfId="40468"/>
    <cellStyle name="Total 2 6 3 3 4 2" xfId="40469"/>
    <cellStyle name="Total 2 6 3 3 5" xfId="40470"/>
    <cellStyle name="Total 2 6 3 3 5 2" xfId="40471"/>
    <cellStyle name="Total 2 6 3 3 6" xfId="40472"/>
    <cellStyle name="Total 2 6 3 3 6 2" xfId="40473"/>
    <cellStyle name="Total 2 6 3 3 7" xfId="40474"/>
    <cellStyle name="Total 2 6 3 3 7 2" xfId="40475"/>
    <cellStyle name="Total 2 6 3 3 8" xfId="40476"/>
    <cellStyle name="Total 2 6 3 3 8 2" xfId="40477"/>
    <cellStyle name="Total 2 6 3 3 9" xfId="40478"/>
    <cellStyle name="Total 2 6 3 3 9 2" xfId="40479"/>
    <cellStyle name="Total 2 6 3 4" xfId="40480"/>
    <cellStyle name="Total 2 6 3 4 2" xfId="40481"/>
    <cellStyle name="Total 2 6 3 5" xfId="40482"/>
    <cellStyle name="Total 2 6 3 5 2" xfId="40483"/>
    <cellStyle name="Total 2 6 3 6" xfId="40484"/>
    <cellStyle name="Total 2 6 3 6 2" xfId="40485"/>
    <cellStyle name="Total 2 6 3 7" xfId="40486"/>
    <cellStyle name="Total 2 6 3 7 2" xfId="40487"/>
    <cellStyle name="Total 2 6 3 8" xfId="40488"/>
    <cellStyle name="Total 2 6 3 8 2" xfId="40489"/>
    <cellStyle name="Total 2 6 3 9" xfId="40490"/>
    <cellStyle name="Total 2 6 3 9 2" xfId="40491"/>
    <cellStyle name="Total 2 6 4" xfId="40492"/>
    <cellStyle name="Total 2 6 4 10" xfId="40493"/>
    <cellStyle name="Total 2 6 4 10 2" xfId="40494"/>
    <cellStyle name="Total 2 6 4 11" xfId="40495"/>
    <cellStyle name="Total 2 6 4 2" xfId="40496"/>
    <cellStyle name="Total 2 6 4 2 2" xfId="40497"/>
    <cellStyle name="Total 2 6 4 3" xfId="40498"/>
    <cellStyle name="Total 2 6 4 3 2" xfId="40499"/>
    <cellStyle name="Total 2 6 4 4" xfId="40500"/>
    <cellStyle name="Total 2 6 4 4 2" xfId="40501"/>
    <cellStyle name="Total 2 6 4 5" xfId="40502"/>
    <cellStyle name="Total 2 6 4 5 2" xfId="40503"/>
    <cellStyle name="Total 2 6 4 6" xfId="40504"/>
    <cellStyle name="Total 2 6 4 6 2" xfId="40505"/>
    <cellStyle name="Total 2 6 4 7" xfId="40506"/>
    <cellStyle name="Total 2 6 4 7 2" xfId="40507"/>
    <cellStyle name="Total 2 6 4 8" xfId="40508"/>
    <cellStyle name="Total 2 6 4 8 2" xfId="40509"/>
    <cellStyle name="Total 2 6 4 9" xfId="40510"/>
    <cellStyle name="Total 2 6 4 9 2" xfId="40511"/>
    <cellStyle name="Total 2 6 5" xfId="40512"/>
    <cellStyle name="Total 2 6 5 10" xfId="40513"/>
    <cellStyle name="Total 2 6 5 10 2" xfId="40514"/>
    <cellStyle name="Total 2 6 5 11" xfId="40515"/>
    <cellStyle name="Total 2 6 5 2" xfId="40516"/>
    <cellStyle name="Total 2 6 5 2 2" xfId="40517"/>
    <cellStyle name="Total 2 6 5 3" xfId="40518"/>
    <cellStyle name="Total 2 6 5 3 2" xfId="40519"/>
    <cellStyle name="Total 2 6 5 4" xfId="40520"/>
    <cellStyle name="Total 2 6 5 4 2" xfId="40521"/>
    <cellStyle name="Total 2 6 5 5" xfId="40522"/>
    <cellStyle name="Total 2 6 5 5 2" xfId="40523"/>
    <cellStyle name="Total 2 6 5 6" xfId="40524"/>
    <cellStyle name="Total 2 6 5 6 2" xfId="40525"/>
    <cellStyle name="Total 2 6 5 7" xfId="40526"/>
    <cellStyle name="Total 2 6 5 7 2" xfId="40527"/>
    <cellStyle name="Total 2 6 5 8" xfId="40528"/>
    <cellStyle name="Total 2 6 5 8 2" xfId="40529"/>
    <cellStyle name="Total 2 6 5 9" xfId="40530"/>
    <cellStyle name="Total 2 6 5 9 2" xfId="40531"/>
    <cellStyle name="Total 2 6 6" xfId="40532"/>
    <cellStyle name="Total 2 6 6 2" xfId="40533"/>
    <cellStyle name="Total 2 6 7" xfId="40534"/>
    <cellStyle name="Total 2 6 7 2" xfId="40535"/>
    <cellStyle name="Total 2 6 8" xfId="40536"/>
    <cellStyle name="Total 2 6 8 2" xfId="40537"/>
    <cellStyle name="Total 2 6 9" xfId="40538"/>
    <cellStyle name="Total 2 6 9 2" xfId="40539"/>
    <cellStyle name="Total 2 7" xfId="40540"/>
    <cellStyle name="Total 2 7 10" xfId="40541"/>
    <cellStyle name="Total 2 7 10 2" xfId="40542"/>
    <cellStyle name="Total 2 7 11" xfId="40543"/>
    <cellStyle name="Total 2 7 11 2" xfId="40544"/>
    <cellStyle name="Total 2 7 12" xfId="40545"/>
    <cellStyle name="Total 2 7 12 2" xfId="40546"/>
    <cellStyle name="Total 2 7 13" xfId="40547"/>
    <cellStyle name="Total 2 7 2" xfId="40548"/>
    <cellStyle name="Total 2 7 2 10" xfId="40549"/>
    <cellStyle name="Total 2 7 2 10 2" xfId="40550"/>
    <cellStyle name="Total 2 7 2 11" xfId="40551"/>
    <cellStyle name="Total 2 7 2 2" xfId="40552"/>
    <cellStyle name="Total 2 7 2 2 2" xfId="40553"/>
    <cellStyle name="Total 2 7 2 3" xfId="40554"/>
    <cellStyle name="Total 2 7 2 3 2" xfId="40555"/>
    <cellStyle name="Total 2 7 2 4" xfId="40556"/>
    <cellStyle name="Total 2 7 2 4 2" xfId="40557"/>
    <cellStyle name="Total 2 7 2 5" xfId="40558"/>
    <cellStyle name="Total 2 7 2 5 2" xfId="40559"/>
    <cellStyle name="Total 2 7 2 6" xfId="40560"/>
    <cellStyle name="Total 2 7 2 6 2" xfId="40561"/>
    <cellStyle name="Total 2 7 2 7" xfId="40562"/>
    <cellStyle name="Total 2 7 2 7 2" xfId="40563"/>
    <cellStyle name="Total 2 7 2 8" xfId="40564"/>
    <cellStyle name="Total 2 7 2 8 2" xfId="40565"/>
    <cellStyle name="Total 2 7 2 9" xfId="40566"/>
    <cellStyle name="Total 2 7 2 9 2" xfId="40567"/>
    <cellStyle name="Total 2 7 3" xfId="40568"/>
    <cellStyle name="Total 2 7 3 10" xfId="40569"/>
    <cellStyle name="Total 2 7 3 10 2" xfId="40570"/>
    <cellStyle name="Total 2 7 3 11" xfId="40571"/>
    <cellStyle name="Total 2 7 3 2" xfId="40572"/>
    <cellStyle name="Total 2 7 3 2 2" xfId="40573"/>
    <cellStyle name="Total 2 7 3 3" xfId="40574"/>
    <cellStyle name="Total 2 7 3 3 2" xfId="40575"/>
    <cellStyle name="Total 2 7 3 4" xfId="40576"/>
    <cellStyle name="Total 2 7 3 4 2" xfId="40577"/>
    <cellStyle name="Total 2 7 3 5" xfId="40578"/>
    <cellStyle name="Total 2 7 3 5 2" xfId="40579"/>
    <cellStyle name="Total 2 7 3 6" xfId="40580"/>
    <cellStyle name="Total 2 7 3 6 2" xfId="40581"/>
    <cellStyle name="Total 2 7 3 7" xfId="40582"/>
    <cellStyle name="Total 2 7 3 7 2" xfId="40583"/>
    <cellStyle name="Total 2 7 3 8" xfId="40584"/>
    <cellStyle name="Total 2 7 3 8 2" xfId="40585"/>
    <cellStyle name="Total 2 7 3 9" xfId="40586"/>
    <cellStyle name="Total 2 7 3 9 2" xfId="40587"/>
    <cellStyle name="Total 2 7 4" xfId="40588"/>
    <cellStyle name="Total 2 7 4 2" xfId="40589"/>
    <cellStyle name="Total 2 7 5" xfId="40590"/>
    <cellStyle name="Total 2 7 5 2" xfId="40591"/>
    <cellStyle name="Total 2 7 6" xfId="40592"/>
    <cellStyle name="Total 2 7 6 2" xfId="40593"/>
    <cellStyle name="Total 2 7 7" xfId="40594"/>
    <cellStyle name="Total 2 7 7 2" xfId="40595"/>
    <cellStyle name="Total 2 7 8" xfId="40596"/>
    <cellStyle name="Total 2 7 8 2" xfId="40597"/>
    <cellStyle name="Total 2 7 9" xfId="40598"/>
    <cellStyle name="Total 2 7 9 2" xfId="40599"/>
    <cellStyle name="Total 2 8" xfId="40600"/>
    <cellStyle name="Total 2 8 10" xfId="40601"/>
    <cellStyle name="Total 2 8 10 2" xfId="40602"/>
    <cellStyle name="Total 2 8 11" xfId="40603"/>
    <cellStyle name="Total 2 8 11 2" xfId="40604"/>
    <cellStyle name="Total 2 8 12" xfId="40605"/>
    <cellStyle name="Total 2 8 12 2" xfId="40606"/>
    <cellStyle name="Total 2 8 13" xfId="40607"/>
    <cellStyle name="Total 2 8 2" xfId="40608"/>
    <cellStyle name="Total 2 8 2 10" xfId="40609"/>
    <cellStyle name="Total 2 8 2 10 2" xfId="40610"/>
    <cellStyle name="Total 2 8 2 11" xfId="40611"/>
    <cellStyle name="Total 2 8 2 2" xfId="40612"/>
    <cellStyle name="Total 2 8 2 2 2" xfId="40613"/>
    <cellStyle name="Total 2 8 2 3" xfId="40614"/>
    <cellStyle name="Total 2 8 2 3 2" xfId="40615"/>
    <cellStyle name="Total 2 8 2 4" xfId="40616"/>
    <cellStyle name="Total 2 8 2 4 2" xfId="40617"/>
    <cellStyle name="Total 2 8 2 5" xfId="40618"/>
    <cellStyle name="Total 2 8 2 5 2" xfId="40619"/>
    <cellStyle name="Total 2 8 2 6" xfId="40620"/>
    <cellStyle name="Total 2 8 2 6 2" xfId="40621"/>
    <cellStyle name="Total 2 8 2 7" xfId="40622"/>
    <cellStyle name="Total 2 8 2 7 2" xfId="40623"/>
    <cellStyle name="Total 2 8 2 8" xfId="40624"/>
    <cellStyle name="Total 2 8 2 8 2" xfId="40625"/>
    <cellStyle name="Total 2 8 2 9" xfId="40626"/>
    <cellStyle name="Total 2 8 2 9 2" xfId="40627"/>
    <cellStyle name="Total 2 8 3" xfId="40628"/>
    <cellStyle name="Total 2 8 3 10" xfId="40629"/>
    <cellStyle name="Total 2 8 3 10 2" xfId="40630"/>
    <cellStyle name="Total 2 8 3 11" xfId="40631"/>
    <cellStyle name="Total 2 8 3 2" xfId="40632"/>
    <cellStyle name="Total 2 8 3 2 2" xfId="40633"/>
    <cellStyle name="Total 2 8 3 3" xfId="40634"/>
    <cellStyle name="Total 2 8 3 3 2" xfId="40635"/>
    <cellStyle name="Total 2 8 3 4" xfId="40636"/>
    <cellStyle name="Total 2 8 3 4 2" xfId="40637"/>
    <cellStyle name="Total 2 8 3 5" xfId="40638"/>
    <cellStyle name="Total 2 8 3 5 2" xfId="40639"/>
    <cellStyle name="Total 2 8 3 6" xfId="40640"/>
    <cellStyle name="Total 2 8 3 6 2" xfId="40641"/>
    <cellStyle name="Total 2 8 3 7" xfId="40642"/>
    <cellStyle name="Total 2 8 3 7 2" xfId="40643"/>
    <cellStyle name="Total 2 8 3 8" xfId="40644"/>
    <cellStyle name="Total 2 8 3 8 2" xfId="40645"/>
    <cellStyle name="Total 2 8 3 9" xfId="40646"/>
    <cellStyle name="Total 2 8 3 9 2" xfId="40647"/>
    <cellStyle name="Total 2 8 4" xfId="40648"/>
    <cellStyle name="Total 2 8 4 2" xfId="40649"/>
    <cellStyle name="Total 2 8 5" xfId="40650"/>
    <cellStyle name="Total 2 8 5 2" xfId="40651"/>
    <cellStyle name="Total 2 8 6" xfId="40652"/>
    <cellStyle name="Total 2 8 6 2" xfId="40653"/>
    <cellStyle name="Total 2 8 7" xfId="40654"/>
    <cellStyle name="Total 2 8 7 2" xfId="40655"/>
    <cellStyle name="Total 2 8 8" xfId="40656"/>
    <cellStyle name="Total 2 8 8 2" xfId="40657"/>
    <cellStyle name="Total 2 8 9" xfId="40658"/>
    <cellStyle name="Total 2 8 9 2" xfId="40659"/>
    <cellStyle name="Total 2 9" xfId="40660"/>
    <cellStyle name="Total 2 9 2" xfId="40661"/>
    <cellStyle name="Total 3" xfId="40662"/>
    <cellStyle name="Total 3 10" xfId="40663"/>
    <cellStyle name="Total 3 10 2" xfId="40664"/>
    <cellStyle name="Total 3 11" xfId="40665"/>
    <cellStyle name="Total 3 11 2" xfId="40666"/>
    <cellStyle name="Total 3 12" xfId="40667"/>
    <cellStyle name="Total 3 12 2" xfId="40668"/>
    <cellStyle name="Total 3 13" xfId="40669"/>
    <cellStyle name="Total 3 13 2" xfId="40670"/>
    <cellStyle name="Total 3 14" xfId="40671"/>
    <cellStyle name="Total 3 14 2" xfId="40672"/>
    <cellStyle name="Total 3 15" xfId="40673"/>
    <cellStyle name="Total 3 16" xfId="40674"/>
    <cellStyle name="Total 3 17" xfId="40675"/>
    <cellStyle name="Total 3 2" xfId="40676"/>
    <cellStyle name="Total 3 2 10" xfId="40677"/>
    <cellStyle name="Total 3 2 10 2" xfId="40678"/>
    <cellStyle name="Total 3 2 11" xfId="40679"/>
    <cellStyle name="Total 3 2 11 2" xfId="40680"/>
    <cellStyle name="Total 3 2 12" xfId="40681"/>
    <cellStyle name="Total 3 2 12 2" xfId="40682"/>
    <cellStyle name="Total 3 2 13" xfId="40683"/>
    <cellStyle name="Total 3 2 13 2" xfId="40684"/>
    <cellStyle name="Total 3 2 14" xfId="40685"/>
    <cellStyle name="Total 3 2 14 2" xfId="40686"/>
    <cellStyle name="Total 3 2 15" xfId="40687"/>
    <cellStyle name="Total 3 2 16" xfId="40688"/>
    <cellStyle name="Total 3 2 2" xfId="40689"/>
    <cellStyle name="Total 3 2 2 10" xfId="40690"/>
    <cellStyle name="Total 3 2 2 10 2" xfId="40691"/>
    <cellStyle name="Total 3 2 2 11" xfId="40692"/>
    <cellStyle name="Total 3 2 2 11 2" xfId="40693"/>
    <cellStyle name="Total 3 2 2 12" xfId="40694"/>
    <cellStyle name="Total 3 2 2 12 2" xfId="40695"/>
    <cellStyle name="Total 3 2 2 13" xfId="40696"/>
    <cellStyle name="Total 3 2 2 2" xfId="40697"/>
    <cellStyle name="Total 3 2 2 2 10" xfId="40698"/>
    <cellStyle name="Total 3 2 2 2 10 2" xfId="40699"/>
    <cellStyle name="Total 3 2 2 2 11" xfId="40700"/>
    <cellStyle name="Total 3 2 2 2 2" xfId="40701"/>
    <cellStyle name="Total 3 2 2 2 2 2" xfId="40702"/>
    <cellStyle name="Total 3 2 2 2 3" xfId="40703"/>
    <cellStyle name="Total 3 2 2 2 3 2" xfId="40704"/>
    <cellStyle name="Total 3 2 2 2 4" xfId="40705"/>
    <cellStyle name="Total 3 2 2 2 4 2" xfId="40706"/>
    <cellStyle name="Total 3 2 2 2 5" xfId="40707"/>
    <cellStyle name="Total 3 2 2 2 5 2" xfId="40708"/>
    <cellStyle name="Total 3 2 2 2 6" xfId="40709"/>
    <cellStyle name="Total 3 2 2 2 6 2" xfId="40710"/>
    <cellStyle name="Total 3 2 2 2 7" xfId="40711"/>
    <cellStyle name="Total 3 2 2 2 7 2" xfId="40712"/>
    <cellStyle name="Total 3 2 2 2 8" xfId="40713"/>
    <cellStyle name="Total 3 2 2 2 8 2" xfId="40714"/>
    <cellStyle name="Total 3 2 2 2 9" xfId="40715"/>
    <cellStyle name="Total 3 2 2 2 9 2" xfId="40716"/>
    <cellStyle name="Total 3 2 2 3" xfId="40717"/>
    <cellStyle name="Total 3 2 2 3 10" xfId="40718"/>
    <cellStyle name="Total 3 2 2 3 10 2" xfId="40719"/>
    <cellStyle name="Total 3 2 2 3 11" xfId="40720"/>
    <cellStyle name="Total 3 2 2 3 2" xfId="40721"/>
    <cellStyle name="Total 3 2 2 3 2 2" xfId="40722"/>
    <cellStyle name="Total 3 2 2 3 3" xfId="40723"/>
    <cellStyle name="Total 3 2 2 3 3 2" xfId="40724"/>
    <cellStyle name="Total 3 2 2 3 4" xfId="40725"/>
    <cellStyle name="Total 3 2 2 3 4 2" xfId="40726"/>
    <cellStyle name="Total 3 2 2 3 5" xfId="40727"/>
    <cellStyle name="Total 3 2 2 3 5 2" xfId="40728"/>
    <cellStyle name="Total 3 2 2 3 6" xfId="40729"/>
    <cellStyle name="Total 3 2 2 3 6 2" xfId="40730"/>
    <cellStyle name="Total 3 2 2 3 7" xfId="40731"/>
    <cellStyle name="Total 3 2 2 3 7 2" xfId="40732"/>
    <cellStyle name="Total 3 2 2 3 8" xfId="40733"/>
    <cellStyle name="Total 3 2 2 3 8 2" xfId="40734"/>
    <cellStyle name="Total 3 2 2 3 9" xfId="40735"/>
    <cellStyle name="Total 3 2 2 3 9 2" xfId="40736"/>
    <cellStyle name="Total 3 2 2 4" xfId="40737"/>
    <cellStyle name="Total 3 2 2 4 2" xfId="40738"/>
    <cellStyle name="Total 3 2 2 5" xfId="40739"/>
    <cellStyle name="Total 3 2 2 5 2" xfId="40740"/>
    <cellStyle name="Total 3 2 2 6" xfId="40741"/>
    <cellStyle name="Total 3 2 2 6 2" xfId="40742"/>
    <cellStyle name="Total 3 2 2 7" xfId="40743"/>
    <cellStyle name="Total 3 2 2 7 2" xfId="40744"/>
    <cellStyle name="Total 3 2 2 8" xfId="40745"/>
    <cellStyle name="Total 3 2 2 8 2" xfId="40746"/>
    <cellStyle name="Total 3 2 2 9" xfId="40747"/>
    <cellStyle name="Total 3 2 2 9 2" xfId="40748"/>
    <cellStyle name="Total 3 2 3" xfId="40749"/>
    <cellStyle name="Total 3 2 3 10" xfId="40750"/>
    <cellStyle name="Total 3 2 3 10 2" xfId="40751"/>
    <cellStyle name="Total 3 2 3 11" xfId="40752"/>
    <cellStyle name="Total 3 2 3 11 2" xfId="40753"/>
    <cellStyle name="Total 3 2 3 12" xfId="40754"/>
    <cellStyle name="Total 3 2 3 12 2" xfId="40755"/>
    <cellStyle name="Total 3 2 3 13" xfId="40756"/>
    <cellStyle name="Total 3 2 3 2" xfId="40757"/>
    <cellStyle name="Total 3 2 3 2 10" xfId="40758"/>
    <cellStyle name="Total 3 2 3 2 10 2" xfId="40759"/>
    <cellStyle name="Total 3 2 3 2 11" xfId="40760"/>
    <cellStyle name="Total 3 2 3 2 2" xfId="40761"/>
    <cellStyle name="Total 3 2 3 2 2 2" xfId="40762"/>
    <cellStyle name="Total 3 2 3 2 3" xfId="40763"/>
    <cellStyle name="Total 3 2 3 2 3 2" xfId="40764"/>
    <cellStyle name="Total 3 2 3 2 4" xfId="40765"/>
    <cellStyle name="Total 3 2 3 2 4 2" xfId="40766"/>
    <cellStyle name="Total 3 2 3 2 5" xfId="40767"/>
    <cellStyle name="Total 3 2 3 2 5 2" xfId="40768"/>
    <cellStyle name="Total 3 2 3 2 6" xfId="40769"/>
    <cellStyle name="Total 3 2 3 2 6 2" xfId="40770"/>
    <cellStyle name="Total 3 2 3 2 7" xfId="40771"/>
    <cellStyle name="Total 3 2 3 2 7 2" xfId="40772"/>
    <cellStyle name="Total 3 2 3 2 8" xfId="40773"/>
    <cellStyle name="Total 3 2 3 2 8 2" xfId="40774"/>
    <cellStyle name="Total 3 2 3 2 9" xfId="40775"/>
    <cellStyle name="Total 3 2 3 2 9 2" xfId="40776"/>
    <cellStyle name="Total 3 2 3 3" xfId="40777"/>
    <cellStyle name="Total 3 2 3 3 10" xfId="40778"/>
    <cellStyle name="Total 3 2 3 3 10 2" xfId="40779"/>
    <cellStyle name="Total 3 2 3 3 11" xfId="40780"/>
    <cellStyle name="Total 3 2 3 3 2" xfId="40781"/>
    <cellStyle name="Total 3 2 3 3 2 2" xfId="40782"/>
    <cellStyle name="Total 3 2 3 3 3" xfId="40783"/>
    <cellStyle name="Total 3 2 3 3 3 2" xfId="40784"/>
    <cellStyle name="Total 3 2 3 3 4" xfId="40785"/>
    <cellStyle name="Total 3 2 3 3 4 2" xfId="40786"/>
    <cellStyle name="Total 3 2 3 3 5" xfId="40787"/>
    <cellStyle name="Total 3 2 3 3 5 2" xfId="40788"/>
    <cellStyle name="Total 3 2 3 3 6" xfId="40789"/>
    <cellStyle name="Total 3 2 3 3 6 2" xfId="40790"/>
    <cellStyle name="Total 3 2 3 3 7" xfId="40791"/>
    <cellStyle name="Total 3 2 3 3 7 2" xfId="40792"/>
    <cellStyle name="Total 3 2 3 3 8" xfId="40793"/>
    <cellStyle name="Total 3 2 3 3 8 2" xfId="40794"/>
    <cellStyle name="Total 3 2 3 3 9" xfId="40795"/>
    <cellStyle name="Total 3 2 3 3 9 2" xfId="40796"/>
    <cellStyle name="Total 3 2 3 4" xfId="40797"/>
    <cellStyle name="Total 3 2 3 4 2" xfId="40798"/>
    <cellStyle name="Total 3 2 3 5" xfId="40799"/>
    <cellStyle name="Total 3 2 3 5 2" xfId="40800"/>
    <cellStyle name="Total 3 2 3 6" xfId="40801"/>
    <cellStyle name="Total 3 2 3 6 2" xfId="40802"/>
    <cellStyle name="Total 3 2 3 7" xfId="40803"/>
    <cellStyle name="Total 3 2 3 7 2" xfId="40804"/>
    <cellStyle name="Total 3 2 3 8" xfId="40805"/>
    <cellStyle name="Total 3 2 3 8 2" xfId="40806"/>
    <cellStyle name="Total 3 2 3 9" xfId="40807"/>
    <cellStyle name="Total 3 2 3 9 2" xfId="40808"/>
    <cellStyle name="Total 3 2 4" xfId="40809"/>
    <cellStyle name="Total 3 2 4 10" xfId="40810"/>
    <cellStyle name="Total 3 2 4 10 2" xfId="40811"/>
    <cellStyle name="Total 3 2 4 11" xfId="40812"/>
    <cellStyle name="Total 3 2 4 2" xfId="40813"/>
    <cellStyle name="Total 3 2 4 2 2" xfId="40814"/>
    <cellStyle name="Total 3 2 4 3" xfId="40815"/>
    <cellStyle name="Total 3 2 4 3 2" xfId="40816"/>
    <cellStyle name="Total 3 2 4 4" xfId="40817"/>
    <cellStyle name="Total 3 2 4 4 2" xfId="40818"/>
    <cellStyle name="Total 3 2 4 5" xfId="40819"/>
    <cellStyle name="Total 3 2 4 5 2" xfId="40820"/>
    <cellStyle name="Total 3 2 4 6" xfId="40821"/>
    <cellStyle name="Total 3 2 4 6 2" xfId="40822"/>
    <cellStyle name="Total 3 2 4 7" xfId="40823"/>
    <cellStyle name="Total 3 2 4 7 2" xfId="40824"/>
    <cellStyle name="Total 3 2 4 8" xfId="40825"/>
    <cellStyle name="Total 3 2 4 8 2" xfId="40826"/>
    <cellStyle name="Total 3 2 4 9" xfId="40827"/>
    <cellStyle name="Total 3 2 4 9 2" xfId="40828"/>
    <cellStyle name="Total 3 2 5" xfId="40829"/>
    <cellStyle name="Total 3 2 5 10" xfId="40830"/>
    <cellStyle name="Total 3 2 5 10 2" xfId="40831"/>
    <cellStyle name="Total 3 2 5 11" xfId="40832"/>
    <cellStyle name="Total 3 2 5 2" xfId="40833"/>
    <cellStyle name="Total 3 2 5 2 2" xfId="40834"/>
    <cellStyle name="Total 3 2 5 3" xfId="40835"/>
    <cellStyle name="Total 3 2 5 3 2" xfId="40836"/>
    <cellStyle name="Total 3 2 5 4" xfId="40837"/>
    <cellStyle name="Total 3 2 5 4 2" xfId="40838"/>
    <cellStyle name="Total 3 2 5 5" xfId="40839"/>
    <cellStyle name="Total 3 2 5 5 2" xfId="40840"/>
    <cellStyle name="Total 3 2 5 6" xfId="40841"/>
    <cellStyle name="Total 3 2 5 6 2" xfId="40842"/>
    <cellStyle name="Total 3 2 5 7" xfId="40843"/>
    <cellStyle name="Total 3 2 5 7 2" xfId="40844"/>
    <cellStyle name="Total 3 2 5 8" xfId="40845"/>
    <cellStyle name="Total 3 2 5 8 2" xfId="40846"/>
    <cellStyle name="Total 3 2 5 9" xfId="40847"/>
    <cellStyle name="Total 3 2 5 9 2" xfId="40848"/>
    <cellStyle name="Total 3 2 6" xfId="40849"/>
    <cellStyle name="Total 3 2 6 2" xfId="40850"/>
    <cellStyle name="Total 3 2 7" xfId="40851"/>
    <cellStyle name="Total 3 2 7 2" xfId="40852"/>
    <cellStyle name="Total 3 2 8" xfId="40853"/>
    <cellStyle name="Total 3 2 8 2" xfId="40854"/>
    <cellStyle name="Total 3 2 9" xfId="40855"/>
    <cellStyle name="Total 3 2 9 2" xfId="40856"/>
    <cellStyle name="Total 3 3" xfId="40857"/>
    <cellStyle name="Total 3 3 10" xfId="40858"/>
    <cellStyle name="Total 3 3 10 2" xfId="40859"/>
    <cellStyle name="Total 3 3 11" xfId="40860"/>
    <cellStyle name="Total 3 3 11 2" xfId="40861"/>
    <cellStyle name="Total 3 3 12" xfId="40862"/>
    <cellStyle name="Total 3 3 12 2" xfId="40863"/>
    <cellStyle name="Total 3 3 13" xfId="40864"/>
    <cellStyle name="Total 3 3 13 2" xfId="40865"/>
    <cellStyle name="Total 3 3 14" xfId="40866"/>
    <cellStyle name="Total 3 3 14 2" xfId="40867"/>
    <cellStyle name="Total 3 3 15" xfId="40868"/>
    <cellStyle name="Total 3 3 2" xfId="40869"/>
    <cellStyle name="Total 3 3 2 10" xfId="40870"/>
    <cellStyle name="Total 3 3 2 10 2" xfId="40871"/>
    <cellStyle name="Total 3 3 2 11" xfId="40872"/>
    <cellStyle name="Total 3 3 2 11 2" xfId="40873"/>
    <cellStyle name="Total 3 3 2 12" xfId="40874"/>
    <cellStyle name="Total 3 3 2 12 2" xfId="40875"/>
    <cellStyle name="Total 3 3 2 13" xfId="40876"/>
    <cellStyle name="Total 3 3 2 2" xfId="40877"/>
    <cellStyle name="Total 3 3 2 2 10" xfId="40878"/>
    <cellStyle name="Total 3 3 2 2 10 2" xfId="40879"/>
    <cellStyle name="Total 3 3 2 2 11" xfId="40880"/>
    <cellStyle name="Total 3 3 2 2 2" xfId="40881"/>
    <cellStyle name="Total 3 3 2 2 2 2" xfId="40882"/>
    <cellStyle name="Total 3 3 2 2 3" xfId="40883"/>
    <cellStyle name="Total 3 3 2 2 3 2" xfId="40884"/>
    <cellStyle name="Total 3 3 2 2 4" xfId="40885"/>
    <cellStyle name="Total 3 3 2 2 4 2" xfId="40886"/>
    <cellStyle name="Total 3 3 2 2 5" xfId="40887"/>
    <cellStyle name="Total 3 3 2 2 5 2" xfId="40888"/>
    <cellStyle name="Total 3 3 2 2 6" xfId="40889"/>
    <cellStyle name="Total 3 3 2 2 6 2" xfId="40890"/>
    <cellStyle name="Total 3 3 2 2 7" xfId="40891"/>
    <cellStyle name="Total 3 3 2 2 7 2" xfId="40892"/>
    <cellStyle name="Total 3 3 2 2 8" xfId="40893"/>
    <cellStyle name="Total 3 3 2 2 8 2" xfId="40894"/>
    <cellStyle name="Total 3 3 2 2 9" xfId="40895"/>
    <cellStyle name="Total 3 3 2 2 9 2" xfId="40896"/>
    <cellStyle name="Total 3 3 2 3" xfId="40897"/>
    <cellStyle name="Total 3 3 2 3 10" xfId="40898"/>
    <cellStyle name="Total 3 3 2 3 10 2" xfId="40899"/>
    <cellStyle name="Total 3 3 2 3 11" xfId="40900"/>
    <cellStyle name="Total 3 3 2 3 2" xfId="40901"/>
    <cellStyle name="Total 3 3 2 3 2 2" xfId="40902"/>
    <cellStyle name="Total 3 3 2 3 3" xfId="40903"/>
    <cellStyle name="Total 3 3 2 3 3 2" xfId="40904"/>
    <cellStyle name="Total 3 3 2 3 4" xfId="40905"/>
    <cellStyle name="Total 3 3 2 3 4 2" xfId="40906"/>
    <cellStyle name="Total 3 3 2 3 5" xfId="40907"/>
    <cellStyle name="Total 3 3 2 3 5 2" xfId="40908"/>
    <cellStyle name="Total 3 3 2 3 6" xfId="40909"/>
    <cellStyle name="Total 3 3 2 3 6 2" xfId="40910"/>
    <cellStyle name="Total 3 3 2 3 7" xfId="40911"/>
    <cellStyle name="Total 3 3 2 3 7 2" xfId="40912"/>
    <cellStyle name="Total 3 3 2 3 8" xfId="40913"/>
    <cellStyle name="Total 3 3 2 3 8 2" xfId="40914"/>
    <cellStyle name="Total 3 3 2 3 9" xfId="40915"/>
    <cellStyle name="Total 3 3 2 3 9 2" xfId="40916"/>
    <cellStyle name="Total 3 3 2 4" xfId="40917"/>
    <cellStyle name="Total 3 3 2 4 2" xfId="40918"/>
    <cellStyle name="Total 3 3 2 5" xfId="40919"/>
    <cellStyle name="Total 3 3 2 5 2" xfId="40920"/>
    <cellStyle name="Total 3 3 2 6" xfId="40921"/>
    <cellStyle name="Total 3 3 2 6 2" xfId="40922"/>
    <cellStyle name="Total 3 3 2 7" xfId="40923"/>
    <cellStyle name="Total 3 3 2 7 2" xfId="40924"/>
    <cellStyle name="Total 3 3 2 8" xfId="40925"/>
    <cellStyle name="Total 3 3 2 8 2" xfId="40926"/>
    <cellStyle name="Total 3 3 2 9" xfId="40927"/>
    <cellStyle name="Total 3 3 2 9 2" xfId="40928"/>
    <cellStyle name="Total 3 3 3" xfId="40929"/>
    <cellStyle name="Total 3 3 3 10" xfId="40930"/>
    <cellStyle name="Total 3 3 3 10 2" xfId="40931"/>
    <cellStyle name="Total 3 3 3 11" xfId="40932"/>
    <cellStyle name="Total 3 3 3 11 2" xfId="40933"/>
    <cellStyle name="Total 3 3 3 12" xfId="40934"/>
    <cellStyle name="Total 3 3 3 12 2" xfId="40935"/>
    <cellStyle name="Total 3 3 3 13" xfId="40936"/>
    <cellStyle name="Total 3 3 3 2" xfId="40937"/>
    <cellStyle name="Total 3 3 3 2 10" xfId="40938"/>
    <cellStyle name="Total 3 3 3 2 10 2" xfId="40939"/>
    <cellStyle name="Total 3 3 3 2 11" xfId="40940"/>
    <cellStyle name="Total 3 3 3 2 2" xfId="40941"/>
    <cellStyle name="Total 3 3 3 2 2 2" xfId="40942"/>
    <cellStyle name="Total 3 3 3 2 3" xfId="40943"/>
    <cellStyle name="Total 3 3 3 2 3 2" xfId="40944"/>
    <cellStyle name="Total 3 3 3 2 4" xfId="40945"/>
    <cellStyle name="Total 3 3 3 2 4 2" xfId="40946"/>
    <cellStyle name="Total 3 3 3 2 5" xfId="40947"/>
    <cellStyle name="Total 3 3 3 2 5 2" xfId="40948"/>
    <cellStyle name="Total 3 3 3 2 6" xfId="40949"/>
    <cellStyle name="Total 3 3 3 2 6 2" xfId="40950"/>
    <cellStyle name="Total 3 3 3 2 7" xfId="40951"/>
    <cellStyle name="Total 3 3 3 2 7 2" xfId="40952"/>
    <cellStyle name="Total 3 3 3 2 8" xfId="40953"/>
    <cellStyle name="Total 3 3 3 2 8 2" xfId="40954"/>
    <cellStyle name="Total 3 3 3 2 9" xfId="40955"/>
    <cellStyle name="Total 3 3 3 2 9 2" xfId="40956"/>
    <cellStyle name="Total 3 3 3 3" xfId="40957"/>
    <cellStyle name="Total 3 3 3 3 10" xfId="40958"/>
    <cellStyle name="Total 3 3 3 3 10 2" xfId="40959"/>
    <cellStyle name="Total 3 3 3 3 11" xfId="40960"/>
    <cellStyle name="Total 3 3 3 3 2" xfId="40961"/>
    <cellStyle name="Total 3 3 3 3 2 2" xfId="40962"/>
    <cellStyle name="Total 3 3 3 3 3" xfId="40963"/>
    <cellStyle name="Total 3 3 3 3 3 2" xfId="40964"/>
    <cellStyle name="Total 3 3 3 3 4" xfId="40965"/>
    <cellStyle name="Total 3 3 3 3 4 2" xfId="40966"/>
    <cellStyle name="Total 3 3 3 3 5" xfId="40967"/>
    <cellStyle name="Total 3 3 3 3 5 2" xfId="40968"/>
    <cellStyle name="Total 3 3 3 3 6" xfId="40969"/>
    <cellStyle name="Total 3 3 3 3 6 2" xfId="40970"/>
    <cellStyle name="Total 3 3 3 3 7" xfId="40971"/>
    <cellStyle name="Total 3 3 3 3 7 2" xfId="40972"/>
    <cellStyle name="Total 3 3 3 3 8" xfId="40973"/>
    <cellStyle name="Total 3 3 3 3 8 2" xfId="40974"/>
    <cellStyle name="Total 3 3 3 3 9" xfId="40975"/>
    <cellStyle name="Total 3 3 3 3 9 2" xfId="40976"/>
    <cellStyle name="Total 3 3 3 4" xfId="40977"/>
    <cellStyle name="Total 3 3 3 4 2" xfId="40978"/>
    <cellStyle name="Total 3 3 3 5" xfId="40979"/>
    <cellStyle name="Total 3 3 3 5 2" xfId="40980"/>
    <cellStyle name="Total 3 3 3 6" xfId="40981"/>
    <cellStyle name="Total 3 3 3 6 2" xfId="40982"/>
    <cellStyle name="Total 3 3 3 7" xfId="40983"/>
    <cellStyle name="Total 3 3 3 7 2" xfId="40984"/>
    <cellStyle name="Total 3 3 3 8" xfId="40985"/>
    <cellStyle name="Total 3 3 3 8 2" xfId="40986"/>
    <cellStyle name="Total 3 3 3 9" xfId="40987"/>
    <cellStyle name="Total 3 3 3 9 2" xfId="40988"/>
    <cellStyle name="Total 3 3 4" xfId="40989"/>
    <cellStyle name="Total 3 3 4 10" xfId="40990"/>
    <cellStyle name="Total 3 3 4 10 2" xfId="40991"/>
    <cellStyle name="Total 3 3 4 11" xfId="40992"/>
    <cellStyle name="Total 3 3 4 2" xfId="40993"/>
    <cellStyle name="Total 3 3 4 2 2" xfId="40994"/>
    <cellStyle name="Total 3 3 4 3" xfId="40995"/>
    <cellStyle name="Total 3 3 4 3 2" xfId="40996"/>
    <cellStyle name="Total 3 3 4 4" xfId="40997"/>
    <cellStyle name="Total 3 3 4 4 2" xfId="40998"/>
    <cellStyle name="Total 3 3 4 5" xfId="40999"/>
    <cellStyle name="Total 3 3 4 5 2" xfId="41000"/>
    <cellStyle name="Total 3 3 4 6" xfId="41001"/>
    <cellStyle name="Total 3 3 4 6 2" xfId="41002"/>
    <cellStyle name="Total 3 3 4 7" xfId="41003"/>
    <cellStyle name="Total 3 3 4 7 2" xfId="41004"/>
    <cellStyle name="Total 3 3 4 8" xfId="41005"/>
    <cellStyle name="Total 3 3 4 8 2" xfId="41006"/>
    <cellStyle name="Total 3 3 4 9" xfId="41007"/>
    <cellStyle name="Total 3 3 4 9 2" xfId="41008"/>
    <cellStyle name="Total 3 3 5" xfId="41009"/>
    <cellStyle name="Total 3 3 5 10" xfId="41010"/>
    <cellStyle name="Total 3 3 5 10 2" xfId="41011"/>
    <cellStyle name="Total 3 3 5 11" xfId="41012"/>
    <cellStyle name="Total 3 3 5 2" xfId="41013"/>
    <cellStyle name="Total 3 3 5 2 2" xfId="41014"/>
    <cellStyle name="Total 3 3 5 3" xfId="41015"/>
    <cellStyle name="Total 3 3 5 3 2" xfId="41016"/>
    <cellStyle name="Total 3 3 5 4" xfId="41017"/>
    <cellStyle name="Total 3 3 5 4 2" xfId="41018"/>
    <cellStyle name="Total 3 3 5 5" xfId="41019"/>
    <cellStyle name="Total 3 3 5 5 2" xfId="41020"/>
    <cellStyle name="Total 3 3 5 6" xfId="41021"/>
    <cellStyle name="Total 3 3 5 6 2" xfId="41022"/>
    <cellStyle name="Total 3 3 5 7" xfId="41023"/>
    <cellStyle name="Total 3 3 5 7 2" xfId="41024"/>
    <cellStyle name="Total 3 3 5 8" xfId="41025"/>
    <cellStyle name="Total 3 3 5 8 2" xfId="41026"/>
    <cellStyle name="Total 3 3 5 9" xfId="41027"/>
    <cellStyle name="Total 3 3 5 9 2" xfId="41028"/>
    <cellStyle name="Total 3 3 6" xfId="41029"/>
    <cellStyle name="Total 3 3 6 2" xfId="41030"/>
    <cellStyle name="Total 3 3 7" xfId="41031"/>
    <cellStyle name="Total 3 3 7 2" xfId="41032"/>
    <cellStyle name="Total 3 3 8" xfId="41033"/>
    <cellStyle name="Total 3 3 8 2" xfId="41034"/>
    <cellStyle name="Total 3 3 9" xfId="41035"/>
    <cellStyle name="Total 3 3 9 2" xfId="41036"/>
    <cellStyle name="Total 3 4" xfId="41037"/>
    <cellStyle name="Total 3 4 10" xfId="41038"/>
    <cellStyle name="Total 3 4 10 2" xfId="41039"/>
    <cellStyle name="Total 3 4 11" xfId="41040"/>
    <cellStyle name="Total 3 4 11 2" xfId="41041"/>
    <cellStyle name="Total 3 4 12" xfId="41042"/>
    <cellStyle name="Total 3 4 12 2" xfId="41043"/>
    <cellStyle name="Total 3 4 13" xfId="41044"/>
    <cellStyle name="Total 3 4 2" xfId="41045"/>
    <cellStyle name="Total 3 4 2 10" xfId="41046"/>
    <cellStyle name="Total 3 4 2 10 2" xfId="41047"/>
    <cellStyle name="Total 3 4 2 11" xfId="41048"/>
    <cellStyle name="Total 3 4 2 2" xfId="41049"/>
    <cellStyle name="Total 3 4 2 2 2" xfId="41050"/>
    <cellStyle name="Total 3 4 2 3" xfId="41051"/>
    <cellStyle name="Total 3 4 2 3 2" xfId="41052"/>
    <cellStyle name="Total 3 4 2 4" xfId="41053"/>
    <cellStyle name="Total 3 4 2 4 2" xfId="41054"/>
    <cellStyle name="Total 3 4 2 5" xfId="41055"/>
    <cellStyle name="Total 3 4 2 5 2" xfId="41056"/>
    <cellStyle name="Total 3 4 2 6" xfId="41057"/>
    <cellStyle name="Total 3 4 2 6 2" xfId="41058"/>
    <cellStyle name="Total 3 4 2 7" xfId="41059"/>
    <cellStyle name="Total 3 4 2 7 2" xfId="41060"/>
    <cellStyle name="Total 3 4 2 8" xfId="41061"/>
    <cellStyle name="Total 3 4 2 8 2" xfId="41062"/>
    <cellStyle name="Total 3 4 2 9" xfId="41063"/>
    <cellStyle name="Total 3 4 2 9 2" xfId="41064"/>
    <cellStyle name="Total 3 4 3" xfId="41065"/>
    <cellStyle name="Total 3 4 3 10" xfId="41066"/>
    <cellStyle name="Total 3 4 3 10 2" xfId="41067"/>
    <cellStyle name="Total 3 4 3 11" xfId="41068"/>
    <cellStyle name="Total 3 4 3 2" xfId="41069"/>
    <cellStyle name="Total 3 4 3 2 2" xfId="41070"/>
    <cellStyle name="Total 3 4 3 3" xfId="41071"/>
    <cellStyle name="Total 3 4 3 3 2" xfId="41072"/>
    <cellStyle name="Total 3 4 3 4" xfId="41073"/>
    <cellStyle name="Total 3 4 3 4 2" xfId="41074"/>
    <cellStyle name="Total 3 4 3 5" xfId="41075"/>
    <cellStyle name="Total 3 4 3 5 2" xfId="41076"/>
    <cellStyle name="Total 3 4 3 6" xfId="41077"/>
    <cellStyle name="Total 3 4 3 6 2" xfId="41078"/>
    <cellStyle name="Total 3 4 3 7" xfId="41079"/>
    <cellStyle name="Total 3 4 3 7 2" xfId="41080"/>
    <cellStyle name="Total 3 4 3 8" xfId="41081"/>
    <cellStyle name="Total 3 4 3 8 2" xfId="41082"/>
    <cellStyle name="Total 3 4 3 9" xfId="41083"/>
    <cellStyle name="Total 3 4 3 9 2" xfId="41084"/>
    <cellStyle name="Total 3 4 4" xfId="41085"/>
    <cellStyle name="Total 3 4 4 2" xfId="41086"/>
    <cellStyle name="Total 3 4 5" xfId="41087"/>
    <cellStyle name="Total 3 4 5 2" xfId="41088"/>
    <cellStyle name="Total 3 4 6" xfId="41089"/>
    <cellStyle name="Total 3 4 6 2" xfId="41090"/>
    <cellStyle name="Total 3 4 7" xfId="41091"/>
    <cellStyle name="Total 3 4 7 2" xfId="41092"/>
    <cellStyle name="Total 3 4 8" xfId="41093"/>
    <cellStyle name="Total 3 4 8 2" xfId="41094"/>
    <cellStyle name="Total 3 4 9" xfId="41095"/>
    <cellStyle name="Total 3 4 9 2" xfId="41096"/>
    <cellStyle name="Total 3 5" xfId="41097"/>
    <cellStyle name="Total 3 5 10" xfId="41098"/>
    <cellStyle name="Total 3 5 10 2" xfId="41099"/>
    <cellStyle name="Total 3 5 11" xfId="41100"/>
    <cellStyle name="Total 3 5 11 2" xfId="41101"/>
    <cellStyle name="Total 3 5 12" xfId="41102"/>
    <cellStyle name="Total 3 5 12 2" xfId="41103"/>
    <cellStyle name="Total 3 5 13" xfId="41104"/>
    <cellStyle name="Total 3 5 2" xfId="41105"/>
    <cellStyle name="Total 3 5 2 10" xfId="41106"/>
    <cellStyle name="Total 3 5 2 10 2" xfId="41107"/>
    <cellStyle name="Total 3 5 2 11" xfId="41108"/>
    <cellStyle name="Total 3 5 2 2" xfId="41109"/>
    <cellStyle name="Total 3 5 2 2 2" xfId="41110"/>
    <cellStyle name="Total 3 5 2 3" xfId="41111"/>
    <cellStyle name="Total 3 5 2 3 2" xfId="41112"/>
    <cellStyle name="Total 3 5 2 4" xfId="41113"/>
    <cellStyle name="Total 3 5 2 4 2" xfId="41114"/>
    <cellStyle name="Total 3 5 2 5" xfId="41115"/>
    <cellStyle name="Total 3 5 2 5 2" xfId="41116"/>
    <cellStyle name="Total 3 5 2 6" xfId="41117"/>
    <cellStyle name="Total 3 5 2 6 2" xfId="41118"/>
    <cellStyle name="Total 3 5 2 7" xfId="41119"/>
    <cellStyle name="Total 3 5 2 7 2" xfId="41120"/>
    <cellStyle name="Total 3 5 2 8" xfId="41121"/>
    <cellStyle name="Total 3 5 2 8 2" xfId="41122"/>
    <cellStyle name="Total 3 5 2 9" xfId="41123"/>
    <cellStyle name="Total 3 5 2 9 2" xfId="41124"/>
    <cellStyle name="Total 3 5 3" xfId="41125"/>
    <cellStyle name="Total 3 5 3 10" xfId="41126"/>
    <cellStyle name="Total 3 5 3 10 2" xfId="41127"/>
    <cellStyle name="Total 3 5 3 11" xfId="41128"/>
    <cellStyle name="Total 3 5 3 2" xfId="41129"/>
    <cellStyle name="Total 3 5 3 2 2" xfId="41130"/>
    <cellStyle name="Total 3 5 3 3" xfId="41131"/>
    <cellStyle name="Total 3 5 3 3 2" xfId="41132"/>
    <cellStyle name="Total 3 5 3 4" xfId="41133"/>
    <cellStyle name="Total 3 5 3 4 2" xfId="41134"/>
    <cellStyle name="Total 3 5 3 5" xfId="41135"/>
    <cellStyle name="Total 3 5 3 5 2" xfId="41136"/>
    <cellStyle name="Total 3 5 3 6" xfId="41137"/>
    <cellStyle name="Total 3 5 3 6 2" xfId="41138"/>
    <cellStyle name="Total 3 5 3 7" xfId="41139"/>
    <cellStyle name="Total 3 5 3 7 2" xfId="41140"/>
    <cellStyle name="Total 3 5 3 8" xfId="41141"/>
    <cellStyle name="Total 3 5 3 8 2" xfId="41142"/>
    <cellStyle name="Total 3 5 3 9" xfId="41143"/>
    <cellStyle name="Total 3 5 3 9 2" xfId="41144"/>
    <cellStyle name="Total 3 5 4" xfId="41145"/>
    <cellStyle name="Total 3 5 4 2" xfId="41146"/>
    <cellStyle name="Total 3 5 5" xfId="41147"/>
    <cellStyle name="Total 3 5 5 2" xfId="41148"/>
    <cellStyle name="Total 3 5 6" xfId="41149"/>
    <cellStyle name="Total 3 5 6 2" xfId="41150"/>
    <cellStyle name="Total 3 5 7" xfId="41151"/>
    <cellStyle name="Total 3 5 7 2" xfId="41152"/>
    <cellStyle name="Total 3 5 8" xfId="41153"/>
    <cellStyle name="Total 3 5 8 2" xfId="41154"/>
    <cellStyle name="Total 3 5 9" xfId="41155"/>
    <cellStyle name="Total 3 5 9 2" xfId="41156"/>
    <cellStyle name="Total 3 6" xfId="41157"/>
    <cellStyle name="Total 3 6 2" xfId="41158"/>
    <cellStyle name="Total 3 7" xfId="41159"/>
    <cellStyle name="Total 3 7 2" xfId="41160"/>
    <cellStyle name="Total 3 8" xfId="41161"/>
    <cellStyle name="Total 3 8 2" xfId="41162"/>
    <cellStyle name="Total 3 9" xfId="41163"/>
    <cellStyle name="Total 3 9 2" xfId="41164"/>
    <cellStyle name="Total 4" xfId="41165"/>
    <cellStyle name="Total 4 10" xfId="41166"/>
    <cellStyle name="Total 4 10 2" xfId="41167"/>
    <cellStyle name="Total 4 11" xfId="41168"/>
    <cellStyle name="Total 4 11 2" xfId="41169"/>
    <cellStyle name="Total 4 12" xfId="41170"/>
    <cellStyle name="Total 4 12 2" xfId="41171"/>
    <cellStyle name="Total 4 13" xfId="41172"/>
    <cellStyle name="Total 4 13 2" xfId="41173"/>
    <cellStyle name="Total 4 14" xfId="41174"/>
    <cellStyle name="Total 4 14 2" xfId="41175"/>
    <cellStyle name="Total 4 15" xfId="41176"/>
    <cellStyle name="Total 4 15 2" xfId="41177"/>
    <cellStyle name="Total 4 16" xfId="41178"/>
    <cellStyle name="Total 4 17" xfId="41179"/>
    <cellStyle name="Total 4 18" xfId="41180"/>
    <cellStyle name="Total 4 2" xfId="41181"/>
    <cellStyle name="Total 4 2 10" xfId="41182"/>
    <cellStyle name="Total 4 2 10 2" xfId="41183"/>
    <cellStyle name="Total 4 2 11" xfId="41184"/>
    <cellStyle name="Total 4 2 11 2" xfId="41185"/>
    <cellStyle name="Total 4 2 12" xfId="41186"/>
    <cellStyle name="Total 4 2 12 2" xfId="41187"/>
    <cellStyle name="Total 4 2 13" xfId="41188"/>
    <cellStyle name="Total 4 2 13 2" xfId="41189"/>
    <cellStyle name="Total 4 2 14" xfId="41190"/>
    <cellStyle name="Total 4 2 14 2" xfId="41191"/>
    <cellStyle name="Total 4 2 15" xfId="41192"/>
    <cellStyle name="Total 4 2 16" xfId="41193"/>
    <cellStyle name="Total 4 2 2" xfId="41194"/>
    <cellStyle name="Total 4 2 2 10" xfId="41195"/>
    <cellStyle name="Total 4 2 2 10 2" xfId="41196"/>
    <cellStyle name="Total 4 2 2 11" xfId="41197"/>
    <cellStyle name="Total 4 2 2 11 2" xfId="41198"/>
    <cellStyle name="Total 4 2 2 12" xfId="41199"/>
    <cellStyle name="Total 4 2 2 12 2" xfId="41200"/>
    <cellStyle name="Total 4 2 2 13" xfId="41201"/>
    <cellStyle name="Total 4 2 2 2" xfId="41202"/>
    <cellStyle name="Total 4 2 2 2 10" xfId="41203"/>
    <cellStyle name="Total 4 2 2 2 10 2" xfId="41204"/>
    <cellStyle name="Total 4 2 2 2 11" xfId="41205"/>
    <cellStyle name="Total 4 2 2 2 2" xfId="41206"/>
    <cellStyle name="Total 4 2 2 2 2 2" xfId="41207"/>
    <cellStyle name="Total 4 2 2 2 3" xfId="41208"/>
    <cellStyle name="Total 4 2 2 2 3 2" xfId="41209"/>
    <cellStyle name="Total 4 2 2 2 4" xfId="41210"/>
    <cellStyle name="Total 4 2 2 2 4 2" xfId="41211"/>
    <cellStyle name="Total 4 2 2 2 5" xfId="41212"/>
    <cellStyle name="Total 4 2 2 2 5 2" xfId="41213"/>
    <cellStyle name="Total 4 2 2 2 6" xfId="41214"/>
    <cellStyle name="Total 4 2 2 2 6 2" xfId="41215"/>
    <cellStyle name="Total 4 2 2 2 7" xfId="41216"/>
    <cellStyle name="Total 4 2 2 2 7 2" xfId="41217"/>
    <cellStyle name="Total 4 2 2 2 8" xfId="41218"/>
    <cellStyle name="Total 4 2 2 2 8 2" xfId="41219"/>
    <cellStyle name="Total 4 2 2 2 9" xfId="41220"/>
    <cellStyle name="Total 4 2 2 2 9 2" xfId="41221"/>
    <cellStyle name="Total 4 2 2 3" xfId="41222"/>
    <cellStyle name="Total 4 2 2 3 10" xfId="41223"/>
    <cellStyle name="Total 4 2 2 3 10 2" xfId="41224"/>
    <cellStyle name="Total 4 2 2 3 11" xfId="41225"/>
    <cellStyle name="Total 4 2 2 3 2" xfId="41226"/>
    <cellStyle name="Total 4 2 2 3 2 2" xfId="41227"/>
    <cellStyle name="Total 4 2 2 3 3" xfId="41228"/>
    <cellStyle name="Total 4 2 2 3 3 2" xfId="41229"/>
    <cellStyle name="Total 4 2 2 3 4" xfId="41230"/>
    <cellStyle name="Total 4 2 2 3 4 2" xfId="41231"/>
    <cellStyle name="Total 4 2 2 3 5" xfId="41232"/>
    <cellStyle name="Total 4 2 2 3 5 2" xfId="41233"/>
    <cellStyle name="Total 4 2 2 3 6" xfId="41234"/>
    <cellStyle name="Total 4 2 2 3 6 2" xfId="41235"/>
    <cellStyle name="Total 4 2 2 3 7" xfId="41236"/>
    <cellStyle name="Total 4 2 2 3 7 2" xfId="41237"/>
    <cellStyle name="Total 4 2 2 3 8" xfId="41238"/>
    <cellStyle name="Total 4 2 2 3 8 2" xfId="41239"/>
    <cellStyle name="Total 4 2 2 3 9" xfId="41240"/>
    <cellStyle name="Total 4 2 2 3 9 2" xfId="41241"/>
    <cellStyle name="Total 4 2 2 4" xfId="41242"/>
    <cellStyle name="Total 4 2 2 4 2" xfId="41243"/>
    <cellStyle name="Total 4 2 2 5" xfId="41244"/>
    <cellStyle name="Total 4 2 2 5 2" xfId="41245"/>
    <cellStyle name="Total 4 2 2 6" xfId="41246"/>
    <cellStyle name="Total 4 2 2 6 2" xfId="41247"/>
    <cellStyle name="Total 4 2 2 7" xfId="41248"/>
    <cellStyle name="Total 4 2 2 7 2" xfId="41249"/>
    <cellStyle name="Total 4 2 2 8" xfId="41250"/>
    <cellStyle name="Total 4 2 2 8 2" xfId="41251"/>
    <cellStyle name="Total 4 2 2 9" xfId="41252"/>
    <cellStyle name="Total 4 2 2 9 2" xfId="41253"/>
    <cellStyle name="Total 4 2 3" xfId="41254"/>
    <cellStyle name="Total 4 2 3 10" xfId="41255"/>
    <cellStyle name="Total 4 2 3 10 2" xfId="41256"/>
    <cellStyle name="Total 4 2 3 11" xfId="41257"/>
    <cellStyle name="Total 4 2 3 11 2" xfId="41258"/>
    <cellStyle name="Total 4 2 3 12" xfId="41259"/>
    <cellStyle name="Total 4 2 3 12 2" xfId="41260"/>
    <cellStyle name="Total 4 2 3 13" xfId="41261"/>
    <cellStyle name="Total 4 2 3 2" xfId="41262"/>
    <cellStyle name="Total 4 2 3 2 10" xfId="41263"/>
    <cellStyle name="Total 4 2 3 2 10 2" xfId="41264"/>
    <cellStyle name="Total 4 2 3 2 11" xfId="41265"/>
    <cellStyle name="Total 4 2 3 2 2" xfId="41266"/>
    <cellStyle name="Total 4 2 3 2 2 2" xfId="41267"/>
    <cellStyle name="Total 4 2 3 2 3" xfId="41268"/>
    <cellStyle name="Total 4 2 3 2 3 2" xfId="41269"/>
    <cellStyle name="Total 4 2 3 2 4" xfId="41270"/>
    <cellStyle name="Total 4 2 3 2 4 2" xfId="41271"/>
    <cellStyle name="Total 4 2 3 2 5" xfId="41272"/>
    <cellStyle name="Total 4 2 3 2 5 2" xfId="41273"/>
    <cellStyle name="Total 4 2 3 2 6" xfId="41274"/>
    <cellStyle name="Total 4 2 3 2 6 2" xfId="41275"/>
    <cellStyle name="Total 4 2 3 2 7" xfId="41276"/>
    <cellStyle name="Total 4 2 3 2 7 2" xfId="41277"/>
    <cellStyle name="Total 4 2 3 2 8" xfId="41278"/>
    <cellStyle name="Total 4 2 3 2 8 2" xfId="41279"/>
    <cellStyle name="Total 4 2 3 2 9" xfId="41280"/>
    <cellStyle name="Total 4 2 3 2 9 2" xfId="41281"/>
    <cellStyle name="Total 4 2 3 3" xfId="41282"/>
    <cellStyle name="Total 4 2 3 3 10" xfId="41283"/>
    <cellStyle name="Total 4 2 3 3 10 2" xfId="41284"/>
    <cellStyle name="Total 4 2 3 3 11" xfId="41285"/>
    <cellStyle name="Total 4 2 3 3 2" xfId="41286"/>
    <cellStyle name="Total 4 2 3 3 2 2" xfId="41287"/>
    <cellStyle name="Total 4 2 3 3 3" xfId="41288"/>
    <cellStyle name="Total 4 2 3 3 3 2" xfId="41289"/>
    <cellStyle name="Total 4 2 3 3 4" xfId="41290"/>
    <cellStyle name="Total 4 2 3 3 4 2" xfId="41291"/>
    <cellStyle name="Total 4 2 3 3 5" xfId="41292"/>
    <cellStyle name="Total 4 2 3 3 5 2" xfId="41293"/>
    <cellStyle name="Total 4 2 3 3 6" xfId="41294"/>
    <cellStyle name="Total 4 2 3 3 6 2" xfId="41295"/>
    <cellStyle name="Total 4 2 3 3 7" xfId="41296"/>
    <cellStyle name="Total 4 2 3 3 7 2" xfId="41297"/>
    <cellStyle name="Total 4 2 3 3 8" xfId="41298"/>
    <cellStyle name="Total 4 2 3 3 8 2" xfId="41299"/>
    <cellStyle name="Total 4 2 3 3 9" xfId="41300"/>
    <cellStyle name="Total 4 2 3 3 9 2" xfId="41301"/>
    <cellStyle name="Total 4 2 3 4" xfId="41302"/>
    <cellStyle name="Total 4 2 3 4 2" xfId="41303"/>
    <cellStyle name="Total 4 2 3 5" xfId="41304"/>
    <cellStyle name="Total 4 2 3 5 2" xfId="41305"/>
    <cellStyle name="Total 4 2 3 6" xfId="41306"/>
    <cellStyle name="Total 4 2 3 6 2" xfId="41307"/>
    <cellStyle name="Total 4 2 3 7" xfId="41308"/>
    <cellStyle name="Total 4 2 3 7 2" xfId="41309"/>
    <cellStyle name="Total 4 2 3 8" xfId="41310"/>
    <cellStyle name="Total 4 2 3 8 2" xfId="41311"/>
    <cellStyle name="Total 4 2 3 9" xfId="41312"/>
    <cellStyle name="Total 4 2 3 9 2" xfId="41313"/>
    <cellStyle name="Total 4 2 4" xfId="41314"/>
    <cellStyle name="Total 4 2 4 10" xfId="41315"/>
    <cellStyle name="Total 4 2 4 10 2" xfId="41316"/>
    <cellStyle name="Total 4 2 4 11" xfId="41317"/>
    <cellStyle name="Total 4 2 4 2" xfId="41318"/>
    <cellStyle name="Total 4 2 4 2 2" xfId="41319"/>
    <cellStyle name="Total 4 2 4 3" xfId="41320"/>
    <cellStyle name="Total 4 2 4 3 2" xfId="41321"/>
    <cellStyle name="Total 4 2 4 4" xfId="41322"/>
    <cellStyle name="Total 4 2 4 4 2" xfId="41323"/>
    <cellStyle name="Total 4 2 4 5" xfId="41324"/>
    <cellStyle name="Total 4 2 4 5 2" xfId="41325"/>
    <cellStyle name="Total 4 2 4 6" xfId="41326"/>
    <cellStyle name="Total 4 2 4 6 2" xfId="41327"/>
    <cellStyle name="Total 4 2 4 7" xfId="41328"/>
    <cellStyle name="Total 4 2 4 7 2" xfId="41329"/>
    <cellStyle name="Total 4 2 4 8" xfId="41330"/>
    <cellStyle name="Total 4 2 4 8 2" xfId="41331"/>
    <cellStyle name="Total 4 2 4 9" xfId="41332"/>
    <cellStyle name="Total 4 2 4 9 2" xfId="41333"/>
    <cellStyle name="Total 4 2 5" xfId="41334"/>
    <cellStyle name="Total 4 2 5 10" xfId="41335"/>
    <cellStyle name="Total 4 2 5 10 2" xfId="41336"/>
    <cellStyle name="Total 4 2 5 11" xfId="41337"/>
    <cellStyle name="Total 4 2 5 2" xfId="41338"/>
    <cellStyle name="Total 4 2 5 2 2" xfId="41339"/>
    <cellStyle name="Total 4 2 5 3" xfId="41340"/>
    <cellStyle name="Total 4 2 5 3 2" xfId="41341"/>
    <cellStyle name="Total 4 2 5 4" xfId="41342"/>
    <cellStyle name="Total 4 2 5 4 2" xfId="41343"/>
    <cellStyle name="Total 4 2 5 5" xfId="41344"/>
    <cellStyle name="Total 4 2 5 5 2" xfId="41345"/>
    <cellStyle name="Total 4 2 5 6" xfId="41346"/>
    <cellStyle name="Total 4 2 5 6 2" xfId="41347"/>
    <cellStyle name="Total 4 2 5 7" xfId="41348"/>
    <cellStyle name="Total 4 2 5 7 2" xfId="41349"/>
    <cellStyle name="Total 4 2 5 8" xfId="41350"/>
    <cellStyle name="Total 4 2 5 8 2" xfId="41351"/>
    <cellStyle name="Total 4 2 5 9" xfId="41352"/>
    <cellStyle name="Total 4 2 5 9 2" xfId="41353"/>
    <cellStyle name="Total 4 2 6" xfId="41354"/>
    <cellStyle name="Total 4 2 6 2" xfId="41355"/>
    <cellStyle name="Total 4 2 7" xfId="41356"/>
    <cellStyle name="Total 4 2 7 2" xfId="41357"/>
    <cellStyle name="Total 4 2 8" xfId="41358"/>
    <cellStyle name="Total 4 2 8 2" xfId="41359"/>
    <cellStyle name="Total 4 2 9" xfId="41360"/>
    <cellStyle name="Total 4 2 9 2" xfId="41361"/>
    <cellStyle name="Total 4 3" xfId="41362"/>
    <cellStyle name="Total 4 3 10" xfId="41363"/>
    <cellStyle name="Total 4 3 10 2" xfId="41364"/>
    <cellStyle name="Total 4 3 11" xfId="41365"/>
    <cellStyle name="Total 4 3 11 2" xfId="41366"/>
    <cellStyle name="Total 4 3 12" xfId="41367"/>
    <cellStyle name="Total 4 3 12 2" xfId="41368"/>
    <cellStyle name="Total 4 3 13" xfId="41369"/>
    <cellStyle name="Total 4 3 2" xfId="41370"/>
    <cellStyle name="Total 4 3 2 10" xfId="41371"/>
    <cellStyle name="Total 4 3 2 10 2" xfId="41372"/>
    <cellStyle name="Total 4 3 2 11" xfId="41373"/>
    <cellStyle name="Total 4 3 2 2" xfId="41374"/>
    <cellStyle name="Total 4 3 2 2 2" xfId="41375"/>
    <cellStyle name="Total 4 3 2 3" xfId="41376"/>
    <cellStyle name="Total 4 3 2 3 2" xfId="41377"/>
    <cellStyle name="Total 4 3 2 4" xfId="41378"/>
    <cellStyle name="Total 4 3 2 4 2" xfId="41379"/>
    <cellStyle name="Total 4 3 2 5" xfId="41380"/>
    <cellStyle name="Total 4 3 2 5 2" xfId="41381"/>
    <cellStyle name="Total 4 3 2 6" xfId="41382"/>
    <cellStyle name="Total 4 3 2 6 2" xfId="41383"/>
    <cellStyle name="Total 4 3 2 7" xfId="41384"/>
    <cellStyle name="Total 4 3 2 7 2" xfId="41385"/>
    <cellStyle name="Total 4 3 2 8" xfId="41386"/>
    <cellStyle name="Total 4 3 2 8 2" xfId="41387"/>
    <cellStyle name="Total 4 3 2 9" xfId="41388"/>
    <cellStyle name="Total 4 3 2 9 2" xfId="41389"/>
    <cellStyle name="Total 4 3 3" xfId="41390"/>
    <cellStyle name="Total 4 3 3 10" xfId="41391"/>
    <cellStyle name="Total 4 3 3 10 2" xfId="41392"/>
    <cellStyle name="Total 4 3 3 11" xfId="41393"/>
    <cellStyle name="Total 4 3 3 2" xfId="41394"/>
    <cellStyle name="Total 4 3 3 2 2" xfId="41395"/>
    <cellStyle name="Total 4 3 3 3" xfId="41396"/>
    <cellStyle name="Total 4 3 3 3 2" xfId="41397"/>
    <cellStyle name="Total 4 3 3 4" xfId="41398"/>
    <cellStyle name="Total 4 3 3 4 2" xfId="41399"/>
    <cellStyle name="Total 4 3 3 5" xfId="41400"/>
    <cellStyle name="Total 4 3 3 5 2" xfId="41401"/>
    <cellStyle name="Total 4 3 3 6" xfId="41402"/>
    <cellStyle name="Total 4 3 3 6 2" xfId="41403"/>
    <cellStyle name="Total 4 3 3 7" xfId="41404"/>
    <cellStyle name="Total 4 3 3 7 2" xfId="41405"/>
    <cellStyle name="Total 4 3 3 8" xfId="41406"/>
    <cellStyle name="Total 4 3 3 8 2" xfId="41407"/>
    <cellStyle name="Total 4 3 3 9" xfId="41408"/>
    <cellStyle name="Total 4 3 3 9 2" xfId="41409"/>
    <cellStyle name="Total 4 3 4" xfId="41410"/>
    <cellStyle name="Total 4 3 4 2" xfId="41411"/>
    <cellStyle name="Total 4 3 5" xfId="41412"/>
    <cellStyle name="Total 4 3 5 2" xfId="41413"/>
    <cellStyle name="Total 4 3 6" xfId="41414"/>
    <cellStyle name="Total 4 3 6 2" xfId="41415"/>
    <cellStyle name="Total 4 3 7" xfId="41416"/>
    <cellStyle name="Total 4 3 7 2" xfId="41417"/>
    <cellStyle name="Total 4 3 8" xfId="41418"/>
    <cellStyle name="Total 4 3 8 2" xfId="41419"/>
    <cellStyle name="Total 4 3 9" xfId="41420"/>
    <cellStyle name="Total 4 3 9 2" xfId="41421"/>
    <cellStyle name="Total 4 4" xfId="41422"/>
    <cellStyle name="Total 4 4 10" xfId="41423"/>
    <cellStyle name="Total 4 4 10 2" xfId="41424"/>
    <cellStyle name="Total 4 4 11" xfId="41425"/>
    <cellStyle name="Total 4 4 11 2" xfId="41426"/>
    <cellStyle name="Total 4 4 12" xfId="41427"/>
    <cellStyle name="Total 4 4 12 2" xfId="41428"/>
    <cellStyle name="Total 4 4 13" xfId="41429"/>
    <cellStyle name="Total 4 4 2" xfId="41430"/>
    <cellStyle name="Total 4 4 2 10" xfId="41431"/>
    <cellStyle name="Total 4 4 2 10 2" xfId="41432"/>
    <cellStyle name="Total 4 4 2 11" xfId="41433"/>
    <cellStyle name="Total 4 4 2 2" xfId="41434"/>
    <cellStyle name="Total 4 4 2 2 2" xfId="41435"/>
    <cellStyle name="Total 4 4 2 3" xfId="41436"/>
    <cellStyle name="Total 4 4 2 3 2" xfId="41437"/>
    <cellStyle name="Total 4 4 2 4" xfId="41438"/>
    <cellStyle name="Total 4 4 2 4 2" xfId="41439"/>
    <cellStyle name="Total 4 4 2 5" xfId="41440"/>
    <cellStyle name="Total 4 4 2 5 2" xfId="41441"/>
    <cellStyle name="Total 4 4 2 6" xfId="41442"/>
    <cellStyle name="Total 4 4 2 6 2" xfId="41443"/>
    <cellStyle name="Total 4 4 2 7" xfId="41444"/>
    <cellStyle name="Total 4 4 2 7 2" xfId="41445"/>
    <cellStyle name="Total 4 4 2 8" xfId="41446"/>
    <cellStyle name="Total 4 4 2 8 2" xfId="41447"/>
    <cellStyle name="Total 4 4 2 9" xfId="41448"/>
    <cellStyle name="Total 4 4 2 9 2" xfId="41449"/>
    <cellStyle name="Total 4 4 3" xfId="41450"/>
    <cellStyle name="Total 4 4 3 10" xfId="41451"/>
    <cellStyle name="Total 4 4 3 10 2" xfId="41452"/>
    <cellStyle name="Total 4 4 3 11" xfId="41453"/>
    <cellStyle name="Total 4 4 3 2" xfId="41454"/>
    <cellStyle name="Total 4 4 3 2 2" xfId="41455"/>
    <cellStyle name="Total 4 4 3 3" xfId="41456"/>
    <cellStyle name="Total 4 4 3 3 2" xfId="41457"/>
    <cellStyle name="Total 4 4 3 4" xfId="41458"/>
    <cellStyle name="Total 4 4 3 4 2" xfId="41459"/>
    <cellStyle name="Total 4 4 3 5" xfId="41460"/>
    <cellStyle name="Total 4 4 3 5 2" xfId="41461"/>
    <cellStyle name="Total 4 4 3 6" xfId="41462"/>
    <cellStyle name="Total 4 4 3 6 2" xfId="41463"/>
    <cellStyle name="Total 4 4 3 7" xfId="41464"/>
    <cellStyle name="Total 4 4 3 7 2" xfId="41465"/>
    <cellStyle name="Total 4 4 3 8" xfId="41466"/>
    <cellStyle name="Total 4 4 3 8 2" xfId="41467"/>
    <cellStyle name="Total 4 4 3 9" xfId="41468"/>
    <cellStyle name="Total 4 4 3 9 2" xfId="41469"/>
    <cellStyle name="Total 4 4 4" xfId="41470"/>
    <cellStyle name="Total 4 4 4 2" xfId="41471"/>
    <cellStyle name="Total 4 4 5" xfId="41472"/>
    <cellStyle name="Total 4 4 5 2" xfId="41473"/>
    <cellStyle name="Total 4 4 6" xfId="41474"/>
    <cellStyle name="Total 4 4 6 2" xfId="41475"/>
    <cellStyle name="Total 4 4 7" xfId="41476"/>
    <cellStyle name="Total 4 4 7 2" xfId="41477"/>
    <cellStyle name="Total 4 4 8" xfId="41478"/>
    <cellStyle name="Total 4 4 8 2" xfId="41479"/>
    <cellStyle name="Total 4 4 9" xfId="41480"/>
    <cellStyle name="Total 4 4 9 2" xfId="41481"/>
    <cellStyle name="Total 4 5" xfId="41482"/>
    <cellStyle name="Total 4 5 10" xfId="41483"/>
    <cellStyle name="Total 4 5 10 2" xfId="41484"/>
    <cellStyle name="Total 4 5 11" xfId="41485"/>
    <cellStyle name="Total 4 5 2" xfId="41486"/>
    <cellStyle name="Total 4 5 2 2" xfId="41487"/>
    <cellStyle name="Total 4 5 3" xfId="41488"/>
    <cellStyle name="Total 4 5 3 2" xfId="41489"/>
    <cellStyle name="Total 4 5 4" xfId="41490"/>
    <cellStyle name="Total 4 5 4 2" xfId="41491"/>
    <cellStyle name="Total 4 5 5" xfId="41492"/>
    <cellStyle name="Total 4 5 5 2" xfId="41493"/>
    <cellStyle name="Total 4 5 6" xfId="41494"/>
    <cellStyle name="Total 4 5 6 2" xfId="41495"/>
    <cellStyle name="Total 4 5 7" xfId="41496"/>
    <cellStyle name="Total 4 5 7 2" xfId="41497"/>
    <cellStyle name="Total 4 5 8" xfId="41498"/>
    <cellStyle name="Total 4 5 8 2" xfId="41499"/>
    <cellStyle name="Total 4 5 9" xfId="41500"/>
    <cellStyle name="Total 4 5 9 2" xfId="41501"/>
    <cellStyle name="Total 4 6" xfId="41502"/>
    <cellStyle name="Total 4 6 10" xfId="41503"/>
    <cellStyle name="Total 4 6 10 2" xfId="41504"/>
    <cellStyle name="Total 4 6 11" xfId="41505"/>
    <cellStyle name="Total 4 6 2" xfId="41506"/>
    <cellStyle name="Total 4 6 2 2" xfId="41507"/>
    <cellStyle name="Total 4 6 3" xfId="41508"/>
    <cellStyle name="Total 4 6 3 2" xfId="41509"/>
    <cellStyle name="Total 4 6 4" xfId="41510"/>
    <cellStyle name="Total 4 6 4 2" xfId="41511"/>
    <cellStyle name="Total 4 6 5" xfId="41512"/>
    <cellStyle name="Total 4 6 5 2" xfId="41513"/>
    <cellStyle name="Total 4 6 6" xfId="41514"/>
    <cellStyle name="Total 4 6 6 2" xfId="41515"/>
    <cellStyle name="Total 4 6 7" xfId="41516"/>
    <cellStyle name="Total 4 6 7 2" xfId="41517"/>
    <cellStyle name="Total 4 6 8" xfId="41518"/>
    <cellStyle name="Total 4 6 8 2" xfId="41519"/>
    <cellStyle name="Total 4 6 9" xfId="41520"/>
    <cellStyle name="Total 4 6 9 2" xfId="41521"/>
    <cellStyle name="Total 4 7" xfId="41522"/>
    <cellStyle name="Total 4 7 2" xfId="41523"/>
    <cellStyle name="Total 4 8" xfId="41524"/>
    <cellStyle name="Total 4 8 2" xfId="41525"/>
    <cellStyle name="Total 4 9" xfId="41526"/>
    <cellStyle name="Total 4 9 2" xfId="41527"/>
    <cellStyle name="Total 5" xfId="41528"/>
    <cellStyle name="Total 5 10" xfId="41529"/>
    <cellStyle name="Total 5 10 2" xfId="41530"/>
    <cellStyle name="Total 5 11" xfId="41531"/>
    <cellStyle name="Total 5 11 2" xfId="41532"/>
    <cellStyle name="Total 5 12" xfId="41533"/>
    <cellStyle name="Total 5 12 2" xfId="41534"/>
    <cellStyle name="Total 5 13" xfId="41535"/>
    <cellStyle name="Total 5 2" xfId="41536"/>
    <cellStyle name="Total 5 2 10" xfId="41537"/>
    <cellStyle name="Total 5 2 10 2" xfId="41538"/>
    <cellStyle name="Total 5 2 11" xfId="41539"/>
    <cellStyle name="Total 5 2 2" xfId="41540"/>
    <cellStyle name="Total 5 2 2 2" xfId="41541"/>
    <cellStyle name="Total 5 2 3" xfId="41542"/>
    <cellStyle name="Total 5 2 3 2" xfId="41543"/>
    <cellStyle name="Total 5 2 4" xfId="41544"/>
    <cellStyle name="Total 5 2 4 2" xfId="41545"/>
    <cellStyle name="Total 5 2 5" xfId="41546"/>
    <cellStyle name="Total 5 2 5 2" xfId="41547"/>
    <cellStyle name="Total 5 2 6" xfId="41548"/>
    <cellStyle name="Total 5 2 6 2" xfId="41549"/>
    <cellStyle name="Total 5 2 7" xfId="41550"/>
    <cellStyle name="Total 5 2 7 2" xfId="41551"/>
    <cellStyle name="Total 5 2 8" xfId="41552"/>
    <cellStyle name="Total 5 2 8 2" xfId="41553"/>
    <cellStyle name="Total 5 2 9" xfId="41554"/>
    <cellStyle name="Total 5 2 9 2" xfId="41555"/>
    <cellStyle name="Total 5 3" xfId="41556"/>
    <cellStyle name="Total 5 3 10" xfId="41557"/>
    <cellStyle name="Total 5 3 10 2" xfId="41558"/>
    <cellStyle name="Total 5 3 11" xfId="41559"/>
    <cellStyle name="Total 5 3 2" xfId="41560"/>
    <cellStyle name="Total 5 3 2 2" xfId="41561"/>
    <cellStyle name="Total 5 3 3" xfId="41562"/>
    <cellStyle name="Total 5 3 3 2" xfId="41563"/>
    <cellStyle name="Total 5 3 4" xfId="41564"/>
    <cellStyle name="Total 5 3 4 2" xfId="41565"/>
    <cellStyle name="Total 5 3 5" xfId="41566"/>
    <cellStyle name="Total 5 3 5 2" xfId="41567"/>
    <cellStyle name="Total 5 3 6" xfId="41568"/>
    <cellStyle name="Total 5 3 6 2" xfId="41569"/>
    <cellStyle name="Total 5 3 7" xfId="41570"/>
    <cellStyle name="Total 5 3 7 2" xfId="41571"/>
    <cellStyle name="Total 5 3 8" xfId="41572"/>
    <cellStyle name="Total 5 3 8 2" xfId="41573"/>
    <cellStyle name="Total 5 3 9" xfId="41574"/>
    <cellStyle name="Total 5 3 9 2" xfId="41575"/>
    <cellStyle name="Total 5 4" xfId="41576"/>
    <cellStyle name="Total 5 4 2" xfId="41577"/>
    <cellStyle name="Total 5 5" xfId="41578"/>
    <cellStyle name="Total 5 5 2" xfId="41579"/>
    <cellStyle name="Total 5 6" xfId="41580"/>
    <cellStyle name="Total 5 6 2" xfId="41581"/>
    <cellStyle name="Total 5 7" xfId="41582"/>
    <cellStyle name="Total 5 7 2" xfId="41583"/>
    <cellStyle name="Total 5 8" xfId="41584"/>
    <cellStyle name="Total 5 8 2" xfId="41585"/>
    <cellStyle name="Total 5 9" xfId="41586"/>
    <cellStyle name="Total 5 9 2" xfId="41587"/>
    <cellStyle name="Total 6" xfId="41588"/>
    <cellStyle name="Total 6 10" xfId="41589"/>
    <cellStyle name="Total 6 10 2" xfId="41590"/>
    <cellStyle name="Total 6 11" xfId="41591"/>
    <cellStyle name="Total 6 11 2" xfId="41592"/>
    <cellStyle name="Total 6 12" xfId="41593"/>
    <cellStyle name="Total 6 12 2" xfId="41594"/>
    <cellStyle name="Total 6 13" xfId="41595"/>
    <cellStyle name="Total 6 2" xfId="41596"/>
    <cellStyle name="Total 6 2 10" xfId="41597"/>
    <cellStyle name="Total 6 2 10 2" xfId="41598"/>
    <cellStyle name="Total 6 2 11" xfId="41599"/>
    <cellStyle name="Total 6 2 2" xfId="41600"/>
    <cellStyle name="Total 6 2 2 2" xfId="41601"/>
    <cellStyle name="Total 6 2 3" xfId="41602"/>
    <cellStyle name="Total 6 2 3 2" xfId="41603"/>
    <cellStyle name="Total 6 2 4" xfId="41604"/>
    <cellStyle name="Total 6 2 4 2" xfId="41605"/>
    <cellStyle name="Total 6 2 5" xfId="41606"/>
    <cellStyle name="Total 6 2 5 2" xfId="41607"/>
    <cellStyle name="Total 6 2 6" xfId="41608"/>
    <cellStyle name="Total 6 2 6 2" xfId="41609"/>
    <cellStyle name="Total 6 2 7" xfId="41610"/>
    <cellStyle name="Total 6 2 7 2" xfId="41611"/>
    <cellStyle name="Total 6 2 8" xfId="41612"/>
    <cellStyle name="Total 6 2 8 2" xfId="41613"/>
    <cellStyle name="Total 6 2 9" xfId="41614"/>
    <cellStyle name="Total 6 2 9 2" xfId="41615"/>
    <cellStyle name="Total 6 3" xfId="41616"/>
    <cellStyle name="Total 6 3 10" xfId="41617"/>
    <cellStyle name="Total 6 3 10 2" xfId="41618"/>
    <cellStyle name="Total 6 3 11" xfId="41619"/>
    <cellStyle name="Total 6 3 2" xfId="41620"/>
    <cellStyle name="Total 6 3 2 2" xfId="41621"/>
    <cellStyle name="Total 6 3 3" xfId="41622"/>
    <cellStyle name="Total 6 3 3 2" xfId="41623"/>
    <cellStyle name="Total 6 3 4" xfId="41624"/>
    <cellStyle name="Total 6 3 4 2" xfId="41625"/>
    <cellStyle name="Total 6 3 5" xfId="41626"/>
    <cellStyle name="Total 6 3 5 2" xfId="41627"/>
    <cellStyle name="Total 6 3 6" xfId="41628"/>
    <cellStyle name="Total 6 3 6 2" xfId="41629"/>
    <cellStyle name="Total 6 3 7" xfId="41630"/>
    <cellStyle name="Total 6 3 7 2" xfId="41631"/>
    <cellStyle name="Total 6 3 8" xfId="41632"/>
    <cellStyle name="Total 6 3 8 2" xfId="41633"/>
    <cellStyle name="Total 6 3 9" xfId="41634"/>
    <cellStyle name="Total 6 3 9 2" xfId="41635"/>
    <cellStyle name="Total 6 4" xfId="41636"/>
    <cellStyle name="Total 6 4 2" xfId="41637"/>
    <cellStyle name="Total 6 5" xfId="41638"/>
    <cellStyle name="Total 6 5 2" xfId="41639"/>
    <cellStyle name="Total 6 6" xfId="41640"/>
    <cellStyle name="Total 6 6 2" xfId="41641"/>
    <cellStyle name="Total 6 7" xfId="41642"/>
    <cellStyle name="Total 6 7 2" xfId="41643"/>
    <cellStyle name="Total 6 8" xfId="41644"/>
    <cellStyle name="Total 6 8 2" xfId="41645"/>
    <cellStyle name="Total 6 9" xfId="41646"/>
    <cellStyle name="Total 6 9 2" xfId="41647"/>
    <cellStyle name="Total 7" xfId="41648"/>
    <cellStyle name="Total 7 10" xfId="41649"/>
    <cellStyle name="Total 7 10 2" xfId="41650"/>
    <cellStyle name="Total 7 11" xfId="41651"/>
    <cellStyle name="Total 7 11 2" xfId="41652"/>
    <cellStyle name="Total 7 12" xfId="41653"/>
    <cellStyle name="Total 7 12 2" xfId="41654"/>
    <cellStyle name="Total 7 13" xfId="41655"/>
    <cellStyle name="Total 7 2" xfId="41656"/>
    <cellStyle name="Total 7 2 10" xfId="41657"/>
    <cellStyle name="Total 7 2 10 2" xfId="41658"/>
    <cellStyle name="Total 7 2 11" xfId="41659"/>
    <cellStyle name="Total 7 2 2" xfId="41660"/>
    <cellStyle name="Total 7 2 2 2" xfId="41661"/>
    <cellStyle name="Total 7 2 3" xfId="41662"/>
    <cellStyle name="Total 7 2 3 2" xfId="41663"/>
    <cellStyle name="Total 7 2 4" xfId="41664"/>
    <cellStyle name="Total 7 2 4 2" xfId="41665"/>
    <cellStyle name="Total 7 2 5" xfId="41666"/>
    <cellStyle name="Total 7 2 5 2" xfId="41667"/>
    <cellStyle name="Total 7 2 6" xfId="41668"/>
    <cellStyle name="Total 7 2 6 2" xfId="41669"/>
    <cellStyle name="Total 7 2 7" xfId="41670"/>
    <cellStyle name="Total 7 2 7 2" xfId="41671"/>
    <cellStyle name="Total 7 2 8" xfId="41672"/>
    <cellStyle name="Total 7 2 8 2" xfId="41673"/>
    <cellStyle name="Total 7 2 9" xfId="41674"/>
    <cellStyle name="Total 7 2 9 2" xfId="41675"/>
    <cellStyle name="Total 7 3" xfId="41676"/>
    <cellStyle name="Total 7 3 10" xfId="41677"/>
    <cellStyle name="Total 7 3 10 2" xfId="41678"/>
    <cellStyle name="Total 7 3 11" xfId="41679"/>
    <cellStyle name="Total 7 3 2" xfId="41680"/>
    <cellStyle name="Total 7 3 2 2" xfId="41681"/>
    <cellStyle name="Total 7 3 3" xfId="41682"/>
    <cellStyle name="Total 7 3 3 2" xfId="41683"/>
    <cellStyle name="Total 7 3 4" xfId="41684"/>
    <cellStyle name="Total 7 3 4 2" xfId="41685"/>
    <cellStyle name="Total 7 3 5" xfId="41686"/>
    <cellStyle name="Total 7 3 5 2" xfId="41687"/>
    <cellStyle name="Total 7 3 6" xfId="41688"/>
    <cellStyle name="Total 7 3 6 2" xfId="41689"/>
    <cellStyle name="Total 7 3 7" xfId="41690"/>
    <cellStyle name="Total 7 3 7 2" xfId="41691"/>
    <cellStyle name="Total 7 3 8" xfId="41692"/>
    <cellStyle name="Total 7 3 8 2" xfId="41693"/>
    <cellStyle name="Total 7 3 9" xfId="41694"/>
    <cellStyle name="Total 7 3 9 2" xfId="41695"/>
    <cellStyle name="Total 7 4" xfId="41696"/>
    <cellStyle name="Total 7 4 2" xfId="41697"/>
    <cellStyle name="Total 7 5" xfId="41698"/>
    <cellStyle name="Total 7 5 2" xfId="41699"/>
    <cellStyle name="Total 7 6" xfId="41700"/>
    <cellStyle name="Total 7 6 2" xfId="41701"/>
    <cellStyle name="Total 7 7" xfId="41702"/>
    <cellStyle name="Total 7 7 2" xfId="41703"/>
    <cellStyle name="Total 7 8" xfId="41704"/>
    <cellStyle name="Total 7 8 2" xfId="41705"/>
    <cellStyle name="Total 7 9" xfId="41706"/>
    <cellStyle name="Total 7 9 2" xfId="41707"/>
    <cellStyle name="Total 8" xfId="41708"/>
    <cellStyle name="Total 9" xfId="42095"/>
  </cellStyles>
  <dxfs count="45"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00"/>
      <color rgb="FFF7FC8E"/>
      <color rgb="FFFFFFCC"/>
      <color rgb="FFD2AF1C"/>
      <color rgb="FFFFFF99"/>
      <color rgb="FFCCFFCC"/>
      <color rgb="FF66FFCC"/>
      <color rgb="FF8AE3EA"/>
      <color rgb="FFCCCC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tx>
        <c:rich>
          <a:bodyPr/>
          <a:lstStyle/>
          <a:p>
            <a:pPr>
              <a:defRPr/>
            </a:pPr>
            <a:r>
              <a:rPr lang="en-US"/>
              <a:t>Fraccionamiento % Cuota Global Langostino Amarillo III-IV 2018</a:t>
            </a:r>
          </a:p>
        </c:rich>
      </c:tx>
      <c:layout>
        <c:manualLayout>
          <c:xMode val="edge"/>
          <c:yMode val="edge"/>
          <c:x val="0.17352677172053188"/>
          <c:y val="3.7732523216728792E-2"/>
        </c:manualLayout>
      </c:layout>
    </c:title>
    <c:plotArea>
      <c:layout>
        <c:manualLayout>
          <c:layoutTarget val="inner"/>
          <c:xMode val="edge"/>
          <c:yMode val="edge"/>
          <c:x val="0.34357347737682897"/>
          <c:y val="0.24603089807497441"/>
          <c:w val="0.32367411423006753"/>
          <c:h val="0.75161500433505679"/>
        </c:manualLayout>
      </c:layout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0.11640277098981523"/>
                  <c:y val="-5.6773360625808372E-2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3329764964824134"/>
                  <c:y val="-3.3620971687659852E-2"/>
                </c:manualLayout>
              </c:layout>
              <c:showCatName val="1"/>
              <c:showPercent val="1"/>
            </c:dLbl>
            <c:showCatName val="1"/>
            <c:showPercent val="1"/>
            <c:showLeaderLines val="1"/>
          </c:dLbls>
          <c:cat>
            <c:strRef>
              <c:f>'Resumen Cuota Global'!$C$5:$C$7</c:f>
              <c:strCache>
                <c:ptCount val="3"/>
                <c:pt idx="0">
                  <c:v>Artesanal (con incremento Art°16)</c:v>
                </c:pt>
                <c:pt idx="1">
                  <c:v>Industrial (con descuento Art°16)</c:v>
                </c:pt>
                <c:pt idx="2">
                  <c:v>Investigación</c:v>
                </c:pt>
              </c:strCache>
            </c:strRef>
          </c:cat>
          <c:val>
            <c:numRef>
              <c:f>'Resumen Cuota Global'!$E$5:$E$7</c:f>
              <c:numCache>
                <c:formatCode>0</c:formatCode>
                <c:ptCount val="3"/>
                <c:pt idx="0">
                  <c:v>756.00000000000011</c:v>
                </c:pt>
                <c:pt idx="1">
                  <c:v>1049.9998949999997</c:v>
                </c:pt>
                <c:pt idx="2">
                  <c:v>37</c:v>
                </c:pt>
              </c:numCache>
            </c:numRef>
          </c:val>
        </c:ser>
        <c:dLbls>
          <c:showCatName val="1"/>
          <c:showPercent val="1"/>
        </c:dLbls>
        <c:firstSliceAng val="0"/>
      </c:pieChart>
    </c:plotArea>
    <c:plotVisOnly val="1"/>
    <c:dispBlanksAs val="zero"/>
  </c:chart>
  <c:spPr>
    <a:noFill/>
    <a:ln>
      <a:noFill/>
    </a:ln>
    <a:effectLst>
      <a:outerShdw blurRad="152400" dist="317500" dir="5400000" sx="90000" sy="-19000" rotWithShape="0">
        <a:prstClr val="black">
          <a:alpha val="15000"/>
        </a:prstClr>
      </a:outerShdw>
    </a:effectLst>
  </c:spPr>
  <c:txPr>
    <a:bodyPr/>
    <a:lstStyle/>
    <a:p>
      <a:pPr>
        <a:defRPr sz="1050">
          <a:solidFill>
            <a:schemeClr val="bg1"/>
          </a:solidFill>
        </a:defRPr>
      </a:pPr>
      <a:endParaRPr lang="es-CL"/>
    </a:p>
  </c:txPr>
  <c:printSettings>
    <c:headerFooter/>
    <c:pageMargins b="0.75000000000001465" l="0.70000000000000162" r="0.700000000000001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tx>
        <c:rich>
          <a:bodyPr/>
          <a:lstStyle/>
          <a:p>
            <a:pPr>
              <a:defRPr/>
            </a:pPr>
            <a:r>
              <a:rPr lang="en-US"/>
              <a:t>Fraccionamiento % Cuota Global Langostino Amarillo </a:t>
            </a:r>
            <a:r>
              <a:rPr lang="en-US" baseline="0"/>
              <a:t> V-VIII</a:t>
            </a:r>
            <a:r>
              <a:rPr lang="en-US"/>
              <a:t> 2018</a:t>
            </a:r>
          </a:p>
        </c:rich>
      </c:tx>
      <c:layout>
        <c:manualLayout>
          <c:xMode val="edge"/>
          <c:yMode val="edge"/>
          <c:x val="0.17352677172053188"/>
          <c:y val="3.7732523216728792E-2"/>
        </c:manualLayout>
      </c:layout>
    </c:title>
    <c:plotArea>
      <c:layout>
        <c:manualLayout>
          <c:layoutTarget val="inner"/>
          <c:xMode val="edge"/>
          <c:yMode val="edge"/>
          <c:x val="0.34357347737682914"/>
          <c:y val="0.24603089807497441"/>
          <c:w val="0.32367411423006776"/>
          <c:h val="0.75161500433505701"/>
        </c:manualLayout>
      </c:layout>
      <c:pieChart>
        <c:varyColors val="1"/>
        <c:ser>
          <c:idx val="0"/>
          <c:order val="0"/>
          <c:tx>
            <c:strRef>
              <c:f>'Resumen Cuota Global'!$C$14:$C$16</c:f>
              <c:strCache>
                <c:ptCount val="1"/>
                <c:pt idx="0">
                  <c:v>Licitada Pep Fauna Acompañante Investigación</c:v>
                </c:pt>
              </c:strCache>
            </c:strRef>
          </c:tx>
          <c:dLbls>
            <c:dLbl>
              <c:idx val="2"/>
              <c:layout>
                <c:manualLayout>
                  <c:x val="-0.11640277098981527"/>
                  <c:y val="-5.6773360625808372E-2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3329764964824134"/>
                  <c:y val="-3.3620971687659852E-2"/>
                </c:manualLayout>
              </c:layout>
              <c:showCatName val="1"/>
              <c:showPercent val="1"/>
            </c:dLbl>
            <c:showCatName val="1"/>
            <c:showPercent val="1"/>
            <c:showLeaderLines val="1"/>
          </c:dLbls>
          <c:cat>
            <c:strRef>
              <c:f>'Resumen Cuota Global'!$C$14:$C$16</c:f>
              <c:strCache>
                <c:ptCount val="3"/>
                <c:pt idx="0">
                  <c:v>Licitada Pep</c:v>
                </c:pt>
                <c:pt idx="1">
                  <c:v>Fauna Acompañante</c:v>
                </c:pt>
                <c:pt idx="2">
                  <c:v>Investigación</c:v>
                </c:pt>
              </c:strCache>
            </c:strRef>
          </c:cat>
          <c:val>
            <c:numRef>
              <c:f>'Resumen Cuota Global'!$E$14:$E$16</c:f>
              <c:numCache>
                <c:formatCode>0</c:formatCode>
                <c:ptCount val="3"/>
                <c:pt idx="0">
                  <c:v>1890.0113381270044</c:v>
                </c:pt>
                <c:pt idx="1">
                  <c:v>25</c:v>
                </c:pt>
                <c:pt idx="2">
                  <c:v>39</c:v>
                </c:pt>
              </c:numCache>
            </c:numRef>
          </c:val>
        </c:ser>
        <c:dLbls>
          <c:showCatName val="1"/>
          <c:showPercent val="1"/>
        </c:dLbls>
        <c:firstSliceAng val="0"/>
      </c:pieChart>
    </c:plotArea>
    <c:plotVisOnly val="1"/>
    <c:dispBlanksAs val="zero"/>
  </c:chart>
  <c:spPr>
    <a:noFill/>
    <a:ln>
      <a:noFill/>
    </a:ln>
    <a:effectLst>
      <a:outerShdw blurRad="152400" dist="317500" dir="5400000" sx="90000" sy="-19000" rotWithShape="0">
        <a:prstClr val="black">
          <a:alpha val="15000"/>
        </a:prstClr>
      </a:outerShdw>
    </a:effectLst>
  </c:spPr>
  <c:txPr>
    <a:bodyPr/>
    <a:lstStyle/>
    <a:p>
      <a:pPr>
        <a:defRPr sz="1050">
          <a:solidFill>
            <a:schemeClr val="bg1"/>
          </a:solidFill>
        </a:defRPr>
      </a:pPr>
      <a:endParaRPr lang="es-CL"/>
    </a:p>
  </c:txPr>
  <c:printSettings>
    <c:headerFooter/>
    <c:pageMargins b="0.75000000000001465" l="0.70000000000000162" r="0.700000000000001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295729</xdr:colOff>
      <xdr:row>0</xdr:row>
      <xdr:rowOff>65013</xdr:rowOff>
    </xdr:from>
    <xdr:to>
      <xdr:col>16</xdr:col>
      <xdr:colOff>307643</xdr:colOff>
      <xdr:row>9</xdr:row>
      <xdr:rowOff>78619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447524</xdr:colOff>
      <xdr:row>8</xdr:row>
      <xdr:rowOff>145142</xdr:rowOff>
    </xdr:from>
    <xdr:to>
      <xdr:col>16</xdr:col>
      <xdr:colOff>459438</xdr:colOff>
      <xdr:row>20</xdr:row>
      <xdr:rowOff>13606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63499</xdr:colOff>
      <xdr:row>1</xdr:row>
      <xdr:rowOff>21772</xdr:rowOff>
    </xdr:from>
    <xdr:to>
      <xdr:col>1</xdr:col>
      <xdr:colOff>1038225</xdr:colOff>
      <xdr:row>4</xdr:row>
      <xdr:rowOff>9525</xdr:rowOff>
    </xdr:to>
    <xdr:pic>
      <xdr:nvPicPr>
        <xdr:cNvPr id="2" name="2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7374" y="212272"/>
          <a:ext cx="974726" cy="625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496658</xdr:colOff>
      <xdr:row>15</xdr:row>
      <xdr:rowOff>28575</xdr:rowOff>
    </xdr:from>
    <xdr:to>
      <xdr:col>1</xdr:col>
      <xdr:colOff>895351</xdr:colOff>
      <xdr:row>18</xdr:row>
      <xdr:rowOff>1179</xdr:rowOff>
    </xdr:to>
    <xdr:pic>
      <xdr:nvPicPr>
        <xdr:cNvPr id="3" name="2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6658" y="3333750"/>
          <a:ext cx="922568" cy="572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63498</xdr:colOff>
      <xdr:row>1</xdr:row>
      <xdr:rowOff>21772</xdr:rowOff>
    </xdr:from>
    <xdr:to>
      <xdr:col>2</xdr:col>
      <xdr:colOff>101599</xdr:colOff>
      <xdr:row>3</xdr:row>
      <xdr:rowOff>165100</xdr:rowOff>
    </xdr:to>
    <xdr:pic>
      <xdr:nvPicPr>
        <xdr:cNvPr id="2" name="2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898" y="212272"/>
          <a:ext cx="1701801" cy="714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87082</xdr:colOff>
      <xdr:row>17</xdr:row>
      <xdr:rowOff>38100</xdr:rowOff>
    </xdr:from>
    <xdr:to>
      <xdr:col>2</xdr:col>
      <xdr:colOff>88899</xdr:colOff>
      <xdr:row>19</xdr:row>
      <xdr:rowOff>205014</xdr:rowOff>
    </xdr:to>
    <xdr:pic>
      <xdr:nvPicPr>
        <xdr:cNvPr id="3" name="2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482" y="4749800"/>
          <a:ext cx="1665517" cy="6622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2</xdr:col>
      <xdr:colOff>326199</xdr:colOff>
      <xdr:row>2</xdr:row>
      <xdr:rowOff>241904</xdr:rowOff>
    </xdr:to>
    <xdr:pic>
      <xdr:nvPicPr>
        <xdr:cNvPr id="2" name="2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0095" y="193525"/>
          <a:ext cx="1596199" cy="641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0</xdr:rowOff>
    </xdr:from>
    <xdr:to>
      <xdr:col>2</xdr:col>
      <xdr:colOff>1270891</xdr:colOff>
      <xdr:row>3</xdr:row>
      <xdr:rowOff>1335</xdr:rowOff>
    </xdr:to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4359" y="194930"/>
          <a:ext cx="2152951" cy="8328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198120</xdr:colOff>
      <xdr:row>0</xdr:row>
      <xdr:rowOff>182880</xdr:rowOff>
    </xdr:from>
    <xdr:to>
      <xdr:col>3</xdr:col>
      <xdr:colOff>1356507</xdr:colOff>
      <xdr:row>3</xdr:row>
      <xdr:rowOff>20478</xdr:rowOff>
    </xdr:to>
    <xdr:pic>
      <xdr:nvPicPr>
        <xdr:cNvPr id="3" name="2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96440" y="182880"/>
          <a:ext cx="2225187" cy="6757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0_Cuota_Camaron%20Naylon_II-VIII_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seo\Proceso_de_Control_de_Cuotas\1.-%20PLANILLAS%20CONTROL%20DE%20CUOTAS\2018\1.-%20Bentonicos\02_Transferencias%20Ltp-Pep\00_Transferencias_PEP_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2_Transferencias%20Ltp-Pep/00_Transferencias_Ltp_Langoamarillo_201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sumen anual_"/>
      <sheetName val="Resumen periodo"/>
      <sheetName val="Control Cuota Artesanal"/>
      <sheetName val="Control Cuota LTP"/>
      <sheetName val="Coeficientes"/>
      <sheetName val="Compras-Ventas"/>
      <sheetName val="Hoja2"/>
      <sheetName val="Hoja1"/>
    </sheetNames>
    <sheetDataSet>
      <sheetData sheetId="0"/>
      <sheetData sheetId="1">
        <row r="21">
          <cell r="F21">
            <v>0</v>
          </cell>
        </row>
        <row r="22">
          <cell r="F22">
            <v>0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ransa_Pep_Langamarillo"/>
      <sheetName val="Transa_Pep_Langocolorado"/>
      <sheetName val="SSP"/>
    </sheetNames>
    <sheetDataSet>
      <sheetData sheetId="0">
        <row r="9">
          <cell r="C9">
            <v>0.33277095899999998</v>
          </cell>
          <cell r="H9">
            <v>-180.93172955450837</v>
          </cell>
          <cell r="I9">
            <v>147.64085907044714</v>
          </cell>
        </row>
        <row r="10">
          <cell r="H10">
            <v>13.903981506880239</v>
          </cell>
          <cell r="I10">
            <v>14.647338005605025</v>
          </cell>
        </row>
        <row r="11">
          <cell r="C11">
            <v>0</v>
          </cell>
          <cell r="H11">
            <v>0</v>
          </cell>
          <cell r="I11">
            <v>0</v>
          </cell>
        </row>
        <row r="12">
          <cell r="H12">
            <v>0</v>
          </cell>
          <cell r="I12">
            <v>0</v>
          </cell>
        </row>
        <row r="13">
          <cell r="C13">
            <v>2.1082E-2</v>
          </cell>
          <cell r="H13">
            <v>0</v>
          </cell>
          <cell r="I13">
            <v>0</v>
          </cell>
        </row>
        <row r="14">
          <cell r="H14">
            <v>0</v>
          </cell>
          <cell r="I14">
            <v>0</v>
          </cell>
        </row>
        <row r="15">
          <cell r="C15">
            <v>0.2255634</v>
          </cell>
          <cell r="H15">
            <v>160.65002907000002</v>
          </cell>
          <cell r="I15">
            <v>-160.98407907044714</v>
          </cell>
        </row>
        <row r="16">
          <cell r="H16">
            <v>0</v>
          </cell>
          <cell r="I16">
            <v>0</v>
          </cell>
        </row>
        <row r="17">
          <cell r="C17">
            <v>0.16074620000000001</v>
          </cell>
          <cell r="H17">
            <v>77.246423173920007</v>
          </cell>
          <cell r="I17">
            <v>50.82</v>
          </cell>
        </row>
        <row r="18">
          <cell r="H18">
            <v>-4.8563868877593368</v>
          </cell>
          <cell r="I18">
            <v>-8.6949749103133627</v>
          </cell>
        </row>
        <row r="19">
          <cell r="C19">
            <v>8.2399999999999987E-2</v>
          </cell>
          <cell r="H19">
            <v>0</v>
          </cell>
          <cell r="I19">
            <v>0</v>
          </cell>
        </row>
        <row r="20">
          <cell r="H20">
            <v>0</v>
          </cell>
          <cell r="I20">
            <v>0</v>
          </cell>
        </row>
        <row r="21">
          <cell r="C21">
            <v>1.3669999999999999E-4</v>
          </cell>
          <cell r="H21">
            <v>0</v>
          </cell>
          <cell r="I21">
            <v>0</v>
          </cell>
        </row>
        <row r="22">
          <cell r="H22">
            <v>0</v>
          </cell>
          <cell r="I22">
            <v>0</v>
          </cell>
        </row>
        <row r="23">
          <cell r="C23">
            <v>5.4599999999999999E-5</v>
          </cell>
          <cell r="H23">
            <v>0</v>
          </cell>
          <cell r="I23">
            <v>0</v>
          </cell>
        </row>
        <row r="24">
          <cell r="H24">
            <v>0</v>
          </cell>
          <cell r="I24">
            <v>0</v>
          </cell>
        </row>
        <row r="25">
          <cell r="C25">
            <v>0.17622903999999998</v>
          </cell>
          <cell r="H25">
            <v>-196.3354645006217</v>
          </cell>
          <cell r="I25">
            <v>-129.16803000000002</v>
          </cell>
        </row>
        <row r="26">
          <cell r="H26">
            <v>0</v>
          </cell>
          <cell r="I26">
            <v>0</v>
          </cell>
        </row>
        <row r="27">
          <cell r="C27">
            <v>2.0100000000000001E-5</v>
          </cell>
          <cell r="H27">
            <v>0</v>
          </cell>
          <cell r="I27">
            <v>0</v>
          </cell>
        </row>
        <row r="28">
          <cell r="H28">
            <v>0</v>
          </cell>
          <cell r="I28">
            <v>0</v>
          </cell>
        </row>
        <row r="29">
          <cell r="C29">
            <v>1E-3</v>
          </cell>
          <cell r="H29">
            <v>0</v>
          </cell>
          <cell r="I29">
            <v>0</v>
          </cell>
        </row>
        <row r="30">
          <cell r="H30">
            <v>0</v>
          </cell>
          <cell r="I30">
            <v>0</v>
          </cell>
        </row>
        <row r="31">
          <cell r="C31">
            <v>0</v>
          </cell>
          <cell r="H31">
            <v>77.588423276520004</v>
          </cell>
          <cell r="I31">
            <v>51.044999999999995</v>
          </cell>
        </row>
        <row r="32">
          <cell r="H32">
            <v>0</v>
          </cell>
          <cell r="I32">
            <v>0</v>
          </cell>
        </row>
        <row r="33">
          <cell r="C33">
            <v>0</v>
          </cell>
          <cell r="H33">
            <v>0</v>
          </cell>
          <cell r="I33">
            <v>0</v>
          </cell>
        </row>
        <row r="34">
          <cell r="H34">
            <v>0</v>
          </cell>
          <cell r="I34">
            <v>0</v>
          </cell>
        </row>
        <row r="35">
          <cell r="C35">
            <v>0</v>
          </cell>
          <cell r="H35">
            <v>61.788018536400003</v>
          </cell>
          <cell r="I35">
            <v>40.650000000000006</v>
          </cell>
        </row>
        <row r="36">
          <cell r="H36">
            <v>-9.0475946191209005</v>
          </cell>
          <cell r="I36">
            <v>-5.9523630952916626</v>
          </cell>
        </row>
        <row r="37">
          <cell r="C37">
            <v>0</v>
          </cell>
          <cell r="H37">
            <v>0</v>
          </cell>
          <cell r="I37">
            <v>0</v>
          </cell>
        </row>
        <row r="38">
          <cell r="H38">
            <v>0</v>
          </cell>
          <cell r="I38">
            <v>0</v>
          </cell>
        </row>
      </sheetData>
      <sheetData sheetId="1">
        <row r="9">
          <cell r="C9">
            <v>0.6560802899999999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BACALAO"/>
      <sheetName val="Hoja2"/>
      <sheetName val="Transa_Ltp_Langamarillo"/>
      <sheetName val="Hoja1"/>
      <sheetName val="cc"/>
      <sheetName val="ANTARTIC SEAFOOD S.A."/>
      <sheetName val="BRACPESCA S.A."/>
      <sheetName val="RUBIO Y MAUAD LTDA."/>
      <sheetName val="GRIMAR S.A. PESQ."/>
      <sheetName val="ISLADAMAS S.A. PESQ."/>
      <sheetName val="ALIMENTOS ALSAN LTDA"/>
      <sheetName val="SOC. DISTRIMAR LTDA"/>
      <sheetName val="DA VENEZIA"/>
      <sheetName val="ENFEMAR LTDA. SOC. PESQ."/>
      <sheetName val="NICANOR GONZALEZ VEGA"/>
      <sheetName val="MOROZIN BAYCIC MARIA ANA"/>
      <sheetName val="LANDES S.A. SOC. PESQ."/>
      <sheetName val="BAYCIC BAYCIC MARIA"/>
      <sheetName val="MOROZIN YURECIC MARIO"/>
      <sheetName val="QUINTERO S.A. PESQ."/>
    </sheetNames>
    <sheetDataSet>
      <sheetData sheetId="0"/>
      <sheetData sheetId="1"/>
      <sheetData sheetId="2">
        <row r="9">
          <cell r="I9">
            <v>0</v>
          </cell>
          <cell r="J9">
            <v>0</v>
          </cell>
        </row>
        <row r="11">
          <cell r="I11">
            <v>0</v>
          </cell>
          <cell r="J11">
            <v>0</v>
          </cell>
        </row>
        <row r="13">
          <cell r="I13">
            <v>0</v>
          </cell>
          <cell r="J13">
            <v>100.11</v>
          </cell>
        </row>
        <row r="15">
          <cell r="I15">
            <v>0</v>
          </cell>
          <cell r="J15">
            <v>0</v>
          </cell>
        </row>
        <row r="17">
          <cell r="I17">
            <v>-1.4337</v>
          </cell>
          <cell r="J17">
            <v>-48.745800000000003</v>
          </cell>
        </row>
        <row r="19">
          <cell r="I19">
            <v>0</v>
          </cell>
          <cell r="J19">
            <v>0</v>
          </cell>
        </row>
        <row r="21">
          <cell r="I21">
            <v>0</v>
          </cell>
          <cell r="J21">
            <v>0</v>
          </cell>
        </row>
        <row r="23">
          <cell r="I23">
            <v>0</v>
          </cell>
          <cell r="J23">
            <v>0</v>
          </cell>
        </row>
        <row r="25">
          <cell r="I25">
            <v>1.44</v>
          </cell>
          <cell r="J25">
            <v>48.959999999999994</v>
          </cell>
        </row>
        <row r="27">
          <cell r="I27">
            <v>0</v>
          </cell>
          <cell r="J27">
            <v>0</v>
          </cell>
        </row>
        <row r="29">
          <cell r="I29">
            <v>0</v>
          </cell>
          <cell r="J29">
            <v>0</v>
          </cell>
        </row>
        <row r="31">
          <cell r="I31">
            <v>-6.2999999999999515E-3</v>
          </cell>
          <cell r="J31">
            <v>-0.21420000000000294</v>
          </cell>
        </row>
        <row r="33">
          <cell r="I33">
            <v>1.3877787807814457E-17</v>
          </cell>
          <cell r="J33">
            <v>0</v>
          </cell>
        </row>
        <row r="35">
          <cell r="I35">
            <v>0</v>
          </cell>
          <cell r="J35">
            <v>0</v>
          </cell>
        </row>
        <row r="37">
          <cell r="I37">
            <v>0</v>
          </cell>
          <cell r="J3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01_Desembarques/DAs%20Crustaceos/21_Desembarque%20Crustaceos_20-06-2018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01_Desembarques/DAs%20Crustaceos/21_Desembarque%20Crustaceos_20-06-2018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garcia" refreshedDate="43271.633795833332" createdVersion="3" refreshedVersion="3" minRefreshableVersion="3" recordCount="18">
  <cacheSource type="worksheet">
    <worksheetSource ref="B779:P797" sheet="DI crustaceos" r:id="rId2"/>
  </cacheSource>
  <cacheFields count="15">
    <cacheField name="Año" numFmtId="0">
      <sharedItems containsSemiMixedTypes="0" containsString="0" containsNumber="1" containsInteger="1" minValue="2018" maxValue="2018"/>
    </cacheField>
    <cacheField name="Cd_Region" numFmtId="0">
      <sharedItems containsSemiMixedTypes="0" containsString="0" containsNumber="1" containsInteger="1" minValue="5" maxValue="8"/>
    </cacheField>
    <cacheField name="Cd_Nave" numFmtId="0">
      <sharedItems containsSemiMixedTypes="0" containsString="0" containsNumber="1" containsInteger="1" minValue="865" maxValue="32025"/>
    </cacheField>
    <cacheField name="NM_NAVE" numFmtId="0">
      <sharedItems/>
    </cacheField>
    <cacheField name="DESCR1TABL" numFmtId="0">
      <sharedItems count="2">
        <s v="LANGOSTINO COLORADO"/>
        <s v="LANGOSTINO AMARILLO"/>
      </sharedItems>
    </cacheField>
    <cacheField name="NM_ARTE" numFmtId="0">
      <sharedItems/>
    </cacheField>
    <cacheField name="Nr_Folio" numFmtId="0">
      <sharedItems containsSemiMixedTypes="0" containsString="0" containsNumber="1" containsInteger="1" minValue="429877" maxValue="432081"/>
    </cacheField>
    <cacheField name="SumaDeNr_Toneladas" numFmtId="0">
      <sharedItems containsSemiMixedTypes="0" containsString="0" containsNumber="1" minValue="1.9E-2" maxValue="3.968"/>
    </cacheField>
    <cacheField name="Fc_Llegada" numFmtId="164">
      <sharedItems containsSemiMixedTypes="0" containsNonDate="0" containsDate="1" containsString="0" minDate="2018-04-17T00:00:00" maxDate="2018-06-18T00:00:00"/>
    </cacheField>
    <cacheField name="Nr_Registro" numFmtId="0">
      <sharedItems containsSemiMixedTypes="0" containsString="0" containsNumber="1" containsInteger="1" minValue="865" maxValue="32025"/>
    </cacheField>
    <cacheField name="NOMBRE NAVE" numFmtId="0">
      <sharedItems/>
    </cacheField>
    <cacheField name="TITULAR CAPTURA" numFmtId="0">
      <sharedItems count="2">
        <s v="BRACPESCA S.A."/>
        <s v="CAMANCHACA PESCA SUR S.A."/>
      </sharedItems>
    </cacheField>
    <cacheField name="Cd_Especie" numFmtId="0">
      <sharedItems containsSemiMixedTypes="0" containsString="0" containsNumber="1" containsInteger="1" minValue="632" maxValue="636"/>
    </cacheField>
    <cacheField name="Region captura" numFmtId="0">
      <sharedItems containsSemiMixedTypes="0" containsString="0" containsNumber="1" containsInteger="1" minValue="4" maxValue="8" count="3">
        <n v="4"/>
        <n v="8"/>
        <n v="7"/>
      </sharedItems>
    </cacheField>
    <cacheField name="Nm_Zona" numFmtId="0">
      <sharedItems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or" refreshedDate="43271.631325347225" createdVersion="3" refreshedVersion="3" minRefreshableVersion="3" recordCount="775">
  <cacheSource type="worksheet">
    <worksheetSource ref="B2:Q777" sheet="DI crustaceos" r:id="rId2"/>
  </cacheSource>
  <cacheFields count="16">
    <cacheField name="Año" numFmtId="0">
      <sharedItems containsSemiMixedTypes="0" containsString="0" containsNumber="1" containsInteger="1" minValue="2018" maxValue="2018"/>
    </cacheField>
    <cacheField name="Cd_Region" numFmtId="0">
      <sharedItems containsSemiMixedTypes="0" containsString="0" containsNumber="1" containsInteger="1" minValue="4" maxValue="8"/>
    </cacheField>
    <cacheField name="Cd_Nave" numFmtId="0">
      <sharedItems containsSemiMixedTypes="0" containsString="0" containsNumber="1" containsInteger="1" minValue="25" maxValue="32025"/>
    </cacheField>
    <cacheField name="NM_NAVE" numFmtId="0">
      <sharedItems/>
    </cacheField>
    <cacheField name="DESCR1TABL" numFmtId="0">
      <sharedItems count="3">
        <s v="CAMARON NAILON"/>
        <s v="LANGOSTINO AMARILLO"/>
        <s v="LANGOSTINO COLORADO"/>
      </sharedItems>
    </cacheField>
    <cacheField name="NM_ARTE" numFmtId="0">
      <sharedItems/>
    </cacheField>
    <cacheField name="Nr_Folio" numFmtId="0">
      <sharedItems containsSemiMixedTypes="0" containsString="0" containsNumber="1" containsInteger="1" minValue="427079" maxValue="677355"/>
    </cacheField>
    <cacheField name="SumaDeNr_Toneladas" numFmtId="0">
      <sharedItems containsSemiMixedTypes="0" containsString="0" containsNumber="1" minValue="1.9E-2" maxValue="27.35"/>
    </cacheField>
    <cacheField name="Fc_Llegada" numFmtId="164">
      <sharedItems containsSemiMixedTypes="0" containsNonDate="0" containsDate="1" containsString="0" minDate="2018-01-05T00:00:00" maxDate="2018-06-21T00:00:00"/>
    </cacheField>
    <cacheField name="Nr_Registro" numFmtId="0">
      <sharedItems containsString="0" containsBlank="1" containsNumber="1" containsInteger="1" minValue="25" maxValue="32025"/>
    </cacheField>
    <cacheField name="NOMBRE NAVE" numFmtId="0">
      <sharedItems/>
    </cacheField>
    <cacheField name="TITULAR CAPTURA" numFmtId="0">
      <sharedItems count="7">
        <s v="PESQ. ISLADAMAS S.A."/>
        <s v="ANTARTIC SEAFOOD S.A."/>
        <s v="BRACPESCA S.A."/>
        <s v="PESQ. QUINTERO S.A."/>
        <s v="CAMANCHACA PESCA SUR S.A."/>
        <s v="PESQ. CMK LTDA."/>
        <s v="PESQ. ANTONIO CRUZ CORDOVA NAKOUZI E.I.R.L."/>
      </sharedItems>
    </cacheField>
    <cacheField name="Cd_Especie" numFmtId="0">
      <sharedItems containsSemiMixedTypes="0" containsString="0" containsNumber="1" containsInteger="1" minValue="612" maxValue="636"/>
    </cacheField>
    <cacheField name="Region captura" numFmtId="0">
      <sharedItems containsSemiMixedTypes="0" containsString="0" containsNumber="1" containsInteger="1" minValue="3" maxValue="8" count="6">
        <n v="4"/>
        <n v="5"/>
        <n v="6"/>
        <n v="3"/>
        <n v="7"/>
        <n v="8"/>
      </sharedItems>
    </cacheField>
    <cacheField name="Nm_Zona" numFmtId="0">
      <sharedItems/>
    </cacheField>
    <cacheField name="Nm_Pesqueria" numFmtId="0">
      <sharedItems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">
  <r>
    <n v="2018"/>
    <n v="5"/>
    <n v="865"/>
    <s v="NISSHIN MARU 3"/>
    <x v="0"/>
    <s v="ARRASTRE FONDO"/>
    <n v="429877"/>
    <n v="1.5509999999999999"/>
    <d v="2018-04-17T00:00:00"/>
    <n v="865"/>
    <s v="NISSHIN MARU 3"/>
    <x v="0"/>
    <n v="636"/>
    <x v="0"/>
    <s v="Zona 110"/>
  </r>
  <r>
    <n v="2018"/>
    <n v="5"/>
    <n v="865"/>
    <s v="NISSHIN MARU 3"/>
    <x v="0"/>
    <s v="ARRASTRE FONDO"/>
    <n v="429974"/>
    <n v="3.968"/>
    <d v="2018-04-19T00:00:00"/>
    <n v="865"/>
    <s v="NISSHIN MARU 3"/>
    <x v="0"/>
    <n v="636"/>
    <x v="0"/>
    <s v="Zona 110"/>
  </r>
  <r>
    <n v="2018"/>
    <n v="5"/>
    <n v="865"/>
    <s v="NISSHIN MARU 3"/>
    <x v="0"/>
    <s v="ARRASTRE FONDO"/>
    <n v="430104"/>
    <n v="3.6509999999999998"/>
    <d v="2018-04-22T00:00:00"/>
    <n v="865"/>
    <s v="NISSHIN MARU 3"/>
    <x v="0"/>
    <n v="636"/>
    <x v="0"/>
    <s v="Zona 110"/>
  </r>
  <r>
    <n v="2018"/>
    <n v="5"/>
    <n v="865"/>
    <s v="NISSHIN MARU 3"/>
    <x v="0"/>
    <s v="ARRASTRE FONDO"/>
    <n v="430217"/>
    <n v="3.202"/>
    <d v="2018-04-24T00:00:00"/>
    <n v="865"/>
    <s v="NISSHIN MARU 3"/>
    <x v="0"/>
    <n v="636"/>
    <x v="0"/>
    <s v="Zona 110"/>
  </r>
  <r>
    <n v="2018"/>
    <n v="5"/>
    <n v="865"/>
    <s v="NISSHIN MARU 3"/>
    <x v="0"/>
    <s v="ARRASTRE FONDO"/>
    <n v="431337"/>
    <n v="3.0830000000000002"/>
    <d v="2018-05-23T00:00:00"/>
    <n v="865"/>
    <s v="NISSHIN MARU 3"/>
    <x v="0"/>
    <n v="636"/>
    <x v="0"/>
    <s v="Zona 110"/>
  </r>
  <r>
    <n v="2018"/>
    <n v="5"/>
    <n v="32025"/>
    <s v="FOCHE"/>
    <x v="0"/>
    <s v="ARRASTRE FONDO"/>
    <n v="430160"/>
    <n v="1.9890000000000001"/>
    <d v="2018-04-23T00:00:00"/>
    <n v="32025"/>
    <s v="FOCHE"/>
    <x v="0"/>
    <n v="636"/>
    <x v="0"/>
    <s v="Zona 110"/>
  </r>
  <r>
    <n v="2018"/>
    <n v="5"/>
    <n v="32025"/>
    <s v="FOCHE"/>
    <x v="0"/>
    <s v="ARRASTRE FONDO"/>
    <n v="430273"/>
    <n v="0.84199999999999997"/>
    <d v="2018-04-25T00:00:00"/>
    <n v="32025"/>
    <s v="FOCHE"/>
    <x v="0"/>
    <n v="636"/>
    <x v="0"/>
    <s v="Zona 110"/>
  </r>
  <r>
    <n v="2018"/>
    <n v="5"/>
    <n v="32025"/>
    <s v="FOCHE"/>
    <x v="0"/>
    <s v="ARRASTRE FONDO"/>
    <n v="430967"/>
    <n v="0.75700000000000001"/>
    <d v="2018-05-14T00:00:00"/>
    <n v="32025"/>
    <s v="FOCHE"/>
    <x v="0"/>
    <n v="636"/>
    <x v="0"/>
    <s v="Zona 110"/>
  </r>
  <r>
    <n v="2018"/>
    <n v="5"/>
    <n v="32025"/>
    <s v="FOCHE"/>
    <x v="0"/>
    <s v="ARRASTRE FONDO"/>
    <n v="431293"/>
    <n v="0.68"/>
    <d v="2018-05-22T00:00:00"/>
    <n v="32025"/>
    <s v="FOCHE"/>
    <x v="0"/>
    <n v="636"/>
    <x v="0"/>
    <s v="Zona 110"/>
  </r>
  <r>
    <n v="2018"/>
    <n v="5"/>
    <n v="32025"/>
    <s v="FOCHE"/>
    <x v="0"/>
    <s v="ARRASTRE FONDO"/>
    <n v="431379"/>
    <n v="3.956"/>
    <d v="2018-05-24T00:00:00"/>
    <n v="32025"/>
    <s v="FOCHE"/>
    <x v="0"/>
    <n v="636"/>
    <x v="0"/>
    <s v="Zona 110"/>
  </r>
  <r>
    <n v="2018"/>
    <n v="8"/>
    <n v="1206"/>
    <s v="ALTAIR 1"/>
    <x v="1"/>
    <s v="ARRASTRE FONDO"/>
    <n v="431890"/>
    <n v="3.6999999999999998E-2"/>
    <d v="2018-06-08T00:00:00"/>
    <n v="1206"/>
    <s v="ALTAIR I"/>
    <x v="1"/>
    <n v="632"/>
    <x v="1"/>
    <s v="Zona 114"/>
  </r>
  <r>
    <n v="2018"/>
    <n v="8"/>
    <n v="1206"/>
    <s v="ALTAIR 1"/>
    <x v="1"/>
    <s v="ARRASTRE FONDO"/>
    <n v="432002"/>
    <n v="5.3999999999999999E-2"/>
    <d v="2018-06-13T00:00:00"/>
    <n v="1206"/>
    <s v="ALTAIR I"/>
    <x v="1"/>
    <n v="632"/>
    <x v="1"/>
    <s v="Zona 114"/>
  </r>
  <r>
    <n v="2018"/>
    <n v="8"/>
    <n v="1206"/>
    <s v="ALTAIR 1"/>
    <x v="1"/>
    <s v="ARRASTRE FONDO"/>
    <n v="432081"/>
    <n v="3.1E-2"/>
    <d v="2018-06-17T00:00:00"/>
    <n v="1206"/>
    <s v="ALTAIR I"/>
    <x v="1"/>
    <n v="632"/>
    <x v="1"/>
    <s v="Zona 114"/>
  </r>
  <r>
    <n v="2018"/>
    <n v="8"/>
    <n v="1206"/>
    <s v="ALTAIR 1"/>
    <x v="0"/>
    <s v="ARRASTRE FONDO"/>
    <n v="431890"/>
    <n v="0.246"/>
    <d v="2018-06-08T00:00:00"/>
    <n v="1206"/>
    <s v="ALTAIR I"/>
    <x v="1"/>
    <n v="636"/>
    <x v="1"/>
    <s v="Zona 114"/>
  </r>
  <r>
    <n v="2018"/>
    <n v="8"/>
    <n v="1206"/>
    <s v="ALTAIR 1"/>
    <x v="0"/>
    <s v="ARRASTRE FONDO"/>
    <n v="432002"/>
    <n v="1.9E-2"/>
    <d v="2018-06-13T00:00:00"/>
    <n v="1206"/>
    <s v="ALTAIR I"/>
    <x v="1"/>
    <n v="636"/>
    <x v="2"/>
    <s v="Zona 113"/>
  </r>
  <r>
    <n v="2018"/>
    <n v="8"/>
    <n v="1206"/>
    <s v="ALTAIR 1"/>
    <x v="0"/>
    <s v="ARRASTRE FONDO"/>
    <n v="432002"/>
    <n v="0.246"/>
    <d v="2018-06-13T00:00:00"/>
    <n v="1206"/>
    <s v="ALTAIR I"/>
    <x v="1"/>
    <n v="636"/>
    <x v="1"/>
    <s v="Zona 114"/>
  </r>
  <r>
    <n v="2018"/>
    <n v="8"/>
    <n v="1206"/>
    <s v="ALTAIR 1"/>
    <x v="0"/>
    <s v="ARRASTRE FONDO"/>
    <n v="432081"/>
    <n v="3.4000000000000002E-2"/>
    <d v="2018-06-17T00:00:00"/>
    <n v="1206"/>
    <s v="ALTAIR I"/>
    <x v="1"/>
    <n v="636"/>
    <x v="2"/>
    <s v="Zona 113"/>
  </r>
  <r>
    <n v="2018"/>
    <n v="8"/>
    <n v="1206"/>
    <s v="ALTAIR 1"/>
    <x v="0"/>
    <s v="ARRASTRE FONDO"/>
    <n v="432081"/>
    <n v="0.16900000000000001"/>
    <d v="2018-06-17T00:00:00"/>
    <n v="1206"/>
    <s v="ALTAIR I"/>
    <x v="1"/>
    <n v="636"/>
    <x v="1"/>
    <s v="Zona 11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75">
  <r>
    <n v="2018"/>
    <n v="4"/>
    <n v="25"/>
    <s v="COCHA"/>
    <x v="0"/>
    <s v="ARRASTRE FONDO"/>
    <n v="427338"/>
    <n v="0.88300000000000001"/>
    <d v="2018-01-18T00:00:00"/>
    <n v="25"/>
    <s v="COCHA"/>
    <x v="0"/>
    <n v="612"/>
    <x v="0"/>
    <s v="Zona 109"/>
    <s v=""/>
  </r>
  <r>
    <n v="2018"/>
    <n v="4"/>
    <n v="25"/>
    <s v="COCHA"/>
    <x v="0"/>
    <s v="ARRASTRE FONDO"/>
    <n v="427362"/>
    <n v="4.7439999999999998"/>
    <d v="2018-01-22T00:00:00"/>
    <n v="25"/>
    <s v="COCHA"/>
    <x v="0"/>
    <n v="612"/>
    <x v="0"/>
    <s v="Zona 109"/>
    <s v=""/>
  </r>
  <r>
    <n v="2018"/>
    <n v="4"/>
    <n v="25"/>
    <s v="COCHA"/>
    <x v="0"/>
    <s v="ARRASTRE FONDO"/>
    <n v="427402"/>
    <n v="3.8460000000000001"/>
    <d v="2018-01-25T00:00:00"/>
    <n v="25"/>
    <s v="COCHA"/>
    <x v="0"/>
    <n v="612"/>
    <x v="0"/>
    <s v="Zona 109"/>
    <s v=""/>
  </r>
  <r>
    <n v="2018"/>
    <n v="4"/>
    <n v="25"/>
    <s v="COCHA"/>
    <x v="0"/>
    <s v="ARRASTRE FONDO"/>
    <n v="427457"/>
    <n v="4.8520000000000003"/>
    <d v="2018-01-29T00:00:00"/>
    <n v="25"/>
    <s v="COCHA"/>
    <x v="0"/>
    <n v="612"/>
    <x v="1"/>
    <s v="Zona 111"/>
    <s v=""/>
  </r>
  <r>
    <n v="2018"/>
    <n v="4"/>
    <n v="25"/>
    <s v="COCHA"/>
    <x v="0"/>
    <s v="ARRASTRE FONDO"/>
    <n v="429540"/>
    <n v="0.46400000000000002"/>
    <d v="2018-04-10T00:00:00"/>
    <n v="25"/>
    <s v="COCHA"/>
    <x v="0"/>
    <n v="612"/>
    <x v="0"/>
    <s v="Zona 110"/>
    <s v=""/>
  </r>
  <r>
    <n v="2018"/>
    <n v="4"/>
    <n v="25"/>
    <s v="COCHA"/>
    <x v="0"/>
    <s v="ARRASTRE FONDO"/>
    <n v="429540"/>
    <n v="5.7489999999999997"/>
    <d v="2018-04-10T00:00:00"/>
    <n v="25"/>
    <s v="COCHA"/>
    <x v="0"/>
    <n v="612"/>
    <x v="1"/>
    <s v="Zona 111"/>
    <s v=""/>
  </r>
  <r>
    <n v="2018"/>
    <n v="4"/>
    <n v="25"/>
    <s v="COCHA"/>
    <x v="0"/>
    <s v="ARRASTRE FONDO"/>
    <n v="430924"/>
    <n v="3.4630000000000001"/>
    <d v="2018-05-13T00:00:00"/>
    <n v="25"/>
    <s v="COCHA"/>
    <x v="0"/>
    <n v="612"/>
    <x v="2"/>
    <s v="Zona 112"/>
    <s v=""/>
  </r>
  <r>
    <n v="2018"/>
    <n v="4"/>
    <n v="25"/>
    <s v="COCHA"/>
    <x v="0"/>
    <s v="ARRASTRE FONDO"/>
    <n v="430924"/>
    <n v="4.641"/>
    <d v="2018-05-13T00:00:00"/>
    <n v="25"/>
    <s v="COCHA"/>
    <x v="0"/>
    <n v="612"/>
    <x v="1"/>
    <s v="Zona 111"/>
    <s v=""/>
  </r>
  <r>
    <n v="2018"/>
    <n v="4"/>
    <n v="85"/>
    <s v="ISLA ORCAS"/>
    <x v="0"/>
    <s v="ARRASTRE FONDO"/>
    <n v="427363"/>
    <n v="5.0739999999999998"/>
    <d v="2018-01-22T00:00:00"/>
    <n v="85"/>
    <s v="ISLA ORCAS"/>
    <x v="0"/>
    <n v="612"/>
    <x v="0"/>
    <s v="Zona 109"/>
    <s v=""/>
  </r>
  <r>
    <n v="2018"/>
    <n v="4"/>
    <n v="85"/>
    <s v="ISLA ORCAS"/>
    <x v="0"/>
    <s v="ARRASTRE FONDO"/>
    <n v="427419"/>
    <n v="1.321"/>
    <d v="2018-01-26T00:00:00"/>
    <n v="85"/>
    <s v="ISLA ORCAS"/>
    <x v="0"/>
    <n v="612"/>
    <x v="0"/>
    <s v="Zona 110"/>
    <s v=""/>
  </r>
  <r>
    <n v="2018"/>
    <n v="4"/>
    <n v="85"/>
    <s v="ISLA ORCAS"/>
    <x v="0"/>
    <s v="ARRASTRE FONDO"/>
    <n v="427419"/>
    <n v="3.06"/>
    <d v="2018-01-26T00:00:00"/>
    <n v="85"/>
    <s v="ISLA ORCAS"/>
    <x v="0"/>
    <n v="612"/>
    <x v="1"/>
    <s v="Zona 111"/>
    <s v=""/>
  </r>
  <r>
    <n v="2018"/>
    <n v="4"/>
    <n v="85"/>
    <s v="ISLA ORCAS"/>
    <x v="0"/>
    <s v="ARRASTRE FONDO"/>
    <n v="429361"/>
    <n v="0.78800000000000003"/>
    <d v="2018-04-06T00:00:00"/>
    <n v="85"/>
    <s v="ISLA ORCAS"/>
    <x v="0"/>
    <n v="612"/>
    <x v="0"/>
    <s v="Zona 109"/>
    <s v=""/>
  </r>
  <r>
    <n v="2018"/>
    <n v="4"/>
    <n v="85"/>
    <s v="ISLA ORCAS"/>
    <x v="0"/>
    <s v="ARRASTRE FONDO"/>
    <n v="429529"/>
    <n v="1.4650000000000001"/>
    <d v="2018-04-10T00:00:00"/>
    <n v="85"/>
    <s v="ISLA ORCAS"/>
    <x v="0"/>
    <n v="612"/>
    <x v="0"/>
    <s v="Zona 110"/>
    <s v=""/>
  </r>
  <r>
    <n v="2018"/>
    <n v="4"/>
    <n v="85"/>
    <s v="ISLA ORCAS"/>
    <x v="0"/>
    <s v="ARRASTRE FONDO"/>
    <n v="429529"/>
    <n v="6.7759999999999998"/>
    <d v="2018-04-10T00:00:00"/>
    <n v="85"/>
    <s v="ISLA ORCAS"/>
    <x v="0"/>
    <n v="612"/>
    <x v="1"/>
    <s v="Zona 111"/>
    <s v=""/>
  </r>
  <r>
    <n v="2018"/>
    <n v="4"/>
    <n v="543"/>
    <s v="LONQUIMAY"/>
    <x v="0"/>
    <s v="ARRASTRE FONDO"/>
    <n v="429853"/>
    <n v="0.48599999999999999"/>
    <d v="2018-04-17T00:00:00"/>
    <n v="543"/>
    <s v="LONQUIMAY"/>
    <x v="0"/>
    <n v="612"/>
    <x v="0"/>
    <s v="Zona 109"/>
    <s v=""/>
  </r>
  <r>
    <n v="2018"/>
    <n v="4"/>
    <n v="543"/>
    <s v="LONQUIMAY"/>
    <x v="0"/>
    <s v="ARRASTRE FONDO"/>
    <n v="430098"/>
    <n v="1.2470000000000001"/>
    <d v="2018-04-22T00:00:00"/>
    <n v="543"/>
    <s v="LONQUIMAY"/>
    <x v="0"/>
    <n v="612"/>
    <x v="2"/>
    <s v="Zona 112"/>
    <s v=""/>
  </r>
  <r>
    <n v="2018"/>
    <n v="4"/>
    <n v="543"/>
    <s v="LONQUIMAY"/>
    <x v="0"/>
    <s v="ARRASTRE FONDO"/>
    <n v="430098"/>
    <n v="2.8159999999999998"/>
    <d v="2018-04-22T00:00:00"/>
    <n v="543"/>
    <s v="LONQUIMAY"/>
    <x v="0"/>
    <n v="612"/>
    <x v="0"/>
    <s v="Zona 110"/>
    <s v=""/>
  </r>
  <r>
    <n v="2018"/>
    <n v="4"/>
    <n v="543"/>
    <s v="LONQUIMAY"/>
    <x v="0"/>
    <s v="ARRASTRE FONDO"/>
    <n v="430599"/>
    <n v="0.91800000000000004"/>
    <d v="2018-05-06T00:00:00"/>
    <n v="543"/>
    <s v="LONQUIMAY"/>
    <x v="0"/>
    <n v="612"/>
    <x v="0"/>
    <s v="Zona 109"/>
    <s v=""/>
  </r>
  <r>
    <n v="2018"/>
    <n v="4"/>
    <n v="543"/>
    <s v="LONQUIMAY"/>
    <x v="0"/>
    <s v="ARRASTRE FONDO"/>
    <n v="430920"/>
    <n v="1.827"/>
    <d v="2018-05-13T00:00:00"/>
    <n v="543"/>
    <s v="LONQUIMAY"/>
    <x v="0"/>
    <n v="612"/>
    <x v="0"/>
    <s v="Zona 110"/>
    <s v=""/>
  </r>
  <r>
    <n v="2018"/>
    <n v="4"/>
    <n v="543"/>
    <s v="LONQUIMAY"/>
    <x v="0"/>
    <s v="ARRASTRE FONDO"/>
    <n v="430920"/>
    <n v="7.0339999999999998"/>
    <d v="2018-05-13T00:00:00"/>
    <n v="543"/>
    <s v="LONQUIMAY"/>
    <x v="0"/>
    <n v="612"/>
    <x v="1"/>
    <s v="Zona 111"/>
    <s v=""/>
  </r>
  <r>
    <n v="2018"/>
    <n v="4"/>
    <n v="543"/>
    <s v="LONQUIMAY"/>
    <x v="0"/>
    <s v="ARRASTRE FONDO"/>
    <n v="431746"/>
    <n v="6.5000000000000002E-2"/>
    <d v="2018-06-03T00:00:00"/>
    <n v="543"/>
    <s v="LONQUIMAY"/>
    <x v="0"/>
    <n v="612"/>
    <x v="0"/>
    <s v="Zona 109"/>
    <s v=""/>
  </r>
  <r>
    <n v="2018"/>
    <n v="4"/>
    <n v="543"/>
    <s v="LONQUIMAY"/>
    <x v="0"/>
    <s v="ARRASTRE FONDO"/>
    <n v="431935"/>
    <n v="3.3809999999999998"/>
    <d v="2018-06-10T00:00:00"/>
    <n v="543"/>
    <s v="LONQUIMAY"/>
    <x v="0"/>
    <n v="612"/>
    <x v="1"/>
    <s v="Zona 111"/>
    <s v=""/>
  </r>
  <r>
    <n v="2018"/>
    <n v="4"/>
    <n v="543"/>
    <s v="LONQUIMAY"/>
    <x v="0"/>
    <s v="ARRASTRE FONDO"/>
    <n v="431935"/>
    <n v="3.8359999999999999"/>
    <d v="2018-06-10T00:00:00"/>
    <n v="543"/>
    <s v="LONQUIMAY"/>
    <x v="0"/>
    <n v="612"/>
    <x v="0"/>
    <s v="Zona 110"/>
    <s v=""/>
  </r>
  <r>
    <n v="2018"/>
    <n v="4"/>
    <n v="543"/>
    <s v="LONQUIMAY"/>
    <x v="1"/>
    <s v="ARRASTRE FONDO"/>
    <n v="429952"/>
    <n v="8.7789999999999999"/>
    <d v="2018-04-19T00:00:00"/>
    <n v="543"/>
    <s v="LONQUIMAY"/>
    <x v="0"/>
    <n v="632"/>
    <x v="0"/>
    <s v="Zona 109"/>
    <s v=""/>
  </r>
  <r>
    <n v="2018"/>
    <n v="4"/>
    <n v="543"/>
    <s v="LONQUIMAY"/>
    <x v="1"/>
    <s v="ARRASTRE FONDO"/>
    <n v="430599"/>
    <n v="11.164999999999999"/>
    <d v="2018-05-06T00:00:00"/>
    <n v="543"/>
    <s v="LONQUIMAY"/>
    <x v="0"/>
    <n v="632"/>
    <x v="0"/>
    <s v="Zona 109"/>
    <s v=""/>
  </r>
  <r>
    <n v="2018"/>
    <n v="4"/>
    <n v="543"/>
    <s v="LONQUIMAY"/>
    <x v="1"/>
    <s v="ARRASTRE FONDO"/>
    <n v="430705"/>
    <n v="9.4719999999999995"/>
    <d v="2018-05-09T00:00:00"/>
    <n v="543"/>
    <s v="LONQUIMAY"/>
    <x v="0"/>
    <n v="632"/>
    <x v="0"/>
    <s v="Zona 109"/>
    <s v=""/>
  </r>
  <r>
    <n v="2018"/>
    <n v="4"/>
    <n v="543"/>
    <s v="LONQUIMAY"/>
    <x v="1"/>
    <s v="ARRASTRE FONDO"/>
    <n v="431746"/>
    <n v="9.1679999999999993"/>
    <d v="2018-06-03T00:00:00"/>
    <n v="543"/>
    <s v="LONQUIMAY"/>
    <x v="0"/>
    <n v="632"/>
    <x v="0"/>
    <s v="Zona 109"/>
    <s v=""/>
  </r>
  <r>
    <n v="2018"/>
    <n v="4"/>
    <n v="543"/>
    <s v="LONQUIMAY"/>
    <x v="1"/>
    <s v="ARRASTRE FONDO"/>
    <n v="431851"/>
    <n v="8.1660000000000004"/>
    <d v="2018-06-07T00:00:00"/>
    <n v="543"/>
    <s v="LONQUIMAY"/>
    <x v="0"/>
    <n v="632"/>
    <x v="0"/>
    <s v="Zona 109"/>
    <s v=""/>
  </r>
  <r>
    <n v="2018"/>
    <n v="4"/>
    <n v="543"/>
    <s v="LONQUIMAY"/>
    <x v="2"/>
    <s v="ARRASTRE FONDO"/>
    <n v="431746"/>
    <n v="0.66600000000000004"/>
    <d v="2018-06-03T00:00:00"/>
    <n v="543"/>
    <s v="LONQUIMAY"/>
    <x v="0"/>
    <n v="636"/>
    <x v="0"/>
    <s v="Zona 109"/>
    <s v=""/>
  </r>
  <r>
    <n v="2018"/>
    <n v="4"/>
    <n v="745"/>
    <s v="GRINGO"/>
    <x v="0"/>
    <s v="ARRASTRE FONDO"/>
    <n v="427079"/>
    <n v="1.054"/>
    <d v="2018-01-05T00:00:00"/>
    <n v="745"/>
    <s v="GRINGO"/>
    <x v="1"/>
    <n v="612"/>
    <x v="1"/>
    <s v="Zona 111"/>
    <s v=""/>
  </r>
  <r>
    <n v="2018"/>
    <n v="4"/>
    <n v="745"/>
    <s v="GRINGO"/>
    <x v="0"/>
    <s v="ARRASTRE FONDO"/>
    <n v="427079"/>
    <n v="2.4319999999999999"/>
    <d v="2018-01-05T00:00:00"/>
    <n v="745"/>
    <s v="GRINGO"/>
    <x v="1"/>
    <n v="612"/>
    <x v="0"/>
    <s v="Zona 110"/>
    <s v=""/>
  </r>
  <r>
    <n v="2018"/>
    <n v="4"/>
    <n v="745"/>
    <s v="GRINGO"/>
    <x v="0"/>
    <s v="ARRASTRE FONDO"/>
    <n v="429456"/>
    <n v="3.57"/>
    <d v="2018-04-08T00:00:00"/>
    <n v="745"/>
    <s v="GRINGO"/>
    <x v="1"/>
    <n v="612"/>
    <x v="0"/>
    <s v="Zona 110"/>
    <s v=""/>
  </r>
  <r>
    <n v="2018"/>
    <n v="4"/>
    <n v="745"/>
    <s v="GRINGO"/>
    <x v="0"/>
    <s v="ARRASTRE FONDO"/>
    <n v="429763"/>
    <n v="0.38500000000000001"/>
    <d v="2018-04-15T00:00:00"/>
    <n v="745"/>
    <s v="GRINGO"/>
    <x v="1"/>
    <n v="612"/>
    <x v="1"/>
    <s v="Zona 111"/>
    <s v=""/>
  </r>
  <r>
    <n v="2018"/>
    <n v="4"/>
    <n v="745"/>
    <s v="GRINGO"/>
    <x v="0"/>
    <s v="ARRASTRE FONDO"/>
    <n v="429763"/>
    <n v="6.2450000000000001"/>
    <d v="2018-04-15T00:00:00"/>
    <n v="745"/>
    <s v="GRINGO"/>
    <x v="1"/>
    <n v="612"/>
    <x v="0"/>
    <s v="Zona 110"/>
    <s v=""/>
  </r>
  <r>
    <n v="2018"/>
    <n v="4"/>
    <n v="745"/>
    <s v="GRINGO"/>
    <x v="0"/>
    <s v="ARRASTRE FONDO"/>
    <n v="430648"/>
    <n v="6.5000000000000002E-2"/>
    <d v="2018-05-08T00:00:00"/>
    <n v="745"/>
    <s v="GRINGO"/>
    <x v="1"/>
    <n v="612"/>
    <x v="0"/>
    <s v="Zona 109"/>
    <s v=""/>
  </r>
  <r>
    <n v="2018"/>
    <n v="4"/>
    <n v="745"/>
    <s v="GRINGO"/>
    <x v="0"/>
    <s v="ARRASTRE FONDO"/>
    <n v="431352"/>
    <n v="0.46100000000000002"/>
    <d v="2018-05-24T00:00:00"/>
    <n v="745"/>
    <s v="GRINGO"/>
    <x v="1"/>
    <n v="612"/>
    <x v="0"/>
    <s v="Zona 109"/>
    <s v=""/>
  </r>
  <r>
    <n v="2018"/>
    <n v="4"/>
    <n v="745"/>
    <s v="GRINGO"/>
    <x v="1"/>
    <s v="ARRASTRE FONDO"/>
    <n v="428578"/>
    <n v="5.2889999999999997"/>
    <d v="2018-03-16T00:00:00"/>
    <n v="745"/>
    <s v="GRINGO"/>
    <x v="1"/>
    <n v="632"/>
    <x v="0"/>
    <s v="Zona 109"/>
    <s v=""/>
  </r>
  <r>
    <n v="2018"/>
    <n v="4"/>
    <n v="745"/>
    <s v="GRINGO"/>
    <x v="1"/>
    <s v="ARRASTRE FONDO"/>
    <n v="428700"/>
    <n v="4.1059999999999999"/>
    <d v="2018-03-19T00:00:00"/>
    <n v="745"/>
    <s v="GRINGO"/>
    <x v="1"/>
    <n v="632"/>
    <x v="0"/>
    <s v="Zona 109"/>
    <s v=""/>
  </r>
  <r>
    <n v="2018"/>
    <n v="4"/>
    <n v="745"/>
    <s v="GRINGO"/>
    <x v="1"/>
    <s v="ARRASTRE FONDO"/>
    <n v="428800"/>
    <n v="8.8819999999999997"/>
    <d v="2018-03-21T00:00:00"/>
    <n v="745"/>
    <s v="GRINGO"/>
    <x v="1"/>
    <n v="632"/>
    <x v="0"/>
    <s v="Zona 109"/>
    <s v=""/>
  </r>
  <r>
    <n v="2018"/>
    <n v="4"/>
    <n v="745"/>
    <s v="GRINGO"/>
    <x v="1"/>
    <s v="ARRASTRE FONDO"/>
    <n v="428904"/>
    <n v="7.8959999999999999"/>
    <d v="2018-03-23T00:00:00"/>
    <n v="745"/>
    <s v="GRINGO"/>
    <x v="1"/>
    <n v="632"/>
    <x v="0"/>
    <s v="Zona 109"/>
    <s v=""/>
  </r>
  <r>
    <n v="2018"/>
    <n v="4"/>
    <n v="745"/>
    <s v="GRINGO"/>
    <x v="1"/>
    <s v="ARRASTRE FONDO"/>
    <n v="429070"/>
    <n v="7.0819999999999999"/>
    <d v="2018-03-26T00:00:00"/>
    <n v="745"/>
    <s v="GRINGO"/>
    <x v="1"/>
    <n v="632"/>
    <x v="0"/>
    <s v="Zona 109"/>
    <s v=""/>
  </r>
  <r>
    <n v="2018"/>
    <n v="4"/>
    <n v="745"/>
    <s v="GRINGO"/>
    <x v="1"/>
    <s v="ARRASTRE FONDO"/>
    <n v="429186"/>
    <n v="5.5579999999999998"/>
    <d v="2018-04-02T00:00:00"/>
    <n v="745"/>
    <s v="GRINGO"/>
    <x v="1"/>
    <n v="632"/>
    <x v="0"/>
    <s v="Zona 109"/>
    <s v=""/>
  </r>
  <r>
    <n v="2018"/>
    <n v="4"/>
    <n v="745"/>
    <s v="GRINGO"/>
    <x v="1"/>
    <s v="ARRASTRE FONDO"/>
    <n v="429303"/>
    <n v="9.23"/>
    <d v="2018-04-05T00:00:00"/>
    <n v="745"/>
    <s v="GRINGO"/>
    <x v="1"/>
    <n v="632"/>
    <x v="0"/>
    <s v="Zona 109"/>
    <s v=""/>
  </r>
  <r>
    <n v="2018"/>
    <n v="4"/>
    <n v="745"/>
    <s v="GRINGO"/>
    <x v="1"/>
    <s v="ARRASTRE FONDO"/>
    <n v="429549"/>
    <n v="8.0830000000000002"/>
    <d v="2018-04-11T00:00:00"/>
    <n v="745"/>
    <s v="GRINGO"/>
    <x v="1"/>
    <n v="632"/>
    <x v="0"/>
    <s v="Zona 109"/>
    <s v=""/>
  </r>
  <r>
    <n v="2018"/>
    <n v="4"/>
    <n v="745"/>
    <s v="GRINGO"/>
    <x v="1"/>
    <s v="ARRASTRE FONDO"/>
    <n v="430051"/>
    <n v="5.1230000000000002"/>
    <d v="2018-04-21T00:00:00"/>
    <n v="745"/>
    <s v="GRINGO"/>
    <x v="1"/>
    <n v="632"/>
    <x v="0"/>
    <s v="Zona 109"/>
    <s v=""/>
  </r>
  <r>
    <n v="2018"/>
    <n v="4"/>
    <n v="745"/>
    <s v="GRINGO"/>
    <x v="1"/>
    <s v="ARRASTRE FONDO"/>
    <n v="430241"/>
    <n v="5.625"/>
    <d v="2018-04-25T00:00:00"/>
    <n v="745"/>
    <s v="GRINGO"/>
    <x v="1"/>
    <n v="632"/>
    <x v="0"/>
    <s v="Zona 109"/>
    <s v=""/>
  </r>
  <r>
    <n v="2018"/>
    <n v="4"/>
    <n v="745"/>
    <s v="GRINGO"/>
    <x v="1"/>
    <s v="ARRASTRE FONDO"/>
    <n v="430385"/>
    <n v="9.2059999999999995"/>
    <d v="2018-04-28T00:00:00"/>
    <n v="745"/>
    <s v="GRINGO"/>
    <x v="1"/>
    <n v="632"/>
    <x v="0"/>
    <s v="Zona 109"/>
    <s v=""/>
  </r>
  <r>
    <n v="2018"/>
    <n v="4"/>
    <n v="745"/>
    <s v="GRINGO"/>
    <x v="1"/>
    <s v="ARRASTRE FONDO"/>
    <n v="430445"/>
    <n v="7.1950000000000003"/>
    <d v="2018-04-30T00:00:00"/>
    <n v="745"/>
    <s v="GRINGO"/>
    <x v="1"/>
    <n v="632"/>
    <x v="0"/>
    <s v="Zona 109"/>
    <s v=""/>
  </r>
  <r>
    <n v="2018"/>
    <n v="4"/>
    <n v="745"/>
    <s v="GRINGO"/>
    <x v="1"/>
    <s v="ARRASTRE FONDO"/>
    <n v="430527"/>
    <n v="6.5330000000000004"/>
    <d v="2018-05-03T00:00:00"/>
    <n v="745"/>
    <s v="GRINGO"/>
    <x v="1"/>
    <n v="632"/>
    <x v="0"/>
    <s v="Zona 109"/>
    <s v=""/>
  </r>
  <r>
    <n v="2018"/>
    <n v="4"/>
    <n v="745"/>
    <s v="GRINGO"/>
    <x v="1"/>
    <s v="ARRASTRE FONDO"/>
    <n v="430648"/>
    <n v="11.430999999999999"/>
    <d v="2018-05-08T00:00:00"/>
    <n v="745"/>
    <s v="GRINGO"/>
    <x v="1"/>
    <n v="632"/>
    <x v="0"/>
    <s v="Zona 109"/>
    <s v=""/>
  </r>
  <r>
    <n v="2018"/>
    <n v="4"/>
    <n v="745"/>
    <s v="GRINGO"/>
    <x v="1"/>
    <s v="ARRASTRE FONDO"/>
    <n v="430801"/>
    <n v="5.798"/>
    <d v="2018-05-11T00:00:00"/>
    <n v="745"/>
    <s v="GRINGO"/>
    <x v="1"/>
    <n v="632"/>
    <x v="0"/>
    <s v="Zona 109"/>
    <s v=""/>
  </r>
  <r>
    <n v="2018"/>
    <n v="4"/>
    <n v="745"/>
    <s v="GRINGO"/>
    <x v="1"/>
    <s v="ARRASTRE FONDO"/>
    <n v="430973"/>
    <n v="11.129"/>
    <d v="2018-05-14T00:00:00"/>
    <n v="745"/>
    <s v="GRINGO"/>
    <x v="1"/>
    <n v="632"/>
    <x v="0"/>
    <s v="Zona 109"/>
    <s v=""/>
  </r>
  <r>
    <n v="2018"/>
    <n v="4"/>
    <n v="745"/>
    <s v="GRINGO"/>
    <x v="1"/>
    <s v="ARRASTRE FONDO"/>
    <n v="431120"/>
    <n v="2.5760000000000001"/>
    <d v="2018-05-18T00:00:00"/>
    <n v="745"/>
    <s v="GRINGO"/>
    <x v="1"/>
    <n v="632"/>
    <x v="0"/>
    <s v="Zona 109"/>
    <s v=""/>
  </r>
  <r>
    <n v="2018"/>
    <n v="4"/>
    <n v="745"/>
    <s v="GRINGO"/>
    <x v="1"/>
    <s v="ARRASTRE FONDO"/>
    <n v="431120"/>
    <n v="7.9050000000000002"/>
    <d v="2018-05-18T00:00:00"/>
    <n v="745"/>
    <s v="GRINGO"/>
    <x v="1"/>
    <n v="632"/>
    <x v="3"/>
    <s v="Zona 108"/>
    <s v=""/>
  </r>
  <r>
    <n v="2018"/>
    <n v="4"/>
    <n v="745"/>
    <s v="GRINGO"/>
    <x v="1"/>
    <s v="ARRASTRE FONDO"/>
    <n v="431393"/>
    <n v="5.9989999999999997"/>
    <d v="2018-05-25T00:00:00"/>
    <n v="745"/>
    <s v="GRINGO"/>
    <x v="1"/>
    <n v="632"/>
    <x v="0"/>
    <s v="Zona 109"/>
    <s v=""/>
  </r>
  <r>
    <n v="2018"/>
    <n v="4"/>
    <n v="745"/>
    <s v="GRINGO"/>
    <x v="1"/>
    <s v="ARRASTRE FONDO"/>
    <n v="431586"/>
    <n v="3.726"/>
    <d v="2018-05-29T00:00:00"/>
    <n v="745"/>
    <s v="GRINGO"/>
    <x v="1"/>
    <n v="632"/>
    <x v="1"/>
    <s v="Zona 111"/>
    <s v=""/>
  </r>
  <r>
    <n v="2018"/>
    <n v="4"/>
    <n v="745"/>
    <s v="GRINGO"/>
    <x v="2"/>
    <s v="ARRASTRE FONDO"/>
    <n v="429303"/>
    <n v="0.54700000000000004"/>
    <d v="2018-04-05T00:00:00"/>
    <n v="745"/>
    <s v="GRINGO"/>
    <x v="1"/>
    <n v="636"/>
    <x v="0"/>
    <s v="Zona 109"/>
    <s v=""/>
  </r>
  <r>
    <n v="2018"/>
    <n v="4"/>
    <n v="745"/>
    <s v="GRINGO"/>
    <x v="2"/>
    <s v="ARRASTRE FONDO"/>
    <n v="431586"/>
    <n v="3.0449999999999999"/>
    <d v="2018-05-29T00:00:00"/>
    <n v="745"/>
    <s v="GRINGO"/>
    <x v="1"/>
    <n v="636"/>
    <x v="1"/>
    <s v="Zona 111"/>
    <s v=""/>
  </r>
  <r>
    <n v="2018"/>
    <n v="4"/>
    <n v="865"/>
    <s v="NISSHIN MARU 3"/>
    <x v="0"/>
    <s v="ARRASTRE FONDO"/>
    <n v="427093"/>
    <n v="2.5670000000000002"/>
    <d v="2018-01-08T00:00:00"/>
    <n v="865"/>
    <s v="NISSHIN MARU 3"/>
    <x v="2"/>
    <n v="612"/>
    <x v="0"/>
    <s v="Zona 110"/>
    <s v=""/>
  </r>
  <r>
    <n v="2018"/>
    <n v="4"/>
    <n v="865"/>
    <s v="NISSHIN MARU 3"/>
    <x v="0"/>
    <s v="ARRASTRE FONDO"/>
    <n v="427093"/>
    <n v="4.8330000000000002"/>
    <d v="2018-01-08T00:00:00"/>
    <n v="865"/>
    <s v="NISSHIN MARU 3"/>
    <x v="2"/>
    <n v="612"/>
    <x v="1"/>
    <s v="Zona 111"/>
    <s v=""/>
  </r>
  <r>
    <n v="2018"/>
    <n v="4"/>
    <n v="1065"/>
    <s v="FOCHE"/>
    <x v="0"/>
    <s v="ARRASTRE FONDO"/>
    <n v="677349"/>
    <n v="0.53900000000000003"/>
    <d v="2018-01-11T00:00:00"/>
    <n v="1065"/>
    <s v="FOCHE"/>
    <x v="2"/>
    <n v="612"/>
    <x v="1"/>
    <s v="Zona 111"/>
    <s v=""/>
  </r>
  <r>
    <n v="2018"/>
    <n v="4"/>
    <n v="1065"/>
    <s v="FOCHE"/>
    <x v="0"/>
    <s v="ARRASTRE FONDO"/>
    <n v="677349"/>
    <n v="1.214"/>
    <d v="2018-01-11T00:00:00"/>
    <n v="1065"/>
    <s v="FOCHE"/>
    <x v="2"/>
    <n v="612"/>
    <x v="4"/>
    <s v="Zona 113"/>
    <s v=""/>
  </r>
  <r>
    <n v="2018"/>
    <n v="4"/>
    <n v="1065"/>
    <s v="FOCHE"/>
    <x v="0"/>
    <s v="ARRASTRE FONDO"/>
    <n v="677349"/>
    <n v="3.5059999999999998"/>
    <d v="2018-01-11T00:00:00"/>
    <n v="1065"/>
    <s v="FOCHE"/>
    <x v="2"/>
    <n v="612"/>
    <x v="2"/>
    <s v="Zona 112"/>
    <s v=""/>
  </r>
  <r>
    <n v="2018"/>
    <n v="4"/>
    <n v="1065"/>
    <s v="FOCHE"/>
    <x v="0"/>
    <s v="ARRASTRE FONDO"/>
    <n v="677349"/>
    <n v="3.8149999999999999"/>
    <d v="2018-01-11T00:00:00"/>
    <n v="1065"/>
    <s v="FOCHE"/>
    <x v="2"/>
    <n v="612"/>
    <x v="5"/>
    <s v="Zona 114"/>
    <s v=""/>
  </r>
  <r>
    <n v="2018"/>
    <n v="4"/>
    <n v="1496"/>
    <s v="ISLA PICTON"/>
    <x v="0"/>
    <s v="ARRASTRE FONDO"/>
    <n v="427935"/>
    <n v="2.867"/>
    <d v="2018-03-02T00:00:00"/>
    <n v="1496"/>
    <s v="ISLA PICTON"/>
    <x v="1"/>
    <n v="612"/>
    <x v="0"/>
    <s v="Zona 109"/>
    <s v=""/>
  </r>
  <r>
    <n v="2018"/>
    <n v="4"/>
    <n v="1496"/>
    <s v="ISLA PICTON"/>
    <x v="0"/>
    <s v="ARRASTRE FONDO"/>
    <n v="429023"/>
    <n v="0.60599999999999998"/>
    <d v="2018-03-26T00:00:00"/>
    <n v="1496"/>
    <s v="ISLA PICTON"/>
    <x v="1"/>
    <n v="612"/>
    <x v="0"/>
    <s v="Zona 109"/>
    <s v=""/>
  </r>
  <r>
    <n v="2018"/>
    <n v="4"/>
    <n v="1496"/>
    <s v="ISLA PICTON"/>
    <x v="0"/>
    <s v="ARRASTRE FONDO"/>
    <n v="430498"/>
    <n v="0.77700000000000002"/>
    <d v="2018-05-02T00:00:00"/>
    <n v="1496"/>
    <s v="ISLA PICTON"/>
    <x v="1"/>
    <n v="612"/>
    <x v="0"/>
    <s v="Zona 109"/>
    <s v=""/>
  </r>
  <r>
    <n v="2018"/>
    <n v="4"/>
    <n v="1496"/>
    <s v="ISLA PICTON"/>
    <x v="0"/>
    <s v="ARRASTRE FONDO"/>
    <n v="430547"/>
    <n v="0.25900000000000001"/>
    <d v="2018-05-04T00:00:00"/>
    <n v="1496"/>
    <s v="ISLA PICTON"/>
    <x v="1"/>
    <n v="612"/>
    <x v="0"/>
    <s v="Zona 109"/>
    <s v=""/>
  </r>
  <r>
    <n v="2018"/>
    <n v="4"/>
    <n v="1496"/>
    <s v="ISLA PICTON"/>
    <x v="0"/>
    <s v="ARRASTRE FONDO"/>
    <n v="430848"/>
    <n v="0.17599999999999999"/>
    <d v="2018-05-11T00:00:00"/>
    <n v="1496"/>
    <s v="ISLA PICTON"/>
    <x v="1"/>
    <n v="612"/>
    <x v="0"/>
    <s v="Zona 109"/>
    <s v=""/>
  </r>
  <r>
    <n v="2018"/>
    <n v="4"/>
    <n v="1496"/>
    <s v="ISLA PICTON"/>
    <x v="0"/>
    <s v="ARRASTRE FONDO"/>
    <n v="431028"/>
    <n v="1.1559999999999999"/>
    <d v="2018-05-16T00:00:00"/>
    <n v="1496"/>
    <s v="ISLA PICTON"/>
    <x v="1"/>
    <n v="612"/>
    <x v="0"/>
    <s v="Zona 109"/>
    <s v=""/>
  </r>
  <r>
    <n v="2018"/>
    <n v="4"/>
    <n v="1496"/>
    <s v="ISLA PICTON"/>
    <x v="0"/>
    <s v="ARRASTRE FONDO"/>
    <n v="431125"/>
    <n v="0.68200000000000005"/>
    <d v="2018-05-18T00:00:00"/>
    <n v="1496"/>
    <s v="ISLA PICTON"/>
    <x v="1"/>
    <n v="612"/>
    <x v="0"/>
    <s v="Zona 109"/>
    <s v=""/>
  </r>
  <r>
    <n v="2018"/>
    <n v="4"/>
    <n v="1496"/>
    <s v="ISLA PICTON"/>
    <x v="0"/>
    <s v="ARRASTRE FONDO"/>
    <n v="431309"/>
    <n v="0.40799999999999997"/>
    <d v="2018-05-23T00:00:00"/>
    <n v="1496"/>
    <s v="ISLA PICTON"/>
    <x v="1"/>
    <n v="612"/>
    <x v="0"/>
    <s v="Zona 109"/>
    <s v=""/>
  </r>
  <r>
    <n v="2018"/>
    <n v="4"/>
    <n v="1496"/>
    <s v="ISLA PICTON"/>
    <x v="0"/>
    <s v="ARRASTRE FONDO"/>
    <n v="431358"/>
    <n v="0.64100000000000001"/>
    <d v="2018-05-24T00:00:00"/>
    <n v="1496"/>
    <s v="ISLA PICTON"/>
    <x v="1"/>
    <n v="612"/>
    <x v="0"/>
    <s v="Zona 109"/>
    <s v=""/>
  </r>
  <r>
    <n v="2018"/>
    <n v="4"/>
    <n v="1496"/>
    <s v="ISLA PICTON"/>
    <x v="1"/>
    <s v="ARRASTRE FONDO"/>
    <n v="428170"/>
    <n v="11.295"/>
    <d v="2018-03-07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28268"/>
    <n v="12.419"/>
    <d v="2018-03-08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28534"/>
    <n v="5.8789999999999996"/>
    <d v="2018-03-15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28623"/>
    <n v="7.282"/>
    <d v="2018-03-17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28746"/>
    <n v="4.0469999999999997"/>
    <d v="2018-03-20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28852"/>
    <n v="8.141"/>
    <d v="2018-03-22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29023"/>
    <n v="11.275"/>
    <d v="2018-03-26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29257"/>
    <n v="8.6489999999999991"/>
    <d v="2018-04-04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29391"/>
    <n v="6.407"/>
    <d v="2018-04-07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29499"/>
    <n v="5.3410000000000002"/>
    <d v="2018-04-10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29655"/>
    <n v="10.625999999999999"/>
    <d v="2018-04-13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29790"/>
    <n v="6.1059999999999999"/>
    <d v="2018-04-16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29945"/>
    <n v="10.574999999999999"/>
    <d v="2018-04-19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30108"/>
    <n v="7.0289999999999999"/>
    <d v="2018-04-22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30296"/>
    <n v="10.67"/>
    <d v="2018-04-26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30498"/>
    <n v="9.09"/>
    <d v="2018-05-02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30547"/>
    <n v="9.9990000000000006"/>
    <d v="2018-05-04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30700"/>
    <n v="5.8109999999999999"/>
    <d v="2018-05-09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30848"/>
    <n v="8.1929999999999996"/>
    <d v="2018-05-11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31028"/>
    <n v="4.6420000000000003"/>
    <d v="2018-05-16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31125"/>
    <n v="5.0030000000000001"/>
    <d v="2018-05-18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31358"/>
    <n v="4.6989999999999998"/>
    <d v="2018-05-24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31423"/>
    <n v="10.353"/>
    <d v="2018-05-25T00:00:00"/>
    <n v="1496"/>
    <s v="ISLA PICTON"/>
    <x v="1"/>
    <n v="632"/>
    <x v="0"/>
    <s v="Zona 109"/>
    <s v=""/>
  </r>
  <r>
    <n v="2018"/>
    <n v="4"/>
    <n v="1496"/>
    <s v="ISLA PICTON"/>
    <x v="1"/>
    <s v="ARRASTRE FONDO"/>
    <n v="431630"/>
    <n v="4.1079999999999997"/>
    <d v="2018-05-30T00:00:00"/>
    <n v="1496"/>
    <s v="ISLA PICTON"/>
    <x v="1"/>
    <n v="632"/>
    <x v="1"/>
    <s v="Zona 111"/>
    <s v=""/>
  </r>
  <r>
    <n v="2018"/>
    <n v="4"/>
    <n v="1496"/>
    <s v="ISLA PICTON"/>
    <x v="2"/>
    <s v="ARRASTRE FONDO"/>
    <n v="428268"/>
    <n v="0.22800000000000001"/>
    <d v="2018-03-08T00:00:00"/>
    <n v="1496"/>
    <s v="ISLA PICTON"/>
    <x v="1"/>
    <n v="636"/>
    <x v="0"/>
    <s v="Zona 109"/>
    <s v=""/>
  </r>
  <r>
    <n v="2018"/>
    <n v="4"/>
    <n v="1496"/>
    <s v="ISLA PICTON"/>
    <x v="2"/>
    <s v="ARRASTRE FONDO"/>
    <n v="428746"/>
    <n v="1.141"/>
    <d v="2018-03-20T00:00:00"/>
    <n v="1496"/>
    <s v="ISLA PICTON"/>
    <x v="1"/>
    <n v="636"/>
    <x v="0"/>
    <s v="Zona 109"/>
    <s v=""/>
  </r>
  <r>
    <n v="2018"/>
    <n v="4"/>
    <n v="1496"/>
    <s v="ISLA PICTON"/>
    <x v="2"/>
    <s v="ARRASTRE FONDO"/>
    <n v="428852"/>
    <n v="0.16600000000000001"/>
    <d v="2018-03-22T00:00:00"/>
    <n v="1496"/>
    <s v="ISLA PICTON"/>
    <x v="1"/>
    <n v="636"/>
    <x v="0"/>
    <s v="Zona 109"/>
    <s v=""/>
  </r>
  <r>
    <n v="2018"/>
    <n v="4"/>
    <n v="1496"/>
    <s v="ISLA PICTON"/>
    <x v="2"/>
    <s v="ARRASTRE FONDO"/>
    <n v="429655"/>
    <n v="8.8999999999999996E-2"/>
    <d v="2018-04-13T00:00:00"/>
    <n v="1496"/>
    <s v="ISLA PICTON"/>
    <x v="1"/>
    <n v="636"/>
    <x v="0"/>
    <s v="Zona 109"/>
    <s v=""/>
  </r>
  <r>
    <n v="2018"/>
    <n v="4"/>
    <n v="1496"/>
    <s v="ISLA PICTON"/>
    <x v="2"/>
    <s v="ARRASTRE FONDO"/>
    <n v="431630"/>
    <n v="2.2629999999999999"/>
    <d v="2018-05-30T00:00:00"/>
    <n v="1496"/>
    <s v="ISLA PICTON"/>
    <x v="1"/>
    <n v="636"/>
    <x v="1"/>
    <s v="Zona 111"/>
    <s v=""/>
  </r>
  <r>
    <n v="2018"/>
    <n v="5"/>
    <n v="25"/>
    <s v="COCHA"/>
    <x v="0"/>
    <s v="ARRASTRE FONDO"/>
    <n v="427486"/>
    <n v="6.0940000000000003"/>
    <d v="2018-02-02T00:00:00"/>
    <n v="25"/>
    <s v="COCHA"/>
    <x v="0"/>
    <n v="612"/>
    <x v="4"/>
    <s v="Zona 113"/>
    <s v=""/>
  </r>
  <r>
    <n v="2018"/>
    <n v="5"/>
    <n v="25"/>
    <s v="COCHA"/>
    <x v="0"/>
    <s v="ARRASTRE FONDO"/>
    <n v="429161"/>
    <n v="2.976"/>
    <d v="2018-03-29T00:00:00"/>
    <n v="25"/>
    <s v="COCHA"/>
    <x v="0"/>
    <n v="612"/>
    <x v="1"/>
    <s v="Zona 111"/>
    <s v=""/>
  </r>
  <r>
    <n v="2018"/>
    <n v="5"/>
    <n v="25"/>
    <s v="COCHA"/>
    <x v="0"/>
    <s v="ARRASTRE FONDO"/>
    <n v="429626"/>
    <n v="3.6640000000000001"/>
    <d v="2018-04-12T00:00:00"/>
    <n v="25"/>
    <s v="COCHA"/>
    <x v="0"/>
    <n v="612"/>
    <x v="1"/>
    <s v="Zona 111"/>
    <s v=""/>
  </r>
  <r>
    <n v="2018"/>
    <n v="5"/>
    <n v="25"/>
    <s v="COCHA"/>
    <x v="0"/>
    <s v="ARRASTRE FONDO"/>
    <n v="429787"/>
    <n v="8.9440000000000008"/>
    <d v="2018-04-15T00:00:00"/>
    <n v="25"/>
    <s v="COCHA"/>
    <x v="0"/>
    <n v="612"/>
    <x v="2"/>
    <s v="Zona 112"/>
    <s v=""/>
  </r>
  <r>
    <n v="2018"/>
    <n v="5"/>
    <n v="25"/>
    <s v="COCHA"/>
    <x v="0"/>
    <s v="ARRASTRE FONDO"/>
    <n v="429940"/>
    <n v="9.9480000000000004"/>
    <d v="2018-04-18T00:00:00"/>
    <n v="25"/>
    <s v="COCHA"/>
    <x v="0"/>
    <n v="612"/>
    <x v="2"/>
    <s v="Zona 112"/>
    <s v=""/>
  </r>
  <r>
    <n v="2018"/>
    <n v="5"/>
    <n v="25"/>
    <s v="COCHA"/>
    <x v="0"/>
    <s v="ARRASTRE FONDO"/>
    <n v="430095"/>
    <n v="11.321"/>
    <d v="2018-04-22T00:00:00"/>
    <n v="25"/>
    <s v="COCHA"/>
    <x v="0"/>
    <n v="612"/>
    <x v="2"/>
    <s v="Zona 112"/>
    <s v=""/>
  </r>
  <r>
    <n v="2018"/>
    <n v="5"/>
    <n v="25"/>
    <s v="COCHA"/>
    <x v="0"/>
    <s v="ARRASTRE FONDO"/>
    <n v="430269"/>
    <n v="11.506"/>
    <d v="2018-04-25T00:00:00"/>
    <n v="25"/>
    <s v="COCHA"/>
    <x v="0"/>
    <n v="612"/>
    <x v="2"/>
    <s v="Zona 112"/>
    <s v=""/>
  </r>
  <r>
    <n v="2018"/>
    <n v="5"/>
    <n v="25"/>
    <s v="COCHA"/>
    <x v="0"/>
    <s v="ARRASTRE FONDO"/>
    <n v="430424"/>
    <n v="8.3249999999999993"/>
    <d v="2018-04-29T00:00:00"/>
    <n v="25"/>
    <s v="COCHA"/>
    <x v="0"/>
    <n v="612"/>
    <x v="2"/>
    <s v="Zona 112"/>
    <s v=""/>
  </r>
  <r>
    <n v="2018"/>
    <n v="5"/>
    <n v="25"/>
    <s v="COCHA"/>
    <x v="0"/>
    <s v="ARRASTRE FONDO"/>
    <n v="431059"/>
    <n v="9.4209999999999994"/>
    <d v="2018-05-17T00:00:00"/>
    <n v="25"/>
    <s v="COCHA"/>
    <x v="0"/>
    <n v="612"/>
    <x v="2"/>
    <s v="Zona 112"/>
    <s v=""/>
  </r>
  <r>
    <n v="2018"/>
    <n v="5"/>
    <n v="25"/>
    <s v="COCHA"/>
    <x v="0"/>
    <s v="ARRASTRE FONDO"/>
    <n v="431257"/>
    <n v="9.4760000000000009"/>
    <d v="2018-05-21T00:00:00"/>
    <n v="25"/>
    <s v="COCHA"/>
    <x v="0"/>
    <n v="612"/>
    <x v="2"/>
    <s v="Zona 112"/>
    <s v=""/>
  </r>
  <r>
    <n v="2018"/>
    <n v="5"/>
    <n v="25"/>
    <s v="COCHA"/>
    <x v="0"/>
    <s v="ARRASTRE FONDO"/>
    <n v="431390"/>
    <n v="5.73"/>
    <d v="2018-05-24T00:00:00"/>
    <n v="25"/>
    <s v="COCHA"/>
    <x v="0"/>
    <n v="612"/>
    <x v="2"/>
    <s v="Zona 112"/>
    <s v=""/>
  </r>
  <r>
    <n v="2018"/>
    <n v="5"/>
    <n v="25"/>
    <s v="COCHA"/>
    <x v="0"/>
    <s v="ARRASTRE FONDO"/>
    <n v="431494"/>
    <n v="7.0419999999999998"/>
    <d v="2018-05-28T00:00:00"/>
    <n v="25"/>
    <s v="COCHA"/>
    <x v="0"/>
    <n v="612"/>
    <x v="2"/>
    <s v="Zona 112"/>
    <s v=""/>
  </r>
  <r>
    <n v="2018"/>
    <n v="5"/>
    <n v="25"/>
    <s v="COCHA"/>
    <x v="0"/>
    <s v="ARRASTRE FONDO"/>
    <n v="431672"/>
    <n v="2.6150000000000002"/>
    <d v="2018-06-01T00:00:00"/>
    <n v="25"/>
    <s v="COCHA"/>
    <x v="0"/>
    <n v="612"/>
    <x v="2"/>
    <s v="Zona 112"/>
    <s v=""/>
  </r>
  <r>
    <n v="2018"/>
    <n v="5"/>
    <n v="25"/>
    <s v="COCHA"/>
    <x v="0"/>
    <s v="ARRASTRE FONDO"/>
    <n v="431672"/>
    <n v="6.343"/>
    <d v="2018-06-01T00:00:00"/>
    <n v="25"/>
    <s v="COCHA"/>
    <x v="0"/>
    <n v="612"/>
    <x v="5"/>
    <s v="Zona 114"/>
    <s v=""/>
  </r>
  <r>
    <n v="2018"/>
    <n v="5"/>
    <n v="25"/>
    <s v="COCHA"/>
    <x v="0"/>
    <s v="ARRASTRE FONDO"/>
    <n v="431751"/>
    <n v="13.192"/>
    <d v="2018-06-04T00:00:00"/>
    <n v="25"/>
    <s v="COCHA"/>
    <x v="0"/>
    <n v="612"/>
    <x v="4"/>
    <s v="Zona 113"/>
    <s v=""/>
  </r>
  <r>
    <n v="2018"/>
    <n v="5"/>
    <n v="25"/>
    <s v="COCHA"/>
    <x v="0"/>
    <s v="ARRASTRE FONDO"/>
    <n v="431876"/>
    <n v="6.5750000000000002"/>
    <d v="2018-06-07T00:00:00"/>
    <n v="25"/>
    <s v="COCHA"/>
    <x v="0"/>
    <n v="612"/>
    <x v="2"/>
    <s v="Zona 112"/>
    <s v=""/>
  </r>
  <r>
    <n v="2018"/>
    <n v="5"/>
    <n v="25"/>
    <s v="COCHA"/>
    <x v="0"/>
    <s v="ARRASTRE FONDO"/>
    <n v="431934"/>
    <n v="3.3860000000000001"/>
    <d v="2018-06-10T00:00:00"/>
    <n v="25"/>
    <s v="COCHA"/>
    <x v="0"/>
    <n v="612"/>
    <x v="1"/>
    <s v="Zona 111"/>
    <s v=""/>
  </r>
  <r>
    <n v="2018"/>
    <n v="5"/>
    <n v="25"/>
    <s v="COCHA"/>
    <x v="0"/>
    <s v="ARRASTRE FONDO"/>
    <n v="432013"/>
    <n v="0.56299999999999994"/>
    <d v="2018-06-14T00:00:00"/>
    <n v="25"/>
    <s v="COCHA"/>
    <x v="0"/>
    <n v="612"/>
    <x v="2"/>
    <s v="Zona 112"/>
    <s v=""/>
  </r>
  <r>
    <n v="2018"/>
    <n v="5"/>
    <n v="25"/>
    <s v="COCHA"/>
    <x v="0"/>
    <s v="ARRASTRE FONDO"/>
    <n v="432013"/>
    <n v="0.751"/>
    <d v="2018-06-14T00:00:00"/>
    <n v="25"/>
    <s v="COCHA"/>
    <x v="0"/>
    <n v="612"/>
    <x v="1"/>
    <s v="Zona 111"/>
    <s v=""/>
  </r>
  <r>
    <n v="2018"/>
    <n v="5"/>
    <n v="25"/>
    <s v="COCHA"/>
    <x v="0"/>
    <s v="ARRASTRE FONDO"/>
    <n v="432013"/>
    <n v="9.3889999999999993"/>
    <d v="2018-06-14T00:00:00"/>
    <n v="25"/>
    <s v="COCHA"/>
    <x v="0"/>
    <n v="612"/>
    <x v="4"/>
    <s v="Zona 113"/>
    <s v=""/>
  </r>
  <r>
    <n v="2018"/>
    <n v="5"/>
    <n v="25"/>
    <s v="COCHA"/>
    <x v="0"/>
    <s v="ARRASTRE FONDO"/>
    <n v="432064"/>
    <n v="10.571999999999999"/>
    <d v="2018-06-17T00:00:00"/>
    <n v="25"/>
    <s v="COCHA"/>
    <x v="0"/>
    <n v="612"/>
    <x v="4"/>
    <s v="Zona 113"/>
    <s v=""/>
  </r>
  <r>
    <n v="2018"/>
    <n v="5"/>
    <n v="25"/>
    <s v="COCHA"/>
    <x v="1"/>
    <s v="ARRASTRE FONDO"/>
    <n v="429110"/>
    <n v="2.2890000000000001"/>
    <d v="2018-03-27T00:00:00"/>
    <n v="25"/>
    <s v="COCHA"/>
    <x v="0"/>
    <n v="632"/>
    <x v="1"/>
    <s v="Zona 111"/>
    <s v=""/>
  </r>
  <r>
    <n v="2018"/>
    <n v="5"/>
    <n v="25"/>
    <s v="COCHA"/>
    <x v="1"/>
    <s v="ARRASTRE FONDO"/>
    <n v="430336"/>
    <n v="1.7170000000000001"/>
    <d v="2018-04-26T00:00:00"/>
    <n v="25"/>
    <s v="COCHA"/>
    <x v="0"/>
    <n v="632"/>
    <x v="1"/>
    <s v="Zona 111"/>
    <s v=""/>
  </r>
  <r>
    <n v="2018"/>
    <n v="5"/>
    <n v="25"/>
    <s v="COCHA"/>
    <x v="1"/>
    <s v="ARRASTRE FONDO"/>
    <n v="431303"/>
    <n v="9.2509999999999994"/>
    <d v="2018-05-22T00:00:00"/>
    <n v="25"/>
    <s v="COCHA"/>
    <x v="0"/>
    <n v="632"/>
    <x v="1"/>
    <s v="Zona 111"/>
    <s v=""/>
  </r>
  <r>
    <n v="2018"/>
    <n v="5"/>
    <n v="25"/>
    <s v="COCHA"/>
    <x v="2"/>
    <s v="ARRASTRE FONDO"/>
    <n v="429110"/>
    <n v="6.63"/>
    <d v="2018-03-27T00:00:00"/>
    <n v="25"/>
    <s v="COCHA"/>
    <x v="0"/>
    <n v="636"/>
    <x v="1"/>
    <s v="Zona 111"/>
    <s v=""/>
  </r>
  <r>
    <n v="2018"/>
    <n v="5"/>
    <n v="25"/>
    <s v="COCHA"/>
    <x v="2"/>
    <s v="ARRASTRE FONDO"/>
    <n v="430336"/>
    <n v="5.4329999999999998"/>
    <d v="2018-04-26T00:00:00"/>
    <n v="25"/>
    <s v="COCHA"/>
    <x v="0"/>
    <n v="636"/>
    <x v="1"/>
    <s v="Zona 111"/>
    <s v=""/>
  </r>
  <r>
    <n v="2018"/>
    <n v="5"/>
    <n v="85"/>
    <s v="ISLA ORCAS"/>
    <x v="0"/>
    <s v="ARRASTRE FONDO"/>
    <n v="427458"/>
    <n v="1.004"/>
    <d v="2018-01-29T00:00:00"/>
    <n v="85"/>
    <s v="ISLA ORCAS"/>
    <x v="0"/>
    <n v="612"/>
    <x v="1"/>
    <s v="Zona 111"/>
    <s v=""/>
  </r>
  <r>
    <n v="2018"/>
    <n v="5"/>
    <n v="85"/>
    <s v="ISLA ORCAS"/>
    <x v="0"/>
    <s v="ARRASTRE FONDO"/>
    <n v="427485"/>
    <n v="8.6630000000000003"/>
    <d v="2018-02-01T00:00:00"/>
    <n v="85"/>
    <s v="ISLA ORCAS"/>
    <x v="0"/>
    <n v="612"/>
    <x v="4"/>
    <s v="Zona 113"/>
    <s v=""/>
  </r>
  <r>
    <n v="2018"/>
    <n v="5"/>
    <n v="85"/>
    <s v="ISLA ORCAS"/>
    <x v="0"/>
    <s v="ARRASTRE FONDO"/>
    <n v="429631"/>
    <n v="2.0259999999999998"/>
    <d v="2018-04-12T00:00:00"/>
    <n v="85"/>
    <s v="ISLA ORCAS"/>
    <x v="0"/>
    <n v="612"/>
    <x v="1"/>
    <s v="Zona 111"/>
    <s v=""/>
  </r>
  <r>
    <n v="2018"/>
    <n v="5"/>
    <n v="85"/>
    <s v="ISLA ORCAS"/>
    <x v="0"/>
    <s v="ARRASTRE FONDO"/>
    <n v="431857"/>
    <n v="1.3340000000000001"/>
    <d v="2018-06-07T00:00:00"/>
    <n v="85"/>
    <s v="ISLA ORCAS"/>
    <x v="0"/>
    <n v="612"/>
    <x v="1"/>
    <s v="Zona 111"/>
    <s v=""/>
  </r>
  <r>
    <n v="2018"/>
    <n v="5"/>
    <n v="85"/>
    <s v="ISLA ORCAS"/>
    <x v="1"/>
    <s v="ARRASTRE FONDO"/>
    <n v="429115"/>
    <n v="3.4550000000000001"/>
    <d v="2018-03-28T00:00:00"/>
    <n v="85"/>
    <s v="ISLA ORCAS"/>
    <x v="0"/>
    <n v="632"/>
    <x v="1"/>
    <s v="Zona 111"/>
    <s v=""/>
  </r>
  <r>
    <n v="2018"/>
    <n v="5"/>
    <n v="85"/>
    <s v="ISLA ORCAS"/>
    <x v="1"/>
    <s v="ARRASTRE FONDO"/>
    <n v="431926"/>
    <n v="18.760999999999999"/>
    <d v="2018-06-10T00:00:00"/>
    <n v="85"/>
    <s v="ISLA ORCAS"/>
    <x v="0"/>
    <n v="632"/>
    <x v="1"/>
    <s v="Zona 111"/>
    <s v=""/>
  </r>
  <r>
    <n v="2018"/>
    <n v="5"/>
    <n v="85"/>
    <s v="ISLA ORCAS"/>
    <x v="1"/>
    <s v="ARRASTRE FONDO"/>
    <n v="432118"/>
    <n v="18.638000000000002"/>
    <d v="2018-06-19T00:00:00"/>
    <n v="85"/>
    <s v="ISLA ORCAS"/>
    <x v="0"/>
    <n v="632"/>
    <x v="1"/>
    <s v="Zona 111"/>
    <s v=""/>
  </r>
  <r>
    <n v="2018"/>
    <n v="5"/>
    <n v="85"/>
    <s v="ISLA ORCAS"/>
    <x v="2"/>
    <s v="ARRASTRE FONDO"/>
    <n v="429115"/>
    <n v="4.6760000000000002"/>
    <d v="2018-03-28T00:00:00"/>
    <n v="85"/>
    <s v="ISLA ORCAS"/>
    <x v="0"/>
    <n v="636"/>
    <x v="1"/>
    <s v="Zona 111"/>
    <s v=""/>
  </r>
  <r>
    <n v="2018"/>
    <n v="5"/>
    <n v="85"/>
    <s v="ISLA ORCAS"/>
    <x v="2"/>
    <s v="ARRASTRE FONDO"/>
    <n v="432006"/>
    <n v="18.707000000000001"/>
    <d v="2018-06-13T00:00:00"/>
    <n v="85"/>
    <s v="ISLA ORCAS"/>
    <x v="0"/>
    <n v="636"/>
    <x v="1"/>
    <s v="Zona 111"/>
    <s v=""/>
  </r>
  <r>
    <n v="2018"/>
    <n v="5"/>
    <n v="85"/>
    <s v="ISLA ORCAS"/>
    <x v="2"/>
    <s v="ARRASTRE FONDO"/>
    <n v="432053"/>
    <n v="17.978000000000002"/>
    <d v="2018-06-16T00:00:00"/>
    <n v="85"/>
    <s v="ISLA ORCAS"/>
    <x v="0"/>
    <n v="636"/>
    <x v="1"/>
    <s v="Zona 111"/>
    <s v=""/>
  </r>
  <r>
    <n v="2018"/>
    <n v="5"/>
    <n v="543"/>
    <s v="LONQUIMAY"/>
    <x v="0"/>
    <s v="ARRASTRE FONDO"/>
    <n v="430301"/>
    <n v="10.147"/>
    <d v="2018-04-26T00:00:00"/>
    <n v="543"/>
    <s v="LONQUIMAY"/>
    <x v="0"/>
    <n v="612"/>
    <x v="2"/>
    <s v="Zona 112"/>
    <s v=""/>
  </r>
  <r>
    <n v="2018"/>
    <n v="5"/>
    <n v="543"/>
    <s v="LONQUIMAY"/>
    <x v="0"/>
    <s v="ARRASTRE FONDO"/>
    <n v="430433"/>
    <n v="1.179"/>
    <d v="2018-04-29T00:00:00"/>
    <n v="543"/>
    <s v="LONQUIMAY"/>
    <x v="0"/>
    <n v="612"/>
    <x v="1"/>
    <s v="Zona 111"/>
    <s v=""/>
  </r>
  <r>
    <n v="2018"/>
    <n v="5"/>
    <n v="543"/>
    <s v="LONQUIMAY"/>
    <x v="0"/>
    <s v="ARRASTRE FONDO"/>
    <n v="430433"/>
    <n v="7.5910000000000002"/>
    <d v="2018-04-29T00:00:00"/>
    <n v="543"/>
    <s v="LONQUIMAY"/>
    <x v="0"/>
    <n v="612"/>
    <x v="2"/>
    <s v="Zona 112"/>
    <s v=""/>
  </r>
  <r>
    <n v="2018"/>
    <n v="5"/>
    <n v="543"/>
    <s v="LONQUIMAY"/>
    <x v="0"/>
    <s v="ARRASTRE FONDO"/>
    <n v="430507"/>
    <n v="4.2469999999999999"/>
    <d v="2018-05-02T00:00:00"/>
    <n v="543"/>
    <s v="LONQUIMAY"/>
    <x v="0"/>
    <n v="612"/>
    <x v="2"/>
    <s v="Zona 112"/>
    <s v=""/>
  </r>
  <r>
    <n v="2018"/>
    <n v="5"/>
    <n v="543"/>
    <s v="LONQUIMAY"/>
    <x v="0"/>
    <s v="ARRASTRE FONDO"/>
    <n v="431060"/>
    <n v="2.266"/>
    <d v="2018-05-17T00:00:00"/>
    <n v="543"/>
    <s v="LONQUIMAY"/>
    <x v="0"/>
    <n v="612"/>
    <x v="1"/>
    <s v="Zona 111"/>
    <s v=""/>
  </r>
  <r>
    <n v="2018"/>
    <n v="5"/>
    <n v="543"/>
    <s v="LONQUIMAY"/>
    <x v="0"/>
    <s v="ARRASTRE FONDO"/>
    <n v="431060"/>
    <n v="3.6909999999999998"/>
    <d v="2018-05-17T00:00:00"/>
    <n v="543"/>
    <s v="LONQUIMAY"/>
    <x v="0"/>
    <n v="612"/>
    <x v="2"/>
    <s v="Zona 112"/>
    <s v=""/>
  </r>
  <r>
    <n v="2018"/>
    <n v="5"/>
    <n v="543"/>
    <s v="LONQUIMAY"/>
    <x v="0"/>
    <s v="ARRASTRE FONDO"/>
    <n v="431259"/>
    <n v="9.0060000000000002"/>
    <d v="2018-05-21T00:00:00"/>
    <n v="543"/>
    <s v="LONQUIMAY"/>
    <x v="0"/>
    <n v="612"/>
    <x v="2"/>
    <s v="Zona 112"/>
    <s v=""/>
  </r>
  <r>
    <n v="2018"/>
    <n v="5"/>
    <n v="543"/>
    <s v="LONQUIMAY"/>
    <x v="0"/>
    <s v="ARRASTRE FONDO"/>
    <n v="431384"/>
    <n v="8.7810000000000006"/>
    <d v="2018-05-24T00:00:00"/>
    <n v="543"/>
    <s v="LONQUIMAY"/>
    <x v="0"/>
    <n v="612"/>
    <x v="1"/>
    <s v="Zona 111"/>
    <s v=""/>
  </r>
  <r>
    <n v="2018"/>
    <n v="5"/>
    <n v="543"/>
    <s v="LONQUIMAY"/>
    <x v="0"/>
    <s v="ARRASTRE FONDO"/>
    <n v="431492"/>
    <n v="1.8160000000000001"/>
    <d v="2018-05-28T00:00:00"/>
    <n v="543"/>
    <s v="LONQUIMAY"/>
    <x v="0"/>
    <n v="612"/>
    <x v="1"/>
    <s v="Zona 111"/>
    <s v=""/>
  </r>
  <r>
    <n v="2018"/>
    <n v="5"/>
    <n v="543"/>
    <s v="LONQUIMAY"/>
    <x v="0"/>
    <s v="ARRASTRE FONDO"/>
    <n v="431492"/>
    <n v="5"/>
    <d v="2018-05-28T00:00:00"/>
    <n v="543"/>
    <s v="LONQUIMAY"/>
    <x v="0"/>
    <n v="612"/>
    <x v="2"/>
    <s v="Zona 112"/>
    <s v=""/>
  </r>
  <r>
    <n v="2018"/>
    <n v="5"/>
    <n v="543"/>
    <s v="LONQUIMAY"/>
    <x v="0"/>
    <s v="ARRASTRE FONDO"/>
    <n v="432016"/>
    <n v="10.241"/>
    <d v="2018-06-14T00:00:00"/>
    <n v="543"/>
    <s v="LONQUIMAY"/>
    <x v="0"/>
    <n v="612"/>
    <x v="2"/>
    <s v="Zona 112"/>
    <s v=""/>
  </r>
  <r>
    <n v="2018"/>
    <n v="5"/>
    <n v="543"/>
    <s v="LONQUIMAY"/>
    <x v="0"/>
    <s v="ARRASTRE FONDO"/>
    <n v="432065"/>
    <n v="0.189"/>
    <d v="2018-06-17T00:00:00"/>
    <n v="543"/>
    <s v="LONQUIMAY"/>
    <x v="0"/>
    <n v="612"/>
    <x v="2"/>
    <s v="Zona 112"/>
    <s v=""/>
  </r>
  <r>
    <n v="2018"/>
    <n v="5"/>
    <n v="543"/>
    <s v="LONQUIMAY"/>
    <x v="0"/>
    <s v="ARRASTRE FONDO"/>
    <n v="432065"/>
    <n v="7.8120000000000003"/>
    <d v="2018-06-17T00:00:00"/>
    <n v="543"/>
    <s v="LONQUIMAY"/>
    <x v="0"/>
    <n v="612"/>
    <x v="4"/>
    <s v="Zona 113"/>
    <s v=""/>
  </r>
  <r>
    <n v="2018"/>
    <n v="5"/>
    <n v="543"/>
    <s v="LONQUIMAY"/>
    <x v="1"/>
    <s v="ARRASTRE FONDO"/>
    <n v="431305"/>
    <n v="8.8789999999999996"/>
    <d v="2018-05-22T00:00:00"/>
    <n v="543"/>
    <s v="LONQUIMAY"/>
    <x v="0"/>
    <n v="632"/>
    <x v="1"/>
    <s v="Zona 111"/>
    <s v=""/>
  </r>
  <r>
    <n v="2018"/>
    <n v="5"/>
    <n v="745"/>
    <s v="GRINGO"/>
    <x v="0"/>
    <s v="ARRASTRE FONDO"/>
    <n v="427236"/>
    <n v="8.3209999999999997"/>
    <d v="2018-01-14T00:00:00"/>
    <n v="745"/>
    <s v="GRINGO"/>
    <x v="1"/>
    <n v="612"/>
    <x v="1"/>
    <s v="Zona 111"/>
    <s v=""/>
  </r>
  <r>
    <n v="2018"/>
    <n v="5"/>
    <n v="745"/>
    <s v="GRINGO"/>
    <x v="0"/>
    <s v="ARRASTRE FONDO"/>
    <n v="427320"/>
    <n v="3.6269999999999998"/>
    <d v="2018-01-16T00:00:00"/>
    <n v="745"/>
    <s v="GRINGO"/>
    <x v="1"/>
    <n v="612"/>
    <x v="1"/>
    <s v="Zona 111"/>
    <s v=""/>
  </r>
  <r>
    <n v="2018"/>
    <n v="5"/>
    <n v="745"/>
    <s v="GRINGO"/>
    <x v="0"/>
    <s v="ARRASTRE FONDO"/>
    <n v="427320"/>
    <n v="6.79"/>
    <d v="2018-01-16T00:00:00"/>
    <n v="745"/>
    <s v="GRINGO"/>
    <x v="1"/>
    <n v="612"/>
    <x v="0"/>
    <s v="Zona 110"/>
    <s v=""/>
  </r>
  <r>
    <n v="2018"/>
    <n v="5"/>
    <n v="745"/>
    <s v="GRINGO"/>
    <x v="0"/>
    <s v="ARRASTRE FONDO"/>
    <n v="427341"/>
    <n v="7.657"/>
    <d v="2018-01-18T00:00:00"/>
    <n v="745"/>
    <s v="GRINGO"/>
    <x v="1"/>
    <n v="612"/>
    <x v="1"/>
    <s v="Zona 111"/>
    <s v=""/>
  </r>
  <r>
    <n v="2018"/>
    <n v="5"/>
    <n v="745"/>
    <s v="GRINGO"/>
    <x v="0"/>
    <s v="ARRASTRE FONDO"/>
    <n v="427357"/>
    <n v="3.5619999999999998"/>
    <d v="2018-01-21T00:00:00"/>
    <n v="745"/>
    <s v="GRINGO"/>
    <x v="1"/>
    <n v="612"/>
    <x v="1"/>
    <s v="Zona 111"/>
    <s v=""/>
  </r>
  <r>
    <n v="2018"/>
    <n v="5"/>
    <n v="745"/>
    <s v="GRINGO"/>
    <x v="0"/>
    <s v="ARRASTRE FONDO"/>
    <n v="427357"/>
    <n v="7.8620000000000001"/>
    <d v="2018-01-21T00:00:00"/>
    <n v="745"/>
    <s v="GRINGO"/>
    <x v="1"/>
    <n v="612"/>
    <x v="0"/>
    <s v="Zona 110"/>
    <s v=""/>
  </r>
  <r>
    <n v="2018"/>
    <n v="5"/>
    <n v="745"/>
    <s v="GRINGO"/>
    <x v="0"/>
    <s v="ARRASTRE FONDO"/>
    <n v="427379"/>
    <n v="8.8070000000000004"/>
    <d v="2018-01-23T00:00:00"/>
    <n v="745"/>
    <s v="GRINGO"/>
    <x v="1"/>
    <n v="612"/>
    <x v="1"/>
    <s v="Zona 111"/>
    <s v=""/>
  </r>
  <r>
    <n v="2018"/>
    <n v="5"/>
    <n v="745"/>
    <s v="GRINGO"/>
    <x v="0"/>
    <s v="ARRASTRE FONDO"/>
    <n v="427409"/>
    <n v="5.976"/>
    <d v="2018-01-25T00:00:00"/>
    <n v="745"/>
    <s v="GRINGO"/>
    <x v="1"/>
    <n v="612"/>
    <x v="1"/>
    <s v="Zona 111"/>
    <s v=""/>
  </r>
  <r>
    <n v="2018"/>
    <n v="5"/>
    <n v="745"/>
    <s v="GRINGO"/>
    <x v="0"/>
    <s v="ARRASTRE FONDO"/>
    <n v="427437"/>
    <n v="6.5209999999999999"/>
    <d v="2018-01-28T00:00:00"/>
    <n v="745"/>
    <s v="GRINGO"/>
    <x v="1"/>
    <n v="612"/>
    <x v="1"/>
    <s v="Zona 111"/>
    <s v=""/>
  </r>
  <r>
    <n v="2018"/>
    <n v="5"/>
    <n v="745"/>
    <s v="GRINGO"/>
    <x v="0"/>
    <s v="ARRASTRE FONDO"/>
    <n v="427463"/>
    <n v="5.7839999999999998"/>
    <d v="2018-01-30T00:00:00"/>
    <n v="745"/>
    <s v="GRINGO"/>
    <x v="1"/>
    <n v="612"/>
    <x v="1"/>
    <s v="Zona 111"/>
    <s v=""/>
  </r>
  <r>
    <n v="2018"/>
    <n v="5"/>
    <n v="745"/>
    <s v="GRINGO"/>
    <x v="0"/>
    <s v="ARRASTRE FONDO"/>
    <n v="427480"/>
    <n v="1.256"/>
    <d v="2018-02-01T00:00:00"/>
    <n v="745"/>
    <s v="GRINGO"/>
    <x v="1"/>
    <n v="612"/>
    <x v="1"/>
    <s v="Zona 111"/>
    <s v=""/>
  </r>
  <r>
    <n v="2018"/>
    <n v="5"/>
    <n v="745"/>
    <s v="GRINGO"/>
    <x v="0"/>
    <s v="ARRASTRE FONDO"/>
    <n v="427480"/>
    <n v="3.27"/>
    <d v="2018-02-01T00:00:00"/>
    <n v="745"/>
    <s v="GRINGO"/>
    <x v="1"/>
    <n v="612"/>
    <x v="0"/>
    <s v="Zona 110"/>
    <s v=""/>
  </r>
  <r>
    <n v="2018"/>
    <n v="5"/>
    <n v="745"/>
    <s v="GRINGO"/>
    <x v="0"/>
    <s v="ARRASTRE FONDO"/>
    <n v="427503"/>
    <n v="3.23"/>
    <d v="2018-02-04T00:00:00"/>
    <n v="745"/>
    <s v="GRINGO"/>
    <x v="1"/>
    <n v="612"/>
    <x v="1"/>
    <s v="Zona 111"/>
    <s v=""/>
  </r>
  <r>
    <n v="2018"/>
    <n v="5"/>
    <n v="745"/>
    <s v="GRINGO"/>
    <x v="0"/>
    <s v="ARRASTRE FONDO"/>
    <n v="427503"/>
    <n v="5.6120000000000001"/>
    <d v="2018-02-04T00:00:00"/>
    <n v="745"/>
    <s v="GRINGO"/>
    <x v="1"/>
    <n v="612"/>
    <x v="0"/>
    <s v="Zona 110"/>
    <s v=""/>
  </r>
  <r>
    <n v="2018"/>
    <n v="5"/>
    <n v="745"/>
    <s v="GRINGO"/>
    <x v="0"/>
    <s v="ARRASTRE FONDO"/>
    <n v="427533"/>
    <n v="6.7409999999999997"/>
    <d v="2018-02-06T00:00:00"/>
    <n v="745"/>
    <s v="GRINGO"/>
    <x v="1"/>
    <n v="612"/>
    <x v="1"/>
    <s v="Zona 111"/>
    <s v=""/>
  </r>
  <r>
    <n v="2018"/>
    <n v="5"/>
    <n v="745"/>
    <s v="GRINGO"/>
    <x v="0"/>
    <s v="ARRASTRE FONDO"/>
    <n v="427563"/>
    <n v="0.89900000000000002"/>
    <d v="2018-02-08T00:00:00"/>
    <n v="745"/>
    <s v="GRINGO"/>
    <x v="1"/>
    <n v="612"/>
    <x v="1"/>
    <s v="Zona 111"/>
    <s v=""/>
  </r>
  <r>
    <n v="2018"/>
    <n v="5"/>
    <n v="745"/>
    <s v="GRINGO"/>
    <x v="0"/>
    <s v="ARRASTRE FONDO"/>
    <n v="427563"/>
    <n v="3.7650000000000001"/>
    <d v="2018-02-08T00:00:00"/>
    <n v="745"/>
    <s v="GRINGO"/>
    <x v="1"/>
    <n v="612"/>
    <x v="0"/>
    <s v="Zona 110"/>
    <s v=""/>
  </r>
  <r>
    <n v="2018"/>
    <n v="5"/>
    <n v="745"/>
    <s v="GRINGO"/>
    <x v="0"/>
    <s v="ARRASTRE FONDO"/>
    <n v="427616"/>
    <n v="8.4390000000000001"/>
    <d v="2018-02-12T00:00:00"/>
    <n v="745"/>
    <s v="GRINGO"/>
    <x v="1"/>
    <n v="612"/>
    <x v="4"/>
    <s v="Zona 113"/>
    <s v=""/>
  </r>
  <r>
    <n v="2018"/>
    <n v="5"/>
    <n v="745"/>
    <s v="GRINGO"/>
    <x v="0"/>
    <s v="ARRASTRE FONDO"/>
    <n v="428285"/>
    <n v="6.7240000000000002"/>
    <d v="2018-03-09T00:00:00"/>
    <n v="745"/>
    <s v="GRINGO"/>
    <x v="1"/>
    <n v="612"/>
    <x v="1"/>
    <s v="Zona 111"/>
    <s v=""/>
  </r>
  <r>
    <n v="2018"/>
    <n v="5"/>
    <n v="745"/>
    <s v="GRINGO"/>
    <x v="0"/>
    <s v="ARRASTRE FONDO"/>
    <n v="431725"/>
    <n v="3.24"/>
    <d v="2018-06-03T00:00:00"/>
    <n v="745"/>
    <s v="GRINGO"/>
    <x v="1"/>
    <n v="612"/>
    <x v="1"/>
    <s v="Zona 111"/>
    <s v=""/>
  </r>
  <r>
    <n v="2018"/>
    <n v="5"/>
    <n v="745"/>
    <s v="GRINGO"/>
    <x v="0"/>
    <s v="ARRASTRE FONDO"/>
    <n v="431725"/>
    <n v="5.43"/>
    <d v="2018-06-03T00:00:00"/>
    <n v="745"/>
    <s v="GRINGO"/>
    <x v="1"/>
    <n v="612"/>
    <x v="2"/>
    <s v="Zona 112"/>
    <s v=""/>
  </r>
  <r>
    <n v="2018"/>
    <n v="5"/>
    <n v="745"/>
    <s v="GRINGO"/>
    <x v="0"/>
    <s v="ARRASTRE FONDO"/>
    <n v="431804"/>
    <n v="9.8699999999999992"/>
    <d v="2018-06-05T00:00:00"/>
    <n v="745"/>
    <s v="GRINGO"/>
    <x v="1"/>
    <n v="612"/>
    <x v="1"/>
    <s v="Zona 111"/>
    <s v=""/>
  </r>
  <r>
    <n v="2018"/>
    <n v="5"/>
    <n v="745"/>
    <s v="GRINGO"/>
    <x v="0"/>
    <s v="ARRASTRE FONDO"/>
    <n v="431862"/>
    <n v="7.89"/>
    <d v="2018-06-07T00:00:00"/>
    <n v="745"/>
    <s v="GRINGO"/>
    <x v="1"/>
    <n v="612"/>
    <x v="1"/>
    <s v="Zona 111"/>
    <s v=""/>
  </r>
  <r>
    <n v="2018"/>
    <n v="5"/>
    <n v="745"/>
    <s v="GRINGO"/>
    <x v="0"/>
    <s v="ARRASTRE FONDO"/>
    <n v="431930"/>
    <n v="8.7550000000000008"/>
    <d v="2018-06-10T00:00:00"/>
    <n v="745"/>
    <s v="GRINGO"/>
    <x v="1"/>
    <n v="612"/>
    <x v="1"/>
    <s v="Zona 111"/>
    <s v=""/>
  </r>
  <r>
    <n v="2018"/>
    <n v="5"/>
    <n v="745"/>
    <s v="GRINGO"/>
    <x v="0"/>
    <s v="ARRASTRE FONDO"/>
    <n v="431981"/>
    <n v="1.3480000000000001"/>
    <d v="2018-06-12T00:00:00"/>
    <n v="745"/>
    <s v="GRINGO"/>
    <x v="1"/>
    <n v="612"/>
    <x v="1"/>
    <s v="Zona 111"/>
    <s v=""/>
  </r>
  <r>
    <n v="2018"/>
    <n v="5"/>
    <n v="745"/>
    <s v="GRINGO"/>
    <x v="0"/>
    <s v="ARRASTRE FONDO"/>
    <n v="431981"/>
    <n v="5.2510000000000003"/>
    <d v="2018-06-12T00:00:00"/>
    <n v="745"/>
    <s v="GRINGO"/>
    <x v="1"/>
    <n v="612"/>
    <x v="2"/>
    <s v="Zona 112"/>
    <s v=""/>
  </r>
  <r>
    <n v="2018"/>
    <n v="5"/>
    <n v="745"/>
    <s v="GRINGO"/>
    <x v="0"/>
    <s v="ARRASTRE FONDO"/>
    <n v="432041"/>
    <n v="6.5410000000000004"/>
    <d v="2018-06-15T00:00:00"/>
    <n v="745"/>
    <s v="GRINGO"/>
    <x v="1"/>
    <n v="612"/>
    <x v="1"/>
    <s v="Zona 111"/>
    <s v=""/>
  </r>
  <r>
    <n v="2018"/>
    <n v="5"/>
    <n v="745"/>
    <s v="GRINGO"/>
    <x v="0"/>
    <s v="ARRASTRE FONDO"/>
    <n v="432091"/>
    <n v="7.8010000000000002"/>
    <d v="2018-06-18T00:00:00"/>
    <n v="745"/>
    <s v="GRINGO"/>
    <x v="1"/>
    <n v="612"/>
    <x v="1"/>
    <s v="Zona 111"/>
    <s v=""/>
  </r>
  <r>
    <n v="2018"/>
    <n v="5"/>
    <n v="745"/>
    <s v="GRINGO"/>
    <x v="0"/>
    <s v="ARRASTRE FONDO"/>
    <n v="432127"/>
    <n v="9.0410000000000004"/>
    <d v="2018-06-20T00:00:00"/>
    <n v="745"/>
    <s v="GRINGO"/>
    <x v="1"/>
    <n v="612"/>
    <x v="1"/>
    <s v="Zona 111"/>
    <s v=""/>
  </r>
  <r>
    <n v="2018"/>
    <n v="5"/>
    <n v="745"/>
    <s v="GRINGO"/>
    <x v="1"/>
    <s v="ARRASTRE FONDO"/>
    <n v="428371"/>
    <n v="1.591"/>
    <d v="2018-03-11T00:00:00"/>
    <n v="745"/>
    <s v="GRINGO"/>
    <x v="1"/>
    <n v="632"/>
    <x v="1"/>
    <s v="Zona 111"/>
    <s v=""/>
  </r>
  <r>
    <n v="2018"/>
    <n v="5"/>
    <n v="745"/>
    <s v="GRINGO"/>
    <x v="1"/>
    <s v="ARRASTRE FONDO"/>
    <n v="428371"/>
    <n v="6.52"/>
    <d v="2018-03-11T00:00:00"/>
    <n v="745"/>
    <s v="GRINGO"/>
    <x v="1"/>
    <n v="632"/>
    <x v="0"/>
    <s v="Zona 110"/>
    <s v=""/>
  </r>
  <r>
    <n v="2018"/>
    <n v="5"/>
    <n v="745"/>
    <s v="GRINGO"/>
    <x v="1"/>
    <s v="ARRASTRE FONDO"/>
    <n v="429899"/>
    <n v="0.71399999999999997"/>
    <d v="2018-04-18T00:00:00"/>
    <n v="745"/>
    <s v="GRINGO"/>
    <x v="1"/>
    <n v="632"/>
    <x v="1"/>
    <s v="Zona 111"/>
    <s v=""/>
  </r>
  <r>
    <n v="2018"/>
    <n v="5"/>
    <n v="745"/>
    <s v="GRINGO"/>
    <x v="1"/>
    <s v="ARRASTRE FONDO"/>
    <n v="429899"/>
    <n v="6.5720000000000001"/>
    <d v="2018-04-18T00:00:00"/>
    <n v="745"/>
    <s v="GRINGO"/>
    <x v="1"/>
    <n v="632"/>
    <x v="0"/>
    <s v="Zona 110"/>
    <s v=""/>
  </r>
  <r>
    <n v="2018"/>
    <n v="5"/>
    <n v="745"/>
    <s v="GRINGO"/>
    <x v="1"/>
    <s v="ARRASTRE FONDO"/>
    <n v="431655"/>
    <n v="4.7809999999999997"/>
    <d v="2018-05-31T00:00:00"/>
    <n v="745"/>
    <s v="GRINGO"/>
    <x v="1"/>
    <n v="632"/>
    <x v="1"/>
    <s v="Zona 111"/>
    <s v=""/>
  </r>
  <r>
    <n v="2018"/>
    <n v="5"/>
    <n v="745"/>
    <s v="GRINGO"/>
    <x v="2"/>
    <s v="ARRASTRE FONDO"/>
    <n v="431655"/>
    <n v="2.2400000000000002"/>
    <d v="2018-05-31T00:00:00"/>
    <n v="745"/>
    <s v="GRINGO"/>
    <x v="1"/>
    <n v="636"/>
    <x v="1"/>
    <s v="Zona 111"/>
    <s v=""/>
  </r>
  <r>
    <n v="2018"/>
    <n v="5"/>
    <n v="865"/>
    <s v="NISSHIN MARU 3"/>
    <x v="0"/>
    <s v="ARRASTRE FONDO"/>
    <n v="427147"/>
    <n v="2.5129999999999999"/>
    <d v="2018-01-11T00:00:00"/>
    <n v="865"/>
    <s v="NISSHIN MARU 3"/>
    <x v="2"/>
    <n v="612"/>
    <x v="4"/>
    <s v="Zona 113"/>
    <s v=""/>
  </r>
  <r>
    <n v="2018"/>
    <n v="5"/>
    <n v="865"/>
    <s v="NISSHIN MARU 3"/>
    <x v="0"/>
    <s v="ARRASTRE FONDO"/>
    <n v="427147"/>
    <n v="2.903"/>
    <d v="2018-01-11T00:00:00"/>
    <n v="865"/>
    <s v="NISSHIN MARU 3"/>
    <x v="2"/>
    <n v="612"/>
    <x v="2"/>
    <s v="Zona 112"/>
    <s v=""/>
  </r>
  <r>
    <n v="2018"/>
    <n v="5"/>
    <n v="865"/>
    <s v="NISSHIN MARU 3"/>
    <x v="0"/>
    <s v="ARRASTRE FONDO"/>
    <n v="427147"/>
    <n v="3.448"/>
    <d v="2018-01-11T00:00:00"/>
    <n v="865"/>
    <s v="NISSHIN MARU 3"/>
    <x v="2"/>
    <n v="612"/>
    <x v="5"/>
    <s v="Zona 114"/>
    <s v=""/>
  </r>
  <r>
    <n v="2018"/>
    <n v="5"/>
    <n v="865"/>
    <s v="NISSHIN MARU 3"/>
    <x v="0"/>
    <s v="ARRASTRE FONDO"/>
    <n v="427873"/>
    <n v="2.2120000000000002"/>
    <d v="2018-03-01T00:00:00"/>
    <n v="865"/>
    <s v="NISSHIN MARU 3"/>
    <x v="2"/>
    <n v="612"/>
    <x v="1"/>
    <s v="Zona 111"/>
    <s v=""/>
  </r>
  <r>
    <n v="2018"/>
    <n v="5"/>
    <n v="865"/>
    <s v="NISSHIN MARU 3"/>
    <x v="0"/>
    <s v="ARRASTRE FONDO"/>
    <n v="427873"/>
    <n v="5.7530000000000001"/>
    <d v="2018-03-01T00:00:00"/>
    <n v="865"/>
    <s v="NISSHIN MARU 3"/>
    <x v="2"/>
    <n v="612"/>
    <x v="2"/>
    <s v="Zona 112"/>
    <s v=""/>
  </r>
  <r>
    <n v="2018"/>
    <n v="5"/>
    <n v="865"/>
    <s v="NISSHIN MARU 3"/>
    <x v="0"/>
    <s v="ARRASTRE FONDO"/>
    <n v="428014"/>
    <n v="0.59199999999999997"/>
    <d v="2018-03-04T00:00:00"/>
    <n v="865"/>
    <s v="NISSHIN MARU 3"/>
    <x v="2"/>
    <n v="612"/>
    <x v="1"/>
    <s v="Zona 111"/>
    <s v=""/>
  </r>
  <r>
    <n v="2018"/>
    <n v="5"/>
    <n v="865"/>
    <s v="NISSHIN MARU 3"/>
    <x v="0"/>
    <s v="ARRASTRE FONDO"/>
    <n v="428014"/>
    <n v="7.4349999999999996"/>
    <d v="2018-03-04T00:00:00"/>
    <n v="865"/>
    <s v="NISSHIN MARU 3"/>
    <x v="2"/>
    <n v="612"/>
    <x v="2"/>
    <s v="Zona 112"/>
    <s v=""/>
  </r>
  <r>
    <n v="2018"/>
    <n v="5"/>
    <n v="865"/>
    <s v="NISSHIN MARU 3"/>
    <x v="0"/>
    <s v="ARRASTRE FONDO"/>
    <n v="428183"/>
    <n v="11.18"/>
    <d v="2018-03-07T00:00:00"/>
    <n v="865"/>
    <s v="NISSHIN MARU 3"/>
    <x v="2"/>
    <n v="612"/>
    <x v="2"/>
    <s v="Zona 112"/>
    <s v=""/>
  </r>
  <r>
    <n v="2018"/>
    <n v="5"/>
    <n v="865"/>
    <s v="NISSHIN MARU 3"/>
    <x v="0"/>
    <s v="ARRASTRE FONDO"/>
    <n v="428292"/>
    <n v="5.1360000000000001"/>
    <d v="2018-03-09T00:00:00"/>
    <n v="865"/>
    <s v="NISSHIN MARU 3"/>
    <x v="2"/>
    <n v="612"/>
    <x v="1"/>
    <s v="Zona 111"/>
    <s v=""/>
  </r>
  <r>
    <n v="2018"/>
    <n v="5"/>
    <n v="865"/>
    <s v="NISSHIN MARU 3"/>
    <x v="0"/>
    <s v="ARRASTRE FONDO"/>
    <n v="428396"/>
    <n v="0.74399999999999999"/>
    <d v="2018-03-12T00:00:00"/>
    <n v="865"/>
    <s v="NISSHIN MARU 3"/>
    <x v="2"/>
    <n v="612"/>
    <x v="1"/>
    <s v="Zona 111"/>
    <s v=""/>
  </r>
  <r>
    <n v="2018"/>
    <n v="5"/>
    <n v="865"/>
    <s v="NISSHIN MARU 3"/>
    <x v="0"/>
    <s v="ARRASTRE FONDO"/>
    <n v="428396"/>
    <n v="3.125"/>
    <d v="2018-03-12T00:00:00"/>
    <n v="865"/>
    <s v="NISSHIN MARU 3"/>
    <x v="2"/>
    <n v="612"/>
    <x v="2"/>
    <s v="Zona 112"/>
    <s v=""/>
  </r>
  <r>
    <n v="2018"/>
    <n v="5"/>
    <n v="865"/>
    <s v="NISSHIN MARU 3"/>
    <x v="0"/>
    <s v="ARRASTRE FONDO"/>
    <n v="428542"/>
    <n v="3.4319999999999999"/>
    <d v="2018-03-15T00:00:00"/>
    <n v="865"/>
    <s v="NISSHIN MARU 3"/>
    <x v="2"/>
    <n v="612"/>
    <x v="2"/>
    <s v="Zona 112"/>
    <s v=""/>
  </r>
  <r>
    <n v="2018"/>
    <n v="5"/>
    <n v="865"/>
    <s v="NISSHIN MARU 3"/>
    <x v="0"/>
    <s v="ARRASTRE FONDO"/>
    <n v="428542"/>
    <n v="4.141"/>
    <d v="2018-03-15T00:00:00"/>
    <n v="865"/>
    <s v="NISSHIN MARU 3"/>
    <x v="2"/>
    <n v="612"/>
    <x v="1"/>
    <s v="Zona 111"/>
    <s v=""/>
  </r>
  <r>
    <n v="2018"/>
    <n v="5"/>
    <n v="865"/>
    <s v="NISSHIN MARU 3"/>
    <x v="0"/>
    <s v="ARRASTRE FONDO"/>
    <n v="430423"/>
    <n v="5.5149999999999997"/>
    <d v="2018-04-29T00:00:00"/>
    <n v="865"/>
    <s v="NISSHIN MARU 3"/>
    <x v="2"/>
    <n v="612"/>
    <x v="1"/>
    <s v="Zona 111"/>
    <s v=""/>
  </r>
  <r>
    <n v="2018"/>
    <n v="5"/>
    <n v="865"/>
    <s v="NISSHIN MARU 3"/>
    <x v="0"/>
    <s v="ARRASTRE FONDO"/>
    <n v="430521"/>
    <n v="1.8959999999999999"/>
    <d v="2018-05-03T00:00:00"/>
    <n v="865"/>
    <s v="NISSHIN MARU 3"/>
    <x v="2"/>
    <n v="612"/>
    <x v="0"/>
    <s v="Zona 110"/>
    <s v=""/>
  </r>
  <r>
    <n v="2018"/>
    <n v="5"/>
    <n v="865"/>
    <s v="NISSHIN MARU 3"/>
    <x v="0"/>
    <s v="ARRASTRE FONDO"/>
    <n v="430590"/>
    <n v="0.94699999999999995"/>
    <d v="2018-05-06T00:00:00"/>
    <n v="865"/>
    <s v="NISSHIN MARU 3"/>
    <x v="2"/>
    <n v="612"/>
    <x v="0"/>
    <s v="Zona 110"/>
    <s v=""/>
  </r>
  <r>
    <n v="2018"/>
    <n v="5"/>
    <n v="865"/>
    <s v="NISSHIN MARU 3"/>
    <x v="0"/>
    <s v="ARRASTRE FONDO"/>
    <n v="430986"/>
    <n v="1.1279999999999999"/>
    <d v="2018-05-15T00:00:00"/>
    <n v="865"/>
    <s v="NISSHIN MARU 3"/>
    <x v="2"/>
    <n v="612"/>
    <x v="0"/>
    <s v="Zona 110"/>
    <s v=""/>
  </r>
  <r>
    <n v="2018"/>
    <n v="5"/>
    <n v="865"/>
    <s v="NISSHIN MARU 3"/>
    <x v="0"/>
    <s v="ARRASTRE FONDO"/>
    <n v="431107"/>
    <n v="1.1559999999999999"/>
    <d v="2018-05-17T00:00:00"/>
    <n v="865"/>
    <s v="NISSHIN MARU 3"/>
    <x v="2"/>
    <n v="612"/>
    <x v="0"/>
    <s v="Zona 110"/>
    <s v=""/>
  </r>
  <r>
    <n v="2018"/>
    <n v="5"/>
    <n v="865"/>
    <s v="NISSHIN MARU 3"/>
    <x v="0"/>
    <s v="ARRASTRE FONDO"/>
    <n v="431264"/>
    <n v="0.53700000000000003"/>
    <d v="2018-05-21T00:00:00"/>
    <n v="865"/>
    <s v="NISSHIN MARU 3"/>
    <x v="2"/>
    <n v="612"/>
    <x v="0"/>
    <s v="Zona 110"/>
    <s v=""/>
  </r>
  <r>
    <n v="2018"/>
    <n v="5"/>
    <n v="865"/>
    <s v="NISSHIN MARU 3"/>
    <x v="0"/>
    <s v="ARRASTRE FONDO"/>
    <n v="431411"/>
    <n v="0.20399999999999999"/>
    <d v="2018-05-25T00:00:00"/>
    <n v="865"/>
    <s v="NISSHIN MARU 3"/>
    <x v="2"/>
    <n v="612"/>
    <x v="0"/>
    <s v="Zona 110"/>
    <s v=""/>
  </r>
  <r>
    <n v="2018"/>
    <n v="5"/>
    <n v="865"/>
    <s v="NISSHIN MARU 3"/>
    <x v="0"/>
    <s v="ARRASTRE FONDO"/>
    <n v="431838"/>
    <n v="0.82499999999999996"/>
    <d v="2018-06-06T00:00:00"/>
    <n v="865"/>
    <s v="NISSHIN MARU 3"/>
    <x v="2"/>
    <n v="612"/>
    <x v="1"/>
    <s v="Zona 111"/>
    <s v=""/>
  </r>
  <r>
    <n v="2018"/>
    <n v="5"/>
    <n v="865"/>
    <s v="NISSHIN MARU 3"/>
    <x v="1"/>
    <s v="ARRASTRE FONDO"/>
    <n v="429039"/>
    <n v="12.108000000000001"/>
    <d v="2018-03-26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29127"/>
    <n v="13.154"/>
    <d v="2018-03-28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29181"/>
    <n v="7.23"/>
    <d v="2018-04-01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29198"/>
    <n v="6.8810000000000002"/>
    <d v="2018-04-02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29231"/>
    <n v="6.8"/>
    <d v="2018-04-03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29274"/>
    <n v="6.3250000000000002"/>
    <d v="2018-04-04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29326"/>
    <n v="6.2830000000000004"/>
    <d v="2018-04-05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29379"/>
    <n v="5.7240000000000002"/>
    <d v="2018-04-06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29489"/>
    <n v="3.4889999999999999"/>
    <d v="2018-04-09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29489"/>
    <n v="5.7350000000000003"/>
    <d v="2018-04-09T00:00:00"/>
    <n v="865"/>
    <s v="NISSHIN MARU 3"/>
    <x v="2"/>
    <n v="632"/>
    <x v="0"/>
    <s v="Zona 110"/>
    <s v=""/>
  </r>
  <r>
    <n v="2018"/>
    <n v="5"/>
    <n v="865"/>
    <s v="NISSHIN MARU 3"/>
    <x v="1"/>
    <s v="ARRASTRE FONDO"/>
    <n v="429566"/>
    <n v="5.7309999999999999"/>
    <d v="2018-04-11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29566"/>
    <n v="8.1509999999999998"/>
    <d v="2018-04-11T00:00:00"/>
    <n v="865"/>
    <s v="NISSHIN MARU 3"/>
    <x v="2"/>
    <n v="632"/>
    <x v="0"/>
    <s v="Zona 110"/>
    <s v=""/>
  </r>
  <r>
    <n v="2018"/>
    <n v="5"/>
    <n v="865"/>
    <s v="NISSHIN MARU 3"/>
    <x v="1"/>
    <s v="ARRASTRE FONDO"/>
    <n v="429778"/>
    <n v="4.2110000000000003"/>
    <d v="2018-04-15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29778"/>
    <n v="4.8739999999999997"/>
    <d v="2018-04-15T00:00:00"/>
    <n v="865"/>
    <s v="NISSHIN MARU 3"/>
    <x v="2"/>
    <n v="632"/>
    <x v="0"/>
    <s v="Zona 110"/>
    <s v=""/>
  </r>
  <r>
    <n v="2018"/>
    <n v="5"/>
    <n v="865"/>
    <s v="NISSHIN MARU 3"/>
    <x v="1"/>
    <s v="ARRASTRE FONDO"/>
    <n v="429877"/>
    <n v="3.0350000000000001"/>
    <d v="2018-04-17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29877"/>
    <n v="4.7869999999999999"/>
    <d v="2018-04-17T00:00:00"/>
    <n v="865"/>
    <s v="NISSHIN MARU 3"/>
    <x v="2"/>
    <n v="632"/>
    <x v="0"/>
    <s v="Zona 110"/>
    <s v=""/>
  </r>
  <r>
    <n v="2018"/>
    <n v="5"/>
    <n v="865"/>
    <s v="NISSHIN MARU 3"/>
    <x v="1"/>
    <s v="ARRASTRE FONDO"/>
    <n v="429974"/>
    <n v="4.9870000000000001"/>
    <d v="2018-04-19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29974"/>
    <n v="6.2919999999999998"/>
    <d v="2018-04-19T00:00:00"/>
    <n v="865"/>
    <s v="NISSHIN MARU 3"/>
    <x v="2"/>
    <n v="632"/>
    <x v="0"/>
    <s v="Zona 110"/>
    <s v=""/>
  </r>
  <r>
    <n v="2018"/>
    <n v="5"/>
    <n v="865"/>
    <s v="NISSHIN MARU 3"/>
    <x v="1"/>
    <s v="ARRASTRE FONDO"/>
    <n v="430104"/>
    <n v="4.133"/>
    <d v="2018-04-22T00:00:00"/>
    <n v="865"/>
    <s v="NISSHIN MARU 3"/>
    <x v="2"/>
    <n v="632"/>
    <x v="0"/>
    <s v="Zona 110"/>
    <s v=""/>
  </r>
  <r>
    <n v="2018"/>
    <n v="5"/>
    <n v="865"/>
    <s v="NISSHIN MARU 3"/>
    <x v="1"/>
    <s v="ARRASTRE FONDO"/>
    <n v="430104"/>
    <n v="4.55"/>
    <d v="2018-04-22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30217"/>
    <n v="4.0060000000000002"/>
    <d v="2018-04-24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30217"/>
    <n v="7.1379999999999999"/>
    <d v="2018-04-24T00:00:00"/>
    <n v="865"/>
    <s v="NISSHIN MARU 3"/>
    <x v="2"/>
    <n v="632"/>
    <x v="0"/>
    <s v="Zona 110"/>
    <s v=""/>
  </r>
  <r>
    <n v="2018"/>
    <n v="5"/>
    <n v="865"/>
    <s v="NISSHIN MARU 3"/>
    <x v="1"/>
    <s v="ARRASTRE FONDO"/>
    <n v="430321"/>
    <n v="0.55600000000000005"/>
    <d v="2018-04-26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30321"/>
    <n v="9.2530000000000001"/>
    <d v="2018-04-26T00:00:00"/>
    <n v="865"/>
    <s v="NISSHIN MARU 3"/>
    <x v="2"/>
    <n v="632"/>
    <x v="0"/>
    <s v="Zona 110"/>
    <s v=""/>
  </r>
  <r>
    <n v="2018"/>
    <n v="5"/>
    <n v="865"/>
    <s v="NISSHIN MARU 3"/>
    <x v="1"/>
    <s v="ARRASTRE FONDO"/>
    <n v="430363"/>
    <n v="8.5120000000000005"/>
    <d v="2018-04-27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30521"/>
    <n v="7.6660000000000004"/>
    <d v="2018-05-03T00:00:00"/>
    <n v="865"/>
    <s v="NISSHIN MARU 3"/>
    <x v="2"/>
    <n v="632"/>
    <x v="0"/>
    <s v="Zona 110"/>
    <s v=""/>
  </r>
  <r>
    <n v="2018"/>
    <n v="5"/>
    <n v="865"/>
    <s v="NISSHIN MARU 3"/>
    <x v="1"/>
    <s v="ARRASTRE FONDO"/>
    <n v="430590"/>
    <n v="13.38"/>
    <d v="2018-05-06T00:00:00"/>
    <n v="865"/>
    <s v="NISSHIN MARU 3"/>
    <x v="2"/>
    <n v="632"/>
    <x v="0"/>
    <s v="Zona 110"/>
    <s v=""/>
  </r>
  <r>
    <n v="2018"/>
    <n v="5"/>
    <n v="865"/>
    <s v="NISSHIN MARU 3"/>
    <x v="1"/>
    <s v="ARRASTRE FONDO"/>
    <n v="430666"/>
    <n v="13.852"/>
    <d v="2018-05-08T00:00:00"/>
    <n v="865"/>
    <s v="NISSHIN MARU 3"/>
    <x v="2"/>
    <n v="632"/>
    <x v="0"/>
    <s v="Zona 110"/>
    <s v=""/>
  </r>
  <r>
    <n v="2018"/>
    <n v="5"/>
    <n v="865"/>
    <s v="NISSHIN MARU 3"/>
    <x v="1"/>
    <s v="ARRASTRE FONDO"/>
    <n v="430790"/>
    <n v="13.727"/>
    <d v="2018-05-10T00:00:00"/>
    <n v="865"/>
    <s v="NISSHIN MARU 3"/>
    <x v="2"/>
    <n v="632"/>
    <x v="0"/>
    <s v="Zona 110"/>
    <s v=""/>
  </r>
  <r>
    <n v="2018"/>
    <n v="5"/>
    <n v="865"/>
    <s v="NISSHIN MARU 3"/>
    <x v="1"/>
    <s v="ARRASTRE FONDO"/>
    <n v="430901"/>
    <n v="8.6750000000000007"/>
    <d v="2018-05-13T00:00:00"/>
    <n v="865"/>
    <s v="NISSHIN MARU 3"/>
    <x v="2"/>
    <n v="632"/>
    <x v="0"/>
    <s v="Zona 110"/>
    <s v=""/>
  </r>
  <r>
    <n v="2018"/>
    <n v="5"/>
    <n v="865"/>
    <s v="NISSHIN MARU 3"/>
    <x v="1"/>
    <s v="ARRASTRE FONDO"/>
    <n v="430986"/>
    <n v="8.1739999999999995"/>
    <d v="2018-05-15T00:00:00"/>
    <n v="865"/>
    <s v="NISSHIN MARU 3"/>
    <x v="2"/>
    <n v="632"/>
    <x v="0"/>
    <s v="Zona 110"/>
    <s v=""/>
  </r>
  <r>
    <n v="2018"/>
    <n v="5"/>
    <n v="865"/>
    <s v="NISSHIN MARU 3"/>
    <x v="1"/>
    <s v="ARRASTRE FONDO"/>
    <n v="431107"/>
    <n v="12.132999999999999"/>
    <d v="2018-05-17T00:00:00"/>
    <n v="865"/>
    <s v="NISSHIN MARU 3"/>
    <x v="2"/>
    <n v="632"/>
    <x v="0"/>
    <s v="Zona 110"/>
    <s v=""/>
  </r>
  <r>
    <n v="2018"/>
    <n v="5"/>
    <n v="865"/>
    <s v="NISSHIN MARU 3"/>
    <x v="1"/>
    <s v="ARRASTRE FONDO"/>
    <n v="431264"/>
    <n v="7.7670000000000003"/>
    <d v="2018-05-21T00:00:00"/>
    <n v="865"/>
    <s v="NISSHIN MARU 3"/>
    <x v="2"/>
    <n v="632"/>
    <x v="0"/>
    <s v="Zona 110"/>
    <s v=""/>
  </r>
  <r>
    <n v="2018"/>
    <n v="5"/>
    <n v="865"/>
    <s v="NISSHIN MARU 3"/>
    <x v="1"/>
    <s v="ARRASTRE FONDO"/>
    <n v="431337"/>
    <n v="8.1270000000000007"/>
    <d v="2018-05-23T00:00:00"/>
    <n v="865"/>
    <s v="NISSHIN MARU 3"/>
    <x v="2"/>
    <n v="632"/>
    <x v="0"/>
    <s v="Zona 110"/>
    <s v=""/>
  </r>
  <r>
    <n v="2018"/>
    <n v="5"/>
    <n v="865"/>
    <s v="NISSHIN MARU 3"/>
    <x v="1"/>
    <s v="ARRASTRE FONDO"/>
    <n v="431411"/>
    <n v="8.9600000000000009"/>
    <d v="2018-05-25T00:00:00"/>
    <n v="865"/>
    <s v="NISSHIN MARU 3"/>
    <x v="2"/>
    <n v="632"/>
    <x v="0"/>
    <s v="Zona 110"/>
    <s v=""/>
  </r>
  <r>
    <n v="2018"/>
    <n v="5"/>
    <n v="865"/>
    <s v="NISSHIN MARU 3"/>
    <x v="1"/>
    <s v="ARRASTRE FONDO"/>
    <n v="431619"/>
    <n v="8.2000000000000003E-2"/>
    <d v="2018-05-30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31766"/>
    <n v="2.8170000000000002"/>
    <d v="2018-06-04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31886"/>
    <n v="0.68400000000000005"/>
    <d v="2018-06-08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32003"/>
    <n v="10.638999999999999"/>
    <d v="2018-06-13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32026"/>
    <n v="6.7229999999999999"/>
    <d v="2018-06-14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32045"/>
    <n v="10.43"/>
    <d v="2018-06-15T00:00:00"/>
    <n v="865"/>
    <s v="NISSHIN MARU 3"/>
    <x v="2"/>
    <n v="632"/>
    <x v="1"/>
    <s v="Zona 111"/>
    <s v=""/>
  </r>
  <r>
    <n v="2018"/>
    <n v="5"/>
    <n v="865"/>
    <s v="NISSHIN MARU 3"/>
    <x v="1"/>
    <s v="ARRASTRE FONDO"/>
    <n v="432066"/>
    <n v="6.5659999999999998"/>
    <d v="2018-06-17T00:00:00"/>
    <n v="865"/>
    <s v="NISSHIN MARU 3"/>
    <x v="2"/>
    <n v="632"/>
    <x v="0"/>
    <s v="Zona 110"/>
    <s v=""/>
  </r>
  <r>
    <n v="2018"/>
    <n v="5"/>
    <n v="865"/>
    <s v="NISSHIN MARU 3"/>
    <x v="1"/>
    <s v="ARRASTRE FONDO"/>
    <n v="432114"/>
    <n v="5.5449999999999999"/>
    <d v="2018-06-19T00:00:00"/>
    <n v="865"/>
    <s v="NISSHIN MARU 3"/>
    <x v="2"/>
    <n v="632"/>
    <x v="0"/>
    <s v="Zona 110"/>
    <s v=""/>
  </r>
  <r>
    <n v="2018"/>
    <n v="5"/>
    <n v="865"/>
    <s v="NISSHIN MARU 3"/>
    <x v="2"/>
    <s v="ARRASTRE FONDO"/>
    <n v="428706"/>
    <n v="12.606"/>
    <d v="2018-03-19T00:00:00"/>
    <n v="865"/>
    <s v="NISSHIN MARU 3"/>
    <x v="2"/>
    <n v="636"/>
    <x v="1"/>
    <s v="Zona 111"/>
    <s v=""/>
  </r>
  <r>
    <n v="2018"/>
    <n v="5"/>
    <n v="865"/>
    <s v="NISSHIN MARU 3"/>
    <x v="2"/>
    <s v="ARRASTRE FONDO"/>
    <n v="428805"/>
    <n v="11.787000000000001"/>
    <d v="2018-03-21T00:00:00"/>
    <n v="865"/>
    <s v="NISSHIN MARU 3"/>
    <x v="2"/>
    <n v="636"/>
    <x v="1"/>
    <s v="Zona 111"/>
    <s v=""/>
  </r>
  <r>
    <n v="2018"/>
    <n v="5"/>
    <n v="865"/>
    <s v="NISSHIN MARU 3"/>
    <x v="2"/>
    <s v="ARRASTRE FONDO"/>
    <n v="428907"/>
    <n v="12.02"/>
    <d v="2018-03-23T00:00:00"/>
    <n v="865"/>
    <s v="NISSHIN MARU 3"/>
    <x v="2"/>
    <n v="636"/>
    <x v="1"/>
    <s v="Zona 111"/>
    <s v=""/>
  </r>
  <r>
    <n v="2018"/>
    <n v="5"/>
    <n v="865"/>
    <s v="NISSHIN MARU 3"/>
    <x v="2"/>
    <s v="ARRASTRE FONDO"/>
    <n v="429489"/>
    <n v="2.9350000000000001"/>
    <d v="2018-04-09T00:00:00"/>
    <n v="865"/>
    <s v="NISSHIN MARU 3"/>
    <x v="2"/>
    <n v="636"/>
    <x v="0"/>
    <s v="Zona 110"/>
    <s v=""/>
  </r>
  <r>
    <n v="2018"/>
    <n v="5"/>
    <n v="865"/>
    <s v="NISSHIN MARU 3"/>
    <x v="2"/>
    <s v="ARRASTRE FONDO"/>
    <n v="429566"/>
    <n v="0.29399999999999998"/>
    <d v="2018-04-11T00:00:00"/>
    <n v="865"/>
    <s v="NISSHIN MARU 3"/>
    <x v="2"/>
    <n v="636"/>
    <x v="0"/>
    <s v="Zona 110"/>
    <s v=""/>
  </r>
  <r>
    <n v="2018"/>
    <n v="5"/>
    <n v="865"/>
    <s v="NISSHIN MARU 3"/>
    <x v="2"/>
    <s v="ARRASTRE FONDO"/>
    <n v="429778"/>
    <n v="4.5999999999999996"/>
    <d v="2018-04-15T00:00:00"/>
    <n v="865"/>
    <s v="NISSHIN MARU 3"/>
    <x v="2"/>
    <n v="636"/>
    <x v="0"/>
    <s v="Zona 110"/>
    <s v=""/>
  </r>
  <r>
    <n v="2018"/>
    <n v="5"/>
    <n v="865"/>
    <s v="NISSHIN MARU 3"/>
    <x v="2"/>
    <s v="ARRASTRE FONDO"/>
    <n v="429877"/>
    <n v="3.2"/>
    <d v="2018-04-17T00:00:00"/>
    <n v="865"/>
    <s v="NISSHIN MARU 3"/>
    <x v="2"/>
    <n v="636"/>
    <x v="0"/>
    <s v="Zona 110"/>
    <s v=""/>
  </r>
  <r>
    <n v="2018"/>
    <n v="5"/>
    <n v="865"/>
    <s v="NISSHIN MARU 3"/>
    <x v="2"/>
    <s v="ARRASTRE FONDO"/>
    <n v="430321"/>
    <n v="4.1980000000000004"/>
    <d v="2018-04-26T00:00:00"/>
    <n v="865"/>
    <s v="NISSHIN MARU 3"/>
    <x v="2"/>
    <n v="636"/>
    <x v="1"/>
    <s v="Zona 111"/>
    <s v=""/>
  </r>
  <r>
    <n v="2018"/>
    <n v="5"/>
    <n v="865"/>
    <s v="NISSHIN MARU 3"/>
    <x v="2"/>
    <s v="ARRASTRE FONDO"/>
    <n v="431528"/>
    <n v="14.510999999999999"/>
    <d v="2018-05-28T00:00:00"/>
    <n v="865"/>
    <s v="NISSHIN MARU 3"/>
    <x v="2"/>
    <n v="636"/>
    <x v="1"/>
    <s v="Zona 111"/>
    <s v=""/>
  </r>
  <r>
    <n v="2018"/>
    <n v="5"/>
    <n v="865"/>
    <s v="NISSHIN MARU 3"/>
    <x v="2"/>
    <s v="ARRASTRE FONDO"/>
    <n v="431619"/>
    <n v="13.256"/>
    <d v="2018-05-30T00:00:00"/>
    <n v="865"/>
    <s v="NISSHIN MARU 3"/>
    <x v="2"/>
    <n v="636"/>
    <x v="1"/>
    <s v="Zona 111"/>
    <s v=""/>
  </r>
  <r>
    <n v="2018"/>
    <n v="5"/>
    <n v="865"/>
    <s v="NISSHIN MARU 3"/>
    <x v="2"/>
    <s v="ARRASTRE FONDO"/>
    <n v="431678"/>
    <n v="12.711"/>
    <d v="2018-06-01T00:00:00"/>
    <n v="865"/>
    <s v="NISSHIN MARU 3"/>
    <x v="2"/>
    <n v="636"/>
    <x v="1"/>
    <s v="Zona 111"/>
    <s v=""/>
  </r>
  <r>
    <n v="2018"/>
    <n v="5"/>
    <n v="865"/>
    <s v="NISSHIN MARU 3"/>
    <x v="2"/>
    <s v="ARRASTRE FONDO"/>
    <n v="431766"/>
    <n v="10.026999999999999"/>
    <d v="2018-06-04T00:00:00"/>
    <n v="865"/>
    <s v="NISSHIN MARU 3"/>
    <x v="2"/>
    <n v="636"/>
    <x v="1"/>
    <s v="Zona 111"/>
    <s v=""/>
  </r>
  <r>
    <n v="2018"/>
    <n v="5"/>
    <n v="865"/>
    <s v="NISSHIN MARU 3"/>
    <x v="2"/>
    <s v="ARRASTRE FONDO"/>
    <n v="431838"/>
    <n v="11.41"/>
    <d v="2018-06-06T00:00:00"/>
    <n v="865"/>
    <s v="NISSHIN MARU 3"/>
    <x v="2"/>
    <n v="636"/>
    <x v="1"/>
    <s v="Zona 111"/>
    <s v=""/>
  </r>
  <r>
    <n v="2018"/>
    <n v="5"/>
    <n v="865"/>
    <s v="NISSHIN MARU 3"/>
    <x v="2"/>
    <s v="ARRASTRE FONDO"/>
    <n v="431886"/>
    <n v="8.7089999999999996"/>
    <d v="2018-06-08T00:00:00"/>
    <n v="865"/>
    <s v="NISSHIN MARU 3"/>
    <x v="2"/>
    <n v="636"/>
    <x v="1"/>
    <s v="Zona 111"/>
    <s v=""/>
  </r>
  <r>
    <n v="2018"/>
    <n v="5"/>
    <n v="865"/>
    <s v="NISSHIN MARU 3"/>
    <x v="2"/>
    <s v="ARRASTRE FONDO"/>
    <n v="432026"/>
    <n v="3.3839999999999999"/>
    <d v="2018-06-14T00:00:00"/>
    <n v="865"/>
    <s v="NISSHIN MARU 3"/>
    <x v="2"/>
    <n v="636"/>
    <x v="1"/>
    <s v="Zona 111"/>
    <s v=""/>
  </r>
  <r>
    <n v="2018"/>
    <n v="5"/>
    <n v="865"/>
    <s v="NISSHIN MARU 3"/>
    <x v="2"/>
    <s v="ARRASTRE FONDO"/>
    <n v="432066"/>
    <n v="6.6130000000000004"/>
    <d v="2018-06-17T00:00:00"/>
    <n v="865"/>
    <s v="NISSHIN MARU 3"/>
    <x v="2"/>
    <n v="636"/>
    <x v="1"/>
    <s v="Zona 111"/>
    <s v=""/>
  </r>
  <r>
    <n v="2018"/>
    <n v="5"/>
    <n v="865"/>
    <s v="NISSHIN MARU 3"/>
    <x v="2"/>
    <s v="ARRASTRE FONDO"/>
    <n v="432114"/>
    <n v="5.9080000000000004"/>
    <d v="2018-06-19T00:00:00"/>
    <n v="865"/>
    <s v="NISSHIN MARU 3"/>
    <x v="2"/>
    <n v="636"/>
    <x v="1"/>
    <s v="Zona 111"/>
    <s v=""/>
  </r>
  <r>
    <n v="2018"/>
    <n v="5"/>
    <n v="1045"/>
    <s v="ELDOM"/>
    <x v="0"/>
    <s v="ARRASTRE FONDO"/>
    <n v="427106"/>
    <n v="7.2309999999999999"/>
    <d v="2018-01-09T00:00:00"/>
    <n v="1045"/>
    <s v="ELDOM"/>
    <x v="3"/>
    <n v="612"/>
    <x v="1"/>
    <s v="Zona 111"/>
    <s v=""/>
  </r>
  <r>
    <n v="2018"/>
    <n v="5"/>
    <n v="1045"/>
    <s v="ELDOM"/>
    <x v="0"/>
    <s v="ARRASTRE FONDO"/>
    <n v="427106"/>
    <n v="12.553000000000001"/>
    <d v="2018-01-09T00:00:00"/>
    <n v="1045"/>
    <s v="ELDOM"/>
    <x v="3"/>
    <n v="612"/>
    <x v="2"/>
    <s v="Zona 112"/>
    <s v=""/>
  </r>
  <r>
    <n v="2018"/>
    <n v="5"/>
    <n v="1045"/>
    <s v="ELDOM"/>
    <x v="0"/>
    <s v="ARRASTRE FONDO"/>
    <n v="427263"/>
    <n v="8.1769999999999996"/>
    <d v="2018-01-15T00:00:00"/>
    <n v="1045"/>
    <s v="ELDOM"/>
    <x v="3"/>
    <n v="612"/>
    <x v="1"/>
    <s v="Zona 111"/>
    <s v=""/>
  </r>
  <r>
    <n v="2018"/>
    <n v="5"/>
    <n v="1045"/>
    <s v="ELDOM"/>
    <x v="0"/>
    <s v="ARRASTRE FONDO"/>
    <n v="427263"/>
    <n v="11.772"/>
    <d v="2018-01-15T00:00:00"/>
    <n v="1045"/>
    <s v="ELDOM"/>
    <x v="3"/>
    <n v="612"/>
    <x v="2"/>
    <s v="Zona 112"/>
    <s v=""/>
  </r>
  <r>
    <n v="2018"/>
    <n v="5"/>
    <n v="1045"/>
    <s v="ELDOM"/>
    <x v="0"/>
    <s v="ARRASTRE FONDO"/>
    <n v="427339"/>
    <n v="4.0279999999999996"/>
    <d v="2018-01-18T00:00:00"/>
    <n v="1045"/>
    <s v="ELDOM"/>
    <x v="3"/>
    <n v="612"/>
    <x v="1"/>
    <s v="Zona 111"/>
    <s v=""/>
  </r>
  <r>
    <n v="2018"/>
    <n v="5"/>
    <n v="1045"/>
    <s v="ELDOM"/>
    <x v="0"/>
    <s v="ARRASTRE FONDO"/>
    <n v="427339"/>
    <n v="11.429"/>
    <d v="2018-01-18T00:00:00"/>
    <n v="1045"/>
    <s v="ELDOM"/>
    <x v="3"/>
    <n v="612"/>
    <x v="2"/>
    <s v="Zona 112"/>
    <s v=""/>
  </r>
  <r>
    <n v="2018"/>
    <n v="5"/>
    <n v="1045"/>
    <s v="ELDOM"/>
    <x v="0"/>
    <s v="ARRASTRE FONDO"/>
    <n v="427388"/>
    <n v="4.71"/>
    <d v="2018-01-24T00:00:00"/>
    <n v="1045"/>
    <s v="ELDOM"/>
    <x v="3"/>
    <n v="612"/>
    <x v="1"/>
    <s v="Zona 111"/>
    <s v=""/>
  </r>
  <r>
    <n v="2018"/>
    <n v="5"/>
    <n v="1045"/>
    <s v="ELDOM"/>
    <x v="0"/>
    <s v="ARRASTRE FONDO"/>
    <n v="427388"/>
    <n v="9.5779999999999994"/>
    <d v="2018-01-24T00:00:00"/>
    <n v="1045"/>
    <s v="ELDOM"/>
    <x v="3"/>
    <n v="612"/>
    <x v="4"/>
    <s v="Zona 113"/>
    <s v=""/>
  </r>
  <r>
    <n v="2018"/>
    <n v="5"/>
    <n v="1045"/>
    <s v="ELDOM"/>
    <x v="0"/>
    <s v="ARRASTRE FONDO"/>
    <n v="427388"/>
    <n v="10.654"/>
    <d v="2018-01-24T00:00:00"/>
    <n v="1045"/>
    <s v="ELDOM"/>
    <x v="3"/>
    <n v="612"/>
    <x v="2"/>
    <s v="Zona 112"/>
    <s v=""/>
  </r>
  <r>
    <n v="2018"/>
    <n v="5"/>
    <n v="1045"/>
    <s v="ELDOM"/>
    <x v="0"/>
    <s v="ARRASTRE FONDO"/>
    <n v="427468"/>
    <n v="1.845"/>
    <d v="2018-01-29T00:00:00"/>
    <n v="1045"/>
    <s v="ELDOM"/>
    <x v="3"/>
    <n v="612"/>
    <x v="1"/>
    <s v="Zona 111"/>
    <s v=""/>
  </r>
  <r>
    <n v="2018"/>
    <n v="5"/>
    <n v="1045"/>
    <s v="ELDOM"/>
    <x v="0"/>
    <s v="ARRASTRE FONDO"/>
    <n v="427468"/>
    <n v="15.132"/>
    <d v="2018-01-29T00:00:00"/>
    <n v="1045"/>
    <s v="ELDOM"/>
    <x v="3"/>
    <n v="612"/>
    <x v="2"/>
    <s v="Zona 112"/>
    <s v=""/>
  </r>
  <r>
    <n v="2018"/>
    <n v="5"/>
    <n v="1045"/>
    <s v="ELDOM"/>
    <x v="0"/>
    <s v="ARRASTRE FONDO"/>
    <n v="427521"/>
    <n v="0.93799999999999994"/>
    <d v="2018-02-05T00:00:00"/>
    <n v="1045"/>
    <s v="ELDOM"/>
    <x v="3"/>
    <n v="612"/>
    <x v="1"/>
    <s v="Zona 111"/>
    <s v=""/>
  </r>
  <r>
    <n v="2018"/>
    <n v="5"/>
    <n v="1045"/>
    <s v="ELDOM"/>
    <x v="0"/>
    <s v="ARRASTRE FONDO"/>
    <n v="427521"/>
    <n v="0.97699999999999998"/>
    <d v="2018-02-05T00:00:00"/>
    <n v="1045"/>
    <s v="ELDOM"/>
    <x v="3"/>
    <n v="612"/>
    <x v="2"/>
    <s v="Zona 112"/>
    <s v=""/>
  </r>
  <r>
    <n v="2018"/>
    <n v="5"/>
    <n v="1045"/>
    <s v="ELDOM"/>
    <x v="0"/>
    <s v="ARRASTRE FONDO"/>
    <n v="427521"/>
    <n v="9.2029999999999994"/>
    <d v="2018-02-05T00:00:00"/>
    <n v="1045"/>
    <s v="ELDOM"/>
    <x v="3"/>
    <n v="612"/>
    <x v="5"/>
    <s v="Zona 114"/>
    <s v=""/>
  </r>
  <r>
    <n v="2018"/>
    <n v="5"/>
    <n v="1045"/>
    <s v="ELDOM"/>
    <x v="0"/>
    <s v="ARRASTRE FONDO"/>
    <n v="427521"/>
    <n v="10.395"/>
    <d v="2018-02-05T00:00:00"/>
    <n v="1045"/>
    <s v="ELDOM"/>
    <x v="3"/>
    <n v="612"/>
    <x v="4"/>
    <s v="Zona 113"/>
    <s v=""/>
  </r>
  <r>
    <n v="2018"/>
    <n v="5"/>
    <n v="1045"/>
    <s v="ELDOM"/>
    <x v="0"/>
    <s v="ARRASTRE FONDO"/>
    <n v="427651"/>
    <n v="4.2190000000000003"/>
    <d v="2018-02-12T00:00:00"/>
    <n v="1045"/>
    <s v="ELDOM"/>
    <x v="3"/>
    <n v="612"/>
    <x v="1"/>
    <s v="Zona 111"/>
    <s v=""/>
  </r>
  <r>
    <n v="2018"/>
    <n v="5"/>
    <n v="1045"/>
    <s v="ELDOM"/>
    <x v="0"/>
    <s v="ARRASTRE FONDO"/>
    <n v="427651"/>
    <n v="4.3070000000000004"/>
    <d v="2018-02-12T00:00:00"/>
    <n v="1045"/>
    <s v="ELDOM"/>
    <x v="3"/>
    <n v="612"/>
    <x v="2"/>
    <s v="Zona 112"/>
    <s v=""/>
  </r>
  <r>
    <n v="2018"/>
    <n v="5"/>
    <n v="1045"/>
    <s v="ELDOM"/>
    <x v="0"/>
    <s v="ARRASTRE FONDO"/>
    <n v="427651"/>
    <n v="8.2720000000000002"/>
    <d v="2018-02-12T00:00:00"/>
    <n v="1045"/>
    <s v="ELDOM"/>
    <x v="3"/>
    <n v="612"/>
    <x v="4"/>
    <s v="Zona 113"/>
    <s v=""/>
  </r>
  <r>
    <n v="2018"/>
    <n v="5"/>
    <n v="1045"/>
    <s v="ELDOM"/>
    <x v="0"/>
    <s v="ARRASTRE FONDO"/>
    <n v="427669"/>
    <n v="10.186999999999999"/>
    <d v="2018-02-15T00:00:00"/>
    <n v="1045"/>
    <s v="ELDOM"/>
    <x v="3"/>
    <n v="612"/>
    <x v="1"/>
    <s v="Zona 111"/>
    <s v=""/>
  </r>
  <r>
    <n v="2018"/>
    <n v="5"/>
    <n v="1045"/>
    <s v="ELDOM"/>
    <x v="0"/>
    <s v="ARRASTRE FONDO"/>
    <n v="427745"/>
    <n v="8.52"/>
    <d v="2018-02-21T00:00:00"/>
    <n v="1045"/>
    <s v="ELDOM"/>
    <x v="3"/>
    <n v="612"/>
    <x v="1"/>
    <s v="Zona 111"/>
    <s v=""/>
  </r>
  <r>
    <n v="2018"/>
    <n v="5"/>
    <n v="1045"/>
    <s v="ELDOM"/>
    <x v="0"/>
    <s v="ARRASTRE FONDO"/>
    <n v="427745"/>
    <n v="10.414"/>
    <d v="2018-02-21T00:00:00"/>
    <n v="1045"/>
    <s v="ELDOM"/>
    <x v="3"/>
    <n v="612"/>
    <x v="4"/>
    <s v="Zona 113"/>
    <s v=""/>
  </r>
  <r>
    <n v="2018"/>
    <n v="5"/>
    <n v="1045"/>
    <s v="ELDOM"/>
    <x v="0"/>
    <s v="ARRASTRE FONDO"/>
    <n v="427855"/>
    <n v="0.53100000000000003"/>
    <d v="2018-02-26T00:00:00"/>
    <n v="1045"/>
    <s v="ELDOM"/>
    <x v="3"/>
    <n v="612"/>
    <x v="2"/>
    <s v="Zona 112"/>
    <s v=""/>
  </r>
  <r>
    <n v="2018"/>
    <n v="5"/>
    <n v="1045"/>
    <s v="ELDOM"/>
    <x v="0"/>
    <s v="ARRASTRE FONDO"/>
    <n v="427855"/>
    <n v="9.2089999999999996"/>
    <d v="2018-02-26T00:00:00"/>
    <n v="1045"/>
    <s v="ELDOM"/>
    <x v="3"/>
    <n v="612"/>
    <x v="5"/>
    <s v="Zona 114"/>
    <s v=""/>
  </r>
  <r>
    <n v="2018"/>
    <n v="5"/>
    <n v="1045"/>
    <s v="ELDOM"/>
    <x v="0"/>
    <s v="ARRASTRE FONDO"/>
    <n v="427855"/>
    <n v="11.462999999999999"/>
    <d v="2018-02-26T00:00:00"/>
    <n v="1045"/>
    <s v="ELDOM"/>
    <x v="3"/>
    <n v="612"/>
    <x v="4"/>
    <s v="Zona 113"/>
    <s v=""/>
  </r>
  <r>
    <n v="2018"/>
    <n v="5"/>
    <n v="1045"/>
    <s v="ELDOM"/>
    <x v="0"/>
    <s v="ARRASTRE FONDO"/>
    <n v="427865"/>
    <n v="15.964"/>
    <d v="2018-03-01T00:00:00"/>
    <n v="1045"/>
    <s v="ELDOM"/>
    <x v="3"/>
    <n v="612"/>
    <x v="1"/>
    <s v="Zona 111"/>
    <s v=""/>
  </r>
  <r>
    <n v="2018"/>
    <n v="5"/>
    <n v="1045"/>
    <s v="ELDOM"/>
    <x v="0"/>
    <s v="ARRASTRE FONDO"/>
    <n v="428172"/>
    <n v="4.8959999999999999"/>
    <d v="2018-03-07T00:00:00"/>
    <n v="1045"/>
    <s v="ELDOM"/>
    <x v="3"/>
    <n v="612"/>
    <x v="2"/>
    <s v="Zona 112"/>
    <s v=""/>
  </r>
  <r>
    <n v="2018"/>
    <n v="5"/>
    <n v="1045"/>
    <s v="ELDOM"/>
    <x v="0"/>
    <s v="ARRASTRE FONDO"/>
    <n v="428172"/>
    <n v="13.954000000000001"/>
    <d v="2018-03-07T00:00:00"/>
    <n v="1045"/>
    <s v="ELDOM"/>
    <x v="3"/>
    <n v="612"/>
    <x v="1"/>
    <s v="Zona 111"/>
    <s v=""/>
  </r>
  <r>
    <n v="2018"/>
    <n v="5"/>
    <n v="1045"/>
    <s v="ELDOM"/>
    <x v="0"/>
    <s v="ARRASTRE FONDO"/>
    <n v="428486"/>
    <n v="0.317"/>
    <d v="2018-03-12T00:00:00"/>
    <n v="1045"/>
    <s v="ELDOM"/>
    <x v="3"/>
    <n v="612"/>
    <x v="1"/>
    <s v="Zona 111"/>
    <s v=""/>
  </r>
  <r>
    <n v="2018"/>
    <n v="5"/>
    <n v="1045"/>
    <s v="ELDOM"/>
    <x v="0"/>
    <s v="ARRASTRE FONDO"/>
    <n v="428486"/>
    <n v="0.86699999999999999"/>
    <d v="2018-03-12T00:00:00"/>
    <n v="1045"/>
    <s v="ELDOM"/>
    <x v="3"/>
    <n v="612"/>
    <x v="2"/>
    <s v="Zona 112"/>
    <s v=""/>
  </r>
  <r>
    <n v="2018"/>
    <n v="5"/>
    <n v="1045"/>
    <s v="ELDOM"/>
    <x v="0"/>
    <s v="ARRASTRE FONDO"/>
    <n v="428486"/>
    <n v="4.3840000000000003"/>
    <d v="2018-03-12T00:00:00"/>
    <n v="1045"/>
    <s v="ELDOM"/>
    <x v="3"/>
    <n v="612"/>
    <x v="4"/>
    <s v="Zona 113"/>
    <s v=""/>
  </r>
  <r>
    <n v="2018"/>
    <n v="5"/>
    <n v="1045"/>
    <s v="ELDOM"/>
    <x v="0"/>
    <s v="ARRASTRE FONDO"/>
    <n v="428486"/>
    <n v="14.276"/>
    <d v="2018-03-12T00:00:00"/>
    <n v="1045"/>
    <s v="ELDOM"/>
    <x v="3"/>
    <n v="612"/>
    <x v="5"/>
    <s v="Zona 114"/>
    <s v=""/>
  </r>
  <r>
    <n v="2018"/>
    <n v="5"/>
    <n v="1045"/>
    <s v="ELDOM"/>
    <x v="0"/>
    <s v="ARRASTRE FONDO"/>
    <n v="428536"/>
    <n v="11.101000000000001"/>
    <d v="2018-03-15T00:00:00"/>
    <n v="1045"/>
    <s v="ELDOM"/>
    <x v="3"/>
    <n v="612"/>
    <x v="1"/>
    <s v="Zona 111"/>
    <s v=""/>
  </r>
  <r>
    <n v="2018"/>
    <n v="5"/>
    <n v="1045"/>
    <s v="ELDOM"/>
    <x v="0"/>
    <s v="ARRASTRE FONDO"/>
    <n v="429090"/>
    <n v="18.623000000000001"/>
    <d v="2018-03-27T00:00:00"/>
    <n v="1045"/>
    <s v="ELDOM"/>
    <x v="3"/>
    <n v="612"/>
    <x v="4"/>
    <s v="Zona 113"/>
    <s v=""/>
  </r>
  <r>
    <n v="2018"/>
    <n v="5"/>
    <n v="1045"/>
    <s v="ELDOM"/>
    <x v="0"/>
    <s v="ARRASTRE FONDO"/>
    <n v="429309"/>
    <n v="3.4809999999999999"/>
    <d v="2018-04-05T00:00:00"/>
    <n v="1045"/>
    <s v="ELDOM"/>
    <x v="3"/>
    <n v="612"/>
    <x v="1"/>
    <s v="Zona 111"/>
    <s v=""/>
  </r>
  <r>
    <n v="2018"/>
    <n v="5"/>
    <n v="1045"/>
    <s v="ELDOM"/>
    <x v="0"/>
    <s v="ARRASTRE FONDO"/>
    <n v="429309"/>
    <n v="10.138"/>
    <d v="2018-04-05T00:00:00"/>
    <n v="1045"/>
    <s v="ELDOM"/>
    <x v="3"/>
    <n v="612"/>
    <x v="0"/>
    <s v="Zona 110"/>
    <s v=""/>
  </r>
  <r>
    <n v="2018"/>
    <n v="5"/>
    <n v="1045"/>
    <s v="ELDOM"/>
    <x v="0"/>
    <s v="ARRASTRE FONDO"/>
    <n v="429350"/>
    <n v="17.632999999999999"/>
    <d v="2018-04-02T00:00:00"/>
    <n v="1045"/>
    <s v="ELDOM"/>
    <x v="3"/>
    <n v="612"/>
    <x v="4"/>
    <s v="Zona 113"/>
    <s v=""/>
  </r>
  <r>
    <n v="2018"/>
    <n v="5"/>
    <n v="1045"/>
    <s v="ELDOM"/>
    <x v="0"/>
    <s v="ARRASTRE FONDO"/>
    <n v="429518"/>
    <n v="3.1070000000000002"/>
    <d v="2018-04-10T00:00:00"/>
    <n v="1045"/>
    <s v="ELDOM"/>
    <x v="3"/>
    <n v="612"/>
    <x v="1"/>
    <s v="Zona 111"/>
    <s v=""/>
  </r>
  <r>
    <n v="2018"/>
    <n v="5"/>
    <n v="1045"/>
    <s v="ELDOM"/>
    <x v="0"/>
    <s v="ARRASTRE FONDO"/>
    <n v="429518"/>
    <n v="13.351000000000001"/>
    <d v="2018-04-10T00:00:00"/>
    <n v="1045"/>
    <s v="ELDOM"/>
    <x v="3"/>
    <n v="612"/>
    <x v="0"/>
    <s v="Zona 110"/>
    <s v=""/>
  </r>
  <r>
    <n v="2018"/>
    <n v="5"/>
    <n v="1045"/>
    <s v="ELDOM"/>
    <x v="0"/>
    <s v="ARRASTRE FONDO"/>
    <n v="429861"/>
    <n v="2.73"/>
    <d v="2018-04-17T00:00:00"/>
    <n v="1045"/>
    <s v="ELDOM"/>
    <x v="3"/>
    <n v="612"/>
    <x v="1"/>
    <s v="Zona 111"/>
    <s v=""/>
  </r>
  <r>
    <n v="2018"/>
    <n v="5"/>
    <n v="1045"/>
    <s v="ELDOM"/>
    <x v="0"/>
    <s v="ARRASTRE FONDO"/>
    <n v="429861"/>
    <n v="15.077999999999999"/>
    <d v="2018-04-17T00:00:00"/>
    <n v="1045"/>
    <s v="ELDOM"/>
    <x v="3"/>
    <n v="612"/>
    <x v="0"/>
    <s v="Zona 110"/>
    <s v=""/>
  </r>
  <r>
    <n v="2018"/>
    <n v="5"/>
    <n v="1045"/>
    <s v="ELDOM"/>
    <x v="0"/>
    <s v="ARRASTRE FONDO"/>
    <n v="430348"/>
    <n v="8.08"/>
    <d v="2018-04-24T00:00:00"/>
    <n v="1045"/>
    <s v="ELDOM"/>
    <x v="3"/>
    <n v="612"/>
    <x v="2"/>
    <s v="Zona 112"/>
    <s v=""/>
  </r>
  <r>
    <n v="2018"/>
    <n v="5"/>
    <n v="1045"/>
    <s v="ELDOM"/>
    <x v="0"/>
    <s v="ARRASTRE FONDO"/>
    <n v="430348"/>
    <n v="13.526"/>
    <d v="2018-04-24T00:00:00"/>
    <n v="1045"/>
    <s v="ELDOM"/>
    <x v="3"/>
    <n v="612"/>
    <x v="1"/>
    <s v="Zona 111"/>
    <s v=""/>
  </r>
  <r>
    <n v="2018"/>
    <n v="5"/>
    <n v="1045"/>
    <s v="ELDOM"/>
    <x v="0"/>
    <s v="ARRASTRE FONDO"/>
    <n v="430501"/>
    <n v="2.5819999999999999"/>
    <d v="2018-05-02T00:00:00"/>
    <n v="1045"/>
    <s v="ELDOM"/>
    <x v="3"/>
    <n v="612"/>
    <x v="2"/>
    <s v="Zona 112"/>
    <s v=""/>
  </r>
  <r>
    <n v="2018"/>
    <n v="5"/>
    <n v="1045"/>
    <s v="ELDOM"/>
    <x v="0"/>
    <s v="ARRASTRE FONDO"/>
    <n v="430501"/>
    <n v="9.9169999999999998"/>
    <d v="2018-05-02T00:00:00"/>
    <n v="1045"/>
    <s v="ELDOM"/>
    <x v="3"/>
    <n v="612"/>
    <x v="4"/>
    <s v="Zona 113"/>
    <s v=""/>
  </r>
  <r>
    <n v="2018"/>
    <n v="5"/>
    <n v="1045"/>
    <s v="ELDOM"/>
    <x v="0"/>
    <s v="ARRASTRE FONDO"/>
    <n v="430804"/>
    <n v="23.376000000000001"/>
    <d v="2018-05-07T00:00:00"/>
    <n v="1045"/>
    <s v="ELDOM"/>
    <x v="3"/>
    <n v="612"/>
    <x v="4"/>
    <s v="Zona 113"/>
    <s v=""/>
  </r>
  <r>
    <n v="2018"/>
    <n v="5"/>
    <n v="1045"/>
    <s v="ELDOM"/>
    <x v="0"/>
    <s v="ARRASTRE FONDO"/>
    <n v="431081"/>
    <n v="11.077"/>
    <d v="2018-05-14T00:00:00"/>
    <n v="1045"/>
    <s v="ELDOM"/>
    <x v="3"/>
    <n v="612"/>
    <x v="4"/>
    <s v="Zona 113"/>
    <s v=""/>
  </r>
  <r>
    <n v="2018"/>
    <n v="5"/>
    <n v="1045"/>
    <s v="ELDOM"/>
    <x v="0"/>
    <s v="ARRASTRE FONDO"/>
    <n v="431081"/>
    <n v="12.898"/>
    <d v="2018-05-14T00:00:00"/>
    <n v="1045"/>
    <s v="ELDOM"/>
    <x v="3"/>
    <n v="612"/>
    <x v="5"/>
    <s v="Zona 114"/>
    <s v=""/>
  </r>
  <r>
    <n v="2018"/>
    <n v="5"/>
    <n v="1045"/>
    <s v="ELDOM"/>
    <x v="0"/>
    <s v="ARRASTRE FONDO"/>
    <n v="431508"/>
    <n v="3.3759999999999999"/>
    <d v="2018-05-23T00:00:00"/>
    <n v="1045"/>
    <s v="ELDOM"/>
    <x v="3"/>
    <n v="612"/>
    <x v="2"/>
    <s v="Zona 112"/>
    <s v=""/>
  </r>
  <r>
    <n v="2018"/>
    <n v="5"/>
    <n v="1045"/>
    <s v="ELDOM"/>
    <x v="0"/>
    <s v="ARRASTRE FONDO"/>
    <n v="431508"/>
    <n v="10.067"/>
    <d v="2018-05-23T00:00:00"/>
    <n v="1045"/>
    <s v="ELDOM"/>
    <x v="3"/>
    <n v="612"/>
    <x v="4"/>
    <s v="Zona 113"/>
    <s v=""/>
  </r>
  <r>
    <n v="2018"/>
    <n v="5"/>
    <n v="1045"/>
    <s v="ELDOM"/>
    <x v="0"/>
    <s v="ARRASTRE FONDO"/>
    <n v="431617"/>
    <n v="3.2509999999999999"/>
    <d v="2018-05-28T00:00:00"/>
    <n v="1045"/>
    <s v="ELDOM"/>
    <x v="3"/>
    <n v="612"/>
    <x v="2"/>
    <s v="Zona 112"/>
    <s v=""/>
  </r>
  <r>
    <n v="2018"/>
    <n v="5"/>
    <n v="1045"/>
    <s v="ELDOM"/>
    <x v="0"/>
    <s v="ARRASTRE FONDO"/>
    <n v="431617"/>
    <n v="11.755000000000001"/>
    <d v="2018-05-28T00:00:00"/>
    <n v="1045"/>
    <s v="ELDOM"/>
    <x v="3"/>
    <n v="612"/>
    <x v="4"/>
    <s v="Zona 113"/>
    <s v=""/>
  </r>
  <r>
    <n v="2018"/>
    <n v="5"/>
    <n v="1045"/>
    <s v="ELDOM"/>
    <x v="0"/>
    <s v="ARRASTRE FONDO"/>
    <n v="431799"/>
    <n v="5.0960000000000001"/>
    <d v="2018-06-05T00:00:00"/>
    <n v="1045"/>
    <s v="ELDOM"/>
    <x v="3"/>
    <n v="612"/>
    <x v="4"/>
    <s v="Zona 113"/>
    <s v=""/>
  </r>
  <r>
    <n v="2018"/>
    <n v="5"/>
    <n v="1045"/>
    <s v="ELDOM"/>
    <x v="0"/>
    <s v="ARRASTRE FONDO"/>
    <n v="431799"/>
    <n v="14.121"/>
    <d v="2018-06-05T00:00:00"/>
    <n v="1045"/>
    <s v="ELDOM"/>
    <x v="3"/>
    <n v="612"/>
    <x v="5"/>
    <s v="Zona 114"/>
    <s v=""/>
  </r>
  <r>
    <n v="2018"/>
    <n v="5"/>
    <n v="1045"/>
    <s v="ELDOM"/>
    <x v="0"/>
    <s v="ARRASTRE FONDO"/>
    <n v="431946"/>
    <n v="4.5460000000000003"/>
    <d v="2018-06-11T00:00:00"/>
    <n v="1045"/>
    <s v="ELDOM"/>
    <x v="3"/>
    <n v="612"/>
    <x v="1"/>
    <s v="Zona 111"/>
    <s v=""/>
  </r>
  <r>
    <n v="2018"/>
    <n v="5"/>
    <n v="1045"/>
    <s v="ELDOM"/>
    <x v="0"/>
    <s v="ARRASTRE FONDO"/>
    <n v="431946"/>
    <n v="12.675000000000001"/>
    <d v="2018-06-11T00:00:00"/>
    <n v="1045"/>
    <s v="ELDOM"/>
    <x v="3"/>
    <n v="612"/>
    <x v="2"/>
    <s v="Zona 112"/>
    <s v=""/>
  </r>
  <r>
    <n v="2018"/>
    <n v="5"/>
    <n v="1045"/>
    <s v="ELDOM"/>
    <x v="0"/>
    <s v="ARRASTRE FONDO"/>
    <n v="432021"/>
    <n v="4.1879999999999997"/>
    <d v="2018-06-14T00:00:00"/>
    <n v="1045"/>
    <s v="ELDOM"/>
    <x v="3"/>
    <n v="612"/>
    <x v="1"/>
    <s v="Zona 111"/>
    <s v=""/>
  </r>
  <r>
    <n v="2018"/>
    <n v="5"/>
    <n v="1045"/>
    <s v="ELDOM"/>
    <x v="0"/>
    <s v="ARRASTRE FONDO"/>
    <n v="432021"/>
    <n v="9.6319999999999997"/>
    <d v="2018-06-14T00:00:00"/>
    <n v="1045"/>
    <s v="ELDOM"/>
    <x v="3"/>
    <n v="612"/>
    <x v="0"/>
    <s v="Zona 110"/>
    <s v=""/>
  </r>
  <r>
    <n v="2018"/>
    <n v="5"/>
    <n v="1045"/>
    <s v="ELDOM"/>
    <x v="0"/>
    <s v="ARRASTRE FONDO"/>
    <n v="432086"/>
    <n v="4.7969999999999997"/>
    <d v="2018-06-18T00:00:00"/>
    <n v="1045"/>
    <s v="ELDOM"/>
    <x v="3"/>
    <n v="612"/>
    <x v="2"/>
    <s v="Zona 112"/>
    <s v=""/>
  </r>
  <r>
    <n v="2018"/>
    <n v="5"/>
    <n v="1045"/>
    <s v="ELDOM"/>
    <x v="0"/>
    <s v="ARRASTRE FONDO"/>
    <n v="432086"/>
    <n v="12.416"/>
    <d v="2018-06-18T00:00:00"/>
    <n v="1045"/>
    <s v="ELDOM"/>
    <x v="3"/>
    <n v="612"/>
    <x v="1"/>
    <s v="Zona 111"/>
    <s v=""/>
  </r>
  <r>
    <n v="2018"/>
    <n v="5"/>
    <n v="1045"/>
    <s v="ELDOM"/>
    <x v="1"/>
    <s v="ARRASTRE FONDO"/>
    <n v="428773"/>
    <n v="24.113"/>
    <d v="2018-03-20T00:00:00"/>
    <n v="1045"/>
    <s v="ELDOM"/>
    <x v="3"/>
    <n v="632"/>
    <x v="0"/>
    <s v="Zona 110"/>
    <s v=""/>
  </r>
  <r>
    <n v="2018"/>
    <n v="5"/>
    <n v="1045"/>
    <s v="ELDOM"/>
    <x v="1"/>
    <s v="ARRASTRE FONDO"/>
    <n v="428828"/>
    <n v="8.0359999999999996"/>
    <d v="2018-03-21T00:00:00"/>
    <n v="1045"/>
    <s v="ELDOM"/>
    <x v="3"/>
    <n v="632"/>
    <x v="1"/>
    <s v="Zona 111"/>
    <s v=""/>
  </r>
  <r>
    <n v="2018"/>
    <n v="5"/>
    <n v="1045"/>
    <s v="ELDOM"/>
    <x v="1"/>
    <s v="ARRASTRE FONDO"/>
    <n v="428872"/>
    <n v="12.601000000000001"/>
    <d v="2018-03-22T00:00:00"/>
    <n v="1045"/>
    <s v="ELDOM"/>
    <x v="3"/>
    <n v="632"/>
    <x v="1"/>
    <s v="Zona 111"/>
    <s v=""/>
  </r>
  <r>
    <n v="2018"/>
    <n v="5"/>
    <n v="1045"/>
    <s v="ELDOM"/>
    <x v="1"/>
    <s v="ARRASTRE FONDO"/>
    <n v="430501"/>
    <n v="5.49"/>
    <d v="2018-05-02T00:00:00"/>
    <n v="1045"/>
    <s v="ELDOM"/>
    <x v="3"/>
    <n v="632"/>
    <x v="4"/>
    <s v="Zona 113"/>
    <s v=""/>
  </r>
  <r>
    <n v="2018"/>
    <n v="5"/>
    <n v="1206"/>
    <s v="ALTAIR 1"/>
    <x v="1"/>
    <s v="ARRASTRE FONDO"/>
    <n v="430983"/>
    <n v="3.472"/>
    <d v="2018-05-14T00:00:00"/>
    <n v="1206"/>
    <s v="ALTAIR I"/>
    <x v="4"/>
    <n v="632"/>
    <x v="1"/>
    <s v="Zona 111"/>
    <s v=""/>
  </r>
  <r>
    <n v="2018"/>
    <n v="5"/>
    <n v="1206"/>
    <s v="ALTAIR 1"/>
    <x v="2"/>
    <s v="ARRASTRE FONDO"/>
    <n v="430650"/>
    <n v="19.422000000000001"/>
    <d v="2018-05-08T00:00:00"/>
    <n v="1206"/>
    <s v="ALTAIR I"/>
    <x v="4"/>
    <n v="636"/>
    <x v="1"/>
    <s v="Zona 111"/>
    <s v=""/>
  </r>
  <r>
    <n v="2018"/>
    <n v="5"/>
    <n v="1206"/>
    <s v="ALTAIR 1"/>
    <x v="2"/>
    <s v="ARRASTRE FONDO"/>
    <n v="430805"/>
    <n v="19.071000000000002"/>
    <d v="2018-05-11T00:00:00"/>
    <n v="1206"/>
    <s v="ALTAIR I"/>
    <x v="4"/>
    <n v="636"/>
    <x v="1"/>
    <s v="Zona 111"/>
    <s v=""/>
  </r>
  <r>
    <n v="2018"/>
    <n v="5"/>
    <n v="1206"/>
    <s v="ALTAIR 1"/>
    <x v="2"/>
    <s v="ARRASTRE FONDO"/>
    <n v="430983"/>
    <n v="17.391999999999999"/>
    <d v="2018-05-14T00:00:00"/>
    <n v="1206"/>
    <s v="ALTAIR I"/>
    <x v="4"/>
    <n v="636"/>
    <x v="1"/>
    <s v="Zona 111"/>
    <s v=""/>
  </r>
  <r>
    <n v="2018"/>
    <n v="5"/>
    <n v="1217"/>
    <s v="N.S. DE LA TIRANA II"/>
    <x v="0"/>
    <s v="ARRASTRE FONDO"/>
    <n v="431354"/>
    <n v="6.2E-2"/>
    <d v="2018-05-24T00:00:00"/>
    <n v="1217"/>
    <s v="NUESTRA SEÑORA DE LA TIRANA II"/>
    <x v="4"/>
    <n v="612"/>
    <x v="1"/>
    <s v="Zona 111"/>
    <s v=""/>
  </r>
  <r>
    <n v="2018"/>
    <n v="5"/>
    <n v="1217"/>
    <s v="N.S. DE LA TIRANA II"/>
    <x v="1"/>
    <s v="ARRASTRE FONDO"/>
    <n v="431127"/>
    <n v="20.271999999999998"/>
    <d v="2018-05-18T00:00:00"/>
    <n v="1217"/>
    <s v="NUESTRA SEÑORA DE LA TIRANA II"/>
    <x v="4"/>
    <n v="632"/>
    <x v="1"/>
    <s v="Zona 111"/>
    <s v=""/>
  </r>
  <r>
    <n v="2018"/>
    <n v="5"/>
    <n v="1217"/>
    <s v="N.S. DE LA TIRANA II"/>
    <x v="1"/>
    <s v="ARRASTRE FONDO"/>
    <n v="431283"/>
    <n v="19.181999999999999"/>
    <d v="2018-05-22T00:00:00"/>
    <n v="1217"/>
    <s v="NUESTRA SEÑORA DE LA TIRANA II"/>
    <x v="4"/>
    <n v="632"/>
    <x v="1"/>
    <s v="Zona 111"/>
    <s v=""/>
  </r>
  <r>
    <n v="2018"/>
    <n v="5"/>
    <n v="1217"/>
    <s v="N.S. DE LA TIRANA II"/>
    <x v="1"/>
    <s v="ARRASTRE FONDO"/>
    <n v="431354"/>
    <n v="19.140999999999998"/>
    <d v="2018-05-24T00:00:00"/>
    <n v="1217"/>
    <s v="NUESTRA SEÑORA DE LA TIRANA II"/>
    <x v="4"/>
    <n v="632"/>
    <x v="1"/>
    <s v="Zona 111"/>
    <s v=""/>
  </r>
  <r>
    <n v="2018"/>
    <n v="5"/>
    <n v="1217"/>
    <s v="N.S. DE LA TIRANA II"/>
    <x v="1"/>
    <s v="ARRASTRE FONDO"/>
    <n v="431470"/>
    <n v="19.393999999999998"/>
    <d v="2018-05-27T00:00:00"/>
    <n v="1217"/>
    <s v="NUESTRA SEÑORA DE LA TIRANA II"/>
    <x v="4"/>
    <n v="632"/>
    <x v="1"/>
    <s v="Zona 111"/>
    <s v=""/>
  </r>
  <r>
    <n v="2018"/>
    <n v="5"/>
    <n v="1217"/>
    <s v="N.S. DE LA TIRANA II"/>
    <x v="1"/>
    <s v="ARRASTRE FONDO"/>
    <n v="431556"/>
    <n v="19.672000000000001"/>
    <d v="2018-05-29T00:00:00"/>
    <n v="1217"/>
    <s v="NUESTRA SEÑORA DE LA TIRANA II"/>
    <x v="4"/>
    <n v="632"/>
    <x v="1"/>
    <s v="Zona 111"/>
    <s v=""/>
  </r>
  <r>
    <n v="2018"/>
    <n v="5"/>
    <n v="1217"/>
    <s v="N.S. DE LA TIRANA II"/>
    <x v="1"/>
    <s v="ARRASTRE FONDO"/>
    <n v="431639"/>
    <n v="19.863"/>
    <d v="2018-05-31T00:00:00"/>
    <n v="1217"/>
    <s v="NUESTRA SEÑORA DE LA TIRANA II"/>
    <x v="4"/>
    <n v="632"/>
    <x v="1"/>
    <s v="Zona 111"/>
    <s v=""/>
  </r>
  <r>
    <n v="2018"/>
    <n v="5"/>
    <n v="1217"/>
    <s v="N.S. DE LA TIRANA II"/>
    <x v="2"/>
    <s v="ARRASTRE FONDO"/>
    <n v="430294"/>
    <n v="19.119"/>
    <d v="2018-04-26T00:00:00"/>
    <n v="1217"/>
    <s v="NUESTRA SEÑORA DE LA TIRANA II"/>
    <x v="4"/>
    <n v="636"/>
    <x v="1"/>
    <s v="Zona 111"/>
    <s v=""/>
  </r>
  <r>
    <n v="2018"/>
    <n v="5"/>
    <n v="1217"/>
    <s v="N.S. DE LA TIRANA II"/>
    <x v="2"/>
    <s v="ARRASTRE FONDO"/>
    <n v="430614"/>
    <n v="18.582999999999998"/>
    <d v="2018-05-07T00:00:00"/>
    <n v="1217"/>
    <s v="NUESTRA SEÑORA DE LA TIRANA II"/>
    <x v="4"/>
    <n v="636"/>
    <x v="1"/>
    <s v="Zona 111"/>
    <s v=""/>
  </r>
  <r>
    <n v="2018"/>
    <n v="5"/>
    <n v="1217"/>
    <s v="N.S. DE LA TIRANA II"/>
    <x v="2"/>
    <s v="ARRASTRE FONDO"/>
    <n v="430764"/>
    <n v="19.04"/>
    <d v="2018-05-10T00:00:00"/>
    <n v="1217"/>
    <s v="NUESTRA SEÑORA DE LA TIRANA II"/>
    <x v="4"/>
    <n v="636"/>
    <x v="1"/>
    <s v="Zona 111"/>
    <s v=""/>
  </r>
  <r>
    <n v="2018"/>
    <n v="5"/>
    <n v="1217"/>
    <s v="N.S. DE LA TIRANA II"/>
    <x v="2"/>
    <s v="ARRASTRE FONDO"/>
    <n v="430891"/>
    <n v="21.315000000000001"/>
    <d v="2018-05-13T00:00:00"/>
    <n v="1217"/>
    <s v="NUESTRA SEÑORA DE LA TIRANA II"/>
    <x v="4"/>
    <n v="636"/>
    <x v="1"/>
    <s v="Zona 111"/>
    <s v=""/>
  </r>
  <r>
    <n v="2018"/>
    <n v="5"/>
    <n v="1217"/>
    <s v="N.S. DE LA TIRANA II"/>
    <x v="2"/>
    <s v="ARRASTRE FONDO"/>
    <n v="430975"/>
    <n v="20.236999999999998"/>
    <d v="2018-05-15T00:00:00"/>
    <n v="1217"/>
    <s v="NUESTRA SEÑORA DE LA TIRANA II"/>
    <x v="4"/>
    <n v="636"/>
    <x v="1"/>
    <s v="Zona 111"/>
    <s v=""/>
  </r>
  <r>
    <n v="2018"/>
    <n v="5"/>
    <n v="1496"/>
    <s v="ISLA PICTON"/>
    <x v="0"/>
    <s v="ARRASTRE FONDO"/>
    <n v="431798"/>
    <n v="5.8230000000000004"/>
    <d v="2018-06-05T00:00:00"/>
    <n v="1496"/>
    <s v="ISLA PICTON"/>
    <x v="1"/>
    <n v="612"/>
    <x v="1"/>
    <s v="Zona 111"/>
    <s v=""/>
  </r>
  <r>
    <n v="2018"/>
    <n v="5"/>
    <n v="1496"/>
    <s v="ISLA PICTON"/>
    <x v="0"/>
    <s v="ARRASTRE FONDO"/>
    <n v="431868"/>
    <n v="8.4469999999999992"/>
    <d v="2018-06-07T00:00:00"/>
    <n v="1496"/>
    <s v="ISLA PICTON"/>
    <x v="1"/>
    <n v="612"/>
    <x v="2"/>
    <s v="Zona 112"/>
    <s v=""/>
  </r>
  <r>
    <n v="2018"/>
    <n v="5"/>
    <n v="1496"/>
    <s v="ISLA PICTON"/>
    <x v="0"/>
    <s v="ARRASTRE FONDO"/>
    <n v="431928"/>
    <n v="6.9009999999999998"/>
    <d v="2018-06-10T00:00:00"/>
    <n v="1496"/>
    <s v="ISLA PICTON"/>
    <x v="1"/>
    <n v="612"/>
    <x v="1"/>
    <s v="Zona 111"/>
    <s v=""/>
  </r>
  <r>
    <n v="2018"/>
    <n v="5"/>
    <n v="1496"/>
    <s v="ISLA PICTON"/>
    <x v="0"/>
    <s v="ARRASTRE FONDO"/>
    <n v="432040"/>
    <n v="6.4740000000000002"/>
    <d v="2018-06-15T00:00:00"/>
    <n v="1496"/>
    <s v="ISLA PICTON"/>
    <x v="1"/>
    <n v="612"/>
    <x v="2"/>
    <s v="Zona 112"/>
    <s v=""/>
  </r>
  <r>
    <n v="2018"/>
    <n v="5"/>
    <n v="1496"/>
    <s v="ISLA PICTON"/>
    <x v="0"/>
    <s v="ARRASTRE FONDO"/>
    <n v="432067"/>
    <n v="0.39"/>
    <d v="2018-06-17T00:00:00"/>
    <n v="1496"/>
    <s v="ISLA PICTON"/>
    <x v="1"/>
    <n v="612"/>
    <x v="1"/>
    <s v="Zona 111"/>
    <s v=""/>
  </r>
  <r>
    <n v="2018"/>
    <n v="5"/>
    <n v="1496"/>
    <s v="ISLA PICTON"/>
    <x v="0"/>
    <s v="ARRASTRE FONDO"/>
    <n v="432067"/>
    <n v="9.1630000000000003"/>
    <d v="2018-06-17T00:00:00"/>
    <n v="1496"/>
    <s v="ISLA PICTON"/>
    <x v="1"/>
    <n v="612"/>
    <x v="2"/>
    <s v="Zona 112"/>
    <s v=""/>
  </r>
  <r>
    <n v="2018"/>
    <n v="5"/>
    <n v="1496"/>
    <s v="ISLA PICTON"/>
    <x v="1"/>
    <s v="ARRASTRE FONDO"/>
    <n v="431667"/>
    <n v="4.5919999999999996"/>
    <d v="2018-06-01T00:00:00"/>
    <n v="1496"/>
    <s v="ISLA PICTON"/>
    <x v="1"/>
    <n v="632"/>
    <x v="1"/>
    <s v="Zona 111"/>
    <s v=""/>
  </r>
  <r>
    <n v="2018"/>
    <n v="5"/>
    <n v="1496"/>
    <s v="ISLA PICTON"/>
    <x v="1"/>
    <s v="ARRASTRE FONDO"/>
    <n v="431724"/>
    <n v="4.5129999999999999"/>
    <d v="2018-06-03T00:00:00"/>
    <n v="1496"/>
    <s v="ISLA PICTON"/>
    <x v="1"/>
    <n v="632"/>
    <x v="1"/>
    <s v="Zona 111"/>
    <s v=""/>
  </r>
  <r>
    <n v="2018"/>
    <n v="5"/>
    <n v="1496"/>
    <s v="ISLA PICTON"/>
    <x v="1"/>
    <s v="ARRASTRE FONDO"/>
    <n v="431978"/>
    <n v="3.8260000000000001"/>
    <d v="2018-06-12T00:00:00"/>
    <n v="1496"/>
    <s v="ISLA PICTON"/>
    <x v="1"/>
    <n v="632"/>
    <x v="1"/>
    <s v="Zona 111"/>
    <s v=""/>
  </r>
  <r>
    <n v="2018"/>
    <n v="5"/>
    <n v="1496"/>
    <s v="ISLA PICTON"/>
    <x v="2"/>
    <s v="ARRASTRE FONDO"/>
    <n v="431724"/>
    <n v="2.0870000000000002"/>
    <d v="2018-06-03T00:00:00"/>
    <n v="1496"/>
    <s v="ISLA PICTON"/>
    <x v="1"/>
    <n v="636"/>
    <x v="1"/>
    <s v="Zona 111"/>
    <s v=""/>
  </r>
  <r>
    <n v="2018"/>
    <n v="5"/>
    <n v="1965"/>
    <s v="ELBE"/>
    <x v="0"/>
    <s v="ARRASTRE FONDO"/>
    <n v="429607"/>
    <n v="4.5439999999999996"/>
    <d v="2018-04-09T00:00:00"/>
    <n v="1965"/>
    <s v="ELBE"/>
    <x v="3"/>
    <n v="612"/>
    <x v="1"/>
    <s v="Zona 111"/>
    <s v=""/>
  </r>
  <r>
    <n v="2018"/>
    <n v="5"/>
    <n v="1965"/>
    <s v="ELBE"/>
    <x v="0"/>
    <s v="ARRASTRE FONDO"/>
    <n v="429607"/>
    <n v="11.853999999999999"/>
    <d v="2018-04-09T00:00:00"/>
    <n v="1965"/>
    <s v="ELBE"/>
    <x v="3"/>
    <n v="612"/>
    <x v="0"/>
    <s v="Zona 110"/>
    <s v=""/>
  </r>
  <r>
    <n v="2018"/>
    <n v="5"/>
    <n v="1965"/>
    <s v="ELBE"/>
    <x v="0"/>
    <s v="ARRASTRE FONDO"/>
    <n v="429957"/>
    <n v="5.0350000000000001"/>
    <d v="2018-04-16T00:00:00"/>
    <n v="1965"/>
    <s v="ELBE"/>
    <x v="3"/>
    <n v="612"/>
    <x v="1"/>
    <s v="Zona 111"/>
    <s v=""/>
  </r>
  <r>
    <n v="2018"/>
    <n v="5"/>
    <n v="1965"/>
    <s v="ELBE"/>
    <x v="0"/>
    <s v="ARRASTRE FONDO"/>
    <n v="429957"/>
    <n v="6.3550000000000004"/>
    <d v="2018-04-16T00:00:00"/>
    <n v="1965"/>
    <s v="ELBE"/>
    <x v="3"/>
    <n v="612"/>
    <x v="0"/>
    <s v="Zona 110"/>
    <s v=""/>
  </r>
  <r>
    <n v="2018"/>
    <n v="5"/>
    <n v="1965"/>
    <s v="ELBE"/>
    <x v="0"/>
    <s v="ARRASTRE FONDO"/>
    <n v="430305"/>
    <n v="11.509"/>
    <d v="2018-04-26T00:00:00"/>
    <n v="1965"/>
    <s v="ELBE"/>
    <x v="3"/>
    <n v="612"/>
    <x v="1"/>
    <s v="Zona 111"/>
    <s v=""/>
  </r>
  <r>
    <n v="2018"/>
    <n v="5"/>
    <n v="1965"/>
    <s v="ELBE"/>
    <x v="0"/>
    <s v="ARRASTRE FONDO"/>
    <n v="430510"/>
    <n v="3.2010000000000001"/>
    <d v="2018-05-03T00:00:00"/>
    <n v="1965"/>
    <s v="ELBE"/>
    <x v="3"/>
    <n v="612"/>
    <x v="1"/>
    <s v="Zona 111"/>
    <s v=""/>
  </r>
  <r>
    <n v="2018"/>
    <n v="5"/>
    <n v="1965"/>
    <s v="ELBE"/>
    <x v="0"/>
    <s v="ARRASTRE FONDO"/>
    <n v="430510"/>
    <n v="6.2759999999999998"/>
    <d v="2018-05-03T00:00:00"/>
    <n v="1965"/>
    <s v="ELBE"/>
    <x v="3"/>
    <n v="612"/>
    <x v="0"/>
    <s v="Zona 110"/>
    <s v=""/>
  </r>
  <r>
    <n v="2018"/>
    <n v="5"/>
    <n v="1965"/>
    <s v="ELBE"/>
    <x v="0"/>
    <s v="ARRASTRE FONDO"/>
    <n v="430708"/>
    <n v="6.5439999999999996"/>
    <d v="2018-05-09T00:00:00"/>
    <n v="1965"/>
    <s v="ELBE"/>
    <x v="3"/>
    <n v="612"/>
    <x v="4"/>
    <s v="Zona 113"/>
    <s v=""/>
  </r>
  <r>
    <n v="2018"/>
    <n v="5"/>
    <n v="1965"/>
    <s v="ELBE"/>
    <x v="0"/>
    <s v="ARRASTRE FONDO"/>
    <n v="430708"/>
    <n v="10.42"/>
    <d v="2018-05-09T00:00:00"/>
    <n v="1965"/>
    <s v="ELBE"/>
    <x v="3"/>
    <n v="612"/>
    <x v="5"/>
    <s v="Zona 114"/>
    <s v=""/>
  </r>
  <r>
    <n v="2018"/>
    <n v="5"/>
    <n v="1965"/>
    <s v="ELBE"/>
    <x v="0"/>
    <s v="ARRASTRE FONDO"/>
    <n v="431034"/>
    <n v="17.231000000000002"/>
    <d v="2018-05-16T00:00:00"/>
    <n v="1965"/>
    <s v="ELBE"/>
    <x v="3"/>
    <n v="612"/>
    <x v="4"/>
    <s v="Zona 113"/>
    <s v=""/>
  </r>
  <r>
    <n v="2018"/>
    <n v="5"/>
    <n v="1965"/>
    <s v="ELBE"/>
    <x v="0"/>
    <s v="ARRASTRE FONDO"/>
    <n v="431359"/>
    <n v="1.7929999999999999"/>
    <d v="2018-05-22T00:00:00"/>
    <n v="1965"/>
    <s v="ELBE"/>
    <x v="3"/>
    <n v="612"/>
    <x v="2"/>
    <s v="Zona 112"/>
    <s v=""/>
  </r>
  <r>
    <n v="2018"/>
    <n v="5"/>
    <n v="1965"/>
    <s v="ELBE"/>
    <x v="0"/>
    <s v="ARRASTRE FONDO"/>
    <n v="431359"/>
    <n v="10.577999999999999"/>
    <d v="2018-05-22T00:00:00"/>
    <n v="1965"/>
    <s v="ELBE"/>
    <x v="3"/>
    <n v="612"/>
    <x v="4"/>
    <s v="Zona 113"/>
    <s v=""/>
  </r>
  <r>
    <n v="2018"/>
    <n v="5"/>
    <n v="1965"/>
    <s v="ELBE"/>
    <x v="0"/>
    <s v="ARRASTRE FONDO"/>
    <n v="431764"/>
    <n v="1.071"/>
    <d v="2018-05-29T00:00:00"/>
    <n v="1965"/>
    <s v="ELBE"/>
    <x v="3"/>
    <n v="612"/>
    <x v="2"/>
    <s v="Zona 112"/>
    <s v=""/>
  </r>
  <r>
    <n v="2018"/>
    <n v="5"/>
    <n v="1965"/>
    <s v="ELBE"/>
    <x v="0"/>
    <s v="ARRASTRE FONDO"/>
    <n v="431764"/>
    <n v="13.146000000000001"/>
    <d v="2018-05-29T00:00:00"/>
    <n v="1965"/>
    <s v="ELBE"/>
    <x v="3"/>
    <n v="612"/>
    <x v="4"/>
    <s v="Zona 113"/>
    <s v=""/>
  </r>
  <r>
    <n v="2018"/>
    <n v="5"/>
    <n v="1965"/>
    <s v="ELBE"/>
    <x v="0"/>
    <s v="ARRASTRE FONDO"/>
    <n v="431833"/>
    <n v="15.992000000000001"/>
    <d v="2018-06-04T00:00:00"/>
    <n v="1965"/>
    <s v="ELBE"/>
    <x v="3"/>
    <n v="612"/>
    <x v="4"/>
    <s v="Zona 113"/>
    <s v=""/>
  </r>
  <r>
    <n v="2018"/>
    <n v="5"/>
    <n v="1965"/>
    <s v="ELBE"/>
    <x v="0"/>
    <s v="ARRASTRE FONDO"/>
    <n v="431861"/>
    <n v="8.3079999999999998"/>
    <d v="2018-06-07T00:00:00"/>
    <n v="1965"/>
    <s v="ELBE"/>
    <x v="3"/>
    <n v="612"/>
    <x v="0"/>
    <s v="Zona 110"/>
    <s v=""/>
  </r>
  <r>
    <n v="2018"/>
    <n v="5"/>
    <n v="1965"/>
    <s v="ELBE"/>
    <x v="1"/>
    <s v="ARRASTRE FONDO"/>
    <n v="430510"/>
    <n v="1.9E-2"/>
    <d v="2018-05-03T00:00:00"/>
    <n v="1965"/>
    <s v="ELBE"/>
    <x v="3"/>
    <n v="632"/>
    <x v="1"/>
    <s v="Zona 111"/>
    <s v=""/>
  </r>
  <r>
    <n v="2018"/>
    <n v="5"/>
    <n v="1965"/>
    <s v="ELBE"/>
    <x v="1"/>
    <s v="ARRASTRE FONDO"/>
    <n v="431861"/>
    <n v="5.452"/>
    <d v="2018-06-07T00:00:00"/>
    <n v="1965"/>
    <s v="ELBE"/>
    <x v="3"/>
    <n v="632"/>
    <x v="0"/>
    <s v="Zona 110"/>
    <s v=""/>
  </r>
  <r>
    <n v="2018"/>
    <n v="5"/>
    <n v="1995"/>
    <s v="DON STEFAN"/>
    <x v="0"/>
    <s v="ARRASTRE FONDO"/>
    <n v="427117"/>
    <n v="1.6319999999999999"/>
    <d v="2018-01-08T00:00:00"/>
    <n v="1995"/>
    <s v="DON STEFAN"/>
    <x v="3"/>
    <n v="612"/>
    <x v="1"/>
    <s v="Zona 111"/>
    <s v=""/>
  </r>
  <r>
    <n v="2018"/>
    <n v="5"/>
    <n v="1995"/>
    <s v="DON STEFAN"/>
    <x v="0"/>
    <s v="ARRASTRE FONDO"/>
    <n v="427117"/>
    <n v="15.983000000000001"/>
    <d v="2018-01-08T00:00:00"/>
    <n v="1995"/>
    <s v="DON STEFAN"/>
    <x v="3"/>
    <n v="612"/>
    <x v="2"/>
    <s v="Zona 112"/>
    <s v=""/>
  </r>
  <r>
    <n v="2018"/>
    <n v="5"/>
    <n v="1995"/>
    <s v="DON STEFAN"/>
    <x v="0"/>
    <s v="ARRASTRE FONDO"/>
    <n v="427148"/>
    <n v="0.874"/>
    <d v="2018-01-11T00:00:00"/>
    <n v="1995"/>
    <s v="DON STEFAN"/>
    <x v="3"/>
    <n v="612"/>
    <x v="1"/>
    <s v="Zona 111"/>
    <s v=""/>
  </r>
  <r>
    <n v="2018"/>
    <n v="5"/>
    <n v="1995"/>
    <s v="DON STEFAN"/>
    <x v="0"/>
    <s v="ARRASTRE FONDO"/>
    <n v="427148"/>
    <n v="10.55"/>
    <d v="2018-01-11T00:00:00"/>
    <n v="1995"/>
    <s v="DON STEFAN"/>
    <x v="3"/>
    <n v="612"/>
    <x v="2"/>
    <s v="Zona 112"/>
    <s v=""/>
  </r>
  <r>
    <n v="2018"/>
    <n v="5"/>
    <n v="1995"/>
    <s v="DON STEFAN"/>
    <x v="0"/>
    <s v="ARRASTRE FONDO"/>
    <n v="427268"/>
    <n v="2.786"/>
    <d v="2018-01-15T00:00:00"/>
    <n v="1995"/>
    <s v="DON STEFAN"/>
    <x v="3"/>
    <n v="612"/>
    <x v="1"/>
    <s v="Zona 111"/>
    <s v=""/>
  </r>
  <r>
    <n v="2018"/>
    <n v="5"/>
    <n v="1995"/>
    <s v="DON STEFAN"/>
    <x v="0"/>
    <s v="ARRASTRE FONDO"/>
    <n v="427268"/>
    <n v="15.542999999999999"/>
    <d v="2018-01-15T00:00:00"/>
    <n v="1995"/>
    <s v="DON STEFAN"/>
    <x v="3"/>
    <n v="612"/>
    <x v="2"/>
    <s v="Zona 112"/>
    <s v=""/>
  </r>
  <r>
    <n v="2018"/>
    <n v="5"/>
    <n v="1995"/>
    <s v="DON STEFAN"/>
    <x v="0"/>
    <s v="ARRASTRE FONDO"/>
    <n v="427366"/>
    <n v="5.0819999999999999"/>
    <d v="2018-01-22T00:00:00"/>
    <n v="1995"/>
    <s v="DON STEFAN"/>
    <x v="3"/>
    <n v="612"/>
    <x v="2"/>
    <s v="Zona 112"/>
    <s v=""/>
  </r>
  <r>
    <n v="2018"/>
    <n v="5"/>
    <n v="1995"/>
    <s v="DON STEFAN"/>
    <x v="0"/>
    <s v="ARRASTRE FONDO"/>
    <n v="427366"/>
    <n v="15.856"/>
    <d v="2018-01-22T00:00:00"/>
    <n v="1995"/>
    <s v="DON STEFAN"/>
    <x v="3"/>
    <n v="612"/>
    <x v="4"/>
    <s v="Zona 113"/>
    <s v=""/>
  </r>
  <r>
    <n v="2018"/>
    <n v="5"/>
    <n v="1995"/>
    <s v="DON STEFAN"/>
    <x v="0"/>
    <s v="ARRASTRE FONDO"/>
    <n v="427405"/>
    <n v="10.84"/>
    <d v="2018-01-25T00:00:00"/>
    <n v="1995"/>
    <s v="DON STEFAN"/>
    <x v="3"/>
    <n v="612"/>
    <x v="1"/>
    <s v="Zona 111"/>
    <s v=""/>
  </r>
  <r>
    <n v="2018"/>
    <n v="5"/>
    <n v="1995"/>
    <s v="DON STEFAN"/>
    <x v="0"/>
    <s v="ARRASTRE FONDO"/>
    <n v="427471"/>
    <n v="4.1950000000000003"/>
    <d v="2018-01-31T00:00:00"/>
    <n v="1995"/>
    <s v="DON STEFAN"/>
    <x v="3"/>
    <n v="612"/>
    <x v="1"/>
    <s v="Zona 111"/>
    <s v=""/>
  </r>
  <r>
    <n v="2018"/>
    <n v="5"/>
    <n v="1995"/>
    <s v="DON STEFAN"/>
    <x v="0"/>
    <s v="ARRASTRE FONDO"/>
    <n v="427471"/>
    <n v="14.164999999999999"/>
    <d v="2018-01-31T00:00:00"/>
    <n v="1995"/>
    <s v="DON STEFAN"/>
    <x v="3"/>
    <n v="612"/>
    <x v="2"/>
    <s v="Zona 112"/>
    <s v=""/>
  </r>
  <r>
    <n v="2018"/>
    <n v="5"/>
    <n v="1995"/>
    <s v="DON STEFAN"/>
    <x v="0"/>
    <s v="ARRASTRE FONDO"/>
    <n v="427547"/>
    <n v="9.1549999999999994"/>
    <d v="2018-02-07T00:00:00"/>
    <n v="1995"/>
    <s v="DON STEFAN"/>
    <x v="3"/>
    <n v="612"/>
    <x v="5"/>
    <s v="Zona 114"/>
    <s v=""/>
  </r>
  <r>
    <n v="2018"/>
    <n v="5"/>
    <n v="1995"/>
    <s v="DON STEFAN"/>
    <x v="0"/>
    <s v="ARRASTRE FONDO"/>
    <n v="427547"/>
    <n v="11.127000000000001"/>
    <d v="2018-02-07T00:00:00"/>
    <n v="1995"/>
    <s v="DON STEFAN"/>
    <x v="3"/>
    <n v="612"/>
    <x v="4"/>
    <s v="Zona 113"/>
    <s v=""/>
  </r>
  <r>
    <n v="2018"/>
    <n v="5"/>
    <n v="1995"/>
    <s v="DON STEFAN"/>
    <x v="0"/>
    <s v="ARRASTRE FONDO"/>
    <n v="427642"/>
    <n v="2.327"/>
    <d v="2018-02-13T00:00:00"/>
    <n v="1995"/>
    <s v="DON STEFAN"/>
    <x v="3"/>
    <n v="612"/>
    <x v="2"/>
    <s v="Zona 112"/>
    <s v=""/>
  </r>
  <r>
    <n v="2018"/>
    <n v="5"/>
    <n v="1995"/>
    <s v="DON STEFAN"/>
    <x v="0"/>
    <s v="ARRASTRE FONDO"/>
    <n v="427642"/>
    <n v="9.3320000000000007"/>
    <d v="2018-02-13T00:00:00"/>
    <n v="1995"/>
    <s v="DON STEFAN"/>
    <x v="3"/>
    <n v="612"/>
    <x v="4"/>
    <s v="Zona 113"/>
    <s v=""/>
  </r>
  <r>
    <n v="2018"/>
    <n v="5"/>
    <n v="1995"/>
    <s v="DON STEFAN"/>
    <x v="0"/>
    <s v="ARRASTRE FONDO"/>
    <n v="427642"/>
    <n v="9.7850000000000001"/>
    <d v="2018-02-13T00:00:00"/>
    <n v="1995"/>
    <s v="DON STEFAN"/>
    <x v="3"/>
    <n v="612"/>
    <x v="1"/>
    <s v="Zona 111"/>
    <s v=""/>
  </r>
  <r>
    <n v="2018"/>
    <n v="5"/>
    <n v="1995"/>
    <s v="DON STEFAN"/>
    <x v="0"/>
    <s v="ARRASTRE FONDO"/>
    <n v="427747"/>
    <n v="7.8630000000000004"/>
    <d v="2018-02-19T00:00:00"/>
    <n v="1995"/>
    <s v="DON STEFAN"/>
    <x v="3"/>
    <n v="612"/>
    <x v="4"/>
    <s v="Zona 113"/>
    <s v=""/>
  </r>
  <r>
    <n v="2018"/>
    <n v="5"/>
    <n v="1995"/>
    <s v="DON STEFAN"/>
    <x v="0"/>
    <s v="ARRASTRE FONDO"/>
    <n v="427747"/>
    <n v="10.196999999999999"/>
    <d v="2018-02-19T00:00:00"/>
    <n v="1995"/>
    <s v="DON STEFAN"/>
    <x v="3"/>
    <n v="612"/>
    <x v="5"/>
    <s v="Zona 114"/>
    <s v=""/>
  </r>
  <r>
    <n v="2018"/>
    <n v="5"/>
    <n v="1995"/>
    <s v="DON STEFAN"/>
    <x v="0"/>
    <s v="ARRASTRE FONDO"/>
    <n v="427781"/>
    <n v="10.276"/>
    <d v="2018-02-22T00:00:00"/>
    <n v="1995"/>
    <s v="DON STEFAN"/>
    <x v="3"/>
    <n v="612"/>
    <x v="1"/>
    <s v="Zona 111"/>
    <s v=""/>
  </r>
  <r>
    <n v="2018"/>
    <n v="5"/>
    <n v="1995"/>
    <s v="DON STEFAN"/>
    <x v="0"/>
    <s v="ARRASTRE FONDO"/>
    <n v="428061"/>
    <n v="10.096"/>
    <d v="2018-03-05T00:00:00"/>
    <n v="1995"/>
    <s v="DON STEFAN"/>
    <x v="3"/>
    <n v="612"/>
    <x v="4"/>
    <s v="Zona 113"/>
    <s v=""/>
  </r>
  <r>
    <n v="2018"/>
    <n v="5"/>
    <n v="1995"/>
    <s v="DON STEFAN"/>
    <x v="0"/>
    <s v="ARRASTRE FONDO"/>
    <n v="428061"/>
    <n v="10.965999999999999"/>
    <d v="2018-03-05T00:00:00"/>
    <n v="1995"/>
    <s v="DON STEFAN"/>
    <x v="3"/>
    <n v="612"/>
    <x v="5"/>
    <s v="Zona 114"/>
    <s v=""/>
  </r>
  <r>
    <n v="2018"/>
    <n v="5"/>
    <n v="1995"/>
    <s v="DON STEFAN"/>
    <x v="0"/>
    <s v="ARRASTRE FONDO"/>
    <n v="428231"/>
    <n v="10.88"/>
    <d v="2018-03-08T00:00:00"/>
    <n v="1995"/>
    <s v="DON STEFAN"/>
    <x v="3"/>
    <n v="612"/>
    <x v="1"/>
    <s v="Zona 111"/>
    <s v=""/>
  </r>
  <r>
    <n v="2018"/>
    <n v="5"/>
    <n v="1995"/>
    <s v="DON STEFAN"/>
    <x v="0"/>
    <s v="ARRASTRE FONDO"/>
    <n v="428457"/>
    <n v="9.8000000000000007"/>
    <d v="2018-03-13T00:00:00"/>
    <n v="1995"/>
    <s v="DON STEFAN"/>
    <x v="3"/>
    <n v="612"/>
    <x v="4"/>
    <s v="Zona 113"/>
    <s v=""/>
  </r>
  <r>
    <n v="2018"/>
    <n v="5"/>
    <n v="1995"/>
    <s v="DON STEFAN"/>
    <x v="0"/>
    <s v="ARRASTRE FONDO"/>
    <n v="428457"/>
    <n v="11.102"/>
    <d v="2018-03-13T00:00:00"/>
    <n v="1995"/>
    <s v="DON STEFAN"/>
    <x v="3"/>
    <n v="612"/>
    <x v="5"/>
    <s v="Zona 114"/>
    <s v=""/>
  </r>
  <r>
    <n v="2018"/>
    <n v="5"/>
    <n v="1995"/>
    <s v="DON STEFAN"/>
    <x v="0"/>
    <s v="ARRASTRE FONDO"/>
    <n v="429133"/>
    <n v="8.0020000000000007"/>
    <d v="2018-03-28T00:00:00"/>
    <n v="1995"/>
    <s v="DON STEFAN"/>
    <x v="3"/>
    <n v="612"/>
    <x v="1"/>
    <s v="Zona 111"/>
    <s v=""/>
  </r>
  <r>
    <n v="2018"/>
    <n v="5"/>
    <n v="1995"/>
    <s v="DON STEFAN"/>
    <x v="0"/>
    <s v="ARRASTRE FONDO"/>
    <n v="429137"/>
    <n v="16.661000000000001"/>
    <d v="2018-03-26T00:00:00"/>
    <n v="1995"/>
    <s v="DON STEFAN"/>
    <x v="3"/>
    <n v="612"/>
    <x v="4"/>
    <s v="Zona 113"/>
    <s v=""/>
  </r>
  <r>
    <n v="2018"/>
    <n v="5"/>
    <n v="1995"/>
    <s v="DON STEFAN"/>
    <x v="0"/>
    <s v="ARRASTRE FONDO"/>
    <n v="429191"/>
    <n v="4.6260000000000003"/>
    <d v="2018-04-02T00:00:00"/>
    <n v="1995"/>
    <s v="DON STEFAN"/>
    <x v="3"/>
    <n v="612"/>
    <x v="4"/>
    <s v="Zona 113"/>
    <s v=""/>
  </r>
  <r>
    <n v="2018"/>
    <n v="5"/>
    <n v="1995"/>
    <s v="DON STEFAN"/>
    <x v="1"/>
    <s v="ARRASTRE FONDO"/>
    <n v="428708"/>
    <n v="18.466999999999999"/>
    <d v="2018-03-19T00:00:00"/>
    <n v="1995"/>
    <s v="DON STEFAN"/>
    <x v="3"/>
    <n v="632"/>
    <x v="0"/>
    <s v="Zona 110"/>
    <s v=""/>
  </r>
  <r>
    <n v="2018"/>
    <n v="5"/>
    <n v="1995"/>
    <s v="DON STEFAN"/>
    <x v="1"/>
    <s v="ARRASTRE FONDO"/>
    <n v="428806"/>
    <n v="13.099"/>
    <d v="2018-03-21T00:00:00"/>
    <n v="1995"/>
    <s v="DON STEFAN"/>
    <x v="3"/>
    <n v="632"/>
    <x v="0"/>
    <s v="Zona 110"/>
    <s v=""/>
  </r>
  <r>
    <n v="2018"/>
    <n v="5"/>
    <n v="32003"/>
    <s v="CRUSOE I"/>
    <x v="2"/>
    <s v="ARRASTRE FONDO"/>
    <n v="432004"/>
    <n v="17.669"/>
    <d v="2018-06-13T00:00:00"/>
    <n v="32003"/>
    <s v="CRUSOE I"/>
    <x v="5"/>
    <n v="636"/>
    <x v="1"/>
    <s v="Zona 111"/>
    <s v=""/>
  </r>
  <r>
    <n v="2018"/>
    <n v="5"/>
    <n v="32003"/>
    <s v="CRUSOE I"/>
    <x v="2"/>
    <s v="ARRASTRE FONDO"/>
    <n v="432062"/>
    <n v="18.225000000000001"/>
    <d v="2018-06-17T00:00:00"/>
    <n v="32003"/>
    <s v="CRUSOE I"/>
    <x v="5"/>
    <n v="636"/>
    <x v="1"/>
    <s v="Zona 111"/>
    <s v=""/>
  </r>
  <r>
    <n v="2018"/>
    <n v="5"/>
    <n v="32004"/>
    <s v="SKORPION"/>
    <x v="0"/>
    <s v="ARRASTRE FONDO"/>
    <n v="428985"/>
    <n v="1.006"/>
    <d v="2018-03-24T00:00:00"/>
    <n v="32004"/>
    <s v="SKORPION"/>
    <x v="6"/>
    <n v="612"/>
    <x v="4"/>
    <s v="Zona 113"/>
    <s v=""/>
  </r>
  <r>
    <n v="2018"/>
    <n v="5"/>
    <n v="32004"/>
    <s v="SKORPION"/>
    <x v="0"/>
    <s v="ARRASTRE FONDO"/>
    <n v="428985"/>
    <n v="2.83"/>
    <d v="2018-03-24T00:00:00"/>
    <n v="32004"/>
    <s v="SKORPION"/>
    <x v="6"/>
    <n v="612"/>
    <x v="5"/>
    <s v="Zona 114"/>
    <s v=""/>
  </r>
  <r>
    <n v="2018"/>
    <n v="5"/>
    <n v="32025"/>
    <s v="FOCHE"/>
    <x v="0"/>
    <s v="ARRASTRE FONDO"/>
    <n v="427868"/>
    <n v="6.734"/>
    <d v="2018-03-01T00:00:00"/>
    <n v="32025"/>
    <s v="FOCHE"/>
    <x v="2"/>
    <n v="612"/>
    <x v="1"/>
    <s v="Zona 111"/>
    <s v=""/>
  </r>
  <r>
    <n v="2018"/>
    <n v="5"/>
    <n v="32025"/>
    <s v="FOCHE"/>
    <x v="0"/>
    <s v="ARRASTRE FONDO"/>
    <n v="428012"/>
    <n v="2.069"/>
    <d v="2018-03-04T00:00:00"/>
    <n v="32025"/>
    <s v="FOCHE"/>
    <x v="2"/>
    <n v="612"/>
    <x v="1"/>
    <s v="Zona 111"/>
    <s v=""/>
  </r>
  <r>
    <n v="2018"/>
    <n v="5"/>
    <n v="32025"/>
    <s v="FOCHE"/>
    <x v="0"/>
    <s v="ARRASTRE FONDO"/>
    <n v="428012"/>
    <n v="7.8010000000000002"/>
    <d v="2018-03-04T00:00:00"/>
    <n v="32025"/>
    <s v="FOCHE"/>
    <x v="2"/>
    <n v="612"/>
    <x v="2"/>
    <s v="Zona 112"/>
    <s v=""/>
  </r>
  <r>
    <n v="2018"/>
    <n v="5"/>
    <n v="32025"/>
    <s v="FOCHE"/>
    <x v="0"/>
    <s v="ARRASTRE FONDO"/>
    <n v="428178"/>
    <n v="11.666"/>
    <d v="2018-03-07T00:00:00"/>
    <n v="32025"/>
    <s v="FOCHE"/>
    <x v="2"/>
    <n v="612"/>
    <x v="2"/>
    <s v="Zona 112"/>
    <s v=""/>
  </r>
  <r>
    <n v="2018"/>
    <n v="5"/>
    <n v="32025"/>
    <s v="FOCHE"/>
    <x v="0"/>
    <s v="ARRASTRE FONDO"/>
    <n v="428299"/>
    <n v="6.9809999999999999"/>
    <d v="2018-03-09T00:00:00"/>
    <n v="32025"/>
    <s v="FOCHE"/>
    <x v="2"/>
    <n v="612"/>
    <x v="1"/>
    <s v="Zona 111"/>
    <s v=""/>
  </r>
  <r>
    <n v="2018"/>
    <n v="5"/>
    <n v="32025"/>
    <s v="FOCHE"/>
    <x v="0"/>
    <s v="ARRASTRE FONDO"/>
    <n v="428394"/>
    <n v="7.0919999999999996"/>
    <d v="2018-03-12T00:00:00"/>
    <n v="32025"/>
    <s v="FOCHE"/>
    <x v="2"/>
    <n v="612"/>
    <x v="2"/>
    <s v="Zona 112"/>
    <s v=""/>
  </r>
  <r>
    <n v="2018"/>
    <n v="5"/>
    <n v="32025"/>
    <s v="FOCHE"/>
    <x v="0"/>
    <s v="ARRASTRE FONDO"/>
    <n v="428537"/>
    <n v="2.7440000000000002"/>
    <d v="2018-03-15T00:00:00"/>
    <n v="32025"/>
    <s v="FOCHE"/>
    <x v="2"/>
    <n v="612"/>
    <x v="2"/>
    <s v="Zona 112"/>
    <s v=""/>
  </r>
  <r>
    <n v="2018"/>
    <n v="5"/>
    <n v="32025"/>
    <s v="FOCHE"/>
    <x v="0"/>
    <s v="ARRASTRE FONDO"/>
    <n v="428537"/>
    <n v="5.133"/>
    <d v="2018-03-15T00:00:00"/>
    <n v="32025"/>
    <s v="FOCHE"/>
    <x v="2"/>
    <n v="612"/>
    <x v="1"/>
    <s v="Zona 111"/>
    <s v=""/>
  </r>
  <r>
    <n v="2018"/>
    <n v="5"/>
    <n v="32025"/>
    <s v="FOCHE"/>
    <x v="0"/>
    <s v="ARRASTRE FONDO"/>
    <n v="430506"/>
    <n v="2.399"/>
    <d v="2018-05-02T00:00:00"/>
    <n v="32025"/>
    <s v="FOCHE"/>
    <x v="2"/>
    <n v="612"/>
    <x v="1"/>
    <s v="Zona 111"/>
    <s v=""/>
  </r>
  <r>
    <n v="2018"/>
    <n v="5"/>
    <n v="32025"/>
    <s v="FOCHE"/>
    <x v="0"/>
    <s v="ARRASTRE FONDO"/>
    <n v="430544"/>
    <n v="1.9510000000000001"/>
    <d v="2018-05-04T00:00:00"/>
    <n v="32025"/>
    <s v="FOCHE"/>
    <x v="2"/>
    <n v="612"/>
    <x v="0"/>
    <s v="Zona 110"/>
    <s v=""/>
  </r>
  <r>
    <n v="2018"/>
    <n v="5"/>
    <n v="32025"/>
    <s v="FOCHE"/>
    <x v="0"/>
    <s v="ARRASTRE FONDO"/>
    <n v="430967"/>
    <n v="1.05"/>
    <d v="2018-05-14T00:00:00"/>
    <n v="32025"/>
    <s v="FOCHE"/>
    <x v="2"/>
    <n v="612"/>
    <x v="0"/>
    <s v="Zona 110"/>
    <s v=""/>
  </r>
  <r>
    <n v="2018"/>
    <n v="5"/>
    <n v="32025"/>
    <s v="FOCHE"/>
    <x v="0"/>
    <s v="ARRASTRE FONDO"/>
    <n v="431161"/>
    <n v="1.036"/>
    <d v="2018-05-18T00:00:00"/>
    <n v="32025"/>
    <s v="FOCHE"/>
    <x v="2"/>
    <n v="612"/>
    <x v="0"/>
    <s v="Zona 110"/>
    <s v=""/>
  </r>
  <r>
    <n v="2018"/>
    <n v="5"/>
    <n v="32025"/>
    <s v="FOCHE"/>
    <x v="0"/>
    <s v="ARRASTRE FONDO"/>
    <n v="431293"/>
    <n v="0.41299999999999998"/>
    <d v="2018-05-22T00:00:00"/>
    <n v="32025"/>
    <s v="FOCHE"/>
    <x v="2"/>
    <n v="612"/>
    <x v="0"/>
    <s v="Zona 110"/>
    <s v=""/>
  </r>
  <r>
    <n v="2018"/>
    <n v="5"/>
    <n v="32025"/>
    <s v="FOCHE"/>
    <x v="0"/>
    <s v="ARRASTRE FONDO"/>
    <n v="431808"/>
    <n v="0.84799999999999998"/>
    <d v="2018-06-05T00:00:00"/>
    <n v="32025"/>
    <s v="FOCHE"/>
    <x v="2"/>
    <n v="612"/>
    <x v="1"/>
    <s v="Zona 111"/>
    <s v=""/>
  </r>
  <r>
    <n v="2018"/>
    <n v="5"/>
    <n v="32025"/>
    <s v="FOCHE"/>
    <x v="1"/>
    <s v="ARRASTRE FONDO"/>
    <n v="428754"/>
    <n v="3.4079999999999999"/>
    <d v="2018-03-20T00:00:00"/>
    <n v="32025"/>
    <s v="FOCHE"/>
    <x v="2"/>
    <n v="632"/>
    <x v="1"/>
    <s v="Zona 111"/>
    <s v=""/>
  </r>
  <r>
    <n v="2018"/>
    <n v="5"/>
    <n v="32025"/>
    <s v="FOCHE"/>
    <x v="1"/>
    <s v="ARRASTRE FONDO"/>
    <n v="428854"/>
    <n v="11.686"/>
    <d v="2018-03-22T00:00:00"/>
    <n v="32025"/>
    <s v="FOCHE"/>
    <x v="2"/>
    <n v="632"/>
    <x v="1"/>
    <s v="Zona 111"/>
    <s v=""/>
  </r>
  <r>
    <n v="2018"/>
    <n v="5"/>
    <n v="32025"/>
    <s v="FOCHE"/>
    <x v="1"/>
    <s v="ARRASTRE FONDO"/>
    <n v="428987"/>
    <n v="12.096"/>
    <d v="2018-03-25T00:00:00"/>
    <n v="32025"/>
    <s v="FOCHE"/>
    <x v="2"/>
    <n v="632"/>
    <x v="1"/>
    <s v="Zona 111"/>
    <s v=""/>
  </r>
  <r>
    <n v="2018"/>
    <n v="5"/>
    <n v="32025"/>
    <s v="FOCHE"/>
    <x v="1"/>
    <s v="ARRASTRE FONDO"/>
    <n v="429079"/>
    <n v="12.413"/>
    <d v="2018-03-27T00:00:00"/>
    <n v="32025"/>
    <s v="FOCHE"/>
    <x v="2"/>
    <n v="632"/>
    <x v="1"/>
    <s v="Zona 111"/>
    <s v=""/>
  </r>
  <r>
    <n v="2018"/>
    <n v="5"/>
    <n v="32025"/>
    <s v="FOCHE"/>
    <x v="1"/>
    <s v="ARRASTRE FONDO"/>
    <n v="429180"/>
    <n v="7.2530000000000001"/>
    <d v="2018-04-01T00:00:00"/>
    <n v="32025"/>
    <s v="FOCHE"/>
    <x v="2"/>
    <n v="632"/>
    <x v="1"/>
    <s v="Zona 111"/>
    <s v=""/>
  </r>
  <r>
    <n v="2018"/>
    <n v="5"/>
    <n v="32025"/>
    <s v="FOCHE"/>
    <x v="1"/>
    <s v="ARRASTRE FONDO"/>
    <n v="429195"/>
    <n v="6.6630000000000003"/>
    <d v="2018-04-02T00:00:00"/>
    <n v="32025"/>
    <s v="FOCHE"/>
    <x v="2"/>
    <n v="632"/>
    <x v="1"/>
    <s v="Zona 111"/>
    <s v=""/>
  </r>
  <r>
    <n v="2018"/>
    <n v="5"/>
    <n v="32025"/>
    <s v="FOCHE"/>
    <x v="1"/>
    <s v="ARRASTRE FONDO"/>
    <n v="429229"/>
    <n v="6.61"/>
    <d v="2018-04-03T00:00:00"/>
    <n v="32025"/>
    <s v="FOCHE"/>
    <x v="2"/>
    <n v="632"/>
    <x v="1"/>
    <s v="Zona 111"/>
    <s v=""/>
  </r>
  <r>
    <n v="2018"/>
    <n v="5"/>
    <n v="32025"/>
    <s v="FOCHE"/>
    <x v="1"/>
    <s v="ARRASTRE FONDO"/>
    <n v="429280"/>
    <n v="6.4690000000000003"/>
    <d v="2018-04-04T00:00:00"/>
    <n v="32025"/>
    <s v="FOCHE"/>
    <x v="2"/>
    <n v="632"/>
    <x v="1"/>
    <s v="Zona 111"/>
    <s v=""/>
  </r>
  <r>
    <n v="2018"/>
    <n v="5"/>
    <n v="32025"/>
    <s v="FOCHE"/>
    <x v="1"/>
    <s v="ARRASTRE FONDO"/>
    <n v="429328"/>
    <n v="6.0839999999999996"/>
    <d v="2018-04-05T00:00:00"/>
    <n v="32025"/>
    <s v="FOCHE"/>
    <x v="2"/>
    <n v="632"/>
    <x v="1"/>
    <s v="Zona 111"/>
    <s v=""/>
  </r>
  <r>
    <n v="2018"/>
    <n v="5"/>
    <n v="32025"/>
    <s v="FOCHE"/>
    <x v="1"/>
    <s v="ARRASTRE FONDO"/>
    <n v="429381"/>
    <n v="7.3579999999999997"/>
    <d v="2018-04-06T00:00:00"/>
    <n v="32025"/>
    <s v="FOCHE"/>
    <x v="2"/>
    <n v="632"/>
    <x v="1"/>
    <s v="Zona 111"/>
    <s v=""/>
  </r>
  <r>
    <n v="2018"/>
    <n v="5"/>
    <n v="32025"/>
    <s v="FOCHE"/>
    <x v="1"/>
    <s v="ARRASTRE FONDO"/>
    <n v="429450"/>
    <n v="2.8719999999999999"/>
    <d v="2018-04-08T00:00:00"/>
    <n v="32025"/>
    <s v="FOCHE"/>
    <x v="2"/>
    <n v="632"/>
    <x v="1"/>
    <s v="Zona 111"/>
    <s v=""/>
  </r>
  <r>
    <n v="2018"/>
    <n v="5"/>
    <n v="32025"/>
    <s v="FOCHE"/>
    <x v="1"/>
    <s v="ARRASTRE FONDO"/>
    <n v="429450"/>
    <n v="5.17"/>
    <d v="2018-04-08T00:00:00"/>
    <n v="32025"/>
    <s v="FOCHE"/>
    <x v="2"/>
    <n v="632"/>
    <x v="0"/>
    <s v="Zona 110"/>
    <s v=""/>
  </r>
  <r>
    <n v="2018"/>
    <n v="5"/>
    <n v="32025"/>
    <s v="FOCHE"/>
    <x v="1"/>
    <s v="ARRASTRE FONDO"/>
    <n v="429524"/>
    <n v="3.2669999999999999"/>
    <d v="2018-04-10T00:00:00"/>
    <n v="32025"/>
    <s v="FOCHE"/>
    <x v="2"/>
    <n v="632"/>
    <x v="1"/>
    <s v="Zona 111"/>
    <s v=""/>
  </r>
  <r>
    <n v="2018"/>
    <n v="5"/>
    <n v="32025"/>
    <s v="FOCHE"/>
    <x v="1"/>
    <s v="ARRASTRE FONDO"/>
    <n v="429524"/>
    <n v="4.1879999999999997"/>
    <d v="2018-04-10T00:00:00"/>
    <n v="32025"/>
    <s v="FOCHE"/>
    <x v="2"/>
    <n v="632"/>
    <x v="0"/>
    <s v="Zona 110"/>
    <s v=""/>
  </r>
  <r>
    <n v="2018"/>
    <n v="5"/>
    <n v="32025"/>
    <s v="FOCHE"/>
    <x v="1"/>
    <s v="ARRASTRE FONDO"/>
    <n v="429618"/>
    <n v="5.9619999999999997"/>
    <d v="2018-04-12T00:00:00"/>
    <n v="32025"/>
    <s v="FOCHE"/>
    <x v="2"/>
    <n v="632"/>
    <x v="1"/>
    <s v="Zona 111"/>
    <s v=""/>
  </r>
  <r>
    <n v="2018"/>
    <n v="5"/>
    <n v="32025"/>
    <s v="FOCHE"/>
    <x v="1"/>
    <s v="ARRASTRE FONDO"/>
    <n v="429618"/>
    <n v="7.87"/>
    <d v="2018-04-12T00:00:00"/>
    <n v="32025"/>
    <s v="FOCHE"/>
    <x v="2"/>
    <n v="632"/>
    <x v="0"/>
    <s v="Zona 110"/>
    <s v=""/>
  </r>
  <r>
    <n v="2018"/>
    <n v="5"/>
    <n v="32025"/>
    <s v="FOCHE"/>
    <x v="1"/>
    <s v="ARRASTRE FONDO"/>
    <n v="429685"/>
    <n v="11.856999999999999"/>
    <d v="2018-04-13T00:00:00"/>
    <n v="32025"/>
    <s v="FOCHE"/>
    <x v="2"/>
    <n v="632"/>
    <x v="1"/>
    <s v="Zona 111"/>
    <s v=""/>
  </r>
  <r>
    <n v="2018"/>
    <n v="5"/>
    <n v="32025"/>
    <s v="FOCHE"/>
    <x v="1"/>
    <s v="ARRASTRE FONDO"/>
    <n v="429828"/>
    <n v="4.569"/>
    <d v="2018-04-16T00:00:00"/>
    <n v="32025"/>
    <s v="FOCHE"/>
    <x v="2"/>
    <n v="632"/>
    <x v="1"/>
    <s v="Zona 111"/>
    <s v=""/>
  </r>
  <r>
    <n v="2018"/>
    <n v="5"/>
    <n v="32025"/>
    <s v="FOCHE"/>
    <x v="1"/>
    <s v="ARRASTRE FONDO"/>
    <n v="429828"/>
    <n v="9.077"/>
    <d v="2018-04-16T00:00:00"/>
    <n v="32025"/>
    <s v="FOCHE"/>
    <x v="2"/>
    <n v="632"/>
    <x v="0"/>
    <s v="Zona 110"/>
    <s v=""/>
  </r>
  <r>
    <n v="2018"/>
    <n v="5"/>
    <n v="32025"/>
    <s v="FOCHE"/>
    <x v="1"/>
    <s v="ARRASTRE FONDO"/>
    <n v="429928"/>
    <n v="4.5339999999999998"/>
    <d v="2018-04-18T00:00:00"/>
    <n v="32025"/>
    <s v="FOCHE"/>
    <x v="2"/>
    <n v="632"/>
    <x v="1"/>
    <s v="Zona 111"/>
    <s v=""/>
  </r>
  <r>
    <n v="2018"/>
    <n v="5"/>
    <n v="32025"/>
    <s v="FOCHE"/>
    <x v="1"/>
    <s v="ARRASTRE FONDO"/>
    <n v="429928"/>
    <n v="6.6520000000000001"/>
    <d v="2018-04-18T00:00:00"/>
    <n v="32025"/>
    <s v="FOCHE"/>
    <x v="2"/>
    <n v="632"/>
    <x v="0"/>
    <s v="Zona 110"/>
    <s v=""/>
  </r>
  <r>
    <n v="2018"/>
    <n v="5"/>
    <n v="32025"/>
    <s v="FOCHE"/>
    <x v="1"/>
    <s v="ARRASTRE FONDO"/>
    <n v="430012"/>
    <n v="4.71"/>
    <d v="2018-04-20T00:00:00"/>
    <n v="32025"/>
    <s v="FOCHE"/>
    <x v="2"/>
    <n v="632"/>
    <x v="1"/>
    <s v="Zona 111"/>
    <s v=""/>
  </r>
  <r>
    <n v="2018"/>
    <n v="5"/>
    <n v="32025"/>
    <s v="FOCHE"/>
    <x v="1"/>
    <s v="ARRASTRE FONDO"/>
    <n v="430012"/>
    <n v="8.9920000000000009"/>
    <d v="2018-04-20T00:00:00"/>
    <n v="32025"/>
    <s v="FOCHE"/>
    <x v="2"/>
    <n v="632"/>
    <x v="0"/>
    <s v="Zona 110"/>
    <s v=""/>
  </r>
  <r>
    <n v="2018"/>
    <n v="5"/>
    <n v="32025"/>
    <s v="FOCHE"/>
    <x v="1"/>
    <s v="ARRASTRE FONDO"/>
    <n v="430160"/>
    <n v="4.8819999999999997"/>
    <d v="2018-04-23T00:00:00"/>
    <n v="32025"/>
    <s v="FOCHE"/>
    <x v="2"/>
    <n v="632"/>
    <x v="1"/>
    <s v="Zona 111"/>
    <s v=""/>
  </r>
  <r>
    <n v="2018"/>
    <n v="5"/>
    <n v="32025"/>
    <s v="FOCHE"/>
    <x v="1"/>
    <s v="ARRASTRE FONDO"/>
    <n v="430160"/>
    <n v="8.1539999999999999"/>
    <d v="2018-04-23T00:00:00"/>
    <n v="32025"/>
    <s v="FOCHE"/>
    <x v="2"/>
    <n v="632"/>
    <x v="0"/>
    <s v="Zona 110"/>
    <s v=""/>
  </r>
  <r>
    <n v="2018"/>
    <n v="5"/>
    <n v="32025"/>
    <s v="FOCHE"/>
    <x v="1"/>
    <s v="ARRASTRE FONDO"/>
    <n v="430273"/>
    <n v="4.5190000000000001"/>
    <d v="2018-04-25T00:00:00"/>
    <n v="32025"/>
    <s v="FOCHE"/>
    <x v="2"/>
    <n v="632"/>
    <x v="1"/>
    <s v="Zona 111"/>
    <s v=""/>
  </r>
  <r>
    <n v="2018"/>
    <n v="5"/>
    <n v="32025"/>
    <s v="FOCHE"/>
    <x v="1"/>
    <s v="ARRASTRE FONDO"/>
    <n v="430273"/>
    <n v="7.1669999999999998"/>
    <d v="2018-04-25T00:00:00"/>
    <n v="32025"/>
    <s v="FOCHE"/>
    <x v="2"/>
    <n v="632"/>
    <x v="0"/>
    <s v="Zona 110"/>
    <s v=""/>
  </r>
  <r>
    <n v="2018"/>
    <n v="5"/>
    <n v="32025"/>
    <s v="FOCHE"/>
    <x v="1"/>
    <s v="ARRASTRE FONDO"/>
    <n v="430422"/>
    <n v="15.396000000000001"/>
    <d v="2018-04-29T00:00:00"/>
    <n v="32025"/>
    <s v="FOCHE"/>
    <x v="2"/>
    <n v="632"/>
    <x v="0"/>
    <s v="Zona 110"/>
    <s v=""/>
  </r>
  <r>
    <n v="2018"/>
    <n v="5"/>
    <n v="32025"/>
    <s v="FOCHE"/>
    <x v="1"/>
    <s v="ARRASTRE FONDO"/>
    <n v="430544"/>
    <n v="8.6189999999999998"/>
    <d v="2018-05-04T00:00:00"/>
    <n v="32025"/>
    <s v="FOCHE"/>
    <x v="2"/>
    <n v="632"/>
    <x v="0"/>
    <s v="Zona 110"/>
    <s v=""/>
  </r>
  <r>
    <n v="2018"/>
    <n v="5"/>
    <n v="32025"/>
    <s v="FOCHE"/>
    <x v="1"/>
    <s v="ARRASTRE FONDO"/>
    <n v="430632"/>
    <n v="14.535"/>
    <d v="2018-05-07T00:00:00"/>
    <n v="32025"/>
    <s v="FOCHE"/>
    <x v="2"/>
    <n v="632"/>
    <x v="0"/>
    <s v="Zona 110"/>
    <s v=""/>
  </r>
  <r>
    <n v="2018"/>
    <n v="5"/>
    <n v="32025"/>
    <s v="FOCHE"/>
    <x v="1"/>
    <s v="ARRASTRE FONDO"/>
    <n v="430723"/>
    <n v="13.27"/>
    <d v="2018-05-09T00:00:00"/>
    <n v="32025"/>
    <s v="FOCHE"/>
    <x v="2"/>
    <n v="632"/>
    <x v="0"/>
    <s v="Zona 110"/>
    <s v=""/>
  </r>
  <r>
    <n v="2018"/>
    <n v="5"/>
    <n v="32025"/>
    <s v="FOCHE"/>
    <x v="1"/>
    <s v="ARRASTRE FONDO"/>
    <n v="430820"/>
    <n v="11.914999999999999"/>
    <d v="2018-05-11T00:00:00"/>
    <n v="32025"/>
    <s v="FOCHE"/>
    <x v="2"/>
    <n v="632"/>
    <x v="0"/>
    <s v="Zona 110"/>
    <s v=""/>
  </r>
  <r>
    <n v="2018"/>
    <n v="5"/>
    <n v="32025"/>
    <s v="FOCHE"/>
    <x v="1"/>
    <s v="ARRASTRE FONDO"/>
    <n v="430967"/>
    <n v="6.8810000000000002"/>
    <d v="2018-05-14T00:00:00"/>
    <n v="32025"/>
    <s v="FOCHE"/>
    <x v="2"/>
    <n v="632"/>
    <x v="0"/>
    <s v="Zona 110"/>
    <s v=""/>
  </r>
  <r>
    <n v="2018"/>
    <n v="5"/>
    <n v="32025"/>
    <s v="FOCHE"/>
    <x v="1"/>
    <s v="ARRASTRE FONDO"/>
    <n v="431052"/>
    <n v="11.212999999999999"/>
    <d v="2018-05-16T00:00:00"/>
    <n v="32025"/>
    <s v="FOCHE"/>
    <x v="2"/>
    <n v="632"/>
    <x v="0"/>
    <s v="Zona 110"/>
    <s v=""/>
  </r>
  <r>
    <n v="2018"/>
    <n v="5"/>
    <n v="32025"/>
    <s v="FOCHE"/>
    <x v="1"/>
    <s v="ARRASTRE FONDO"/>
    <n v="431161"/>
    <n v="12.837"/>
    <d v="2018-05-18T00:00:00"/>
    <n v="32025"/>
    <s v="FOCHE"/>
    <x v="2"/>
    <n v="632"/>
    <x v="0"/>
    <s v="Zona 110"/>
    <s v=""/>
  </r>
  <r>
    <n v="2018"/>
    <n v="5"/>
    <n v="32025"/>
    <s v="FOCHE"/>
    <x v="1"/>
    <s v="ARRASTRE FONDO"/>
    <n v="431293"/>
    <n v="4.5110000000000001"/>
    <d v="2018-05-22T00:00:00"/>
    <n v="32025"/>
    <s v="FOCHE"/>
    <x v="2"/>
    <n v="632"/>
    <x v="0"/>
    <s v="Zona 110"/>
    <s v=""/>
  </r>
  <r>
    <n v="2018"/>
    <n v="5"/>
    <n v="32025"/>
    <s v="FOCHE"/>
    <x v="1"/>
    <s v="ARRASTRE FONDO"/>
    <n v="431379"/>
    <n v="7.2350000000000003"/>
    <d v="2018-05-24T00:00:00"/>
    <n v="32025"/>
    <s v="FOCHE"/>
    <x v="2"/>
    <n v="632"/>
    <x v="0"/>
    <s v="Zona 110"/>
    <s v=""/>
  </r>
  <r>
    <n v="2018"/>
    <n v="5"/>
    <n v="32025"/>
    <s v="FOCHE"/>
    <x v="1"/>
    <s v="ARRASTRE FONDO"/>
    <n v="431808"/>
    <n v="0.67900000000000005"/>
    <d v="2018-06-05T00:00:00"/>
    <n v="32025"/>
    <s v="FOCHE"/>
    <x v="2"/>
    <n v="632"/>
    <x v="1"/>
    <s v="Zona 111"/>
    <s v=""/>
  </r>
  <r>
    <n v="2018"/>
    <n v="5"/>
    <n v="32025"/>
    <s v="FOCHE"/>
    <x v="1"/>
    <s v="ARRASTRE FONDO"/>
    <n v="431866"/>
    <n v="1.246"/>
    <d v="2018-06-07T00:00:00"/>
    <n v="32025"/>
    <s v="FOCHE"/>
    <x v="2"/>
    <n v="632"/>
    <x v="1"/>
    <s v="Zona 111"/>
    <s v=""/>
  </r>
  <r>
    <n v="2018"/>
    <n v="5"/>
    <n v="32025"/>
    <s v="FOCHE"/>
    <x v="1"/>
    <s v="ARRASTRE FONDO"/>
    <n v="431937"/>
    <n v="3.125"/>
    <d v="2018-06-10T00:00:00"/>
    <n v="32025"/>
    <s v="FOCHE"/>
    <x v="2"/>
    <n v="632"/>
    <x v="1"/>
    <s v="Zona 111"/>
    <s v=""/>
  </r>
  <r>
    <n v="2018"/>
    <n v="5"/>
    <n v="32025"/>
    <s v="FOCHE"/>
    <x v="1"/>
    <s v="ARRASTRE FONDO"/>
    <n v="431937"/>
    <n v="8.7319999999999993"/>
    <d v="2018-06-10T00:00:00"/>
    <n v="32025"/>
    <s v="FOCHE"/>
    <x v="2"/>
    <n v="632"/>
    <x v="0"/>
    <s v="Zona 110"/>
    <s v=""/>
  </r>
  <r>
    <n v="2018"/>
    <n v="5"/>
    <n v="32025"/>
    <s v="FOCHE"/>
    <x v="1"/>
    <s v="ARRASTRE FONDO"/>
    <n v="431979"/>
    <n v="8.7889999999999997"/>
    <d v="2018-06-12T00:00:00"/>
    <n v="32025"/>
    <s v="FOCHE"/>
    <x v="2"/>
    <n v="632"/>
    <x v="1"/>
    <s v="Zona 111"/>
    <s v=""/>
  </r>
  <r>
    <n v="2018"/>
    <n v="5"/>
    <n v="32025"/>
    <s v="FOCHE"/>
    <x v="1"/>
    <s v="ARRASTRE FONDO"/>
    <n v="432092"/>
    <n v="8.6370000000000005"/>
    <d v="2018-06-18T00:00:00"/>
    <n v="32025"/>
    <s v="FOCHE"/>
    <x v="2"/>
    <n v="632"/>
    <x v="1"/>
    <s v="Zona 111"/>
    <s v=""/>
  </r>
  <r>
    <n v="2018"/>
    <n v="5"/>
    <n v="32025"/>
    <s v="FOCHE"/>
    <x v="2"/>
    <s v="ARRASTRE FONDO"/>
    <n v="428666"/>
    <n v="12.467000000000001"/>
    <d v="2018-03-18T00:00:00"/>
    <n v="32025"/>
    <s v="FOCHE"/>
    <x v="2"/>
    <n v="636"/>
    <x v="1"/>
    <s v="Zona 111"/>
    <s v=""/>
  </r>
  <r>
    <n v="2018"/>
    <n v="5"/>
    <n v="32025"/>
    <s v="FOCHE"/>
    <x v="2"/>
    <s v="ARRASTRE FONDO"/>
    <n v="428754"/>
    <n v="8.9469999999999992"/>
    <d v="2018-03-20T00:00:00"/>
    <n v="32025"/>
    <s v="FOCHE"/>
    <x v="2"/>
    <n v="636"/>
    <x v="1"/>
    <s v="Zona 111"/>
    <s v=""/>
  </r>
  <r>
    <n v="2018"/>
    <n v="5"/>
    <n v="32025"/>
    <s v="FOCHE"/>
    <x v="2"/>
    <s v="ARRASTRE FONDO"/>
    <n v="429450"/>
    <n v="5.3239999999999998"/>
    <d v="2018-04-08T00:00:00"/>
    <n v="32025"/>
    <s v="FOCHE"/>
    <x v="2"/>
    <n v="636"/>
    <x v="0"/>
    <s v="Zona 110"/>
    <s v=""/>
  </r>
  <r>
    <n v="2018"/>
    <n v="5"/>
    <n v="32025"/>
    <s v="FOCHE"/>
    <x v="2"/>
    <s v="ARRASTRE FONDO"/>
    <n v="429524"/>
    <n v="5.1959999999999997"/>
    <d v="2018-04-10T00:00:00"/>
    <n v="32025"/>
    <s v="FOCHE"/>
    <x v="2"/>
    <n v="636"/>
    <x v="0"/>
    <s v="Zona 110"/>
    <s v=""/>
  </r>
  <r>
    <n v="2018"/>
    <n v="5"/>
    <n v="32025"/>
    <s v="FOCHE"/>
    <x v="2"/>
    <s v="ARRASTRE FONDO"/>
    <n v="431477"/>
    <n v="13.433"/>
    <d v="2018-05-27T00:00:00"/>
    <n v="32025"/>
    <s v="FOCHE"/>
    <x v="2"/>
    <n v="636"/>
    <x v="1"/>
    <s v="Zona 111"/>
    <s v=""/>
  </r>
  <r>
    <n v="2018"/>
    <n v="5"/>
    <n v="32025"/>
    <s v="FOCHE"/>
    <x v="2"/>
    <s v="ARRASTRE FONDO"/>
    <n v="431570"/>
    <n v="13.164999999999999"/>
    <d v="2018-05-29T00:00:00"/>
    <n v="32025"/>
    <s v="FOCHE"/>
    <x v="2"/>
    <n v="636"/>
    <x v="1"/>
    <s v="Zona 111"/>
    <s v=""/>
  </r>
  <r>
    <n v="2018"/>
    <n v="5"/>
    <n v="32025"/>
    <s v="FOCHE"/>
    <x v="2"/>
    <s v="ARRASTRE FONDO"/>
    <n v="431646"/>
    <n v="12.121"/>
    <d v="2018-05-31T00:00:00"/>
    <n v="32025"/>
    <s v="FOCHE"/>
    <x v="2"/>
    <n v="636"/>
    <x v="1"/>
    <s v="Zona 111"/>
    <s v=""/>
  </r>
  <r>
    <n v="2018"/>
    <n v="5"/>
    <n v="32025"/>
    <s v="FOCHE"/>
    <x v="2"/>
    <s v="ARRASTRE FONDO"/>
    <n v="431732"/>
    <n v="12.494"/>
    <d v="2018-06-03T00:00:00"/>
    <n v="32025"/>
    <s v="FOCHE"/>
    <x v="2"/>
    <n v="636"/>
    <x v="1"/>
    <s v="Zona 111"/>
    <s v=""/>
  </r>
  <r>
    <n v="2018"/>
    <n v="5"/>
    <n v="32025"/>
    <s v="FOCHE"/>
    <x v="2"/>
    <s v="ARRASTRE FONDO"/>
    <n v="431808"/>
    <n v="8.9420000000000002"/>
    <d v="2018-06-05T00:00:00"/>
    <n v="32025"/>
    <s v="FOCHE"/>
    <x v="2"/>
    <n v="636"/>
    <x v="1"/>
    <s v="Zona 111"/>
    <s v=""/>
  </r>
  <r>
    <n v="2018"/>
    <n v="5"/>
    <n v="32025"/>
    <s v="FOCHE"/>
    <x v="2"/>
    <s v="ARRASTRE FONDO"/>
    <n v="431866"/>
    <n v="9.0009999999999994"/>
    <d v="2018-06-07T00:00:00"/>
    <n v="32025"/>
    <s v="FOCHE"/>
    <x v="2"/>
    <n v="636"/>
    <x v="1"/>
    <s v="Zona 111"/>
    <s v=""/>
  </r>
  <r>
    <n v="2018"/>
    <n v="5"/>
    <n v="32025"/>
    <s v="FOCHE"/>
    <x v="2"/>
    <s v="ARRASTRE FONDO"/>
    <n v="431937"/>
    <n v="2.891"/>
    <d v="2018-06-10T00:00:00"/>
    <n v="32025"/>
    <s v="FOCHE"/>
    <x v="2"/>
    <n v="636"/>
    <x v="1"/>
    <s v="Zona 111"/>
    <s v=""/>
  </r>
  <r>
    <n v="2018"/>
    <n v="5"/>
    <n v="32025"/>
    <s v="FOCHE"/>
    <x v="2"/>
    <s v="ARRASTRE FONDO"/>
    <n v="431979"/>
    <n v="1.9550000000000001"/>
    <d v="2018-06-12T00:00:00"/>
    <n v="32025"/>
    <s v="FOCHE"/>
    <x v="2"/>
    <n v="636"/>
    <x v="1"/>
    <s v="Zona 111"/>
    <s v=""/>
  </r>
  <r>
    <n v="2018"/>
    <n v="8"/>
    <n v="25"/>
    <s v="COCHA"/>
    <x v="0"/>
    <s v="ARRASTRE FONDO"/>
    <n v="427507"/>
    <n v="9.2230000000000008"/>
    <d v="2018-02-05T00:00:00"/>
    <n v="25"/>
    <s v="COCHA"/>
    <x v="0"/>
    <n v="612"/>
    <x v="4"/>
    <s v="Zona 113"/>
    <s v=""/>
  </r>
  <r>
    <n v="2018"/>
    <n v="8"/>
    <n v="25"/>
    <s v="COCHA"/>
    <x v="0"/>
    <s v="ARRASTRE FONDO"/>
    <n v="427557"/>
    <n v="8.5470000000000006"/>
    <d v="2018-02-08T00:00:00"/>
    <n v="25"/>
    <s v="COCHA"/>
    <x v="0"/>
    <n v="612"/>
    <x v="4"/>
    <s v="Zona 113"/>
    <s v=""/>
  </r>
  <r>
    <n v="2018"/>
    <n v="8"/>
    <n v="25"/>
    <s v="COCHA"/>
    <x v="0"/>
    <s v="ARRASTRE FONDO"/>
    <n v="427606"/>
    <n v="7.99"/>
    <d v="2018-02-11T00:00:00"/>
    <n v="25"/>
    <s v="COCHA"/>
    <x v="0"/>
    <n v="612"/>
    <x v="4"/>
    <s v="Zona 113"/>
    <s v=""/>
  </r>
  <r>
    <n v="2018"/>
    <n v="8"/>
    <n v="25"/>
    <s v="COCHA"/>
    <x v="0"/>
    <s v="ARRASTRE FONDO"/>
    <n v="427660"/>
    <n v="4.2939999999999996"/>
    <d v="2018-02-14T00:00:00"/>
    <n v="25"/>
    <s v="COCHA"/>
    <x v="0"/>
    <n v="612"/>
    <x v="4"/>
    <s v="Zona 113"/>
    <s v=""/>
  </r>
  <r>
    <n v="2018"/>
    <n v="8"/>
    <n v="25"/>
    <s v="COCHA"/>
    <x v="0"/>
    <s v="ARRASTRE FONDO"/>
    <n v="427660"/>
    <n v="5.7590000000000003"/>
    <d v="2018-02-14T00:00:00"/>
    <n v="25"/>
    <s v="COCHA"/>
    <x v="0"/>
    <n v="612"/>
    <x v="5"/>
    <s v="Zona 114"/>
    <s v=""/>
  </r>
  <r>
    <n v="2018"/>
    <n v="8"/>
    <n v="25"/>
    <s v="COCHA"/>
    <x v="0"/>
    <s v="ARRASTRE FONDO"/>
    <n v="427703"/>
    <n v="3.7210000000000001"/>
    <d v="2018-02-18T00:00:00"/>
    <n v="25"/>
    <s v="COCHA"/>
    <x v="0"/>
    <n v="612"/>
    <x v="4"/>
    <s v="Zona 113"/>
    <s v=""/>
  </r>
  <r>
    <n v="2018"/>
    <n v="8"/>
    <n v="25"/>
    <s v="COCHA"/>
    <x v="0"/>
    <s v="ARRASTRE FONDO"/>
    <n v="427703"/>
    <n v="5.9480000000000004"/>
    <d v="2018-02-18T00:00:00"/>
    <n v="25"/>
    <s v="COCHA"/>
    <x v="0"/>
    <n v="612"/>
    <x v="5"/>
    <s v="Zona 114"/>
    <s v=""/>
  </r>
  <r>
    <n v="2018"/>
    <n v="8"/>
    <n v="25"/>
    <s v="COCHA"/>
    <x v="0"/>
    <s v="ARRASTRE FONDO"/>
    <n v="427758"/>
    <n v="5.2480000000000002"/>
    <d v="2018-02-21T00:00:00"/>
    <n v="25"/>
    <s v="COCHA"/>
    <x v="0"/>
    <n v="612"/>
    <x v="5"/>
    <s v="Zona 114"/>
    <s v=""/>
  </r>
  <r>
    <n v="2018"/>
    <n v="8"/>
    <n v="25"/>
    <s v="COCHA"/>
    <x v="0"/>
    <s v="ARRASTRE FONDO"/>
    <n v="427815"/>
    <n v="1.0820000000000001"/>
    <d v="2018-02-25T00:00:00"/>
    <n v="25"/>
    <s v="COCHA"/>
    <x v="0"/>
    <n v="612"/>
    <x v="5"/>
    <s v="Zona 114"/>
    <s v=""/>
  </r>
  <r>
    <n v="2018"/>
    <n v="8"/>
    <n v="25"/>
    <s v="COCHA"/>
    <x v="0"/>
    <s v="ARRASTRE FONDO"/>
    <n v="427850"/>
    <n v="8.5020000000000007"/>
    <d v="2018-02-28T00:00:00"/>
    <n v="25"/>
    <s v="COCHA"/>
    <x v="0"/>
    <n v="612"/>
    <x v="4"/>
    <s v="Zona 113"/>
    <s v=""/>
  </r>
  <r>
    <n v="2018"/>
    <n v="8"/>
    <n v="25"/>
    <s v="COCHA"/>
    <x v="0"/>
    <s v="ARRASTRE FONDO"/>
    <n v="427973"/>
    <n v="8.3960000000000008"/>
    <d v="2018-03-03T00:00:00"/>
    <n v="25"/>
    <s v="COCHA"/>
    <x v="0"/>
    <n v="612"/>
    <x v="4"/>
    <s v="Zona 113"/>
    <s v=""/>
  </r>
  <r>
    <n v="2018"/>
    <n v="8"/>
    <n v="25"/>
    <s v="COCHA"/>
    <x v="0"/>
    <s v="ARRASTRE FONDO"/>
    <n v="428658"/>
    <n v="6.4349999999999996"/>
    <d v="2018-03-18T00:00:00"/>
    <n v="25"/>
    <s v="COCHA"/>
    <x v="0"/>
    <n v="612"/>
    <x v="5"/>
    <s v="Zona 114"/>
    <s v=""/>
  </r>
  <r>
    <n v="2018"/>
    <n v="8"/>
    <n v="25"/>
    <s v="COCHA"/>
    <x v="0"/>
    <s v="ARRASTRE FONDO"/>
    <n v="428803"/>
    <n v="7.915"/>
    <d v="2018-03-21T00:00:00"/>
    <n v="25"/>
    <s v="COCHA"/>
    <x v="0"/>
    <n v="612"/>
    <x v="4"/>
    <s v="Zona 113"/>
    <s v=""/>
  </r>
  <r>
    <n v="2018"/>
    <n v="8"/>
    <n v="25"/>
    <s v="COCHA"/>
    <x v="0"/>
    <s v="ARRASTRE FONDO"/>
    <n v="429051"/>
    <n v="1.33"/>
    <d v="2018-03-26T00:00:00"/>
    <n v="25"/>
    <s v="COCHA"/>
    <x v="0"/>
    <n v="612"/>
    <x v="4"/>
    <s v="Zona 113"/>
    <s v=""/>
  </r>
  <r>
    <n v="2018"/>
    <n v="8"/>
    <n v="25"/>
    <s v="COCHA"/>
    <x v="0"/>
    <s v="ARRASTRE FONDO"/>
    <n v="429051"/>
    <n v="1.6539999999999999"/>
    <d v="2018-03-26T00:00:00"/>
    <n v="25"/>
    <s v="COCHA"/>
    <x v="0"/>
    <n v="612"/>
    <x v="1"/>
    <s v="Zona 111"/>
    <s v=""/>
  </r>
  <r>
    <n v="2018"/>
    <n v="8"/>
    <n v="25"/>
    <s v="COCHA"/>
    <x v="0"/>
    <s v="ARRASTRE FONDO"/>
    <n v="429051"/>
    <n v="4.7469999999999999"/>
    <d v="2018-03-26T00:00:00"/>
    <n v="25"/>
    <s v="COCHA"/>
    <x v="0"/>
    <n v="612"/>
    <x v="2"/>
    <s v="Zona 112"/>
    <s v=""/>
  </r>
  <r>
    <n v="2018"/>
    <n v="8"/>
    <n v="25"/>
    <s v="COCHA"/>
    <x v="1"/>
    <s v="ARRASTRE FONDO"/>
    <n v="428114"/>
    <n v="7.351"/>
    <d v="2018-03-06T00:00:00"/>
    <n v="25"/>
    <s v="COCHA"/>
    <x v="0"/>
    <n v="632"/>
    <x v="5"/>
    <s v="Zona 114"/>
    <s v=""/>
  </r>
  <r>
    <n v="2018"/>
    <n v="8"/>
    <n v="25"/>
    <s v="COCHA"/>
    <x v="1"/>
    <s v="ARRASTRE FONDO"/>
    <n v="428230"/>
    <n v="7.992"/>
    <d v="2018-03-08T00:00:00"/>
    <n v="25"/>
    <s v="COCHA"/>
    <x v="0"/>
    <n v="632"/>
    <x v="5"/>
    <s v="Zona 114"/>
    <s v=""/>
  </r>
  <r>
    <n v="2018"/>
    <n v="8"/>
    <n v="25"/>
    <s v="COCHA"/>
    <x v="1"/>
    <s v="ARRASTRE FONDO"/>
    <n v="428346"/>
    <n v="8.4879999999999995"/>
    <d v="2018-03-10T00:00:00"/>
    <n v="25"/>
    <s v="COCHA"/>
    <x v="0"/>
    <n v="632"/>
    <x v="4"/>
    <s v="Zona 113"/>
    <s v=""/>
  </r>
  <r>
    <n v="2018"/>
    <n v="8"/>
    <n v="25"/>
    <s v="COCHA"/>
    <x v="1"/>
    <s v="ARRASTRE FONDO"/>
    <n v="428519"/>
    <n v="3.5529999999999999"/>
    <d v="2018-03-14T00:00:00"/>
    <n v="25"/>
    <s v="COCHA"/>
    <x v="0"/>
    <n v="632"/>
    <x v="5"/>
    <s v="Zona 114"/>
    <s v=""/>
  </r>
  <r>
    <n v="2018"/>
    <n v="8"/>
    <n v="25"/>
    <s v="COCHA"/>
    <x v="1"/>
    <s v="ARRASTRE FONDO"/>
    <n v="428914"/>
    <n v="1.3680000000000001"/>
    <d v="2018-03-23T00:00:00"/>
    <n v="25"/>
    <s v="COCHA"/>
    <x v="0"/>
    <n v="632"/>
    <x v="5"/>
    <s v="Zona 114"/>
    <s v=""/>
  </r>
  <r>
    <n v="2018"/>
    <n v="8"/>
    <n v="25"/>
    <s v="COCHA"/>
    <x v="2"/>
    <s v="ARRASTRE FONDO"/>
    <n v="428230"/>
    <n v="0.93300000000000005"/>
    <d v="2018-03-08T00:00:00"/>
    <n v="25"/>
    <s v="COCHA"/>
    <x v="0"/>
    <n v="636"/>
    <x v="5"/>
    <s v="Zona 114"/>
    <s v=""/>
  </r>
  <r>
    <n v="2018"/>
    <n v="8"/>
    <n v="25"/>
    <s v="COCHA"/>
    <x v="2"/>
    <s v="ARRASTRE FONDO"/>
    <n v="428437"/>
    <n v="9.0850000000000009"/>
    <d v="2018-03-13T00:00:00"/>
    <n v="25"/>
    <s v="COCHA"/>
    <x v="0"/>
    <n v="636"/>
    <x v="5"/>
    <s v="Zona 114"/>
    <s v=""/>
  </r>
  <r>
    <n v="2018"/>
    <n v="8"/>
    <n v="25"/>
    <s v="COCHA"/>
    <x v="2"/>
    <s v="ARRASTRE FONDO"/>
    <n v="428519"/>
    <n v="4.875"/>
    <d v="2018-03-14T00:00:00"/>
    <n v="25"/>
    <s v="COCHA"/>
    <x v="0"/>
    <n v="636"/>
    <x v="5"/>
    <s v="Zona 114"/>
    <s v=""/>
  </r>
  <r>
    <n v="2018"/>
    <n v="8"/>
    <n v="25"/>
    <s v="COCHA"/>
    <x v="2"/>
    <s v="ARRASTRE FONDO"/>
    <n v="428914"/>
    <n v="8.4939999999999998"/>
    <d v="2018-03-23T00:00:00"/>
    <n v="25"/>
    <s v="COCHA"/>
    <x v="0"/>
    <n v="636"/>
    <x v="5"/>
    <s v="Zona 114"/>
    <s v=""/>
  </r>
  <r>
    <n v="2018"/>
    <n v="8"/>
    <n v="85"/>
    <s v="ISLA ORCAS"/>
    <x v="0"/>
    <s v="ARRASTRE FONDO"/>
    <n v="427511"/>
    <n v="8.5690000000000008"/>
    <d v="2018-02-05T00:00:00"/>
    <n v="85"/>
    <s v="ISLA ORCAS"/>
    <x v="0"/>
    <n v="612"/>
    <x v="4"/>
    <s v="Zona 113"/>
    <s v=""/>
  </r>
  <r>
    <n v="2018"/>
    <n v="8"/>
    <n v="85"/>
    <s v="ISLA ORCAS"/>
    <x v="0"/>
    <s v="ARRASTRE FONDO"/>
    <n v="427559"/>
    <n v="8.8740000000000006"/>
    <d v="2018-02-08T00:00:00"/>
    <n v="85"/>
    <s v="ISLA ORCAS"/>
    <x v="0"/>
    <n v="612"/>
    <x v="4"/>
    <s v="Zona 113"/>
    <s v=""/>
  </r>
  <r>
    <n v="2018"/>
    <n v="8"/>
    <n v="85"/>
    <s v="ISLA ORCAS"/>
    <x v="0"/>
    <s v="ARRASTRE FONDO"/>
    <n v="427607"/>
    <n v="5.8150000000000004"/>
    <d v="2018-02-11T00:00:00"/>
    <n v="85"/>
    <s v="ISLA ORCAS"/>
    <x v="0"/>
    <n v="612"/>
    <x v="4"/>
    <s v="Zona 113"/>
    <s v=""/>
  </r>
  <r>
    <n v="2018"/>
    <n v="8"/>
    <n v="85"/>
    <s v="ISLA ORCAS"/>
    <x v="0"/>
    <s v="ARRASTRE FONDO"/>
    <n v="427662"/>
    <n v="4.5149999999999997"/>
    <d v="2018-02-15T00:00:00"/>
    <n v="85"/>
    <s v="ISLA ORCAS"/>
    <x v="0"/>
    <n v="612"/>
    <x v="5"/>
    <s v="Zona 114"/>
    <s v=""/>
  </r>
  <r>
    <n v="2018"/>
    <n v="8"/>
    <n v="85"/>
    <s v="ISLA ORCAS"/>
    <x v="0"/>
    <s v="ARRASTRE FONDO"/>
    <n v="427662"/>
    <n v="4.5339999999999998"/>
    <d v="2018-02-15T00:00:00"/>
    <n v="85"/>
    <s v="ISLA ORCAS"/>
    <x v="0"/>
    <n v="612"/>
    <x v="4"/>
    <s v="Zona 113"/>
    <s v=""/>
  </r>
  <r>
    <n v="2018"/>
    <n v="8"/>
    <n v="85"/>
    <s v="ISLA ORCAS"/>
    <x v="0"/>
    <s v="ARRASTRE FONDO"/>
    <n v="427700"/>
    <n v="5.3540000000000001"/>
    <d v="2018-02-18T00:00:00"/>
    <n v="85"/>
    <s v="ISLA ORCAS"/>
    <x v="0"/>
    <n v="612"/>
    <x v="5"/>
    <s v="Zona 114"/>
    <s v=""/>
  </r>
  <r>
    <n v="2018"/>
    <n v="8"/>
    <n v="85"/>
    <s v="ISLA ORCAS"/>
    <x v="0"/>
    <s v="ARRASTRE FONDO"/>
    <n v="427700"/>
    <n v="5.3730000000000002"/>
    <d v="2018-02-18T00:00:00"/>
    <n v="85"/>
    <s v="ISLA ORCAS"/>
    <x v="0"/>
    <n v="612"/>
    <x v="4"/>
    <s v="Zona 113"/>
    <s v=""/>
  </r>
  <r>
    <n v="2018"/>
    <n v="8"/>
    <n v="85"/>
    <s v="ISLA ORCAS"/>
    <x v="0"/>
    <s v="ARRASTRE FONDO"/>
    <n v="427754"/>
    <n v="10.241"/>
    <d v="2018-02-21T00:00:00"/>
    <n v="85"/>
    <s v="ISLA ORCAS"/>
    <x v="0"/>
    <n v="612"/>
    <x v="5"/>
    <s v="Zona 114"/>
    <s v=""/>
  </r>
  <r>
    <n v="2018"/>
    <n v="8"/>
    <n v="85"/>
    <s v="ISLA ORCAS"/>
    <x v="0"/>
    <s v="ARRASTRE FONDO"/>
    <n v="427818"/>
    <n v="7.7690000000000001"/>
    <d v="2018-02-25T00:00:00"/>
    <n v="85"/>
    <s v="ISLA ORCAS"/>
    <x v="0"/>
    <n v="612"/>
    <x v="5"/>
    <s v="Zona 114"/>
    <s v=""/>
  </r>
  <r>
    <n v="2018"/>
    <n v="8"/>
    <n v="85"/>
    <s v="ISLA ORCAS"/>
    <x v="0"/>
    <s v="ARRASTRE FONDO"/>
    <n v="427848"/>
    <n v="3.7669999999999999"/>
    <d v="2018-02-27T00:00:00"/>
    <n v="85"/>
    <s v="ISLA ORCAS"/>
    <x v="0"/>
    <n v="612"/>
    <x v="5"/>
    <s v="Zona 114"/>
    <s v=""/>
  </r>
  <r>
    <n v="2018"/>
    <n v="8"/>
    <n v="85"/>
    <s v="ISLA ORCAS"/>
    <x v="0"/>
    <s v="ARRASTRE FONDO"/>
    <n v="427848"/>
    <n v="4.9160000000000004"/>
    <d v="2018-02-27T00:00:00"/>
    <n v="85"/>
    <s v="ISLA ORCAS"/>
    <x v="0"/>
    <n v="612"/>
    <x v="4"/>
    <s v="Zona 113"/>
    <s v=""/>
  </r>
  <r>
    <n v="2018"/>
    <n v="8"/>
    <n v="85"/>
    <s v="ISLA ORCAS"/>
    <x v="0"/>
    <s v="ARRASTRE FONDO"/>
    <n v="427999"/>
    <n v="7.49"/>
    <d v="2018-03-03T00:00:00"/>
    <n v="85"/>
    <s v="ISLA ORCAS"/>
    <x v="0"/>
    <n v="612"/>
    <x v="4"/>
    <s v="Zona 113"/>
    <s v=""/>
  </r>
  <r>
    <n v="2018"/>
    <n v="8"/>
    <n v="85"/>
    <s v="ISLA ORCAS"/>
    <x v="0"/>
    <s v="ARRASTRE FONDO"/>
    <n v="428660"/>
    <n v="6.9"/>
    <d v="2018-03-18T00:00:00"/>
    <n v="85"/>
    <s v="ISLA ORCAS"/>
    <x v="0"/>
    <n v="612"/>
    <x v="4"/>
    <s v="Zona 113"/>
    <s v=""/>
  </r>
  <r>
    <n v="2018"/>
    <n v="8"/>
    <n v="85"/>
    <s v="ISLA ORCAS"/>
    <x v="0"/>
    <s v="ARRASTRE FONDO"/>
    <n v="428801"/>
    <n v="8.7569999999999997"/>
    <d v="2018-03-21T00:00:00"/>
    <n v="85"/>
    <s v="ISLA ORCAS"/>
    <x v="0"/>
    <n v="612"/>
    <x v="4"/>
    <s v="Zona 113"/>
    <s v=""/>
  </r>
  <r>
    <n v="2018"/>
    <n v="8"/>
    <n v="85"/>
    <s v="ISLA ORCAS"/>
    <x v="0"/>
    <s v="ARRASTRE FONDO"/>
    <n v="429062"/>
    <n v="1.4990000000000001"/>
    <d v="2018-03-26T00:00:00"/>
    <n v="85"/>
    <s v="ISLA ORCAS"/>
    <x v="0"/>
    <n v="612"/>
    <x v="4"/>
    <s v="Zona 113"/>
    <s v=""/>
  </r>
  <r>
    <n v="2018"/>
    <n v="8"/>
    <n v="85"/>
    <s v="ISLA ORCAS"/>
    <x v="0"/>
    <s v="ARRASTRE FONDO"/>
    <n v="429062"/>
    <n v="5.8120000000000003"/>
    <d v="2018-03-26T00:00:00"/>
    <n v="85"/>
    <s v="ISLA ORCAS"/>
    <x v="0"/>
    <n v="612"/>
    <x v="2"/>
    <s v="Zona 112"/>
    <s v=""/>
  </r>
  <r>
    <n v="2018"/>
    <n v="8"/>
    <n v="85"/>
    <s v="ISLA ORCAS"/>
    <x v="0"/>
    <s v="ARRASTRE FONDO"/>
    <n v="431760"/>
    <n v="8.6189999999999998"/>
    <d v="2018-06-04T00:00:00"/>
    <n v="85"/>
    <s v="ISLA ORCAS"/>
    <x v="0"/>
    <n v="612"/>
    <x v="4"/>
    <s v="Zona 113"/>
    <s v=""/>
  </r>
  <r>
    <n v="2018"/>
    <n v="8"/>
    <n v="85"/>
    <s v="ISLA ORCAS"/>
    <x v="1"/>
    <s v="ARRASTRE FONDO"/>
    <n v="428112"/>
    <n v="7.0119999999999996"/>
    <d v="2018-03-06T00:00:00"/>
    <n v="85"/>
    <s v="ISLA ORCAS"/>
    <x v="0"/>
    <n v="632"/>
    <x v="5"/>
    <s v="Zona 114"/>
    <s v=""/>
  </r>
  <r>
    <n v="2018"/>
    <n v="8"/>
    <n v="85"/>
    <s v="ISLA ORCAS"/>
    <x v="1"/>
    <s v="ARRASTRE FONDO"/>
    <n v="428229"/>
    <n v="8.6210000000000004"/>
    <d v="2018-03-08T00:00:00"/>
    <n v="85"/>
    <s v="ISLA ORCAS"/>
    <x v="0"/>
    <n v="632"/>
    <x v="5"/>
    <s v="Zona 114"/>
    <s v=""/>
  </r>
  <r>
    <n v="2018"/>
    <n v="8"/>
    <n v="85"/>
    <s v="ISLA ORCAS"/>
    <x v="1"/>
    <s v="ARRASTRE FONDO"/>
    <n v="428348"/>
    <n v="4.3949999999999996"/>
    <d v="2018-03-11T00:00:00"/>
    <n v="85"/>
    <s v="ISLA ORCAS"/>
    <x v="0"/>
    <n v="632"/>
    <x v="4"/>
    <s v="Zona 113"/>
    <s v=""/>
  </r>
  <r>
    <n v="2018"/>
    <n v="8"/>
    <n v="85"/>
    <s v="ISLA ORCAS"/>
    <x v="1"/>
    <s v="ARRASTRE FONDO"/>
    <n v="428525"/>
    <n v="3.45"/>
    <d v="2018-03-14T00:00:00"/>
    <n v="85"/>
    <s v="ISLA ORCAS"/>
    <x v="0"/>
    <n v="632"/>
    <x v="5"/>
    <s v="Zona 114"/>
    <s v=""/>
  </r>
  <r>
    <n v="2018"/>
    <n v="8"/>
    <n v="85"/>
    <s v="ISLA ORCAS"/>
    <x v="1"/>
    <s v="ARRASTRE FONDO"/>
    <n v="428908"/>
    <n v="2.3610000000000002"/>
    <d v="2018-03-23T00:00:00"/>
    <n v="85"/>
    <s v="ISLA ORCAS"/>
    <x v="0"/>
    <n v="632"/>
    <x v="5"/>
    <s v="Zona 114"/>
    <s v=""/>
  </r>
  <r>
    <n v="2018"/>
    <n v="8"/>
    <n v="85"/>
    <s v="ISLA ORCAS"/>
    <x v="1"/>
    <s v="ARRASTRE FONDO"/>
    <n v="429866"/>
    <n v="1.147"/>
    <d v="2018-04-17T00:00:00"/>
    <n v="85"/>
    <s v="ISLA ORCAS"/>
    <x v="0"/>
    <n v="632"/>
    <x v="5"/>
    <s v="Zona 114"/>
    <s v=""/>
  </r>
  <r>
    <n v="2018"/>
    <n v="8"/>
    <n v="85"/>
    <s v="ISLA ORCAS"/>
    <x v="1"/>
    <s v="ARRASTRE FONDO"/>
    <n v="430057"/>
    <n v="2.98"/>
    <d v="2018-04-21T00:00:00"/>
    <n v="85"/>
    <s v="ISLA ORCAS"/>
    <x v="0"/>
    <n v="632"/>
    <x v="5"/>
    <s v="Zona 114"/>
    <s v=""/>
  </r>
  <r>
    <n v="2018"/>
    <n v="8"/>
    <n v="85"/>
    <s v="ISLA ORCAS"/>
    <x v="1"/>
    <s v="ARRASTRE FONDO"/>
    <n v="430155"/>
    <n v="0.29199999999999998"/>
    <d v="2018-04-23T00:00:00"/>
    <n v="85"/>
    <s v="ISLA ORCAS"/>
    <x v="0"/>
    <n v="632"/>
    <x v="5"/>
    <s v="Zona 114"/>
    <s v=""/>
  </r>
  <r>
    <n v="2018"/>
    <n v="8"/>
    <n v="85"/>
    <s v="ISLA ORCAS"/>
    <x v="1"/>
    <s v="ARRASTRE FONDO"/>
    <n v="430306"/>
    <n v="5.8680000000000003"/>
    <d v="2018-04-26T00:00:00"/>
    <n v="85"/>
    <s v="ISLA ORCAS"/>
    <x v="0"/>
    <n v="632"/>
    <x v="5"/>
    <s v="Zona 114"/>
    <s v=""/>
  </r>
  <r>
    <n v="2018"/>
    <n v="8"/>
    <n v="85"/>
    <s v="ISLA ORCAS"/>
    <x v="1"/>
    <s v="ARRASTRE FONDO"/>
    <n v="430460"/>
    <n v="6.0999999999999999E-2"/>
    <d v="2018-04-28T00:00:00"/>
    <n v="85"/>
    <s v="ISLA ORCAS"/>
    <x v="0"/>
    <n v="632"/>
    <x v="5"/>
    <s v="Zona 114"/>
    <s v=""/>
  </r>
  <r>
    <n v="2018"/>
    <n v="8"/>
    <n v="85"/>
    <s v="ISLA ORCAS"/>
    <x v="1"/>
    <s v="ARRASTRE FONDO"/>
    <n v="430665"/>
    <n v="5.1040000000000001"/>
    <d v="2018-05-08T00:00:00"/>
    <n v="85"/>
    <s v="ISLA ORCAS"/>
    <x v="0"/>
    <n v="632"/>
    <x v="4"/>
    <s v="Zona 113"/>
    <s v=""/>
  </r>
  <r>
    <n v="2018"/>
    <n v="8"/>
    <n v="85"/>
    <s v="ISLA ORCAS"/>
    <x v="1"/>
    <s v="ARRASTRE FONDO"/>
    <n v="431325"/>
    <n v="0.13400000000000001"/>
    <d v="2018-05-22T00:00:00"/>
    <n v="85"/>
    <s v="ISLA ORCAS"/>
    <x v="0"/>
    <n v="632"/>
    <x v="4"/>
    <s v="Zona 113"/>
    <s v=""/>
  </r>
  <r>
    <n v="2018"/>
    <n v="8"/>
    <n v="85"/>
    <s v="ISLA ORCAS"/>
    <x v="1"/>
    <s v="ARRASTRE FONDO"/>
    <n v="431410"/>
    <n v="1.1990000000000001"/>
    <d v="2018-05-25T00:00:00"/>
    <n v="85"/>
    <s v="ISLA ORCAS"/>
    <x v="0"/>
    <n v="632"/>
    <x v="4"/>
    <s v="Zona 113"/>
    <s v=""/>
  </r>
  <r>
    <n v="2018"/>
    <n v="8"/>
    <n v="85"/>
    <s v="ISLA ORCAS"/>
    <x v="1"/>
    <s v="ARRASTRE FONDO"/>
    <n v="431553"/>
    <n v="0.13900000000000001"/>
    <d v="2018-05-28T00:00:00"/>
    <n v="85"/>
    <s v="ISLA ORCAS"/>
    <x v="0"/>
    <n v="632"/>
    <x v="4"/>
    <s v="Zona 113"/>
    <s v=""/>
  </r>
  <r>
    <n v="2018"/>
    <n v="8"/>
    <n v="85"/>
    <s v="ISLA ORCAS"/>
    <x v="1"/>
    <s v="ARRASTRE FONDO"/>
    <n v="431675"/>
    <n v="0.42899999999999999"/>
    <d v="2018-05-31T00:00:00"/>
    <n v="85"/>
    <s v="ISLA ORCAS"/>
    <x v="0"/>
    <n v="632"/>
    <x v="4"/>
    <s v="Zona 113"/>
    <s v=""/>
  </r>
  <r>
    <n v="2018"/>
    <n v="8"/>
    <n v="85"/>
    <s v="ISLA ORCAS"/>
    <x v="2"/>
    <s v="ARRASTRE FONDO"/>
    <n v="428348"/>
    <n v="2.7559999999999998"/>
    <d v="2018-03-11T00:00:00"/>
    <n v="85"/>
    <s v="ISLA ORCAS"/>
    <x v="0"/>
    <n v="636"/>
    <x v="5"/>
    <s v="Zona 114"/>
    <s v=""/>
  </r>
  <r>
    <n v="2018"/>
    <n v="8"/>
    <n v="85"/>
    <s v="ISLA ORCAS"/>
    <x v="2"/>
    <s v="ARRASTRE FONDO"/>
    <n v="428433"/>
    <n v="9.3819999999999997"/>
    <d v="2018-03-13T00:00:00"/>
    <n v="85"/>
    <s v="ISLA ORCAS"/>
    <x v="0"/>
    <n v="636"/>
    <x v="5"/>
    <s v="Zona 114"/>
    <s v=""/>
  </r>
  <r>
    <n v="2018"/>
    <n v="8"/>
    <n v="85"/>
    <s v="ISLA ORCAS"/>
    <x v="2"/>
    <s v="ARRASTRE FONDO"/>
    <n v="428525"/>
    <n v="5.73"/>
    <d v="2018-03-14T00:00:00"/>
    <n v="85"/>
    <s v="ISLA ORCAS"/>
    <x v="0"/>
    <n v="636"/>
    <x v="5"/>
    <s v="Zona 114"/>
    <s v=""/>
  </r>
  <r>
    <n v="2018"/>
    <n v="8"/>
    <n v="85"/>
    <s v="ISLA ORCAS"/>
    <x v="2"/>
    <s v="ARRASTRE FONDO"/>
    <n v="428908"/>
    <n v="6.01"/>
    <d v="2018-03-23T00:00:00"/>
    <n v="85"/>
    <s v="ISLA ORCAS"/>
    <x v="0"/>
    <n v="636"/>
    <x v="5"/>
    <s v="Zona 114"/>
    <s v=""/>
  </r>
  <r>
    <n v="2018"/>
    <n v="8"/>
    <n v="85"/>
    <s v="ISLA ORCAS"/>
    <x v="2"/>
    <s v="ARRASTRE FONDO"/>
    <n v="429866"/>
    <n v="6.3319999999999999"/>
    <d v="2018-04-17T00:00:00"/>
    <n v="85"/>
    <s v="ISLA ORCAS"/>
    <x v="0"/>
    <n v="636"/>
    <x v="4"/>
    <s v="Zona 113"/>
    <s v=""/>
  </r>
  <r>
    <n v="2018"/>
    <n v="8"/>
    <n v="85"/>
    <s v="ISLA ORCAS"/>
    <x v="2"/>
    <s v="ARRASTRE FONDO"/>
    <n v="429866"/>
    <n v="8.4380000000000006"/>
    <d v="2018-04-17T00:00:00"/>
    <n v="85"/>
    <s v="ISLA ORCAS"/>
    <x v="0"/>
    <n v="636"/>
    <x v="5"/>
    <s v="Zona 114"/>
    <s v=""/>
  </r>
  <r>
    <n v="2018"/>
    <n v="8"/>
    <n v="85"/>
    <s v="ISLA ORCAS"/>
    <x v="2"/>
    <s v="ARRASTRE FONDO"/>
    <n v="430057"/>
    <n v="2.0339999999999998"/>
    <d v="2018-04-21T00:00:00"/>
    <n v="85"/>
    <s v="ISLA ORCAS"/>
    <x v="0"/>
    <n v="636"/>
    <x v="4"/>
    <s v="Zona 113"/>
    <s v=""/>
  </r>
  <r>
    <n v="2018"/>
    <n v="8"/>
    <n v="85"/>
    <s v="ISLA ORCAS"/>
    <x v="2"/>
    <s v="ARRASTRE FONDO"/>
    <n v="430057"/>
    <n v="9.7240000000000002"/>
    <d v="2018-04-21T00:00:00"/>
    <n v="85"/>
    <s v="ISLA ORCAS"/>
    <x v="0"/>
    <n v="636"/>
    <x v="5"/>
    <s v="Zona 114"/>
    <s v=""/>
  </r>
  <r>
    <n v="2018"/>
    <n v="8"/>
    <n v="85"/>
    <s v="ISLA ORCAS"/>
    <x v="2"/>
    <s v="ARRASTRE FONDO"/>
    <n v="430155"/>
    <n v="0.68200000000000005"/>
    <d v="2018-04-23T00:00:00"/>
    <n v="85"/>
    <s v="ISLA ORCAS"/>
    <x v="0"/>
    <n v="636"/>
    <x v="5"/>
    <s v="Zona 114"/>
    <s v=""/>
  </r>
  <r>
    <n v="2018"/>
    <n v="8"/>
    <n v="85"/>
    <s v="ISLA ORCAS"/>
    <x v="2"/>
    <s v="ARRASTRE FONDO"/>
    <n v="430155"/>
    <n v="6.6219999999999999"/>
    <d v="2018-04-23T00:00:00"/>
    <n v="85"/>
    <s v="ISLA ORCAS"/>
    <x v="0"/>
    <n v="636"/>
    <x v="4"/>
    <s v="Zona 113"/>
    <s v=""/>
  </r>
  <r>
    <n v="2018"/>
    <n v="8"/>
    <n v="85"/>
    <s v="ISLA ORCAS"/>
    <x v="2"/>
    <s v="ARRASTRE FONDO"/>
    <n v="430306"/>
    <n v="5.2359999999999998"/>
    <d v="2018-04-26T00:00:00"/>
    <n v="85"/>
    <s v="ISLA ORCAS"/>
    <x v="0"/>
    <n v="636"/>
    <x v="5"/>
    <s v="Zona 114"/>
    <s v=""/>
  </r>
  <r>
    <n v="2018"/>
    <n v="8"/>
    <n v="85"/>
    <s v="ISLA ORCAS"/>
    <x v="2"/>
    <s v="ARRASTRE FONDO"/>
    <n v="430306"/>
    <n v="5.9980000000000002"/>
    <d v="2018-04-26T00:00:00"/>
    <n v="85"/>
    <s v="ISLA ORCAS"/>
    <x v="0"/>
    <n v="636"/>
    <x v="4"/>
    <s v="Zona 113"/>
    <s v=""/>
  </r>
  <r>
    <n v="2018"/>
    <n v="8"/>
    <n v="85"/>
    <s v="ISLA ORCAS"/>
    <x v="2"/>
    <s v="ARRASTRE FONDO"/>
    <n v="430460"/>
    <n v="4.1790000000000003"/>
    <d v="2018-04-28T00:00:00"/>
    <n v="85"/>
    <s v="ISLA ORCAS"/>
    <x v="0"/>
    <n v="636"/>
    <x v="5"/>
    <s v="Zona 114"/>
    <s v=""/>
  </r>
  <r>
    <n v="2018"/>
    <n v="8"/>
    <n v="85"/>
    <s v="ISLA ORCAS"/>
    <x v="2"/>
    <s v="ARRASTRE FONDO"/>
    <n v="430665"/>
    <n v="10.704000000000001"/>
    <d v="2018-05-08T00:00:00"/>
    <n v="85"/>
    <s v="ISLA ORCAS"/>
    <x v="0"/>
    <n v="636"/>
    <x v="4"/>
    <s v="Zona 113"/>
    <s v=""/>
  </r>
  <r>
    <n v="2018"/>
    <n v="8"/>
    <n v="85"/>
    <s v="ISLA ORCAS"/>
    <x v="2"/>
    <s v="ARRASTRE FONDO"/>
    <n v="430819"/>
    <n v="12.502000000000001"/>
    <d v="2018-05-11T00:00:00"/>
    <n v="85"/>
    <s v="ISLA ORCAS"/>
    <x v="0"/>
    <n v="636"/>
    <x v="4"/>
    <s v="Zona 113"/>
    <s v=""/>
  </r>
  <r>
    <n v="2018"/>
    <n v="8"/>
    <n v="85"/>
    <s v="ISLA ORCAS"/>
    <x v="2"/>
    <s v="ARRASTRE FONDO"/>
    <n v="431045"/>
    <n v="17.196999999999999"/>
    <d v="2018-05-15T00:00:00"/>
    <n v="85"/>
    <s v="ISLA ORCAS"/>
    <x v="0"/>
    <n v="636"/>
    <x v="4"/>
    <s v="Zona 113"/>
    <s v=""/>
  </r>
  <r>
    <n v="2018"/>
    <n v="8"/>
    <n v="85"/>
    <s v="ISLA ORCAS"/>
    <x v="2"/>
    <s v="ARRASTRE FONDO"/>
    <n v="431153"/>
    <n v="17.959"/>
    <d v="2018-05-18T00:00:00"/>
    <n v="85"/>
    <s v="ISLA ORCAS"/>
    <x v="0"/>
    <n v="636"/>
    <x v="4"/>
    <s v="Zona 113"/>
    <s v=""/>
  </r>
  <r>
    <n v="2018"/>
    <n v="8"/>
    <n v="85"/>
    <s v="ISLA ORCAS"/>
    <x v="2"/>
    <s v="ARRASTRE FONDO"/>
    <n v="431325"/>
    <n v="13.632999999999999"/>
    <d v="2018-05-22T00:00:00"/>
    <n v="85"/>
    <s v="ISLA ORCAS"/>
    <x v="0"/>
    <n v="636"/>
    <x v="4"/>
    <s v="Zona 113"/>
    <s v=""/>
  </r>
  <r>
    <n v="2018"/>
    <n v="8"/>
    <n v="85"/>
    <s v="ISLA ORCAS"/>
    <x v="2"/>
    <s v="ARRASTRE FONDO"/>
    <n v="431410"/>
    <n v="15.936999999999999"/>
    <d v="2018-05-25T00:00:00"/>
    <n v="85"/>
    <s v="ISLA ORCAS"/>
    <x v="0"/>
    <n v="636"/>
    <x v="4"/>
    <s v="Zona 113"/>
    <s v=""/>
  </r>
  <r>
    <n v="2018"/>
    <n v="8"/>
    <n v="85"/>
    <s v="ISLA ORCAS"/>
    <x v="2"/>
    <s v="ARRASTRE FONDO"/>
    <n v="431553"/>
    <n v="6.6310000000000002"/>
    <d v="2018-05-28T00:00:00"/>
    <n v="85"/>
    <s v="ISLA ORCAS"/>
    <x v="0"/>
    <n v="636"/>
    <x v="4"/>
    <s v="Zona 113"/>
    <s v=""/>
  </r>
  <r>
    <n v="2018"/>
    <n v="8"/>
    <n v="85"/>
    <s v="ISLA ORCAS"/>
    <x v="2"/>
    <s v="ARRASTRE FONDO"/>
    <n v="431675"/>
    <n v="5.6559999999999997"/>
    <d v="2018-05-31T00:00:00"/>
    <n v="85"/>
    <s v="ISLA ORCAS"/>
    <x v="0"/>
    <n v="636"/>
    <x v="4"/>
    <s v="Zona 113"/>
    <s v=""/>
  </r>
  <r>
    <n v="2018"/>
    <n v="8"/>
    <n v="745"/>
    <s v="GRINGO"/>
    <x v="0"/>
    <s v="ARRASTRE FONDO"/>
    <n v="427666"/>
    <n v="2.5089999999999999"/>
    <d v="2018-02-15T00:00:00"/>
    <n v="745"/>
    <s v="GRINGO"/>
    <x v="1"/>
    <n v="612"/>
    <x v="4"/>
    <s v="Zona 113"/>
    <s v=""/>
  </r>
  <r>
    <n v="2018"/>
    <n v="8"/>
    <n v="745"/>
    <s v="GRINGO"/>
    <x v="0"/>
    <s v="ARRASTRE FONDO"/>
    <n v="427666"/>
    <n v="10.205"/>
    <d v="2018-02-15T00:00:00"/>
    <n v="745"/>
    <s v="GRINGO"/>
    <x v="1"/>
    <n v="612"/>
    <x v="5"/>
    <s v="Zona 114"/>
    <s v=""/>
  </r>
  <r>
    <n v="2018"/>
    <n v="8"/>
    <n v="745"/>
    <s v="GRINGO"/>
    <x v="0"/>
    <s v="ARRASTRE FONDO"/>
    <n v="427698"/>
    <n v="2.1"/>
    <d v="2018-02-18T00:00:00"/>
    <n v="745"/>
    <s v="GRINGO"/>
    <x v="1"/>
    <n v="612"/>
    <x v="4"/>
    <s v="Zona 113"/>
    <s v=""/>
  </r>
  <r>
    <n v="2018"/>
    <n v="8"/>
    <n v="745"/>
    <s v="GRINGO"/>
    <x v="0"/>
    <s v="ARRASTRE FONDO"/>
    <n v="427698"/>
    <n v="12.321"/>
    <d v="2018-02-18T00:00:00"/>
    <n v="745"/>
    <s v="GRINGO"/>
    <x v="1"/>
    <n v="612"/>
    <x v="5"/>
    <s v="Zona 114"/>
    <s v=""/>
  </r>
  <r>
    <n v="2018"/>
    <n v="8"/>
    <n v="745"/>
    <s v="GRINGO"/>
    <x v="0"/>
    <s v="ARRASTRE FONDO"/>
    <n v="427743"/>
    <n v="4.45"/>
    <d v="2018-02-21T00:00:00"/>
    <n v="745"/>
    <s v="GRINGO"/>
    <x v="1"/>
    <n v="612"/>
    <x v="5"/>
    <s v="Zona 114"/>
    <s v=""/>
  </r>
  <r>
    <n v="2018"/>
    <n v="8"/>
    <n v="745"/>
    <s v="GRINGO"/>
    <x v="0"/>
    <s v="ARRASTRE FONDO"/>
    <n v="427743"/>
    <n v="10.994"/>
    <d v="2018-02-21T00:00:00"/>
    <n v="745"/>
    <s v="GRINGO"/>
    <x v="1"/>
    <n v="612"/>
    <x v="4"/>
    <s v="Zona 113"/>
    <s v=""/>
  </r>
  <r>
    <n v="2018"/>
    <n v="8"/>
    <n v="745"/>
    <s v="GRINGO"/>
    <x v="0"/>
    <s v="ARRASTRE FONDO"/>
    <n v="427813"/>
    <n v="4.508"/>
    <d v="2018-02-24T00:00:00"/>
    <n v="745"/>
    <s v="GRINGO"/>
    <x v="1"/>
    <n v="612"/>
    <x v="5"/>
    <s v="Zona 114"/>
    <s v=""/>
  </r>
  <r>
    <n v="2018"/>
    <n v="8"/>
    <n v="745"/>
    <s v="GRINGO"/>
    <x v="0"/>
    <s v="ARRASTRE FONDO"/>
    <n v="427813"/>
    <n v="7.0919999999999996"/>
    <d v="2018-02-24T00:00:00"/>
    <n v="745"/>
    <s v="GRINGO"/>
    <x v="1"/>
    <n v="612"/>
    <x v="4"/>
    <s v="Zona 113"/>
    <s v=""/>
  </r>
  <r>
    <n v="2018"/>
    <n v="8"/>
    <n v="745"/>
    <s v="GRINGO"/>
    <x v="0"/>
    <s v="ARRASTRE FONDO"/>
    <n v="427853"/>
    <n v="1.1479999999999999"/>
    <d v="2018-02-28T00:00:00"/>
    <n v="745"/>
    <s v="GRINGO"/>
    <x v="1"/>
    <n v="612"/>
    <x v="4"/>
    <s v="Zona 113"/>
    <s v=""/>
  </r>
  <r>
    <n v="2018"/>
    <n v="8"/>
    <n v="745"/>
    <s v="GRINGO"/>
    <x v="0"/>
    <s v="ARRASTRE FONDO"/>
    <n v="427853"/>
    <n v="12.847"/>
    <d v="2018-02-28T00:00:00"/>
    <n v="745"/>
    <s v="GRINGO"/>
    <x v="1"/>
    <n v="612"/>
    <x v="5"/>
    <s v="Zona 114"/>
    <s v=""/>
  </r>
  <r>
    <n v="2018"/>
    <n v="8"/>
    <n v="745"/>
    <s v="GRINGO"/>
    <x v="0"/>
    <s v="ARRASTRE FONDO"/>
    <n v="428007"/>
    <n v="18.093"/>
    <d v="2018-03-04T00:00:00"/>
    <n v="745"/>
    <s v="GRINGO"/>
    <x v="1"/>
    <n v="612"/>
    <x v="5"/>
    <s v="Zona 114"/>
    <s v=""/>
  </r>
  <r>
    <n v="2018"/>
    <n v="8"/>
    <n v="745"/>
    <s v="GRINGO"/>
    <x v="0"/>
    <s v="ARRASTRE FONDO"/>
    <n v="428200"/>
    <n v="0.45"/>
    <d v="2018-03-07T00:00:00"/>
    <n v="745"/>
    <s v="GRINGO"/>
    <x v="1"/>
    <n v="612"/>
    <x v="1"/>
    <s v="Zona 111"/>
    <s v=""/>
  </r>
  <r>
    <n v="2018"/>
    <n v="8"/>
    <n v="745"/>
    <s v="GRINGO"/>
    <x v="0"/>
    <s v="ARRASTRE FONDO"/>
    <n v="428200"/>
    <n v="6.766"/>
    <d v="2018-03-07T00:00:00"/>
    <n v="745"/>
    <s v="GRINGO"/>
    <x v="1"/>
    <n v="612"/>
    <x v="4"/>
    <s v="Zona 113"/>
    <s v=""/>
  </r>
  <r>
    <n v="2018"/>
    <n v="8"/>
    <n v="865"/>
    <s v="NISSHIN MARU 3"/>
    <x v="0"/>
    <s v="ARRASTRE FONDO"/>
    <n v="427205"/>
    <n v="2.7839999999999998"/>
    <d v="2018-01-13T00:00:00"/>
    <n v="865"/>
    <s v="NISSHIN MARU 3"/>
    <x v="2"/>
    <n v="612"/>
    <x v="5"/>
    <s v="Zona 114"/>
    <s v=""/>
  </r>
  <r>
    <n v="2018"/>
    <n v="8"/>
    <n v="865"/>
    <s v="NISSHIN MARU 3"/>
    <x v="0"/>
    <s v="ARRASTRE FONDO"/>
    <n v="427205"/>
    <n v="5.9020000000000001"/>
    <d v="2018-01-13T00:00:00"/>
    <n v="865"/>
    <s v="NISSHIN MARU 3"/>
    <x v="2"/>
    <n v="612"/>
    <x v="4"/>
    <s v="Zona 113"/>
    <s v=""/>
  </r>
  <r>
    <n v="2018"/>
    <n v="8"/>
    <n v="865"/>
    <s v="NISSHIN MARU 3"/>
    <x v="0"/>
    <s v="ARRASTRE FONDO"/>
    <n v="427308"/>
    <n v="2.746"/>
    <d v="2018-01-16T00:00:00"/>
    <n v="865"/>
    <s v="NISSHIN MARU 3"/>
    <x v="2"/>
    <n v="612"/>
    <x v="5"/>
    <s v="Zona 114"/>
    <s v=""/>
  </r>
  <r>
    <n v="2018"/>
    <n v="8"/>
    <n v="865"/>
    <s v="NISSHIN MARU 3"/>
    <x v="0"/>
    <s v="ARRASTRE FONDO"/>
    <n v="427308"/>
    <n v="5.3520000000000003"/>
    <d v="2018-01-16T00:00:00"/>
    <n v="865"/>
    <s v="NISSHIN MARU 3"/>
    <x v="2"/>
    <n v="612"/>
    <x v="4"/>
    <s v="Zona 113"/>
    <s v=""/>
  </r>
  <r>
    <n v="2018"/>
    <n v="8"/>
    <n v="865"/>
    <s v="NISSHIN MARU 3"/>
    <x v="0"/>
    <s v="ARRASTRE FONDO"/>
    <n v="427337"/>
    <n v="7.3159999999999998"/>
    <d v="2018-01-18T00:00:00"/>
    <n v="865"/>
    <s v="NISSHIN MARU 3"/>
    <x v="2"/>
    <n v="612"/>
    <x v="4"/>
    <s v="Zona 113"/>
    <s v=""/>
  </r>
  <r>
    <n v="2018"/>
    <n v="8"/>
    <n v="865"/>
    <s v="NISSHIN MARU 3"/>
    <x v="0"/>
    <s v="ARRASTRE FONDO"/>
    <n v="427353"/>
    <n v="3.855"/>
    <d v="2018-01-21T00:00:00"/>
    <n v="865"/>
    <s v="NISSHIN MARU 3"/>
    <x v="2"/>
    <n v="612"/>
    <x v="4"/>
    <s v="Zona 113"/>
    <s v=""/>
  </r>
  <r>
    <n v="2018"/>
    <n v="8"/>
    <n v="865"/>
    <s v="NISSHIN MARU 3"/>
    <x v="0"/>
    <s v="ARRASTRE FONDO"/>
    <n v="427353"/>
    <n v="5.3369999999999997"/>
    <d v="2018-01-21T00:00:00"/>
    <n v="865"/>
    <s v="NISSHIN MARU 3"/>
    <x v="2"/>
    <n v="612"/>
    <x v="5"/>
    <s v="Zona 114"/>
    <s v=""/>
  </r>
  <r>
    <n v="2018"/>
    <n v="8"/>
    <n v="865"/>
    <s v="NISSHIN MARU 3"/>
    <x v="0"/>
    <s v="ARRASTRE FONDO"/>
    <n v="427375"/>
    <n v="7.3460000000000001"/>
    <d v="2018-01-23T00:00:00"/>
    <n v="865"/>
    <s v="NISSHIN MARU 3"/>
    <x v="2"/>
    <n v="612"/>
    <x v="4"/>
    <s v="Zona 113"/>
    <s v=""/>
  </r>
  <r>
    <n v="2018"/>
    <n v="8"/>
    <n v="865"/>
    <s v="NISSHIN MARU 3"/>
    <x v="0"/>
    <s v="ARRASTRE FONDO"/>
    <n v="427404"/>
    <n v="1.9450000000000001"/>
    <d v="2018-01-25T00:00:00"/>
    <n v="865"/>
    <s v="NISSHIN MARU 3"/>
    <x v="2"/>
    <n v="612"/>
    <x v="5"/>
    <s v="Zona 114"/>
    <s v=""/>
  </r>
  <r>
    <n v="2018"/>
    <n v="8"/>
    <n v="865"/>
    <s v="NISSHIN MARU 3"/>
    <x v="0"/>
    <s v="ARRASTRE FONDO"/>
    <n v="427404"/>
    <n v="5.3879999999999999"/>
    <d v="2018-01-25T00:00:00"/>
    <n v="865"/>
    <s v="NISSHIN MARU 3"/>
    <x v="2"/>
    <n v="612"/>
    <x v="4"/>
    <s v="Zona 113"/>
    <s v=""/>
  </r>
  <r>
    <n v="2018"/>
    <n v="8"/>
    <n v="865"/>
    <s v="NISSHIN MARU 3"/>
    <x v="0"/>
    <s v="ARRASTRE FONDO"/>
    <n v="427434"/>
    <n v="3.556"/>
    <d v="2018-01-28T00:00:00"/>
    <n v="865"/>
    <s v="NISSHIN MARU 3"/>
    <x v="2"/>
    <n v="612"/>
    <x v="4"/>
    <s v="Zona 113"/>
    <s v=""/>
  </r>
  <r>
    <n v="2018"/>
    <n v="8"/>
    <n v="865"/>
    <s v="NISSHIN MARU 3"/>
    <x v="0"/>
    <s v="ARRASTRE FONDO"/>
    <n v="427434"/>
    <n v="5.242"/>
    <d v="2018-01-28T00:00:00"/>
    <n v="865"/>
    <s v="NISSHIN MARU 3"/>
    <x v="2"/>
    <n v="612"/>
    <x v="5"/>
    <s v="Zona 114"/>
    <s v=""/>
  </r>
  <r>
    <n v="2018"/>
    <n v="8"/>
    <n v="865"/>
    <s v="NISSHIN MARU 3"/>
    <x v="0"/>
    <s v="ARRASTRE FONDO"/>
    <n v="427460"/>
    <n v="7.016"/>
    <d v="2018-01-30T00:00:00"/>
    <n v="865"/>
    <s v="NISSHIN MARU 3"/>
    <x v="2"/>
    <n v="612"/>
    <x v="4"/>
    <s v="Zona 113"/>
    <s v=""/>
  </r>
  <r>
    <n v="2018"/>
    <n v="8"/>
    <n v="865"/>
    <s v="NISSHIN MARU 3"/>
    <x v="0"/>
    <s v="ARRASTRE FONDO"/>
    <n v="427475"/>
    <n v="6.4059999999999997"/>
    <d v="2018-02-01T00:00:00"/>
    <n v="865"/>
    <s v="NISSHIN MARU 3"/>
    <x v="2"/>
    <n v="612"/>
    <x v="4"/>
    <s v="Zona 113"/>
    <s v=""/>
  </r>
  <r>
    <n v="2018"/>
    <n v="8"/>
    <n v="865"/>
    <s v="NISSHIN MARU 3"/>
    <x v="0"/>
    <s v="ARRASTRE FONDO"/>
    <n v="427499"/>
    <n v="3.6419999999999999"/>
    <d v="2018-02-04T00:00:00"/>
    <n v="865"/>
    <s v="NISSHIN MARU 3"/>
    <x v="2"/>
    <n v="612"/>
    <x v="4"/>
    <s v="Zona 113"/>
    <s v=""/>
  </r>
  <r>
    <n v="2018"/>
    <n v="8"/>
    <n v="865"/>
    <s v="NISSHIN MARU 3"/>
    <x v="0"/>
    <s v="ARRASTRE FONDO"/>
    <n v="427499"/>
    <n v="5.6769999999999996"/>
    <d v="2018-02-04T00:00:00"/>
    <n v="865"/>
    <s v="NISSHIN MARU 3"/>
    <x v="2"/>
    <n v="612"/>
    <x v="5"/>
    <s v="Zona 114"/>
    <s v=""/>
  </r>
  <r>
    <n v="2018"/>
    <n v="8"/>
    <n v="865"/>
    <s v="NISSHIN MARU 3"/>
    <x v="0"/>
    <s v="ARRASTRE FONDO"/>
    <n v="427531"/>
    <n v="9.0609999999999999"/>
    <d v="2018-02-06T00:00:00"/>
    <n v="865"/>
    <s v="NISSHIN MARU 3"/>
    <x v="2"/>
    <n v="612"/>
    <x v="5"/>
    <s v="Zona 114"/>
    <s v=""/>
  </r>
  <r>
    <n v="2018"/>
    <n v="8"/>
    <n v="865"/>
    <s v="NISSHIN MARU 3"/>
    <x v="0"/>
    <s v="ARRASTRE FONDO"/>
    <n v="427560"/>
    <n v="7.0510000000000002"/>
    <d v="2018-02-08T00:00:00"/>
    <n v="865"/>
    <s v="NISSHIN MARU 3"/>
    <x v="2"/>
    <n v="612"/>
    <x v="4"/>
    <s v="Zona 113"/>
    <s v=""/>
  </r>
  <r>
    <n v="2018"/>
    <n v="8"/>
    <n v="865"/>
    <s v="NISSHIN MARU 3"/>
    <x v="0"/>
    <s v="ARRASTRE FONDO"/>
    <n v="427601"/>
    <n v="3.4630000000000001"/>
    <d v="2018-02-11T00:00:00"/>
    <n v="865"/>
    <s v="NISSHIN MARU 3"/>
    <x v="2"/>
    <n v="612"/>
    <x v="5"/>
    <s v="Zona 114"/>
    <s v=""/>
  </r>
  <r>
    <n v="2018"/>
    <n v="8"/>
    <n v="865"/>
    <s v="NISSHIN MARU 3"/>
    <x v="0"/>
    <s v="ARRASTRE FONDO"/>
    <n v="427601"/>
    <n v="4.1580000000000004"/>
    <d v="2018-02-11T00:00:00"/>
    <n v="865"/>
    <s v="NISSHIN MARU 3"/>
    <x v="2"/>
    <n v="612"/>
    <x v="4"/>
    <s v="Zona 113"/>
    <s v=""/>
  </r>
  <r>
    <n v="2018"/>
    <n v="8"/>
    <n v="865"/>
    <s v="NISSHIN MARU 3"/>
    <x v="0"/>
    <s v="ARRASTRE FONDO"/>
    <n v="427635"/>
    <n v="6.9749999999999996"/>
    <d v="2018-02-13T00:00:00"/>
    <n v="865"/>
    <s v="NISSHIN MARU 3"/>
    <x v="2"/>
    <n v="612"/>
    <x v="4"/>
    <s v="Zona 113"/>
    <s v=""/>
  </r>
  <r>
    <n v="2018"/>
    <n v="8"/>
    <n v="865"/>
    <s v="NISSHIN MARU 3"/>
    <x v="0"/>
    <s v="ARRASTRE FONDO"/>
    <n v="427670"/>
    <n v="6.5990000000000002"/>
    <d v="2018-02-15T00:00:00"/>
    <n v="865"/>
    <s v="NISSHIN MARU 3"/>
    <x v="2"/>
    <n v="612"/>
    <x v="4"/>
    <s v="Zona 113"/>
    <s v=""/>
  </r>
  <r>
    <n v="2018"/>
    <n v="8"/>
    <n v="865"/>
    <s v="NISSHIN MARU 3"/>
    <x v="0"/>
    <s v="ARRASTRE FONDO"/>
    <n v="427693"/>
    <n v="2.8170000000000002"/>
    <d v="2018-02-17T00:00:00"/>
    <n v="865"/>
    <s v="NISSHIN MARU 3"/>
    <x v="2"/>
    <n v="612"/>
    <x v="4"/>
    <s v="Zona 113"/>
    <s v=""/>
  </r>
  <r>
    <n v="2018"/>
    <n v="8"/>
    <n v="865"/>
    <s v="NISSHIN MARU 3"/>
    <x v="0"/>
    <s v="ARRASTRE FONDO"/>
    <n v="427693"/>
    <n v="6.0129999999999999"/>
    <d v="2018-02-17T00:00:00"/>
    <n v="865"/>
    <s v="NISSHIN MARU 3"/>
    <x v="2"/>
    <n v="612"/>
    <x v="5"/>
    <s v="Zona 114"/>
    <s v=""/>
  </r>
  <r>
    <n v="2018"/>
    <n v="8"/>
    <n v="865"/>
    <s v="NISSHIN MARU 3"/>
    <x v="0"/>
    <s v="ARRASTRE FONDO"/>
    <n v="427733"/>
    <n v="6.05"/>
    <d v="2018-02-20T00:00:00"/>
    <n v="865"/>
    <s v="NISSHIN MARU 3"/>
    <x v="2"/>
    <n v="612"/>
    <x v="4"/>
    <s v="Zona 113"/>
    <s v=""/>
  </r>
  <r>
    <n v="2018"/>
    <n v="8"/>
    <n v="865"/>
    <s v="NISSHIN MARU 3"/>
    <x v="0"/>
    <s v="ARRASTRE FONDO"/>
    <n v="427778"/>
    <n v="6.2359999999999998"/>
    <d v="2018-02-22T00:00:00"/>
    <n v="865"/>
    <s v="NISSHIN MARU 3"/>
    <x v="2"/>
    <n v="612"/>
    <x v="4"/>
    <s v="Zona 113"/>
    <s v=""/>
  </r>
  <r>
    <n v="2018"/>
    <n v="8"/>
    <n v="865"/>
    <s v="NISSHIN MARU 3"/>
    <x v="0"/>
    <s v="ARRASTRE FONDO"/>
    <n v="427804"/>
    <n v="6.101"/>
    <d v="2018-02-24T00:00:00"/>
    <n v="865"/>
    <s v="NISSHIN MARU 3"/>
    <x v="2"/>
    <n v="612"/>
    <x v="4"/>
    <s v="Zona 113"/>
    <s v=""/>
  </r>
  <r>
    <n v="2018"/>
    <n v="8"/>
    <n v="865"/>
    <s v="NISSHIN MARU 3"/>
    <x v="0"/>
    <s v="ARRASTRE FONDO"/>
    <n v="427841"/>
    <n v="3.45"/>
    <d v="2018-02-27T00:00:00"/>
    <n v="865"/>
    <s v="NISSHIN MARU 3"/>
    <x v="2"/>
    <n v="612"/>
    <x v="4"/>
    <s v="Zona 113"/>
    <s v=""/>
  </r>
  <r>
    <n v="2018"/>
    <n v="8"/>
    <n v="865"/>
    <s v="NISSHIN MARU 3"/>
    <x v="0"/>
    <s v="ARRASTRE FONDO"/>
    <n v="427841"/>
    <n v="3.6739999999999999"/>
    <d v="2018-02-27T00:00:00"/>
    <n v="865"/>
    <s v="NISSHIN MARU 3"/>
    <x v="2"/>
    <n v="612"/>
    <x v="1"/>
    <s v="Zona 111"/>
    <s v=""/>
  </r>
  <r>
    <n v="2018"/>
    <n v="8"/>
    <n v="865"/>
    <s v="NISSHIN MARU 3"/>
    <x v="0"/>
    <s v="ARRASTRE FONDO"/>
    <n v="427841"/>
    <n v="4.1609999999999996"/>
    <d v="2018-02-27T00:00:00"/>
    <n v="865"/>
    <s v="NISSHIN MARU 3"/>
    <x v="2"/>
    <n v="612"/>
    <x v="2"/>
    <s v="Zona 112"/>
    <s v=""/>
  </r>
  <r>
    <n v="2018"/>
    <n v="8"/>
    <n v="980"/>
    <s v="ANTARES"/>
    <x v="0"/>
    <s v="ARRASTRE FONDO"/>
    <n v="428076"/>
    <n v="0.04"/>
    <d v="2018-03-05T00:00:00"/>
    <n v="980"/>
    <s v="ANTARES"/>
    <x v="4"/>
    <n v="612"/>
    <x v="4"/>
    <s v="Zona 113"/>
    <s v=""/>
  </r>
  <r>
    <n v="2018"/>
    <n v="8"/>
    <n v="980"/>
    <s v="ANTARES"/>
    <x v="0"/>
    <s v="ARRASTRE FONDO"/>
    <n v="428176"/>
    <n v="0.02"/>
    <d v="2018-03-07T00:00:00"/>
    <n v="980"/>
    <s v="ANTARES"/>
    <x v="4"/>
    <n v="612"/>
    <x v="5"/>
    <s v="Zona 114"/>
    <s v=""/>
  </r>
  <r>
    <n v="2018"/>
    <n v="8"/>
    <n v="980"/>
    <s v="ANTARES"/>
    <x v="0"/>
    <s v="ARRASTRE FONDO"/>
    <n v="428283"/>
    <n v="0.15"/>
    <d v="2018-03-09T00:00:00"/>
    <n v="980"/>
    <s v="ANTARES"/>
    <x v="4"/>
    <n v="612"/>
    <x v="5"/>
    <s v="Zona 114"/>
    <s v=""/>
  </r>
  <r>
    <n v="2018"/>
    <n v="8"/>
    <n v="980"/>
    <s v="ANTARES"/>
    <x v="0"/>
    <s v="ARRASTRE FONDO"/>
    <n v="428400"/>
    <n v="0.4"/>
    <d v="2018-03-12T00:00:00"/>
    <n v="980"/>
    <s v="ANTARES"/>
    <x v="4"/>
    <n v="612"/>
    <x v="5"/>
    <s v="Zona 114"/>
    <s v=""/>
  </r>
  <r>
    <n v="2018"/>
    <n v="8"/>
    <n v="980"/>
    <s v="ANTARES"/>
    <x v="0"/>
    <s v="ARRASTRE FONDO"/>
    <n v="428495"/>
    <n v="0.123"/>
    <d v="2018-03-14T00:00:00"/>
    <n v="980"/>
    <s v="ANTARES"/>
    <x v="4"/>
    <n v="612"/>
    <x v="5"/>
    <s v="Zona 114"/>
    <s v=""/>
  </r>
  <r>
    <n v="2018"/>
    <n v="8"/>
    <n v="980"/>
    <s v="ANTARES"/>
    <x v="0"/>
    <s v="ARRASTRE FONDO"/>
    <n v="428724"/>
    <n v="0.04"/>
    <d v="2018-03-19T00:00:00"/>
    <n v="980"/>
    <s v="ANTARES"/>
    <x v="4"/>
    <n v="612"/>
    <x v="5"/>
    <s v="Zona 114"/>
    <s v=""/>
  </r>
  <r>
    <n v="2018"/>
    <n v="8"/>
    <n v="980"/>
    <s v="ANTARES"/>
    <x v="0"/>
    <s v="ARRASTRE FONDO"/>
    <n v="429025"/>
    <n v="0.128"/>
    <d v="2018-03-26T00:00:00"/>
    <n v="980"/>
    <s v="ANTARES"/>
    <x v="4"/>
    <n v="612"/>
    <x v="4"/>
    <s v="Zona 113"/>
    <s v=""/>
  </r>
  <r>
    <n v="2018"/>
    <n v="8"/>
    <n v="980"/>
    <s v="ANTARES"/>
    <x v="0"/>
    <s v="ARRASTRE FONDO"/>
    <n v="429129"/>
    <n v="7.1999999999999995E-2"/>
    <d v="2018-03-28T00:00:00"/>
    <n v="980"/>
    <s v="ANTARES"/>
    <x v="4"/>
    <n v="612"/>
    <x v="4"/>
    <s v="Zona 113"/>
    <s v=""/>
  </r>
  <r>
    <n v="2018"/>
    <n v="8"/>
    <n v="980"/>
    <s v="ANTARES"/>
    <x v="0"/>
    <s v="ARRASTRE FONDO"/>
    <n v="429214"/>
    <n v="0.08"/>
    <d v="2018-04-02T00:00:00"/>
    <n v="980"/>
    <s v="ANTARES"/>
    <x v="4"/>
    <n v="612"/>
    <x v="4"/>
    <s v="Zona 113"/>
    <s v=""/>
  </r>
  <r>
    <n v="2018"/>
    <n v="8"/>
    <n v="980"/>
    <s v="ANTARES"/>
    <x v="0"/>
    <s v="ARRASTRE FONDO"/>
    <n v="429324"/>
    <n v="3.7999999999999999E-2"/>
    <d v="2018-04-05T00:00:00"/>
    <n v="980"/>
    <s v="ANTARES"/>
    <x v="4"/>
    <n v="612"/>
    <x v="4"/>
    <s v="Zona 113"/>
    <s v=""/>
  </r>
  <r>
    <n v="2018"/>
    <n v="8"/>
    <n v="980"/>
    <s v="ANTARES"/>
    <x v="0"/>
    <s v="ARRASTRE FONDO"/>
    <n v="429851"/>
    <n v="0.04"/>
    <d v="2018-04-17T00:00:00"/>
    <n v="980"/>
    <s v="ANTARES"/>
    <x v="4"/>
    <n v="612"/>
    <x v="4"/>
    <s v="Zona 113"/>
    <s v=""/>
  </r>
  <r>
    <n v="2018"/>
    <n v="8"/>
    <n v="980"/>
    <s v="ANTARES"/>
    <x v="0"/>
    <s v="ARRASTRE FONDO"/>
    <n v="431449"/>
    <n v="0.16200000000000001"/>
    <d v="2018-05-26T00:00:00"/>
    <n v="980"/>
    <s v="ANTARES"/>
    <x v="4"/>
    <n v="612"/>
    <x v="4"/>
    <s v="Zona 113"/>
    <s v=""/>
  </r>
  <r>
    <n v="2018"/>
    <n v="8"/>
    <n v="980"/>
    <s v="ANTARES"/>
    <x v="0"/>
    <s v="ARRASTRE FONDO"/>
    <n v="431618"/>
    <n v="0.125"/>
    <d v="2018-05-29T00:00:00"/>
    <n v="980"/>
    <s v="ANTARES"/>
    <x v="4"/>
    <n v="612"/>
    <x v="4"/>
    <s v="Zona 113"/>
    <s v=""/>
  </r>
  <r>
    <n v="2018"/>
    <n v="8"/>
    <n v="980"/>
    <s v="ANTARES"/>
    <x v="1"/>
    <s v="ARRASTRE FONDO"/>
    <n v="428495"/>
    <n v="8.0239999999999991"/>
    <d v="2018-03-14T00:00:00"/>
    <n v="980"/>
    <s v="ANTARES"/>
    <x v="4"/>
    <n v="632"/>
    <x v="5"/>
    <s v="Zona 114"/>
    <s v=""/>
  </r>
  <r>
    <n v="2018"/>
    <n v="8"/>
    <n v="980"/>
    <s v="ANTARES"/>
    <x v="1"/>
    <s v="ARRASTRE FONDO"/>
    <n v="428593"/>
    <n v="25.297000000000001"/>
    <d v="2018-03-16T00:00:00"/>
    <n v="980"/>
    <s v="ANTARES"/>
    <x v="4"/>
    <n v="632"/>
    <x v="5"/>
    <s v="Zona 114"/>
    <s v=""/>
  </r>
  <r>
    <n v="2018"/>
    <n v="8"/>
    <n v="980"/>
    <s v="ANTARES"/>
    <x v="1"/>
    <s v="ARRASTRE FONDO"/>
    <n v="428724"/>
    <n v="22.501999999999999"/>
    <d v="2018-03-19T00:00:00"/>
    <n v="980"/>
    <s v="ANTARES"/>
    <x v="4"/>
    <n v="632"/>
    <x v="5"/>
    <s v="Zona 114"/>
    <s v=""/>
  </r>
  <r>
    <n v="2018"/>
    <n v="8"/>
    <n v="980"/>
    <s v="ANTARES"/>
    <x v="1"/>
    <s v="ARRASTRE FONDO"/>
    <n v="430006"/>
    <n v="4.18"/>
    <d v="2018-04-20T00:00:00"/>
    <n v="980"/>
    <s v="ANTARES"/>
    <x v="4"/>
    <n v="632"/>
    <x v="5"/>
    <s v="Zona 114"/>
    <s v=""/>
  </r>
  <r>
    <n v="2018"/>
    <n v="8"/>
    <n v="980"/>
    <s v="ANTARES"/>
    <x v="1"/>
    <s v="ARRASTRE FONDO"/>
    <n v="430953"/>
    <n v="1.1659999999999999"/>
    <d v="2018-05-13T00:00:00"/>
    <n v="980"/>
    <s v="ANTARES"/>
    <x v="4"/>
    <n v="632"/>
    <x v="5"/>
    <s v="Zona 114"/>
    <s v=""/>
  </r>
  <r>
    <n v="2018"/>
    <n v="8"/>
    <n v="980"/>
    <s v="ANTARES"/>
    <x v="1"/>
    <s v="ARRASTRE FONDO"/>
    <n v="431449"/>
    <n v="0.95099999999999996"/>
    <d v="2018-05-26T00:00:00"/>
    <n v="980"/>
    <s v="ANTARES"/>
    <x v="4"/>
    <n v="632"/>
    <x v="5"/>
    <s v="Zona 114"/>
    <s v=""/>
  </r>
  <r>
    <n v="2018"/>
    <n v="8"/>
    <n v="980"/>
    <s v="ANTARES"/>
    <x v="1"/>
    <s v="ARRASTRE FONDO"/>
    <n v="431618"/>
    <n v="0.17"/>
    <d v="2018-05-29T00:00:00"/>
    <n v="980"/>
    <s v="ANTARES"/>
    <x v="4"/>
    <n v="632"/>
    <x v="4"/>
    <s v="Zona 113"/>
    <s v=""/>
  </r>
  <r>
    <n v="2018"/>
    <n v="8"/>
    <n v="980"/>
    <s v="ANTARES"/>
    <x v="1"/>
    <s v="ARRASTRE FONDO"/>
    <n v="431679"/>
    <n v="0.122"/>
    <d v="2018-06-01T00:00:00"/>
    <n v="980"/>
    <s v="ANTARES"/>
    <x v="4"/>
    <n v="632"/>
    <x v="4"/>
    <s v="Zona 113"/>
    <s v=""/>
  </r>
  <r>
    <n v="2018"/>
    <n v="8"/>
    <n v="980"/>
    <s v="ANTARES"/>
    <x v="1"/>
    <s v="ARRASTRE FONDO"/>
    <n v="432108"/>
    <n v="2.589"/>
    <d v="2018-06-17T00:00:00"/>
    <n v="980"/>
    <s v="ANTARES"/>
    <x v="4"/>
    <n v="632"/>
    <x v="5"/>
    <s v="Zona 114"/>
    <s v=""/>
  </r>
  <r>
    <n v="2018"/>
    <n v="8"/>
    <n v="980"/>
    <s v="ANTARES"/>
    <x v="2"/>
    <s v="ARRASTRE FONDO"/>
    <n v="428076"/>
    <n v="4.468"/>
    <d v="2018-03-05T00:00:00"/>
    <n v="980"/>
    <s v="ANTARES"/>
    <x v="4"/>
    <n v="636"/>
    <x v="4"/>
    <s v="Zona 113"/>
    <s v=""/>
  </r>
  <r>
    <n v="2018"/>
    <n v="8"/>
    <n v="980"/>
    <s v="ANTARES"/>
    <x v="2"/>
    <s v="ARRASTRE FONDO"/>
    <n v="428076"/>
    <n v="17.506"/>
    <d v="2018-03-05T00:00:00"/>
    <n v="980"/>
    <s v="ANTARES"/>
    <x v="4"/>
    <n v="636"/>
    <x v="5"/>
    <s v="Zona 114"/>
    <s v=""/>
  </r>
  <r>
    <n v="2018"/>
    <n v="8"/>
    <n v="980"/>
    <s v="ANTARES"/>
    <x v="2"/>
    <s v="ARRASTRE FONDO"/>
    <n v="428176"/>
    <n v="23.760999999999999"/>
    <d v="2018-03-07T00:00:00"/>
    <n v="980"/>
    <s v="ANTARES"/>
    <x v="4"/>
    <n v="636"/>
    <x v="5"/>
    <s v="Zona 114"/>
    <s v=""/>
  </r>
  <r>
    <n v="2018"/>
    <n v="8"/>
    <n v="980"/>
    <s v="ANTARES"/>
    <x v="2"/>
    <s v="ARRASTRE FONDO"/>
    <n v="428283"/>
    <n v="24.771000000000001"/>
    <d v="2018-03-09T00:00:00"/>
    <n v="980"/>
    <s v="ANTARES"/>
    <x v="4"/>
    <n v="636"/>
    <x v="5"/>
    <s v="Zona 114"/>
    <s v=""/>
  </r>
  <r>
    <n v="2018"/>
    <n v="8"/>
    <n v="980"/>
    <s v="ANTARES"/>
    <x v="2"/>
    <s v="ARRASTRE FONDO"/>
    <n v="428400"/>
    <n v="18.468"/>
    <d v="2018-03-12T00:00:00"/>
    <n v="980"/>
    <s v="ANTARES"/>
    <x v="4"/>
    <n v="636"/>
    <x v="5"/>
    <s v="Zona 114"/>
    <s v=""/>
  </r>
  <r>
    <n v="2018"/>
    <n v="8"/>
    <n v="980"/>
    <s v="ANTARES"/>
    <x v="2"/>
    <s v="ARRASTRE FONDO"/>
    <n v="428495"/>
    <n v="8.9879999999999995"/>
    <d v="2018-03-14T00:00:00"/>
    <n v="980"/>
    <s v="ANTARES"/>
    <x v="4"/>
    <n v="636"/>
    <x v="5"/>
    <s v="Zona 114"/>
    <s v=""/>
  </r>
  <r>
    <n v="2018"/>
    <n v="8"/>
    <n v="980"/>
    <s v="ANTARES"/>
    <x v="2"/>
    <s v="ARRASTRE FONDO"/>
    <n v="428593"/>
    <n v="1.6220000000000001"/>
    <d v="2018-03-16T00:00:00"/>
    <n v="980"/>
    <s v="ANTARES"/>
    <x v="4"/>
    <n v="636"/>
    <x v="5"/>
    <s v="Zona 114"/>
    <s v=""/>
  </r>
  <r>
    <n v="2018"/>
    <n v="8"/>
    <n v="980"/>
    <s v="ANTARES"/>
    <x v="2"/>
    <s v="ARRASTRE FONDO"/>
    <n v="428724"/>
    <n v="3.1360000000000001"/>
    <d v="2018-03-19T00:00:00"/>
    <n v="980"/>
    <s v="ANTARES"/>
    <x v="4"/>
    <n v="636"/>
    <x v="5"/>
    <s v="Zona 114"/>
    <s v=""/>
  </r>
  <r>
    <n v="2018"/>
    <n v="8"/>
    <n v="980"/>
    <s v="ANTARES"/>
    <x v="2"/>
    <s v="ARRASTRE FONDO"/>
    <n v="428813"/>
    <n v="17.651"/>
    <d v="2018-03-21T00:00:00"/>
    <n v="980"/>
    <s v="ANTARES"/>
    <x v="4"/>
    <n v="636"/>
    <x v="5"/>
    <s v="Zona 114"/>
    <s v=""/>
  </r>
  <r>
    <n v="2018"/>
    <n v="8"/>
    <n v="980"/>
    <s v="ANTARES"/>
    <x v="2"/>
    <s v="ARRASTRE FONDO"/>
    <n v="428924"/>
    <n v="0.73"/>
    <d v="2018-03-23T00:00:00"/>
    <n v="980"/>
    <s v="ANTARES"/>
    <x v="4"/>
    <n v="636"/>
    <x v="5"/>
    <s v="Zona 114"/>
    <s v=""/>
  </r>
  <r>
    <n v="2018"/>
    <n v="8"/>
    <n v="980"/>
    <s v="ANTARES"/>
    <x v="2"/>
    <s v="ARRASTRE FONDO"/>
    <n v="428924"/>
    <n v="13.282999999999999"/>
    <d v="2018-03-23T00:00:00"/>
    <n v="980"/>
    <s v="ANTARES"/>
    <x v="4"/>
    <n v="636"/>
    <x v="4"/>
    <s v="Zona 113"/>
    <s v=""/>
  </r>
  <r>
    <n v="2018"/>
    <n v="8"/>
    <n v="980"/>
    <s v="ANTARES"/>
    <x v="2"/>
    <s v="ARRASTRE FONDO"/>
    <n v="429025"/>
    <n v="21.526"/>
    <d v="2018-03-26T00:00:00"/>
    <n v="980"/>
    <s v="ANTARES"/>
    <x v="4"/>
    <n v="636"/>
    <x v="4"/>
    <s v="Zona 113"/>
    <s v=""/>
  </r>
  <r>
    <n v="2018"/>
    <n v="8"/>
    <n v="980"/>
    <s v="ANTARES"/>
    <x v="2"/>
    <s v="ARRASTRE FONDO"/>
    <n v="429129"/>
    <n v="17.73"/>
    <d v="2018-03-28T00:00:00"/>
    <n v="980"/>
    <s v="ANTARES"/>
    <x v="4"/>
    <n v="636"/>
    <x v="4"/>
    <s v="Zona 113"/>
    <s v=""/>
  </r>
  <r>
    <n v="2018"/>
    <n v="8"/>
    <n v="980"/>
    <s v="ANTARES"/>
    <x v="2"/>
    <s v="ARRASTRE FONDO"/>
    <n v="429214"/>
    <n v="14.672000000000001"/>
    <d v="2018-04-02T00:00:00"/>
    <n v="980"/>
    <s v="ANTARES"/>
    <x v="4"/>
    <n v="636"/>
    <x v="4"/>
    <s v="Zona 113"/>
    <s v=""/>
  </r>
  <r>
    <n v="2018"/>
    <n v="8"/>
    <n v="980"/>
    <s v="ANTARES"/>
    <x v="2"/>
    <s v="ARRASTRE FONDO"/>
    <n v="429324"/>
    <n v="5.28"/>
    <d v="2018-04-05T00:00:00"/>
    <n v="980"/>
    <s v="ANTARES"/>
    <x v="4"/>
    <n v="636"/>
    <x v="5"/>
    <s v="Zona 114"/>
    <s v=""/>
  </r>
  <r>
    <n v="2018"/>
    <n v="8"/>
    <n v="980"/>
    <s v="ANTARES"/>
    <x v="2"/>
    <s v="ARRASTRE FONDO"/>
    <n v="429324"/>
    <n v="19.777999999999999"/>
    <d v="2018-04-05T00:00:00"/>
    <n v="980"/>
    <s v="ANTARES"/>
    <x v="4"/>
    <n v="636"/>
    <x v="4"/>
    <s v="Zona 113"/>
    <s v=""/>
  </r>
  <r>
    <n v="2018"/>
    <n v="8"/>
    <n v="980"/>
    <s v="ANTARES"/>
    <x v="2"/>
    <s v="ARRASTRE FONDO"/>
    <n v="429405"/>
    <n v="5.2030000000000003"/>
    <d v="2018-04-07T00:00:00"/>
    <n v="980"/>
    <s v="ANTARES"/>
    <x v="4"/>
    <n v="636"/>
    <x v="4"/>
    <s v="Zona 113"/>
    <s v=""/>
  </r>
  <r>
    <n v="2018"/>
    <n v="8"/>
    <n v="980"/>
    <s v="ANTARES"/>
    <x v="2"/>
    <s v="ARRASTRE FONDO"/>
    <n v="429405"/>
    <n v="6.36"/>
    <d v="2018-04-07T00:00:00"/>
    <n v="980"/>
    <s v="ANTARES"/>
    <x v="4"/>
    <n v="636"/>
    <x v="5"/>
    <s v="Zona 114"/>
    <s v=""/>
  </r>
  <r>
    <n v="2018"/>
    <n v="8"/>
    <n v="980"/>
    <s v="ANTARES"/>
    <x v="2"/>
    <s v="ARRASTRE FONDO"/>
    <n v="429556"/>
    <n v="16.204000000000001"/>
    <d v="2018-04-11T00:00:00"/>
    <n v="980"/>
    <s v="ANTARES"/>
    <x v="4"/>
    <n v="636"/>
    <x v="4"/>
    <s v="Zona 113"/>
    <s v=""/>
  </r>
  <r>
    <n v="2018"/>
    <n v="8"/>
    <n v="980"/>
    <s v="ANTARES"/>
    <x v="2"/>
    <s v="ARRASTRE FONDO"/>
    <n v="429721"/>
    <n v="7.4509999999999996"/>
    <d v="2018-04-14T00:00:00"/>
    <n v="980"/>
    <s v="ANTARES"/>
    <x v="4"/>
    <n v="636"/>
    <x v="4"/>
    <s v="Zona 113"/>
    <s v=""/>
  </r>
  <r>
    <n v="2018"/>
    <n v="8"/>
    <n v="980"/>
    <s v="ANTARES"/>
    <x v="2"/>
    <s v="ARRASTRE FONDO"/>
    <n v="429721"/>
    <n v="11.94"/>
    <d v="2018-04-14T00:00:00"/>
    <n v="980"/>
    <s v="ANTARES"/>
    <x v="4"/>
    <n v="636"/>
    <x v="5"/>
    <s v="Zona 114"/>
    <s v=""/>
  </r>
  <r>
    <n v="2018"/>
    <n v="8"/>
    <n v="980"/>
    <s v="ANTARES"/>
    <x v="2"/>
    <s v="ARRASTRE FONDO"/>
    <n v="429851"/>
    <n v="1.1080000000000001"/>
    <d v="2018-04-17T00:00:00"/>
    <n v="980"/>
    <s v="ANTARES"/>
    <x v="4"/>
    <n v="636"/>
    <x v="4"/>
    <s v="Zona 113"/>
    <s v=""/>
  </r>
  <r>
    <n v="2018"/>
    <n v="8"/>
    <n v="980"/>
    <s v="ANTARES"/>
    <x v="2"/>
    <s v="ARRASTRE FONDO"/>
    <n v="429851"/>
    <n v="19.981999999999999"/>
    <d v="2018-04-17T00:00:00"/>
    <n v="980"/>
    <s v="ANTARES"/>
    <x v="4"/>
    <n v="636"/>
    <x v="5"/>
    <s v="Zona 114"/>
    <s v=""/>
  </r>
  <r>
    <n v="2018"/>
    <n v="8"/>
    <n v="980"/>
    <s v="ANTARES"/>
    <x v="2"/>
    <s v="ARRASTRE FONDO"/>
    <n v="430006"/>
    <n v="15.398999999999999"/>
    <d v="2018-04-20T00:00:00"/>
    <n v="980"/>
    <s v="ANTARES"/>
    <x v="4"/>
    <n v="636"/>
    <x v="5"/>
    <s v="Zona 114"/>
    <s v=""/>
  </r>
  <r>
    <n v="2018"/>
    <n v="8"/>
    <n v="980"/>
    <s v="ANTARES"/>
    <x v="2"/>
    <s v="ARRASTRE FONDO"/>
    <n v="430144"/>
    <n v="13.343"/>
    <d v="2018-04-23T00:00:00"/>
    <n v="980"/>
    <s v="ANTARES"/>
    <x v="4"/>
    <n v="636"/>
    <x v="4"/>
    <s v="Zona 113"/>
    <s v=""/>
  </r>
  <r>
    <n v="2018"/>
    <n v="8"/>
    <n v="980"/>
    <s v="ANTARES"/>
    <x v="2"/>
    <s v="ARRASTRE FONDO"/>
    <n v="430388"/>
    <n v="15.058"/>
    <d v="2018-04-27T00:00:00"/>
    <n v="980"/>
    <s v="ANTARES"/>
    <x v="4"/>
    <n v="636"/>
    <x v="4"/>
    <s v="Zona 113"/>
    <s v=""/>
  </r>
  <r>
    <n v="2018"/>
    <n v="8"/>
    <n v="980"/>
    <s v="ANTARES"/>
    <x v="2"/>
    <s v="ARRASTRE FONDO"/>
    <n v="430718"/>
    <n v="16.88"/>
    <d v="2018-05-08T00:00:00"/>
    <n v="980"/>
    <s v="ANTARES"/>
    <x v="4"/>
    <n v="636"/>
    <x v="4"/>
    <s v="Zona 113"/>
    <s v=""/>
  </r>
  <r>
    <n v="2018"/>
    <n v="8"/>
    <n v="980"/>
    <s v="ANTARES"/>
    <x v="2"/>
    <s v="ARRASTRE FONDO"/>
    <n v="430953"/>
    <n v="25.45"/>
    <d v="2018-05-13T00:00:00"/>
    <n v="980"/>
    <s v="ANTARES"/>
    <x v="4"/>
    <n v="636"/>
    <x v="5"/>
    <s v="Zona 114"/>
    <s v=""/>
  </r>
  <r>
    <n v="2018"/>
    <n v="8"/>
    <n v="980"/>
    <s v="ANTARES"/>
    <x v="2"/>
    <s v="ARRASTRE FONDO"/>
    <n v="431174"/>
    <n v="10.16"/>
    <d v="2018-05-18T00:00:00"/>
    <n v="980"/>
    <s v="ANTARES"/>
    <x v="4"/>
    <n v="636"/>
    <x v="4"/>
    <s v="Zona 113"/>
    <s v=""/>
  </r>
  <r>
    <n v="2018"/>
    <n v="8"/>
    <n v="980"/>
    <s v="ANTARES"/>
    <x v="2"/>
    <s v="ARRASTRE FONDO"/>
    <n v="431367"/>
    <n v="5.6589999999999998"/>
    <d v="2018-05-23T00:00:00"/>
    <n v="980"/>
    <s v="ANTARES"/>
    <x v="4"/>
    <n v="636"/>
    <x v="4"/>
    <s v="Zona 113"/>
    <s v=""/>
  </r>
  <r>
    <n v="2018"/>
    <n v="8"/>
    <n v="980"/>
    <s v="ANTARES"/>
    <x v="2"/>
    <s v="ARRASTRE FONDO"/>
    <n v="431367"/>
    <n v="18.734999999999999"/>
    <d v="2018-05-23T00:00:00"/>
    <n v="980"/>
    <s v="ANTARES"/>
    <x v="4"/>
    <n v="636"/>
    <x v="5"/>
    <s v="Zona 114"/>
    <s v=""/>
  </r>
  <r>
    <n v="2018"/>
    <n v="8"/>
    <n v="980"/>
    <s v="ANTARES"/>
    <x v="2"/>
    <s v="ARRASTRE FONDO"/>
    <n v="431449"/>
    <n v="6.9649999999999999"/>
    <d v="2018-05-26T00:00:00"/>
    <n v="980"/>
    <s v="ANTARES"/>
    <x v="4"/>
    <n v="636"/>
    <x v="5"/>
    <s v="Zona 114"/>
    <s v=""/>
  </r>
  <r>
    <n v="2018"/>
    <n v="8"/>
    <n v="980"/>
    <s v="ANTARES"/>
    <x v="2"/>
    <s v="ARRASTRE FONDO"/>
    <n v="431449"/>
    <n v="11.113"/>
    <d v="2018-05-26T00:00:00"/>
    <n v="980"/>
    <s v="ANTARES"/>
    <x v="4"/>
    <n v="636"/>
    <x v="4"/>
    <s v="Zona 113"/>
    <s v=""/>
  </r>
  <r>
    <n v="2018"/>
    <n v="8"/>
    <n v="980"/>
    <s v="ANTARES"/>
    <x v="2"/>
    <s v="ARRASTRE FONDO"/>
    <n v="431618"/>
    <n v="16.904"/>
    <d v="2018-05-29T00:00:00"/>
    <n v="980"/>
    <s v="ANTARES"/>
    <x v="4"/>
    <n v="636"/>
    <x v="4"/>
    <s v="Zona 113"/>
    <s v=""/>
  </r>
  <r>
    <n v="2018"/>
    <n v="8"/>
    <n v="980"/>
    <s v="ANTARES"/>
    <x v="2"/>
    <s v="ARRASTRE FONDO"/>
    <n v="431679"/>
    <n v="12.81"/>
    <d v="2018-06-01T00:00:00"/>
    <n v="980"/>
    <s v="ANTARES"/>
    <x v="4"/>
    <n v="636"/>
    <x v="4"/>
    <s v="Zona 113"/>
    <s v=""/>
  </r>
  <r>
    <n v="2018"/>
    <n v="8"/>
    <n v="980"/>
    <s v="ANTARES"/>
    <x v="2"/>
    <s v="ARRASTRE FONDO"/>
    <n v="431952"/>
    <n v="11.147"/>
    <d v="2018-06-10T00:00:00"/>
    <n v="980"/>
    <s v="ANTARES"/>
    <x v="4"/>
    <n v="636"/>
    <x v="4"/>
    <s v="Zona 113"/>
    <s v=""/>
  </r>
  <r>
    <n v="2018"/>
    <n v="8"/>
    <n v="980"/>
    <s v="ANTARES"/>
    <x v="2"/>
    <s v="ARRASTRE FONDO"/>
    <n v="432042"/>
    <n v="27.35"/>
    <d v="2018-06-14T00:00:00"/>
    <n v="980"/>
    <s v="ANTARES"/>
    <x v="4"/>
    <n v="636"/>
    <x v="4"/>
    <s v="Zona 113"/>
    <s v=""/>
  </r>
  <r>
    <n v="2018"/>
    <n v="8"/>
    <n v="980"/>
    <s v="ANTARES"/>
    <x v="2"/>
    <s v="ARRASTRE FONDO"/>
    <n v="432108"/>
    <n v="23.361000000000001"/>
    <d v="2018-06-17T00:00:00"/>
    <n v="980"/>
    <s v="ANTARES"/>
    <x v="4"/>
    <n v="636"/>
    <x v="5"/>
    <s v="Zona 114"/>
    <s v=""/>
  </r>
  <r>
    <n v="2018"/>
    <n v="8"/>
    <n v="1065"/>
    <s v="FOCHE"/>
    <x v="0"/>
    <s v="ARRASTRE FONDO"/>
    <n v="677350"/>
    <n v="2.3149999999999999"/>
    <d v="2018-01-13T00:00:00"/>
    <n v="1065"/>
    <s v="FOCHE"/>
    <x v="2"/>
    <n v="612"/>
    <x v="5"/>
    <s v="Zona 114"/>
    <s v=""/>
  </r>
  <r>
    <n v="2018"/>
    <n v="8"/>
    <n v="1065"/>
    <s v="FOCHE"/>
    <x v="0"/>
    <s v="ARRASTRE FONDO"/>
    <n v="677350"/>
    <n v="6.0190000000000001"/>
    <d v="2018-01-13T00:00:00"/>
    <n v="1065"/>
    <s v="FOCHE"/>
    <x v="2"/>
    <n v="612"/>
    <x v="4"/>
    <s v="Zona 113"/>
    <s v=""/>
  </r>
  <r>
    <n v="2018"/>
    <n v="8"/>
    <n v="1065"/>
    <s v="FOCHE"/>
    <x v="0"/>
    <s v="ARRASTRE FONDO"/>
    <n v="677351"/>
    <n v="2.2130000000000001"/>
    <d v="2018-01-16T00:00:00"/>
    <n v="1065"/>
    <s v="FOCHE"/>
    <x v="2"/>
    <n v="612"/>
    <x v="5"/>
    <s v="Zona 114"/>
    <s v=""/>
  </r>
  <r>
    <n v="2018"/>
    <n v="8"/>
    <n v="1065"/>
    <s v="FOCHE"/>
    <x v="0"/>
    <s v="ARRASTRE FONDO"/>
    <n v="677351"/>
    <n v="5.69"/>
    <d v="2018-01-16T00:00:00"/>
    <n v="1065"/>
    <s v="FOCHE"/>
    <x v="2"/>
    <n v="612"/>
    <x v="4"/>
    <s v="Zona 113"/>
    <s v=""/>
  </r>
  <r>
    <n v="2018"/>
    <n v="8"/>
    <n v="1065"/>
    <s v="FOCHE"/>
    <x v="0"/>
    <s v="ARRASTRE FONDO"/>
    <n v="677352"/>
    <n v="1.026"/>
    <d v="2018-01-18T00:00:00"/>
    <n v="1065"/>
    <s v="FOCHE"/>
    <x v="2"/>
    <n v="612"/>
    <x v="5"/>
    <s v="Zona 114"/>
    <s v=""/>
  </r>
  <r>
    <n v="2018"/>
    <n v="8"/>
    <n v="1065"/>
    <s v="FOCHE"/>
    <x v="0"/>
    <s v="ARRASTRE FONDO"/>
    <n v="677352"/>
    <n v="5.2009999999999996"/>
    <d v="2018-01-18T00:00:00"/>
    <n v="1065"/>
    <s v="FOCHE"/>
    <x v="2"/>
    <n v="612"/>
    <x v="4"/>
    <s v="Zona 113"/>
    <s v=""/>
  </r>
  <r>
    <n v="2018"/>
    <n v="8"/>
    <n v="1065"/>
    <s v="FOCHE"/>
    <x v="0"/>
    <s v="ARRASTRE FONDO"/>
    <n v="677353"/>
    <n v="4.03"/>
    <d v="2018-01-21T00:00:00"/>
    <n v="1065"/>
    <s v="FOCHE"/>
    <x v="2"/>
    <n v="612"/>
    <x v="4"/>
    <s v="Zona 113"/>
    <s v=""/>
  </r>
  <r>
    <n v="2018"/>
    <n v="8"/>
    <n v="1065"/>
    <s v="FOCHE"/>
    <x v="0"/>
    <s v="ARRASTRE FONDO"/>
    <n v="677353"/>
    <n v="4.3869999999999996"/>
    <d v="2018-01-21T00:00:00"/>
    <n v="1065"/>
    <s v="FOCHE"/>
    <x v="2"/>
    <n v="612"/>
    <x v="5"/>
    <s v="Zona 114"/>
    <s v=""/>
  </r>
  <r>
    <n v="2018"/>
    <n v="8"/>
    <n v="1065"/>
    <s v="FOCHE"/>
    <x v="0"/>
    <s v="ARRASTRE FONDO"/>
    <n v="677354"/>
    <n v="5.7539999999999996"/>
    <d v="2018-01-23T00:00:00"/>
    <n v="1065"/>
    <s v="FOCHE"/>
    <x v="2"/>
    <n v="612"/>
    <x v="4"/>
    <s v="Zona 113"/>
    <s v=""/>
  </r>
  <r>
    <n v="2018"/>
    <n v="8"/>
    <n v="1065"/>
    <s v="FOCHE"/>
    <x v="0"/>
    <s v="ARRASTRE FONDO"/>
    <n v="677355"/>
    <n v="8.1319999999999997"/>
    <d v="2018-01-25T00:00:00"/>
    <n v="1065"/>
    <s v="FOCHE"/>
    <x v="2"/>
    <n v="612"/>
    <x v="4"/>
    <s v="Zona 113"/>
    <s v=""/>
  </r>
  <r>
    <n v="2018"/>
    <n v="8"/>
    <n v="1206"/>
    <s v="ALTAIR 1"/>
    <x v="0"/>
    <s v="ARRASTRE FONDO"/>
    <n v="428320"/>
    <n v="0.15"/>
    <d v="2018-03-10T00:00:00"/>
    <n v="1206"/>
    <s v="ALTAIR I"/>
    <x v="4"/>
    <n v="612"/>
    <x v="5"/>
    <s v="Zona 114"/>
    <s v=""/>
  </r>
  <r>
    <n v="2018"/>
    <n v="8"/>
    <n v="1206"/>
    <s v="ALTAIR 1"/>
    <x v="0"/>
    <s v="ARRASTRE FONDO"/>
    <n v="428445"/>
    <n v="0.27"/>
    <d v="2018-03-13T00:00:00"/>
    <n v="1206"/>
    <s v="ALTAIR I"/>
    <x v="4"/>
    <n v="612"/>
    <x v="5"/>
    <s v="Zona 114"/>
    <s v=""/>
  </r>
  <r>
    <n v="2018"/>
    <n v="8"/>
    <n v="1206"/>
    <s v="ALTAIR 1"/>
    <x v="0"/>
    <s v="ARRASTRE FONDO"/>
    <n v="428541"/>
    <n v="0.34499999999999997"/>
    <d v="2018-03-15T00:00:00"/>
    <n v="1206"/>
    <s v="ALTAIR I"/>
    <x v="4"/>
    <n v="612"/>
    <x v="5"/>
    <s v="Zona 114"/>
    <s v=""/>
  </r>
  <r>
    <n v="2018"/>
    <n v="8"/>
    <n v="1206"/>
    <s v="ALTAIR 1"/>
    <x v="0"/>
    <s v="ARRASTRE FONDO"/>
    <n v="428772"/>
    <n v="0.02"/>
    <d v="2018-03-20T00:00:00"/>
    <n v="1206"/>
    <s v="ALTAIR I"/>
    <x v="4"/>
    <n v="612"/>
    <x v="5"/>
    <s v="Zona 114"/>
    <s v=""/>
  </r>
  <r>
    <n v="2018"/>
    <n v="8"/>
    <n v="1206"/>
    <s v="ALTAIR 1"/>
    <x v="0"/>
    <s v="ARRASTRE FONDO"/>
    <n v="429081"/>
    <n v="0.04"/>
    <d v="2018-03-27T00:00:00"/>
    <n v="1206"/>
    <s v="ALTAIR I"/>
    <x v="4"/>
    <n v="612"/>
    <x v="4"/>
    <s v="Zona 113"/>
    <s v=""/>
  </r>
  <r>
    <n v="2018"/>
    <n v="8"/>
    <n v="1206"/>
    <s v="ALTAIR 1"/>
    <x v="0"/>
    <s v="ARRASTRE FONDO"/>
    <n v="429152"/>
    <n v="0.18"/>
    <d v="2018-03-29T00:00:00"/>
    <n v="1206"/>
    <s v="ALTAIR I"/>
    <x v="4"/>
    <n v="612"/>
    <x v="4"/>
    <s v="Zona 113"/>
    <s v=""/>
  </r>
  <r>
    <n v="2018"/>
    <n v="8"/>
    <n v="1206"/>
    <s v="ALTAIR 1"/>
    <x v="0"/>
    <s v="ARRASTRE FONDO"/>
    <n v="429219"/>
    <n v="0.125"/>
    <d v="2018-04-03T00:00:00"/>
    <n v="1206"/>
    <s v="ALTAIR I"/>
    <x v="4"/>
    <n v="612"/>
    <x v="4"/>
    <s v="Zona 113"/>
    <s v=""/>
  </r>
  <r>
    <n v="2018"/>
    <n v="8"/>
    <n v="1206"/>
    <s v="ALTAIR 1"/>
    <x v="0"/>
    <s v="ARRASTRE FONDO"/>
    <n v="429555"/>
    <n v="0.24"/>
    <d v="2018-04-10T00:00:00"/>
    <n v="1206"/>
    <s v="ALTAIR I"/>
    <x v="4"/>
    <n v="612"/>
    <x v="2"/>
    <s v="Zona 112"/>
    <s v=""/>
  </r>
  <r>
    <n v="2018"/>
    <n v="8"/>
    <n v="1206"/>
    <s v="ALTAIR 1"/>
    <x v="1"/>
    <s v="ARRASTRE FONDO"/>
    <n v="428541"/>
    <n v="1.5429999999999999"/>
    <d v="2018-03-15T00:00:00"/>
    <n v="1206"/>
    <s v="ALTAIR I"/>
    <x v="4"/>
    <n v="632"/>
    <x v="5"/>
    <s v="Zona 114"/>
    <s v=""/>
  </r>
  <r>
    <n v="2018"/>
    <n v="8"/>
    <n v="1206"/>
    <s v="ALTAIR 1"/>
    <x v="1"/>
    <s v="ARRASTRE FONDO"/>
    <n v="428628"/>
    <n v="1.4279999999999999"/>
    <d v="2018-03-16T00:00:00"/>
    <n v="1206"/>
    <s v="ALTAIR I"/>
    <x v="4"/>
    <n v="632"/>
    <x v="5"/>
    <s v="Zona 114"/>
    <s v=""/>
  </r>
  <r>
    <n v="2018"/>
    <n v="8"/>
    <n v="1206"/>
    <s v="ALTAIR 1"/>
    <x v="1"/>
    <s v="ARRASTRE FONDO"/>
    <n v="429555"/>
    <n v="1.0389999999999999"/>
    <d v="2018-04-10T00:00:00"/>
    <n v="1206"/>
    <s v="ALTAIR I"/>
    <x v="4"/>
    <n v="632"/>
    <x v="2"/>
    <s v="Zona 112"/>
    <s v=""/>
  </r>
  <r>
    <n v="2018"/>
    <n v="8"/>
    <n v="1206"/>
    <s v="ALTAIR 1"/>
    <x v="1"/>
    <s v="ARRASTRE FONDO"/>
    <n v="429953"/>
    <n v="0.52700000000000002"/>
    <d v="2018-04-19T00:00:00"/>
    <n v="1206"/>
    <s v="ALTAIR I"/>
    <x v="4"/>
    <n v="632"/>
    <x v="5"/>
    <s v="Zona 114"/>
    <s v=""/>
  </r>
  <r>
    <n v="2018"/>
    <n v="8"/>
    <n v="1206"/>
    <s v="ALTAIR 1"/>
    <x v="1"/>
    <s v="ARRASTRE FONDO"/>
    <n v="431126"/>
    <n v="0.54800000000000004"/>
    <d v="2018-05-17T00:00:00"/>
    <n v="1206"/>
    <s v="ALTAIR I"/>
    <x v="4"/>
    <n v="632"/>
    <x v="5"/>
    <s v="Zona 114"/>
    <s v=""/>
  </r>
  <r>
    <n v="2018"/>
    <n v="8"/>
    <n v="1206"/>
    <s v="ALTAIR 1"/>
    <x v="1"/>
    <s v="ARRASTRE FONDO"/>
    <n v="431312"/>
    <n v="0.72499999999999998"/>
    <d v="2018-05-22T00:00:00"/>
    <n v="1206"/>
    <s v="ALTAIR I"/>
    <x v="4"/>
    <n v="632"/>
    <x v="5"/>
    <s v="Zona 114"/>
    <s v=""/>
  </r>
  <r>
    <n v="2018"/>
    <n v="8"/>
    <n v="1206"/>
    <s v="ALTAIR 1"/>
    <x v="1"/>
    <s v="ARRASTRE FONDO"/>
    <n v="431572"/>
    <n v="1.452"/>
    <d v="2018-05-29T00:00:00"/>
    <n v="1206"/>
    <s v="ALTAIR I"/>
    <x v="4"/>
    <n v="632"/>
    <x v="4"/>
    <s v="Zona 113"/>
    <s v=""/>
  </r>
  <r>
    <n v="2018"/>
    <n v="8"/>
    <n v="1206"/>
    <s v="ALTAIR 1"/>
    <x v="1"/>
    <s v="ARRASTRE FONDO"/>
    <n v="431703"/>
    <n v="0.85399999999999998"/>
    <d v="2018-06-01T00:00:00"/>
    <n v="1206"/>
    <s v="ALTAIR I"/>
    <x v="4"/>
    <n v="632"/>
    <x v="4"/>
    <s v="Zona 113"/>
    <s v=""/>
  </r>
  <r>
    <n v="2018"/>
    <n v="8"/>
    <n v="1206"/>
    <s v="ALTAIR 1"/>
    <x v="2"/>
    <s v="ARRASTRE FONDO"/>
    <n v="428122"/>
    <n v="21.765999999999998"/>
    <d v="2018-03-06T00:00:00"/>
    <n v="1206"/>
    <s v="ALTAIR I"/>
    <x v="4"/>
    <n v="636"/>
    <x v="5"/>
    <s v="Zona 114"/>
    <s v=""/>
  </r>
  <r>
    <n v="2018"/>
    <n v="8"/>
    <n v="1206"/>
    <s v="ALTAIR 1"/>
    <x v="2"/>
    <s v="ARRASTRE FONDO"/>
    <n v="428244"/>
    <n v="19.792999999999999"/>
    <d v="2018-03-08T00:00:00"/>
    <n v="1206"/>
    <s v="ALTAIR I"/>
    <x v="4"/>
    <n v="636"/>
    <x v="5"/>
    <s v="Zona 114"/>
    <s v=""/>
  </r>
  <r>
    <n v="2018"/>
    <n v="8"/>
    <n v="1206"/>
    <s v="ALTAIR 1"/>
    <x v="2"/>
    <s v="ARRASTRE FONDO"/>
    <n v="428320"/>
    <n v="19.884"/>
    <d v="2018-03-10T00:00:00"/>
    <n v="1206"/>
    <s v="ALTAIR I"/>
    <x v="4"/>
    <n v="636"/>
    <x v="5"/>
    <s v="Zona 114"/>
    <s v=""/>
  </r>
  <r>
    <n v="2018"/>
    <n v="8"/>
    <n v="1206"/>
    <s v="ALTAIR 1"/>
    <x v="2"/>
    <s v="ARRASTRE FONDO"/>
    <n v="428445"/>
    <n v="23.641999999999999"/>
    <d v="2018-03-13T00:00:00"/>
    <n v="1206"/>
    <s v="ALTAIR I"/>
    <x v="4"/>
    <n v="636"/>
    <x v="5"/>
    <s v="Zona 114"/>
    <s v=""/>
  </r>
  <r>
    <n v="2018"/>
    <n v="8"/>
    <n v="1206"/>
    <s v="ALTAIR 1"/>
    <x v="2"/>
    <s v="ARRASTRE FONDO"/>
    <n v="428541"/>
    <n v="22.643999999999998"/>
    <d v="2018-03-15T00:00:00"/>
    <n v="1206"/>
    <s v="ALTAIR I"/>
    <x v="4"/>
    <n v="636"/>
    <x v="5"/>
    <s v="Zona 114"/>
    <s v=""/>
  </r>
  <r>
    <n v="2018"/>
    <n v="8"/>
    <n v="1206"/>
    <s v="ALTAIR 1"/>
    <x v="2"/>
    <s v="ARRASTRE FONDO"/>
    <n v="428628"/>
    <n v="9.7159999999999993"/>
    <d v="2018-03-16T00:00:00"/>
    <n v="1206"/>
    <s v="ALTAIR I"/>
    <x v="4"/>
    <n v="636"/>
    <x v="5"/>
    <s v="Zona 114"/>
    <s v=""/>
  </r>
  <r>
    <n v="2018"/>
    <n v="8"/>
    <n v="1206"/>
    <s v="ALTAIR 1"/>
    <x v="2"/>
    <s v="ARRASTRE FONDO"/>
    <n v="428772"/>
    <n v="23.911000000000001"/>
    <d v="2018-03-20T00:00:00"/>
    <n v="1206"/>
    <s v="ALTAIR I"/>
    <x v="4"/>
    <n v="636"/>
    <x v="5"/>
    <s v="Zona 114"/>
    <s v=""/>
  </r>
  <r>
    <n v="2018"/>
    <n v="8"/>
    <n v="1206"/>
    <s v="ALTAIR 1"/>
    <x v="2"/>
    <s v="ARRASTRE FONDO"/>
    <n v="428861"/>
    <n v="17.573"/>
    <d v="2018-03-22T00:00:00"/>
    <n v="1206"/>
    <s v="ALTAIR I"/>
    <x v="4"/>
    <n v="636"/>
    <x v="5"/>
    <s v="Zona 114"/>
    <s v=""/>
  </r>
  <r>
    <n v="2018"/>
    <n v="8"/>
    <n v="1206"/>
    <s v="ALTAIR 1"/>
    <x v="2"/>
    <s v="ARRASTRE FONDO"/>
    <n v="428949"/>
    <n v="15.807"/>
    <d v="2018-03-24T00:00:00"/>
    <n v="1206"/>
    <s v="ALTAIR I"/>
    <x v="4"/>
    <n v="636"/>
    <x v="5"/>
    <s v="Zona 114"/>
    <s v=""/>
  </r>
  <r>
    <n v="2018"/>
    <n v="8"/>
    <n v="1206"/>
    <s v="ALTAIR 1"/>
    <x v="2"/>
    <s v="ARRASTRE FONDO"/>
    <n v="429081"/>
    <n v="21.719000000000001"/>
    <d v="2018-03-27T00:00:00"/>
    <n v="1206"/>
    <s v="ALTAIR I"/>
    <x v="4"/>
    <n v="636"/>
    <x v="4"/>
    <s v="Zona 113"/>
    <s v=""/>
  </r>
  <r>
    <n v="2018"/>
    <n v="8"/>
    <n v="1206"/>
    <s v="ALTAIR 1"/>
    <x v="2"/>
    <s v="ARRASTRE FONDO"/>
    <n v="429152"/>
    <n v="12.957000000000001"/>
    <d v="2018-03-29T00:00:00"/>
    <n v="1206"/>
    <s v="ALTAIR I"/>
    <x v="4"/>
    <n v="636"/>
    <x v="4"/>
    <s v="Zona 113"/>
    <s v=""/>
  </r>
  <r>
    <n v="2018"/>
    <n v="8"/>
    <n v="1206"/>
    <s v="ALTAIR 1"/>
    <x v="2"/>
    <s v="ARRASTRE FONDO"/>
    <n v="429219"/>
    <n v="20.780999999999999"/>
    <d v="2018-04-03T00:00:00"/>
    <n v="1206"/>
    <s v="ALTAIR I"/>
    <x v="4"/>
    <n v="636"/>
    <x v="4"/>
    <s v="Zona 113"/>
    <s v=""/>
  </r>
  <r>
    <n v="2018"/>
    <n v="8"/>
    <n v="1206"/>
    <s v="ALTAIR 1"/>
    <x v="2"/>
    <s v="ARRASTRE FONDO"/>
    <n v="429356"/>
    <n v="23.271000000000001"/>
    <d v="2018-04-06T00:00:00"/>
    <n v="1206"/>
    <s v="ALTAIR I"/>
    <x v="4"/>
    <n v="636"/>
    <x v="4"/>
    <s v="Zona 113"/>
    <s v=""/>
  </r>
  <r>
    <n v="2018"/>
    <n v="8"/>
    <n v="1206"/>
    <s v="ALTAIR 1"/>
    <x v="2"/>
    <s v="ARRASTRE FONDO"/>
    <n v="429555"/>
    <n v="0.89700000000000002"/>
    <d v="2018-04-10T00:00:00"/>
    <n v="1206"/>
    <s v="ALTAIR I"/>
    <x v="4"/>
    <n v="636"/>
    <x v="2"/>
    <s v="Zona 112"/>
    <s v=""/>
  </r>
  <r>
    <n v="2018"/>
    <n v="8"/>
    <n v="1206"/>
    <s v="ALTAIR 1"/>
    <x v="2"/>
    <s v="ARRASTRE FONDO"/>
    <n v="429555"/>
    <n v="16.501000000000001"/>
    <d v="2018-04-10T00:00:00"/>
    <n v="1206"/>
    <s v="ALTAIR I"/>
    <x v="4"/>
    <n v="636"/>
    <x v="4"/>
    <s v="Zona 113"/>
    <s v=""/>
  </r>
  <r>
    <n v="2018"/>
    <n v="8"/>
    <n v="1206"/>
    <s v="ALTAIR 1"/>
    <x v="2"/>
    <s v="ARRASTRE FONDO"/>
    <n v="429662"/>
    <n v="4.6369999999999996"/>
    <d v="2018-04-13T00:00:00"/>
    <n v="1206"/>
    <s v="ALTAIR I"/>
    <x v="4"/>
    <n v="636"/>
    <x v="4"/>
    <s v="Zona 113"/>
    <s v=""/>
  </r>
  <r>
    <n v="2018"/>
    <n v="8"/>
    <n v="1206"/>
    <s v="ALTAIR 1"/>
    <x v="2"/>
    <s v="ARRASTRE FONDO"/>
    <n v="429662"/>
    <n v="16.358000000000001"/>
    <d v="2018-04-13T00:00:00"/>
    <n v="1206"/>
    <s v="ALTAIR I"/>
    <x v="4"/>
    <n v="636"/>
    <x v="5"/>
    <s v="Zona 114"/>
    <s v=""/>
  </r>
  <r>
    <n v="2018"/>
    <n v="8"/>
    <n v="1206"/>
    <s v="ALTAIR 1"/>
    <x v="2"/>
    <s v="ARRASTRE FONDO"/>
    <n v="429745"/>
    <n v="3.484"/>
    <d v="2018-04-14T00:00:00"/>
    <n v="1206"/>
    <s v="ALTAIR I"/>
    <x v="4"/>
    <n v="636"/>
    <x v="4"/>
    <s v="Zona 113"/>
    <s v=""/>
  </r>
  <r>
    <n v="2018"/>
    <n v="8"/>
    <n v="1206"/>
    <s v="ALTAIR 1"/>
    <x v="2"/>
    <s v="ARRASTRE FONDO"/>
    <n v="429953"/>
    <n v="7.7439999999999998"/>
    <d v="2018-04-19T00:00:00"/>
    <n v="1206"/>
    <s v="ALTAIR I"/>
    <x v="4"/>
    <n v="636"/>
    <x v="4"/>
    <s v="Zona 113"/>
    <s v=""/>
  </r>
  <r>
    <n v="2018"/>
    <n v="8"/>
    <n v="1206"/>
    <s v="ALTAIR 1"/>
    <x v="2"/>
    <s v="ARRASTRE FONDO"/>
    <n v="429953"/>
    <n v="7.8239999999999998"/>
    <d v="2018-04-19T00:00:00"/>
    <n v="1206"/>
    <s v="ALTAIR I"/>
    <x v="4"/>
    <n v="636"/>
    <x v="5"/>
    <s v="Zona 114"/>
    <s v=""/>
  </r>
  <r>
    <n v="2018"/>
    <n v="8"/>
    <n v="1206"/>
    <s v="ALTAIR 1"/>
    <x v="2"/>
    <s v="ARRASTRE FONDO"/>
    <n v="430349"/>
    <n v="20.145"/>
    <d v="2018-04-27T00:00:00"/>
    <n v="1206"/>
    <s v="ALTAIR I"/>
    <x v="4"/>
    <n v="636"/>
    <x v="1"/>
    <s v="Zona 111"/>
    <s v=""/>
  </r>
  <r>
    <n v="2018"/>
    <n v="8"/>
    <n v="1206"/>
    <s v="ALTAIR 1"/>
    <x v="2"/>
    <s v="ARRASTRE FONDO"/>
    <n v="431126"/>
    <n v="2.98"/>
    <d v="2018-05-17T00:00:00"/>
    <n v="1206"/>
    <s v="ALTAIR I"/>
    <x v="4"/>
    <n v="636"/>
    <x v="4"/>
    <s v="Zona 113"/>
    <s v=""/>
  </r>
  <r>
    <n v="2018"/>
    <n v="8"/>
    <n v="1206"/>
    <s v="ALTAIR 1"/>
    <x v="2"/>
    <s v="ARRASTRE FONDO"/>
    <n v="431126"/>
    <n v="10.529"/>
    <d v="2018-05-17T00:00:00"/>
    <n v="1206"/>
    <s v="ALTAIR I"/>
    <x v="4"/>
    <n v="636"/>
    <x v="5"/>
    <s v="Zona 114"/>
    <s v=""/>
  </r>
  <r>
    <n v="2018"/>
    <n v="8"/>
    <n v="1206"/>
    <s v="ALTAIR 1"/>
    <x v="2"/>
    <s v="ARRASTRE FONDO"/>
    <n v="431312"/>
    <n v="11.077"/>
    <d v="2018-05-22T00:00:00"/>
    <n v="1206"/>
    <s v="ALTAIR I"/>
    <x v="4"/>
    <n v="636"/>
    <x v="4"/>
    <s v="Zona 113"/>
    <s v=""/>
  </r>
  <r>
    <n v="2018"/>
    <n v="8"/>
    <n v="1206"/>
    <s v="ALTAIR 1"/>
    <x v="2"/>
    <s v="ARRASTRE FONDO"/>
    <n v="431312"/>
    <n v="11.92"/>
    <d v="2018-05-22T00:00:00"/>
    <n v="1206"/>
    <s v="ALTAIR I"/>
    <x v="4"/>
    <n v="636"/>
    <x v="5"/>
    <s v="Zona 114"/>
    <s v=""/>
  </r>
  <r>
    <n v="2018"/>
    <n v="8"/>
    <n v="1206"/>
    <s v="ALTAIR 1"/>
    <x v="2"/>
    <s v="ARRASTRE FONDO"/>
    <n v="431572"/>
    <n v="22.710999999999999"/>
    <d v="2018-05-29T00:00:00"/>
    <n v="1206"/>
    <s v="ALTAIR I"/>
    <x v="4"/>
    <n v="636"/>
    <x v="4"/>
    <s v="Zona 113"/>
    <s v=""/>
  </r>
  <r>
    <n v="2018"/>
    <n v="8"/>
    <n v="1206"/>
    <s v="ALTAIR 1"/>
    <x v="2"/>
    <s v="ARRASTRE FONDO"/>
    <n v="431703"/>
    <n v="11.385999999999999"/>
    <d v="2018-06-01T00:00:00"/>
    <n v="1206"/>
    <s v="ALTAIR I"/>
    <x v="4"/>
    <n v="636"/>
    <x v="4"/>
    <s v="Zona 113"/>
    <s v=""/>
  </r>
  <r>
    <n v="2018"/>
    <n v="8"/>
    <n v="1217"/>
    <s v="N.S. DE LA TIRANA II"/>
    <x v="0"/>
    <s v="ARRASTRE FONDO"/>
    <n v="428119"/>
    <n v="7.8E-2"/>
    <d v="2018-03-05T00:00:00"/>
    <n v="1217"/>
    <s v="NUESTRA SEÑORA DE LA TIRANA II"/>
    <x v="4"/>
    <n v="612"/>
    <x v="5"/>
    <s v="Zona 114"/>
    <s v=""/>
  </r>
  <r>
    <n v="2018"/>
    <n v="8"/>
    <n v="1217"/>
    <s v="N.S. DE LA TIRANA II"/>
    <x v="0"/>
    <s v="ARRASTRE FONDO"/>
    <n v="428291"/>
    <n v="3.5999999999999997E-2"/>
    <d v="2018-03-09T00:00:00"/>
    <n v="1217"/>
    <s v="NUESTRA SEÑORA DE LA TIRANA II"/>
    <x v="4"/>
    <n v="612"/>
    <x v="5"/>
    <s v="Zona 114"/>
    <s v=""/>
  </r>
  <r>
    <n v="2018"/>
    <n v="8"/>
    <n v="1217"/>
    <s v="N.S. DE LA TIRANA II"/>
    <x v="0"/>
    <s v="ARRASTRE FONDO"/>
    <n v="428395"/>
    <n v="3.5999999999999997E-2"/>
    <d v="2018-03-12T00:00:00"/>
    <n v="1217"/>
    <s v="NUESTRA SEÑORA DE LA TIRANA II"/>
    <x v="4"/>
    <n v="612"/>
    <x v="5"/>
    <s v="Zona 114"/>
    <s v=""/>
  </r>
  <r>
    <n v="2018"/>
    <n v="8"/>
    <n v="1217"/>
    <s v="N.S. DE LA TIRANA II"/>
    <x v="0"/>
    <s v="ARRASTRE FONDO"/>
    <n v="428489"/>
    <n v="0.2"/>
    <d v="2018-03-14T00:00:00"/>
    <n v="1217"/>
    <s v="NUESTRA SEÑORA DE LA TIRANA II"/>
    <x v="4"/>
    <n v="612"/>
    <x v="5"/>
    <s v="Zona 114"/>
    <s v=""/>
  </r>
  <r>
    <n v="2018"/>
    <n v="8"/>
    <n v="1217"/>
    <s v="N.S. DE LA TIRANA II"/>
    <x v="0"/>
    <s v="ARRASTRE FONDO"/>
    <n v="428589"/>
    <n v="0.04"/>
    <d v="2018-03-16T00:00:00"/>
    <n v="1217"/>
    <s v="NUESTRA SEÑORA DE LA TIRANA II"/>
    <x v="4"/>
    <n v="612"/>
    <x v="5"/>
    <s v="Zona 114"/>
    <s v=""/>
  </r>
  <r>
    <n v="2018"/>
    <n v="8"/>
    <n v="1217"/>
    <s v="N.S. DE LA TIRANA II"/>
    <x v="0"/>
    <s v="ARRASTRE FONDO"/>
    <n v="429041"/>
    <n v="7.4999999999999997E-2"/>
    <d v="2018-03-26T00:00:00"/>
    <n v="1217"/>
    <s v="NUESTRA SEÑORA DE LA TIRANA II"/>
    <x v="4"/>
    <n v="612"/>
    <x v="4"/>
    <s v="Zona 113"/>
    <s v=""/>
  </r>
  <r>
    <n v="2018"/>
    <n v="8"/>
    <n v="1217"/>
    <s v="N.S. DE LA TIRANA II"/>
    <x v="0"/>
    <s v="ARRASTRE FONDO"/>
    <n v="429193"/>
    <n v="0.19"/>
    <d v="2018-04-02T00:00:00"/>
    <n v="1217"/>
    <s v="NUESTRA SEÑORA DE LA TIRANA II"/>
    <x v="4"/>
    <n v="612"/>
    <x v="4"/>
    <s v="Zona 113"/>
    <s v=""/>
  </r>
  <r>
    <n v="2018"/>
    <n v="8"/>
    <n v="1217"/>
    <s v="N.S. DE LA TIRANA II"/>
    <x v="0"/>
    <s v="ARRASTRE FONDO"/>
    <n v="429520"/>
    <n v="0.2"/>
    <d v="2018-04-10T00:00:00"/>
    <n v="1217"/>
    <s v="NUESTRA SEÑORA DE LA TIRANA II"/>
    <x v="4"/>
    <n v="612"/>
    <x v="2"/>
    <s v="Zona 112"/>
    <s v=""/>
  </r>
  <r>
    <n v="2018"/>
    <n v="8"/>
    <n v="1217"/>
    <s v="N.S. DE LA TIRANA II"/>
    <x v="0"/>
    <s v="ARRASTRE FONDO"/>
    <n v="432020"/>
    <n v="0.16"/>
    <d v="2018-06-13T00:00:00"/>
    <n v="1217"/>
    <s v="NUESTRA SEÑORA DE LA TIRANA II"/>
    <x v="4"/>
    <n v="612"/>
    <x v="4"/>
    <s v="Zona 113"/>
    <s v=""/>
  </r>
  <r>
    <n v="2018"/>
    <n v="8"/>
    <n v="1217"/>
    <s v="N.S. DE LA TIRANA II"/>
    <x v="0"/>
    <s v="ARRASTRE FONDO"/>
    <n v="432080"/>
    <n v="0.24"/>
    <d v="2018-06-16T00:00:00"/>
    <n v="1217"/>
    <s v="NUESTRA SEÑORA DE LA TIRANA II"/>
    <x v="4"/>
    <n v="612"/>
    <x v="4"/>
    <s v="Zona 113"/>
    <s v=""/>
  </r>
  <r>
    <n v="2018"/>
    <n v="8"/>
    <n v="1217"/>
    <s v="N.S. DE LA TIRANA II"/>
    <x v="1"/>
    <s v="ARRASTRE FONDO"/>
    <n v="428589"/>
    <n v="22.664000000000001"/>
    <d v="2018-03-16T00:00:00"/>
    <n v="1217"/>
    <s v="NUESTRA SEÑORA DE LA TIRANA II"/>
    <x v="4"/>
    <n v="632"/>
    <x v="5"/>
    <s v="Zona 114"/>
    <s v=""/>
  </r>
  <r>
    <n v="2018"/>
    <n v="8"/>
    <n v="1217"/>
    <s v="N.S. DE LA TIRANA II"/>
    <x v="1"/>
    <s v="ARRASTRE FONDO"/>
    <n v="429368"/>
    <n v="0.16400000000000001"/>
    <d v="2018-04-06T00:00:00"/>
    <n v="1217"/>
    <s v="NUESTRA SEÑORA DE LA TIRANA II"/>
    <x v="4"/>
    <n v="632"/>
    <x v="5"/>
    <s v="Zona 114"/>
    <s v=""/>
  </r>
  <r>
    <n v="2018"/>
    <n v="8"/>
    <n v="1217"/>
    <s v="N.S. DE LA TIRANA II"/>
    <x v="1"/>
    <s v="ARRASTRE FONDO"/>
    <n v="429520"/>
    <n v="0.57699999999999996"/>
    <d v="2018-04-10T00:00:00"/>
    <n v="1217"/>
    <s v="NUESTRA SEÑORA DE LA TIRANA II"/>
    <x v="4"/>
    <n v="632"/>
    <x v="2"/>
    <s v="Zona 112"/>
    <s v=""/>
  </r>
  <r>
    <n v="2018"/>
    <n v="8"/>
    <n v="1217"/>
    <s v="N.S. DE LA TIRANA II"/>
    <x v="1"/>
    <s v="ARRASTRE FONDO"/>
    <n v="430008"/>
    <n v="10.542999999999999"/>
    <d v="2018-04-19T00:00:00"/>
    <n v="1217"/>
    <s v="NUESTRA SEÑORA DE LA TIRANA II"/>
    <x v="4"/>
    <n v="632"/>
    <x v="5"/>
    <s v="Zona 114"/>
    <s v=""/>
  </r>
  <r>
    <n v="2018"/>
    <n v="8"/>
    <n v="1217"/>
    <s v="N.S. DE LA TIRANA II"/>
    <x v="1"/>
    <s v="ARRASTRE FONDO"/>
    <n v="432020"/>
    <n v="3.323"/>
    <d v="2018-06-13T00:00:00"/>
    <n v="1217"/>
    <s v="NUESTRA SEÑORA DE LA TIRANA II"/>
    <x v="4"/>
    <n v="632"/>
    <x v="4"/>
    <s v="Zona 113"/>
    <s v=""/>
  </r>
  <r>
    <n v="2018"/>
    <n v="8"/>
    <n v="1217"/>
    <s v="N.S. DE LA TIRANA II"/>
    <x v="1"/>
    <s v="ARRASTRE FONDO"/>
    <n v="432080"/>
    <n v="1.427"/>
    <d v="2018-06-16T00:00:00"/>
    <n v="1217"/>
    <s v="NUESTRA SEÑORA DE LA TIRANA II"/>
    <x v="4"/>
    <n v="632"/>
    <x v="4"/>
    <s v="Zona 113"/>
    <s v=""/>
  </r>
  <r>
    <n v="2018"/>
    <n v="8"/>
    <n v="1217"/>
    <s v="N.S. DE LA TIRANA II"/>
    <x v="2"/>
    <s v="ARRASTRE FONDO"/>
    <n v="428119"/>
    <n v="19.582000000000001"/>
    <d v="2018-03-05T00:00:00"/>
    <n v="1217"/>
    <s v="NUESTRA SEÑORA DE LA TIRANA II"/>
    <x v="4"/>
    <n v="636"/>
    <x v="5"/>
    <s v="Zona 114"/>
    <s v=""/>
  </r>
  <r>
    <n v="2018"/>
    <n v="8"/>
    <n v="1217"/>
    <s v="N.S. DE LA TIRANA II"/>
    <x v="2"/>
    <s v="ARRASTRE FONDO"/>
    <n v="428232"/>
    <n v="20.969000000000001"/>
    <d v="2018-03-07T00:00:00"/>
    <n v="1217"/>
    <s v="NUESTRA SEÑORA DE LA TIRANA II"/>
    <x v="4"/>
    <n v="636"/>
    <x v="5"/>
    <s v="Zona 114"/>
    <s v=""/>
  </r>
  <r>
    <n v="2018"/>
    <n v="8"/>
    <n v="1217"/>
    <s v="N.S. DE LA TIRANA II"/>
    <x v="2"/>
    <s v="ARRASTRE FONDO"/>
    <n v="428291"/>
    <n v="20.303999999999998"/>
    <d v="2018-03-09T00:00:00"/>
    <n v="1217"/>
    <s v="NUESTRA SEÑORA DE LA TIRANA II"/>
    <x v="4"/>
    <n v="636"/>
    <x v="5"/>
    <s v="Zona 114"/>
    <s v=""/>
  </r>
  <r>
    <n v="2018"/>
    <n v="8"/>
    <n v="1217"/>
    <s v="N.S. DE LA TIRANA II"/>
    <x v="2"/>
    <s v="ARRASTRE FONDO"/>
    <n v="428395"/>
    <n v="18.928999999999998"/>
    <d v="2018-03-12T00:00:00"/>
    <n v="1217"/>
    <s v="NUESTRA SEÑORA DE LA TIRANA II"/>
    <x v="4"/>
    <n v="636"/>
    <x v="5"/>
    <s v="Zona 114"/>
    <s v=""/>
  </r>
  <r>
    <n v="2018"/>
    <n v="8"/>
    <n v="1217"/>
    <s v="N.S. DE LA TIRANA II"/>
    <x v="2"/>
    <s v="ARRASTRE FONDO"/>
    <n v="428489"/>
    <n v="13.670999999999999"/>
    <d v="2018-03-14T00:00:00"/>
    <n v="1217"/>
    <s v="NUESTRA SEÑORA DE LA TIRANA II"/>
    <x v="4"/>
    <n v="636"/>
    <x v="5"/>
    <s v="Zona 114"/>
    <s v=""/>
  </r>
  <r>
    <n v="2018"/>
    <n v="8"/>
    <n v="1217"/>
    <s v="N.S. DE LA TIRANA II"/>
    <x v="2"/>
    <s v="ARRASTRE FONDO"/>
    <n v="428752"/>
    <n v="20.286999999999999"/>
    <d v="2018-03-19T00:00:00"/>
    <n v="1217"/>
    <s v="NUESTRA SEÑORA DE LA TIRANA II"/>
    <x v="4"/>
    <n v="636"/>
    <x v="5"/>
    <s v="Zona 114"/>
    <s v=""/>
  </r>
  <r>
    <n v="2018"/>
    <n v="8"/>
    <n v="1217"/>
    <s v="N.S. DE LA TIRANA II"/>
    <x v="2"/>
    <s v="ARRASTRE FONDO"/>
    <n v="428815"/>
    <n v="14.444000000000001"/>
    <d v="2018-03-21T00:00:00"/>
    <n v="1217"/>
    <s v="NUESTRA SEÑORA DE LA TIRANA II"/>
    <x v="4"/>
    <n v="636"/>
    <x v="5"/>
    <s v="Zona 114"/>
    <s v=""/>
  </r>
  <r>
    <n v="2018"/>
    <n v="8"/>
    <n v="1217"/>
    <s v="N.S. DE LA TIRANA II"/>
    <x v="2"/>
    <s v="ARRASTRE FONDO"/>
    <n v="428927"/>
    <n v="13.733000000000001"/>
    <d v="2018-03-23T00:00:00"/>
    <n v="1217"/>
    <s v="NUESTRA SEÑORA DE LA TIRANA II"/>
    <x v="4"/>
    <n v="636"/>
    <x v="4"/>
    <s v="Zona 113"/>
    <s v=""/>
  </r>
  <r>
    <n v="2018"/>
    <n v="8"/>
    <n v="1217"/>
    <s v="N.S. DE LA TIRANA II"/>
    <x v="2"/>
    <s v="ARRASTRE FONDO"/>
    <n v="429041"/>
    <n v="18.047999999999998"/>
    <d v="2018-03-26T00:00:00"/>
    <n v="1217"/>
    <s v="NUESTRA SEÑORA DE LA TIRANA II"/>
    <x v="4"/>
    <n v="636"/>
    <x v="4"/>
    <s v="Zona 113"/>
    <s v=""/>
  </r>
  <r>
    <n v="2018"/>
    <n v="8"/>
    <n v="1217"/>
    <s v="N.S. DE LA TIRANA II"/>
    <x v="2"/>
    <s v="ARRASTRE FONDO"/>
    <n v="429132"/>
    <n v="14.237"/>
    <d v="2018-03-28T00:00:00"/>
    <n v="1217"/>
    <s v="NUESTRA SEÑORA DE LA TIRANA II"/>
    <x v="4"/>
    <n v="636"/>
    <x v="4"/>
    <s v="Zona 113"/>
    <s v=""/>
  </r>
  <r>
    <n v="2018"/>
    <n v="8"/>
    <n v="1217"/>
    <s v="N.S. DE LA TIRANA II"/>
    <x v="2"/>
    <s v="ARRASTRE FONDO"/>
    <n v="429193"/>
    <n v="14.73"/>
    <d v="2018-04-02T00:00:00"/>
    <n v="1217"/>
    <s v="NUESTRA SEÑORA DE LA TIRANA II"/>
    <x v="4"/>
    <n v="636"/>
    <x v="4"/>
    <s v="Zona 113"/>
    <s v=""/>
  </r>
  <r>
    <n v="2018"/>
    <n v="8"/>
    <n v="1217"/>
    <s v="N.S. DE LA TIRANA II"/>
    <x v="2"/>
    <s v="ARRASTRE FONDO"/>
    <n v="429272"/>
    <n v="7.1840000000000002"/>
    <d v="2018-04-04T00:00:00"/>
    <n v="1217"/>
    <s v="NUESTRA SEÑORA DE LA TIRANA II"/>
    <x v="4"/>
    <n v="636"/>
    <x v="5"/>
    <s v="Zona 114"/>
    <s v=""/>
  </r>
  <r>
    <n v="2018"/>
    <n v="8"/>
    <n v="1217"/>
    <s v="N.S. DE LA TIRANA II"/>
    <x v="2"/>
    <s v="ARRASTRE FONDO"/>
    <n v="429272"/>
    <n v="7.3780000000000001"/>
    <d v="2018-04-04T00:00:00"/>
    <n v="1217"/>
    <s v="NUESTRA SEÑORA DE LA TIRANA II"/>
    <x v="4"/>
    <n v="636"/>
    <x v="4"/>
    <s v="Zona 113"/>
    <s v=""/>
  </r>
  <r>
    <n v="2018"/>
    <n v="8"/>
    <n v="1217"/>
    <s v="N.S. DE LA TIRANA II"/>
    <x v="2"/>
    <s v="ARRASTRE FONDO"/>
    <n v="429368"/>
    <n v="7.98"/>
    <d v="2018-04-06T00:00:00"/>
    <n v="1217"/>
    <s v="NUESTRA SEÑORA DE LA TIRANA II"/>
    <x v="4"/>
    <n v="636"/>
    <x v="5"/>
    <s v="Zona 114"/>
    <s v=""/>
  </r>
  <r>
    <n v="2018"/>
    <n v="8"/>
    <n v="1217"/>
    <s v="N.S. DE LA TIRANA II"/>
    <x v="2"/>
    <s v="ARRASTRE FONDO"/>
    <n v="429368"/>
    <n v="8.5549999999999997"/>
    <d v="2018-04-06T00:00:00"/>
    <n v="1217"/>
    <s v="NUESTRA SEÑORA DE LA TIRANA II"/>
    <x v="4"/>
    <n v="636"/>
    <x v="4"/>
    <s v="Zona 113"/>
    <s v=""/>
  </r>
  <r>
    <n v="2018"/>
    <n v="8"/>
    <n v="1217"/>
    <s v="N.S. DE LA TIRANA II"/>
    <x v="2"/>
    <s v="ARRASTRE FONDO"/>
    <n v="429520"/>
    <n v="1.296"/>
    <d v="2018-04-10T00:00:00"/>
    <n v="1217"/>
    <s v="NUESTRA SEÑORA DE LA TIRANA II"/>
    <x v="4"/>
    <n v="636"/>
    <x v="2"/>
    <s v="Zona 112"/>
    <s v=""/>
  </r>
  <r>
    <n v="2018"/>
    <n v="8"/>
    <n v="1217"/>
    <s v="N.S. DE LA TIRANA II"/>
    <x v="2"/>
    <s v="ARRASTRE FONDO"/>
    <n v="429520"/>
    <n v="18.175999999999998"/>
    <d v="2018-04-10T00:00:00"/>
    <n v="1217"/>
    <s v="NUESTRA SEÑORA DE LA TIRANA II"/>
    <x v="4"/>
    <n v="636"/>
    <x v="4"/>
    <s v="Zona 113"/>
    <s v=""/>
  </r>
  <r>
    <n v="2018"/>
    <n v="8"/>
    <n v="1217"/>
    <s v="N.S. DE LA TIRANA II"/>
    <x v="2"/>
    <s v="ARRASTRE FONDO"/>
    <n v="429666"/>
    <n v="17.568000000000001"/>
    <d v="2018-04-13T00:00:00"/>
    <n v="1217"/>
    <s v="NUESTRA SEÑORA DE LA TIRANA II"/>
    <x v="4"/>
    <n v="636"/>
    <x v="4"/>
    <s v="Zona 113"/>
    <s v=""/>
  </r>
  <r>
    <n v="2018"/>
    <n v="8"/>
    <n v="1217"/>
    <s v="N.S. DE LA TIRANA II"/>
    <x v="2"/>
    <s v="ARRASTRE FONDO"/>
    <n v="429805"/>
    <n v="7.2779999999999996"/>
    <d v="2018-04-16T00:00:00"/>
    <n v="1217"/>
    <s v="NUESTRA SEÑORA DE LA TIRANA II"/>
    <x v="4"/>
    <n v="636"/>
    <x v="4"/>
    <s v="Zona 113"/>
    <s v=""/>
  </r>
  <r>
    <n v="2018"/>
    <n v="8"/>
    <n v="1217"/>
    <s v="N.S. DE LA TIRANA II"/>
    <x v="2"/>
    <s v="ARRASTRE FONDO"/>
    <n v="429805"/>
    <n v="8.73"/>
    <d v="2018-04-16T00:00:00"/>
    <n v="1217"/>
    <s v="NUESTRA SEÑORA DE LA TIRANA II"/>
    <x v="4"/>
    <n v="636"/>
    <x v="5"/>
    <s v="Zona 114"/>
    <s v=""/>
  </r>
  <r>
    <n v="2018"/>
    <n v="8"/>
    <n v="1217"/>
    <s v="N.S. DE LA TIRANA II"/>
    <x v="2"/>
    <s v="ARRASTRE FONDO"/>
    <n v="430008"/>
    <n v="1.9790000000000001"/>
    <d v="2018-04-19T00:00:00"/>
    <n v="1217"/>
    <s v="NUESTRA SEÑORA DE LA TIRANA II"/>
    <x v="4"/>
    <n v="636"/>
    <x v="5"/>
    <s v="Zona 114"/>
    <s v=""/>
  </r>
  <r>
    <n v="2018"/>
    <n v="8"/>
    <n v="1217"/>
    <s v="N.S. DE LA TIRANA II"/>
    <x v="2"/>
    <s v="ARRASTRE FONDO"/>
    <n v="430008"/>
    <n v="7.1390000000000002"/>
    <d v="2018-04-19T00:00:00"/>
    <n v="1217"/>
    <s v="NUESTRA SEÑORA DE LA TIRANA II"/>
    <x v="4"/>
    <n v="636"/>
    <x v="4"/>
    <s v="Zona 113"/>
    <s v=""/>
  </r>
  <r>
    <n v="2018"/>
    <n v="8"/>
    <n v="1217"/>
    <s v="N.S. DE LA TIRANA II"/>
    <x v="2"/>
    <s v="ARRASTRE FONDO"/>
    <n v="430199"/>
    <n v="18.997"/>
    <d v="2018-04-24T00:00:00"/>
    <n v="1217"/>
    <s v="NUESTRA SEÑORA DE LA TIRANA II"/>
    <x v="4"/>
    <n v="636"/>
    <x v="1"/>
    <s v="Zona 111"/>
    <s v=""/>
  </r>
  <r>
    <n v="2018"/>
    <n v="8"/>
    <n v="1217"/>
    <s v="N.S. DE LA TIRANA II"/>
    <x v="2"/>
    <s v="ARRASTRE FONDO"/>
    <n v="431956"/>
    <n v="12.653"/>
    <d v="2018-06-10T00:00:00"/>
    <n v="1217"/>
    <s v="NUESTRA SEÑORA DE LA TIRANA II"/>
    <x v="4"/>
    <n v="636"/>
    <x v="4"/>
    <s v="Zona 113"/>
    <s v=""/>
  </r>
  <r>
    <n v="2018"/>
    <n v="8"/>
    <n v="1217"/>
    <s v="N.S. DE LA TIRANA II"/>
    <x v="2"/>
    <s v="ARRASTRE FONDO"/>
    <n v="432020"/>
    <n v="12.54"/>
    <d v="2018-06-13T00:00:00"/>
    <n v="1217"/>
    <s v="NUESTRA SEÑORA DE LA TIRANA II"/>
    <x v="4"/>
    <n v="636"/>
    <x v="4"/>
    <s v="Zona 113"/>
    <s v=""/>
  </r>
  <r>
    <n v="2018"/>
    <n v="8"/>
    <n v="1217"/>
    <s v="N.S. DE LA TIRANA II"/>
    <x v="2"/>
    <s v="ARRASTRE FONDO"/>
    <n v="432080"/>
    <n v="22.347999999999999"/>
    <d v="2018-06-16T00:00:00"/>
    <n v="1217"/>
    <s v="NUESTRA SEÑORA DE LA TIRANA II"/>
    <x v="4"/>
    <n v="636"/>
    <x v="4"/>
    <s v="Zona 113"/>
    <s v=""/>
  </r>
  <r>
    <n v="2018"/>
    <n v="8"/>
    <n v="32018"/>
    <s v="ALTAIR I"/>
    <x v="1"/>
    <s v="ARRASTRE FONDO"/>
    <n v="431444"/>
    <n v="1.71"/>
    <d v="2018-05-25T00:00:00"/>
    <m/>
    <s v=""/>
    <x v="4"/>
    <n v="632"/>
    <x v="5"/>
    <s v="Zona 114"/>
    <s v=""/>
  </r>
  <r>
    <n v="2018"/>
    <n v="8"/>
    <n v="32018"/>
    <s v="ALTAIR I"/>
    <x v="2"/>
    <s v="ARRASTRE FONDO"/>
    <n v="431444"/>
    <n v="13.901999999999999"/>
    <d v="2018-05-25T00:00:00"/>
    <m/>
    <s v=""/>
    <x v="4"/>
    <n v="636"/>
    <x v="5"/>
    <s v="Zona 114"/>
    <s v=""/>
  </r>
  <r>
    <n v="2018"/>
    <n v="8"/>
    <n v="32025"/>
    <s v="FOCHE"/>
    <x v="0"/>
    <s v="ARRASTRE FONDO"/>
    <n v="427432"/>
    <n v="2.9140000000000001"/>
    <d v="2018-01-28T00:00:00"/>
    <n v="32025"/>
    <s v="FOCHE"/>
    <x v="2"/>
    <n v="612"/>
    <x v="4"/>
    <s v="Zona 113"/>
    <s v=""/>
  </r>
  <r>
    <n v="2018"/>
    <n v="8"/>
    <n v="32025"/>
    <s v="FOCHE"/>
    <x v="0"/>
    <s v="ARRASTRE FONDO"/>
    <n v="427432"/>
    <n v="6.1079999999999997"/>
    <d v="2018-01-28T00:00:00"/>
    <n v="32025"/>
    <s v="FOCHE"/>
    <x v="2"/>
    <n v="612"/>
    <x v="5"/>
    <s v="Zona 114"/>
    <s v=""/>
  </r>
  <r>
    <n v="2018"/>
    <n v="8"/>
    <n v="32025"/>
    <s v="FOCHE"/>
    <x v="0"/>
    <s v="ARRASTRE FONDO"/>
    <n v="427461"/>
    <n v="6.2590000000000003"/>
    <d v="2018-01-30T00:00:00"/>
    <n v="32025"/>
    <s v="FOCHE"/>
    <x v="2"/>
    <n v="612"/>
    <x v="4"/>
    <s v="Zona 113"/>
    <s v=""/>
  </r>
  <r>
    <n v="2018"/>
    <n v="8"/>
    <n v="32025"/>
    <s v="FOCHE"/>
    <x v="0"/>
    <s v="ARRASTRE FONDO"/>
    <n v="427477"/>
    <n v="5.9509999999999996"/>
    <d v="2018-02-01T00:00:00"/>
    <n v="32025"/>
    <s v="FOCHE"/>
    <x v="2"/>
    <n v="612"/>
    <x v="4"/>
    <s v="Zona 113"/>
    <s v=""/>
  </r>
  <r>
    <n v="2018"/>
    <n v="8"/>
    <n v="32025"/>
    <s v="FOCHE"/>
    <x v="0"/>
    <s v="ARRASTRE FONDO"/>
    <n v="427496"/>
    <n v="3.0419999999999998"/>
    <d v="2018-02-04T00:00:00"/>
    <n v="32025"/>
    <s v="FOCHE"/>
    <x v="2"/>
    <n v="612"/>
    <x v="4"/>
    <s v="Zona 113"/>
    <s v=""/>
  </r>
  <r>
    <n v="2018"/>
    <n v="8"/>
    <n v="32025"/>
    <s v="FOCHE"/>
    <x v="0"/>
    <s v="ARRASTRE FONDO"/>
    <n v="427496"/>
    <n v="6.3230000000000004"/>
    <d v="2018-02-04T00:00:00"/>
    <n v="32025"/>
    <s v="FOCHE"/>
    <x v="2"/>
    <n v="612"/>
    <x v="5"/>
    <s v="Zona 114"/>
    <s v=""/>
  </r>
  <r>
    <n v="2018"/>
    <n v="8"/>
    <n v="32025"/>
    <s v="FOCHE"/>
    <x v="0"/>
    <s v="ARRASTRE FONDO"/>
    <n v="427529"/>
    <n v="9.0239999999999991"/>
    <d v="2018-02-06T00:00:00"/>
    <n v="32025"/>
    <s v="FOCHE"/>
    <x v="2"/>
    <n v="612"/>
    <x v="5"/>
    <s v="Zona 114"/>
    <s v=""/>
  </r>
  <r>
    <n v="2018"/>
    <n v="8"/>
    <n v="32025"/>
    <s v="FOCHE"/>
    <x v="0"/>
    <s v="ARRASTRE FONDO"/>
    <n v="427561"/>
    <n v="6.9329999999999998"/>
    <d v="2018-02-08T00:00:00"/>
    <n v="32025"/>
    <s v="FOCHE"/>
    <x v="2"/>
    <n v="612"/>
    <x v="4"/>
    <s v="Zona 113"/>
    <s v=""/>
  </r>
  <r>
    <n v="2018"/>
    <n v="8"/>
    <n v="32025"/>
    <s v="FOCHE"/>
    <x v="0"/>
    <s v="ARRASTRE FONDO"/>
    <n v="427603"/>
    <n v="3.552"/>
    <d v="2018-02-11T00:00:00"/>
    <n v="32025"/>
    <s v="FOCHE"/>
    <x v="2"/>
    <n v="612"/>
    <x v="4"/>
    <s v="Zona 113"/>
    <s v=""/>
  </r>
  <r>
    <n v="2018"/>
    <n v="8"/>
    <n v="32025"/>
    <s v="FOCHE"/>
    <x v="0"/>
    <s v="ARRASTRE FONDO"/>
    <n v="427603"/>
    <n v="5.2990000000000004"/>
    <d v="2018-02-11T00:00:00"/>
    <n v="32025"/>
    <s v="FOCHE"/>
    <x v="2"/>
    <n v="612"/>
    <x v="5"/>
    <s v="Zona 114"/>
    <s v=""/>
  </r>
  <r>
    <n v="2018"/>
    <n v="8"/>
    <n v="32025"/>
    <s v="FOCHE"/>
    <x v="0"/>
    <s v="ARRASTRE FONDO"/>
    <n v="427636"/>
    <n v="7.1479999999999997"/>
    <d v="2018-02-13T00:00:00"/>
    <n v="32025"/>
    <s v="FOCHE"/>
    <x v="2"/>
    <n v="612"/>
    <x v="4"/>
    <s v="Zona 113"/>
    <s v=""/>
  </r>
  <r>
    <n v="2018"/>
    <n v="8"/>
    <n v="32025"/>
    <s v="FOCHE"/>
    <x v="0"/>
    <s v="ARRASTRE FONDO"/>
    <n v="427672"/>
    <n v="7.9619999999999997"/>
    <d v="2018-02-15T00:00:00"/>
    <n v="32025"/>
    <s v="FOCHE"/>
    <x v="2"/>
    <n v="612"/>
    <x v="4"/>
    <s v="Zona 113"/>
    <s v=""/>
  </r>
  <r>
    <n v="2018"/>
    <n v="8"/>
    <n v="32025"/>
    <s v="FOCHE"/>
    <x v="0"/>
    <s v="ARRASTRE FONDO"/>
    <n v="427695"/>
    <n v="2.8969999999999998"/>
    <d v="2018-02-18T00:00:00"/>
    <n v="32025"/>
    <s v="FOCHE"/>
    <x v="2"/>
    <n v="612"/>
    <x v="4"/>
    <s v="Zona 113"/>
    <s v=""/>
  </r>
  <r>
    <n v="2018"/>
    <n v="8"/>
    <n v="32025"/>
    <s v="FOCHE"/>
    <x v="0"/>
    <s v="ARRASTRE FONDO"/>
    <n v="427695"/>
    <n v="5.9880000000000004"/>
    <d v="2018-02-18T00:00:00"/>
    <n v="32025"/>
    <s v="FOCHE"/>
    <x v="2"/>
    <n v="612"/>
    <x v="5"/>
    <s v="Zona 114"/>
    <s v=""/>
  </r>
  <r>
    <n v="2018"/>
    <n v="8"/>
    <n v="32025"/>
    <s v="FOCHE"/>
    <x v="0"/>
    <s v="ARRASTRE FONDO"/>
    <n v="427729"/>
    <n v="7.415"/>
    <d v="2018-02-20T00:00:00"/>
    <n v="32025"/>
    <s v="FOCHE"/>
    <x v="2"/>
    <n v="612"/>
    <x v="4"/>
    <s v="Zona 113"/>
    <s v=""/>
  </r>
  <r>
    <n v="2018"/>
    <n v="8"/>
    <n v="32025"/>
    <s v="FOCHE"/>
    <x v="0"/>
    <s v="ARRASTRE FONDO"/>
    <n v="427773"/>
    <n v="7.0270000000000001"/>
    <d v="2018-02-22T00:00:00"/>
    <n v="32025"/>
    <s v="FOCHE"/>
    <x v="2"/>
    <n v="612"/>
    <x v="4"/>
    <s v="Zona 113"/>
    <s v=""/>
  </r>
  <r>
    <n v="2018"/>
    <n v="8"/>
    <n v="32025"/>
    <s v="FOCHE"/>
    <x v="0"/>
    <s v="ARRASTRE FONDO"/>
    <n v="427806"/>
    <n v="7.41"/>
    <d v="2018-02-24T00:00:00"/>
    <n v="32025"/>
    <s v="FOCHE"/>
    <x v="2"/>
    <n v="612"/>
    <x v="4"/>
    <s v="Zona 113"/>
    <s v=""/>
  </r>
  <r>
    <n v="2018"/>
    <n v="8"/>
    <n v="32025"/>
    <s v="FOCHE"/>
    <x v="0"/>
    <s v="ARRASTRE FONDO"/>
    <n v="427839"/>
    <n v="3.468"/>
    <d v="2018-02-27T00:00:00"/>
    <n v="32025"/>
    <s v="FOCHE"/>
    <x v="2"/>
    <n v="612"/>
    <x v="4"/>
    <s v="Zona 113"/>
    <s v=""/>
  </r>
  <r>
    <n v="2018"/>
    <n v="8"/>
    <n v="32025"/>
    <s v="FOCHE"/>
    <x v="0"/>
    <s v="ARRASTRE FONDO"/>
    <n v="427839"/>
    <n v="3.61"/>
    <d v="2018-02-27T00:00:00"/>
    <n v="32025"/>
    <s v="FOCHE"/>
    <x v="2"/>
    <n v="612"/>
    <x v="1"/>
    <s v="Zona 111"/>
    <s v=""/>
  </r>
  <r>
    <n v="2018"/>
    <n v="8"/>
    <n v="32025"/>
    <s v="FOCHE"/>
    <x v="0"/>
    <s v="ARRASTRE FONDO"/>
    <n v="427839"/>
    <n v="4.8390000000000004"/>
    <d v="2018-02-27T00:00:00"/>
    <n v="32025"/>
    <s v="FOCHE"/>
    <x v="2"/>
    <n v="612"/>
    <x v="2"/>
    <s v="Zona 112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2" cacheId="207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B7:I14" firstHeaderRow="1" firstDataRow="2" firstDataCol="1" rowPageCount="1" colPageCount="1"/>
  <pivotFields count="16">
    <pivotField showAll="0"/>
    <pivotField showAll="0"/>
    <pivotField showAll="0"/>
    <pivotField showAll="0"/>
    <pivotField axis="axisPage" multipleItemSelectionAllowed="1" showAll="0">
      <items count="4">
        <item h="1" x="0"/>
        <item x="1"/>
        <item h="1" x="2"/>
        <item t="default"/>
      </items>
    </pivotField>
    <pivotField showAll="0"/>
    <pivotField showAll="0"/>
    <pivotField dataField="1" showAll="0"/>
    <pivotField numFmtId="176" showAll="0"/>
    <pivotField showAll="0"/>
    <pivotField showAll="0"/>
    <pivotField axis="axisRow" showAll="0">
      <items count="8">
        <item x="1"/>
        <item x="2"/>
        <item x="4"/>
        <item x="6"/>
        <item x="5"/>
        <item x="0"/>
        <item x="3"/>
        <item t="default"/>
      </items>
    </pivotField>
    <pivotField showAll="0"/>
    <pivotField axis="axisCol" showAll="0">
      <items count="7">
        <item x="3"/>
        <item x="0"/>
        <item x="1"/>
        <item x="2"/>
        <item x="4"/>
        <item x="5"/>
        <item t="default"/>
      </items>
    </pivotField>
    <pivotField showAll="0"/>
    <pivotField showAll="0"/>
  </pivotFields>
  <rowFields count="1">
    <field x="11"/>
  </rowFields>
  <rowItems count="6">
    <i>
      <x/>
    </i>
    <i>
      <x v="1"/>
    </i>
    <i>
      <x v="2"/>
    </i>
    <i>
      <x v="5"/>
    </i>
    <i>
      <x v="6"/>
    </i>
    <i t="grand">
      <x/>
    </i>
  </rowItems>
  <colFields count="1">
    <field x="1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4" hier="-1"/>
  </pageFields>
  <dataFields count="1">
    <dataField name="Suma de SumaDeNr_Toneladas" fld="7" baseField="0" baseItem="0"/>
  </dataFields>
  <formats count="3">
    <format dxfId="3">
      <pivotArea collapsedLevelsAreSubtotals="1" fieldPosition="0">
        <references count="1">
          <reference field="11" count="1">
            <x v="2"/>
          </reference>
        </references>
      </pivotArea>
    </format>
    <format dxfId="2">
      <pivotArea dataOnly="0" labelOnly="1" fieldPosition="0">
        <references count="1">
          <reference field="11" count="1">
            <x v="2"/>
          </reference>
        </references>
      </pivotArea>
    </format>
    <format dxfId="1">
      <pivotArea field="11" grandCol="1" collapsedLevelsAreSubtotals="1" axis="axisRow" fieldPosition="0">
        <references count="1">
          <reference field="11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30" cacheId="206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B20:D23" firstHeaderRow="1" firstDataRow="2" firstDataCol="1" rowPageCount="1" colPageCount="1"/>
  <pivotFields count="15">
    <pivotField showAll="0"/>
    <pivotField showAll="0"/>
    <pivotField showAll="0"/>
    <pivotField showAll="0"/>
    <pivotField axis="axisPage" multipleItemSelectionAllowed="1" showAll="0">
      <items count="3">
        <item x="1"/>
        <item h="1" x="0"/>
        <item t="default"/>
      </items>
    </pivotField>
    <pivotField showAll="0"/>
    <pivotField showAll="0"/>
    <pivotField dataField="1" showAll="0"/>
    <pivotField numFmtId="176"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axis="axisCol" showAll="0">
      <items count="4">
        <item x="0"/>
        <item x="2"/>
        <item x="1"/>
        <item t="default"/>
      </items>
    </pivotField>
    <pivotField showAll="0"/>
  </pivotFields>
  <rowFields count="1">
    <field x="11"/>
  </rowFields>
  <rowItems count="2">
    <i>
      <x v="1"/>
    </i>
    <i t="grand">
      <x/>
    </i>
  </rowItems>
  <colFields count="1">
    <field x="13"/>
  </colFields>
  <colItems count="2">
    <i>
      <x v="2"/>
    </i>
    <i t="grand">
      <x/>
    </i>
  </colItems>
  <pageFields count="1">
    <pageField fld="4" hier="-1"/>
  </pageFields>
  <dataFields count="1">
    <dataField name="Suma de SumaDeNr_Toneladas" fld="7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200.54.73.149:8084/SRP.RLTP.Web.Ciudadana/BuscadorLtpWeb/irFormularioLtp/182?nombreUnidadPesqueria=020%20Langostino%20amarillo%2C%20III%20y%20IV%20regi%C3%B3n&amp;nombreArmador=QUINTERO%20S.A.%20PESQ.&amp;idArmador=42&amp;idUnidadPesqueria=20&amp;rut=91374000-9&amp;direccion=Avenida%2021%20de%20Mayo%20N%C2%B0%201057%2C%20Quintero&amp;tipoArmador=True" TargetMode="External"/><Relationship Id="rId13" Type="http://schemas.openxmlformats.org/officeDocument/2006/relationships/hyperlink" Target="http://200.54.73.149:8084/SRP.RLTP.Web.Ciudadana/BuscadorLtpWeb/irFormularioLtp/311?nombreUnidadPesqueria=020%20Langostino%20amarillo%2C%20III%20y%20IV%20regi%C3%B3n&amp;nombreArmador=SOC.%20DISTRIBUIDORA%20DE%20PRODUCTOS%20DEL%20MAR%20LTDA.&amp;idArmador=92&amp;idUnidadPesqueria=20&amp;rut=77818790-6&amp;direccion=Calle%20Nueva%205%2C%20N%C2%B0%201250%2C%20Barrio%20Industrial%2C%20Coquimbo&amp;tipoArmador=True" TargetMode="External"/><Relationship Id="rId3" Type="http://schemas.openxmlformats.org/officeDocument/2006/relationships/hyperlink" Target="http://200.54.73.149:8084/SRP.RLTP.Web.Ciudadana/BuscadorLtpWeb/irFormularioLtp/177?nombreUnidadPesqueria=020%20Langostino%20amarillo%2C%20III%20y%20IV%20regi%C3%B3n&amp;nombreArmador=BRACPESCA%20S.A.&amp;idArmador=36&amp;idUnidadPesqueria=20&amp;rut=99520490-8&amp;direccion=calle%20Regimiento%20Coquimbo%20N%C2%B0%20230%2C%20Coquimbo%2C%20IV%20Regi%C3%B3n&amp;tipoArmador=True" TargetMode="External"/><Relationship Id="rId7" Type="http://schemas.openxmlformats.org/officeDocument/2006/relationships/hyperlink" Target="http://200.54.73.149:8084/SRP.RLTP.Web.Ciudadana/BuscadorLtpWeb/irFormularioLtp/181?nombreUnidadPesqueria=020%20Langostino%20amarillo%2C%20III%20y%20IV%20regi%C3%B3n&amp;nombreArmador=MOROZIN%20YURECIC%20MARIO&amp;idArmador=41&amp;idUnidadPesqueria=20&amp;rut=3636549-8&amp;direccion=Avenida%2021%20de%20Mayo%20N%C2%B0%201057%2C%20Quintero&amp;tipoArmador=False" TargetMode="External"/><Relationship Id="rId12" Type="http://schemas.openxmlformats.org/officeDocument/2006/relationships/hyperlink" Target="http://200.54.73.149:8084/SRP.RLTP.Web.Ciudadana/BuscadorLtpWeb/irFormularioLtp/292?nombreUnidadPesqueria=020%20Langostino%20amarillo%2C%20III%20y%20IV%20regi%C3%B3n&amp;nombreArmador=ALIMENTOS%20ALSAN%20LTDA&amp;idArmador=83&amp;idUnidadPesqueria=20&amp;rut=76048397-4&amp;direccion=Calle%2012%20de%20Febrero%20n%C2%B0%20168%2C%20Coquimbo&amp;tipoArmador=True" TargetMode="External"/><Relationship Id="rId2" Type="http://schemas.openxmlformats.org/officeDocument/2006/relationships/hyperlink" Target="http://200.54.73.149:8084/SRP.RLTP.Web.Ciudadana/BuscadorLtpWeb/irFormularioLtp/176?nombreUnidadPesqueria=020%20Langostino%20amarillo%2C%20III%20y%20IV%20regi%C3%B3n&amp;nombreArmador=BAYCIC%20BAYCIC%20MARIA&amp;idArmador=39&amp;idUnidadPesqueria=20&amp;rut=3636489-0&amp;direccion=Avenida%2021%20de%20Mayo%20N%C2%B0%201057%2C%20Quintero%2C%20V%20Regi%C3%B3n&amp;tipoArmador=False" TargetMode="External"/><Relationship Id="rId1" Type="http://schemas.openxmlformats.org/officeDocument/2006/relationships/hyperlink" Target="http://200.54.73.149:8084/SRP.RLTP.Web.Ciudadana/BuscadorLtpWeb/irFormularioLtp/175?nombreUnidadPesqueria=020%20Langostino%20amarillo%2C%20III%20y%20IV%20regi%C3%B3n&amp;nombreArmador=ANTARTIC%20SEAFOOD%20S.A.&amp;idArmador=28&amp;idUnidadPesqueria=20&amp;rut=76014281-6&amp;direccion=Ger%C3%B3nimo%20M%C3%A9ndez%20N%C2%B0%201610%2C%20Barrio%20Industrial%2C%20Coquimbo&amp;tipoArmador=True" TargetMode="External"/><Relationship Id="rId6" Type="http://schemas.openxmlformats.org/officeDocument/2006/relationships/hyperlink" Target="http://200.54.73.149:8084/SRP.RLTP.Web.Ciudadana/BuscadorLtpWeb/irFormularioLtp/180?nombreUnidadPesqueria=020%20Langostino%20amarillo%2C%20III%20y%20IV%20regi%C3%B3n&amp;nombreArmador=MOROZIN%20BAYCIC%20MARIA%20ANA&amp;idArmador=40&amp;idUnidadPesqueria=20&amp;rut=6904186-8&amp;direccion=Avenida%2021%20de%20Mayo%20N%C2%B0%201057%2C%20Quintero&amp;tipoArmador=False" TargetMode="External"/><Relationship Id="rId11" Type="http://schemas.openxmlformats.org/officeDocument/2006/relationships/hyperlink" Target="http://200.54.73.149:8084/SRP.RLTP.Web.Ciudadana/BuscadorLtpWeb/irFormularioLtp/282?nombreUnidadPesqueria=020%20Langostino%20amarillo%2C%20III%20y%20IV%20regi%C3%B3n&amp;nombreArmador=ENFEMAR%20LTDA.%20SOC.%20PESQ.&amp;idArmador=23&amp;idUnidadPesqueria=20&amp;rut=76346240-4&amp;direccion=Antonio%20N%C3%BA%C3%B1ez%20de%20Fonseca%2C%20N%C2%B0%203975%2C%20San%20Antonio&amp;tipoArmador=True" TargetMode="External"/><Relationship Id="rId5" Type="http://schemas.openxmlformats.org/officeDocument/2006/relationships/hyperlink" Target="http://200.54.73.149:8084/SRP.RLTP.Web.Ciudadana/BuscadorLtpWeb/irFormularioLtp/179?nombreUnidadPesqueria=020%20Langostino%20amarillo%2C%20III%20y%20IV%20regi%C3%B3n&amp;nombreArmador=ISLADAMAS%20S.A.%20PESQ.&amp;idArmador=12&amp;idUnidadPesqueria=20&amp;rut=96603620-6&amp;direccion=Avenida%20Baquedano%20N%C2%B0%20102%2C%20Coquimbo&amp;tipoArmador=True" TargetMode="External"/><Relationship Id="rId10" Type="http://schemas.openxmlformats.org/officeDocument/2006/relationships/hyperlink" Target="http://200.54.73.149:8084/SRP.RLTP.Web.Ciudadana/BuscadorLtpWeb/irFormularioLtp/184?nombreUnidadPesqueria=020%20Langostino%20amarillo%2C%20III%20y%20IV%20regi%C3%B3n&amp;nombreArmador=SUNRISE%20S.A.%20PESQ.&amp;idArmador=38&amp;idUnidadPesqueria=20&amp;rut=96762440-3&amp;direccion=Avenida%20Baquedano%20N%C2%B0%20102%2C%20Coquimbo&amp;tipoArmador=True" TargetMode="External"/><Relationship Id="rId4" Type="http://schemas.openxmlformats.org/officeDocument/2006/relationships/hyperlink" Target="http://200.54.73.149:8084/SRP.RLTP.Web.Ciudadana/BuscadorLtpWeb/irFormularioLtp/178?nombreUnidadPesqueria=020%20Langostino%20amarillo%2C%20III%20y%20IV%20regi%C3%B3n&amp;nombreArmador=GRIMAR%20S.A.%20PESQ.&amp;idArmador=31&amp;idUnidadPesqueria=20&amp;rut=96962720-5&amp;direccion=Jos%C3%A9%20Mar%C3%ADa%20Caro%20N%C2%B0%20300%2C%20Puerto%20Chacabuco&amp;tipoArmador=True" TargetMode="External"/><Relationship Id="rId9" Type="http://schemas.openxmlformats.org/officeDocument/2006/relationships/hyperlink" Target="http://200.54.73.149:8084/SRP.RLTP.Web.Ciudadana/BuscadorLtpWeb/irFormularioLtp/183?nombreUnidadPesqueria=020%20Langostino%20amarillo%2C%20III%20y%20IV%20regi%C3%B3n&amp;nombreArmador=RUBIO%20Y%20MAUAD%20LTDA.&amp;idArmador=37&amp;idUnidadPesqueria=20&amp;rut=77333980-5&amp;direccion=Ger%C3%B3nimo%20M%C3%A9ndez%20N%C2%B0%201851%2C%20galp%C3%B3n%2037%2C%20Barrio%20Industrial%20Coquimbo%2C%20IV%20Regi%C3%B3n&amp;tipoArmador=True" TargetMode="External"/><Relationship Id="rId14" Type="http://schemas.openxmlformats.org/officeDocument/2006/relationships/hyperlink" Target="http://200.54.73.149:8084/SRP.RLTP.Web.Ciudadana/BuscadorLtpWeb/irFormularioLtp/335?nombreUnidadPesqueria=020%20Langostino%20amarillo%2C%20III%20y%20IV%20regi%C3%B3n&amp;nombreArmador=DA%20VENEZIA%20RETAMALES%20ANTONIO&amp;idArmador=22&amp;idUnidadPesqueria=20&amp;rut=5226590-8&amp;direccion=Parcela%2017%2C%20sector%201%2C%20Santo%20Domingo&amp;tipoArmador=False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EY406"/>
  <sheetViews>
    <sheetView showGridLines="0" zoomScale="63" zoomScaleNormal="63" workbookViewId="0">
      <selection activeCell="B5" sqref="B5:B7"/>
    </sheetView>
  </sheetViews>
  <sheetFormatPr baseColWidth="10" defaultRowHeight="14.4"/>
  <cols>
    <col min="1" max="1" width="3.5546875" style="10" customWidth="1"/>
    <col min="2" max="2" width="19" customWidth="1"/>
    <col min="3" max="3" width="38.5546875" customWidth="1"/>
    <col min="4" max="4" width="10.44140625" customWidth="1"/>
    <col min="5" max="5" width="19.109375" customWidth="1"/>
    <col min="6" max="6" width="16.44140625" customWidth="1"/>
    <col min="7" max="7" width="15.5546875" customWidth="1"/>
    <col min="8" max="8" width="13.5546875" customWidth="1"/>
    <col min="9" max="9" width="15.44140625" customWidth="1"/>
    <col min="10" max="10" width="14.44140625" customWidth="1"/>
    <col min="11" max="11" width="11.5546875" style="10" customWidth="1"/>
    <col min="12" max="155" width="11.5546875" style="10"/>
  </cols>
  <sheetData>
    <row r="1" spans="2:10" s="10" customFormat="1" ht="38.1" customHeight="1" thickBot="1">
      <c r="C1" s="10" t="s">
        <v>87</v>
      </c>
    </row>
    <row r="2" spans="2:10" ht="33.6" customHeight="1">
      <c r="B2" s="617" t="s">
        <v>95</v>
      </c>
      <c r="C2" s="618"/>
      <c r="D2" s="618"/>
      <c r="E2" s="618"/>
      <c r="F2" s="618"/>
      <c r="G2" s="618"/>
      <c r="H2" s="618"/>
      <c r="I2" s="618"/>
      <c r="J2" s="619"/>
    </row>
    <row r="3" spans="2:10" ht="24" thickBot="1">
      <c r="B3" s="627" t="s">
        <v>89</v>
      </c>
      <c r="C3" s="628"/>
      <c r="D3" s="628"/>
      <c r="E3" s="628"/>
      <c r="F3" s="628"/>
      <c r="G3" s="628"/>
      <c r="H3" s="628"/>
      <c r="I3" s="628"/>
      <c r="J3" s="629"/>
    </row>
    <row r="4" spans="2:10" ht="56.1" customHeight="1" thickBot="1">
      <c r="B4" s="54" t="s">
        <v>45</v>
      </c>
      <c r="C4" s="84" t="s">
        <v>46</v>
      </c>
      <c r="D4" s="84" t="s">
        <v>94</v>
      </c>
      <c r="E4" s="85" t="s">
        <v>93</v>
      </c>
      <c r="F4" s="85" t="s">
        <v>92</v>
      </c>
      <c r="G4" s="85" t="s">
        <v>4</v>
      </c>
      <c r="H4" s="85" t="s">
        <v>5</v>
      </c>
      <c r="I4" s="85" t="s">
        <v>6</v>
      </c>
      <c r="J4" s="86" t="s">
        <v>29</v>
      </c>
    </row>
    <row r="5" spans="2:10" ht="25.35" customHeight="1">
      <c r="B5" s="620" t="s">
        <v>88</v>
      </c>
      <c r="C5" s="55" t="s">
        <v>91</v>
      </c>
      <c r="D5" s="621">
        <f>SUM(E5:E7)</f>
        <v>1842.9998949999999</v>
      </c>
      <c r="E5" s="87">
        <f>+'Resumen anual'!D7+'Resumen anual'!D8+'Resumen anual'!D9</f>
        <v>756.00000000000011</v>
      </c>
      <c r="F5" s="75">
        <f>+'Resumen anual'!E7+'Resumen anual'!E8+'Resumen anual'!E9</f>
        <v>-100.11</v>
      </c>
      <c r="G5" s="76">
        <f>E5+F5</f>
        <v>655.8900000000001</v>
      </c>
      <c r="H5" s="75">
        <f>+'Resumen anual'!G7+'Resumen anual'!G8+'Resumen anual'!G9</f>
        <v>542.89</v>
      </c>
      <c r="I5" s="76">
        <f>E5-H5</f>
        <v>213.11000000000013</v>
      </c>
      <c r="J5" s="77">
        <f>H5/G5</f>
        <v>0.82771501318818685</v>
      </c>
    </row>
    <row r="6" spans="2:10" ht="25.35" customHeight="1">
      <c r="B6" s="620"/>
      <c r="C6" s="55" t="s">
        <v>97</v>
      </c>
      <c r="D6" s="622"/>
      <c r="E6" s="74">
        <f>+'Resumen anual'!D10+'Resumen anual'!D11</f>
        <v>1049.9998949999997</v>
      </c>
      <c r="F6" s="75">
        <f>+'Resumen anual'!E10+'Resumen anual'!E11</f>
        <v>100.10999999999999</v>
      </c>
      <c r="G6" s="74">
        <f>E6+F6</f>
        <v>1150.1098949999996</v>
      </c>
      <c r="H6" s="75">
        <f>+'Resumen anual'!G10+'Resumen anual'!G11</f>
        <v>1089.0609999999999</v>
      </c>
      <c r="I6" s="74">
        <f>E6-H6</f>
        <v>-39.061105000000225</v>
      </c>
      <c r="J6" s="77">
        <f>H6/G6</f>
        <v>0.94691907680700405</v>
      </c>
    </row>
    <row r="7" spans="2:10" ht="25.35" customHeight="1">
      <c r="B7" s="620"/>
      <c r="C7" s="55" t="s">
        <v>21</v>
      </c>
      <c r="D7" s="622"/>
      <c r="E7" s="74">
        <f>+'Resumen anual'!D12</f>
        <v>37</v>
      </c>
      <c r="F7" s="75">
        <f>+'Resumen anual'!E12</f>
        <v>0</v>
      </c>
      <c r="G7" s="76">
        <f>E7+F7</f>
        <v>37</v>
      </c>
      <c r="H7" s="75">
        <f>+'Resumen anual'!G12</f>
        <v>49.159000000000006</v>
      </c>
      <c r="I7" s="76">
        <f>E7-H7</f>
        <v>-12.159000000000006</v>
      </c>
      <c r="J7" s="77">
        <f>H7/G7</f>
        <v>1.3286216216216218</v>
      </c>
    </row>
    <row r="8" spans="2:10" s="10" customFormat="1">
      <c r="D8" s="53"/>
    </row>
    <row r="9" spans="2:10" s="10" customFormat="1">
      <c r="D9" s="53"/>
    </row>
    <row r="10" spans="2:10" s="10" customFormat="1" ht="15" thickBot="1">
      <c r="D10" s="53"/>
    </row>
    <row r="11" spans="2:10" s="10" customFormat="1" ht="26.4" customHeight="1">
      <c r="B11" s="617" t="s">
        <v>96</v>
      </c>
      <c r="C11" s="618"/>
      <c r="D11" s="618"/>
      <c r="E11" s="618"/>
      <c r="F11" s="618"/>
      <c r="G11" s="618"/>
      <c r="H11" s="618"/>
      <c r="I11" s="618"/>
      <c r="J11" s="619"/>
    </row>
    <row r="12" spans="2:10" s="10" customFormat="1" ht="33.6" customHeight="1" thickBot="1">
      <c r="B12" s="630" t="s">
        <v>90</v>
      </c>
      <c r="C12" s="631"/>
      <c r="D12" s="631"/>
      <c r="E12" s="631"/>
      <c r="F12" s="631"/>
      <c r="G12" s="631"/>
      <c r="H12" s="631"/>
      <c r="I12" s="631"/>
      <c r="J12" s="632"/>
    </row>
    <row r="13" spans="2:10" s="10" customFormat="1" ht="45" customHeight="1" thickBot="1">
      <c r="B13" s="54" t="s">
        <v>45</v>
      </c>
      <c r="C13" s="84" t="s">
        <v>113</v>
      </c>
      <c r="D13" s="84" t="s">
        <v>94</v>
      </c>
      <c r="E13" s="85" t="s">
        <v>93</v>
      </c>
      <c r="F13" s="85" t="s">
        <v>92</v>
      </c>
      <c r="G13" s="85" t="s">
        <v>4</v>
      </c>
      <c r="H13" s="85" t="s">
        <v>5</v>
      </c>
      <c r="I13" s="85" t="s">
        <v>6</v>
      </c>
      <c r="J13" s="86" t="s">
        <v>29</v>
      </c>
    </row>
    <row r="14" spans="2:10" s="10" customFormat="1" ht="25.35" customHeight="1">
      <c r="B14" s="623" t="s">
        <v>87</v>
      </c>
      <c r="C14" s="57" t="s">
        <v>98</v>
      </c>
      <c r="D14" s="625">
        <f>+E14+E15+E16</f>
        <v>1954.0113381270044</v>
      </c>
      <c r="E14" s="81">
        <f>+'Resumen anual'!D21+'Resumen anual'!D22</f>
        <v>1890.0113381270044</v>
      </c>
      <c r="F14" s="218">
        <f>+'Resumen anual'!E21+'Resumen anual'!E22</f>
        <v>9.450001709931044E-3</v>
      </c>
      <c r="G14" s="81">
        <f>E14+F14</f>
        <v>1890.0207881287142</v>
      </c>
      <c r="H14" s="82">
        <f>+'Resumen anual'!G21+'Resumen anual'!G22</f>
        <v>1816.1570000000002</v>
      </c>
      <c r="I14" s="81">
        <f>E14-H14</f>
        <v>73.854338127004212</v>
      </c>
      <c r="J14" s="83">
        <f>H14/G14</f>
        <v>0.96091906047136888</v>
      </c>
    </row>
    <row r="15" spans="2:10" s="10" customFormat="1" ht="25.35" customHeight="1">
      <c r="B15" s="620"/>
      <c r="C15" s="56" t="s">
        <v>42</v>
      </c>
      <c r="D15" s="622"/>
      <c r="E15" s="74">
        <v>25</v>
      </c>
      <c r="F15" s="219">
        <f>+'Resumen anual'!E23</f>
        <v>0</v>
      </c>
      <c r="G15" s="76">
        <f>E15+F15</f>
        <v>25</v>
      </c>
      <c r="H15" s="219">
        <f>+'Resumen anual'!G23</f>
        <v>1.3550000000000002</v>
      </c>
      <c r="I15" s="76">
        <f>E15-H15</f>
        <v>23.645</v>
      </c>
      <c r="J15" s="77">
        <f>H15/G15</f>
        <v>5.4200000000000005E-2</v>
      </c>
    </row>
    <row r="16" spans="2:10" s="10" customFormat="1" ht="25.35" customHeight="1" thickBot="1">
      <c r="B16" s="624"/>
      <c r="C16" s="58" t="s">
        <v>21</v>
      </c>
      <c r="D16" s="626"/>
      <c r="E16" s="78">
        <v>39</v>
      </c>
      <c r="F16" s="220">
        <f>+'Resumen anual'!E24</f>
        <v>0</v>
      </c>
      <c r="G16" s="79">
        <f>E16+F16</f>
        <v>39</v>
      </c>
      <c r="H16" s="220">
        <f>+'Resumen anual'!G24</f>
        <v>24.851000000000003</v>
      </c>
      <c r="I16" s="79">
        <f>E16-H16</f>
        <v>14.148999999999997</v>
      </c>
      <c r="J16" s="80">
        <v>0</v>
      </c>
    </row>
    <row r="17" s="10" customFormat="1"/>
    <row r="18" s="10" customFormat="1"/>
    <row r="19" s="10" customFormat="1"/>
    <row r="20" s="10" customFormat="1"/>
    <row r="21" s="10" customFormat="1"/>
    <row r="22" s="10" customFormat="1"/>
    <row r="23" s="10" customFormat="1"/>
    <row r="24" s="10" customFormat="1"/>
    <row r="25" s="10" customFormat="1"/>
    <row r="26" s="10" customFormat="1"/>
    <row r="27" s="10" customFormat="1"/>
    <row r="28" s="10" customFormat="1"/>
    <row r="29" s="10" customFormat="1"/>
    <row r="30" s="10" customFormat="1"/>
    <row r="31" s="10" customFormat="1"/>
    <row r="32" s="10" customFormat="1"/>
    <row r="33" s="10" customFormat="1"/>
    <row r="34" s="10" customFormat="1"/>
    <row r="35" s="10" customFormat="1"/>
    <row r="36" s="10" customFormat="1"/>
    <row r="37" s="10" customFormat="1"/>
    <row r="38" s="10" customFormat="1"/>
    <row r="39" s="10" customFormat="1"/>
    <row r="40" s="10" customFormat="1"/>
    <row r="41" s="10" customFormat="1"/>
    <row r="42" s="10" customFormat="1"/>
    <row r="43" s="10" customFormat="1"/>
    <row r="44" s="10" customFormat="1"/>
    <row r="45" s="10" customFormat="1"/>
    <row r="46" s="10" customFormat="1"/>
    <row r="47" s="10" customFormat="1"/>
    <row r="48" s="10" customFormat="1"/>
    <row r="49" s="10" customFormat="1"/>
    <row r="50" s="10" customFormat="1"/>
    <row r="51" s="10" customFormat="1"/>
    <row r="52" s="10" customFormat="1"/>
    <row r="53" s="10" customFormat="1"/>
    <row r="54" s="10" customFormat="1"/>
    <row r="55" s="10" customFormat="1"/>
    <row r="56" s="10" customFormat="1"/>
    <row r="57" s="10" customFormat="1"/>
    <row r="58" s="10" customFormat="1"/>
    <row r="59" s="10" customFormat="1"/>
    <row r="60" s="10" customFormat="1"/>
    <row r="61" s="10" customFormat="1"/>
    <row r="62" s="10" customFormat="1"/>
    <row r="63" s="10" customFormat="1"/>
    <row r="64" s="10" customFormat="1"/>
    <row r="65" s="10" customFormat="1"/>
    <row r="66" s="10" customFormat="1"/>
    <row r="67" s="10" customFormat="1"/>
    <row r="68" s="10" customFormat="1"/>
    <row r="69" s="10" customFormat="1"/>
    <row r="70" s="10" customFormat="1"/>
    <row r="71" s="10" customFormat="1"/>
    <row r="72" s="10" customFormat="1"/>
    <row r="73" s="10" customFormat="1"/>
    <row r="74" s="10" customFormat="1"/>
    <row r="75" s="10" customFormat="1"/>
    <row r="76" s="10" customFormat="1"/>
    <row r="77" s="10" customFormat="1"/>
    <row r="78" s="10" customFormat="1"/>
    <row r="79" s="10" customFormat="1"/>
    <row r="80" s="10" customFormat="1"/>
    <row r="81" s="10" customFormat="1"/>
    <row r="82" s="10" customFormat="1"/>
    <row r="83" s="10" customFormat="1"/>
    <row r="84" s="10" customFormat="1"/>
    <row r="85" s="10" customFormat="1"/>
    <row r="86" s="10" customFormat="1"/>
    <row r="87" s="10" customFormat="1"/>
    <row r="88" s="10" customFormat="1"/>
    <row r="89" s="10" customFormat="1"/>
    <row r="90" s="10" customFormat="1"/>
    <row r="91" s="10" customFormat="1"/>
    <row r="92" s="10" customFormat="1"/>
    <row r="93" s="10" customFormat="1"/>
    <row r="94" s="10" customFormat="1"/>
    <row r="95" s="10" customFormat="1"/>
    <row r="96" s="10" customFormat="1"/>
    <row r="97" s="10" customFormat="1"/>
    <row r="98" s="10" customFormat="1"/>
    <row r="99" s="10" customFormat="1"/>
    <row r="100" s="10" customFormat="1"/>
    <row r="101" s="10" customFormat="1"/>
    <row r="102" s="10" customFormat="1"/>
    <row r="103" s="10" customFormat="1"/>
    <row r="104" s="10" customFormat="1"/>
    <row r="105" s="10" customFormat="1"/>
    <row r="106" s="10" customFormat="1"/>
    <row r="107" s="10" customFormat="1"/>
    <row r="108" s="10" customFormat="1"/>
    <row r="109" s="10" customFormat="1"/>
    <row r="110" s="10" customFormat="1"/>
    <row r="111" s="10" customFormat="1"/>
    <row r="112" s="10" customFormat="1"/>
    <row r="113" s="10" customFormat="1"/>
    <row r="114" s="10" customFormat="1"/>
    <row r="115" s="10" customFormat="1"/>
    <row r="116" s="10" customFormat="1"/>
    <row r="117" s="10" customFormat="1"/>
    <row r="118" s="10" customFormat="1"/>
    <row r="119" s="10" customFormat="1"/>
    <row r="120" s="10" customFormat="1"/>
    <row r="121" s="10" customFormat="1"/>
    <row r="122" s="10" customFormat="1"/>
    <row r="123" s="10" customFormat="1"/>
    <row r="124" s="10" customFormat="1"/>
    <row r="125" s="10" customFormat="1"/>
    <row r="126" s="10" customFormat="1"/>
    <row r="127" s="10" customFormat="1"/>
    <row r="128" s="10" customFormat="1"/>
    <row r="129" s="10" customFormat="1"/>
    <row r="130" s="10" customFormat="1"/>
    <row r="131" s="10" customFormat="1"/>
    <row r="132" s="10" customFormat="1"/>
    <row r="133" s="10" customFormat="1"/>
    <row r="134" s="10" customFormat="1"/>
    <row r="135" s="10" customFormat="1"/>
    <row r="136" s="10" customFormat="1"/>
    <row r="137" s="10" customFormat="1"/>
    <row r="138" s="10" customFormat="1"/>
    <row r="139" s="10" customFormat="1"/>
    <row r="140" s="10" customFormat="1"/>
    <row r="141" s="10" customFormat="1"/>
    <row r="142" s="10" customFormat="1"/>
    <row r="143" s="10" customFormat="1"/>
    <row r="144" s="10" customFormat="1"/>
    <row r="145" s="10" customFormat="1"/>
    <row r="146" s="10" customFormat="1"/>
    <row r="147" s="10" customFormat="1"/>
    <row r="148" s="10" customFormat="1"/>
    <row r="149" s="10" customFormat="1"/>
    <row r="150" s="10" customFormat="1"/>
    <row r="151" s="10" customFormat="1"/>
    <row r="152" s="10" customFormat="1"/>
    <row r="153" s="10" customFormat="1"/>
    <row r="154" s="10" customFormat="1"/>
    <row r="155" s="10" customFormat="1"/>
    <row r="156" s="10" customFormat="1"/>
    <row r="157" s="10" customFormat="1"/>
    <row r="158" s="10" customFormat="1"/>
    <row r="159" s="10" customFormat="1"/>
    <row r="160" s="10" customFormat="1"/>
    <row r="161" s="10" customFormat="1"/>
    <row r="162" s="10" customFormat="1"/>
    <row r="163" s="10" customFormat="1"/>
    <row r="164" s="10" customFormat="1"/>
    <row r="165" s="10" customFormat="1"/>
    <row r="166" s="10" customFormat="1"/>
    <row r="167" s="10" customFormat="1"/>
    <row r="168" s="10" customFormat="1"/>
    <row r="169" s="10" customFormat="1"/>
    <row r="170" s="10" customFormat="1"/>
    <row r="171" s="10" customFormat="1"/>
    <row r="172" s="10" customFormat="1"/>
    <row r="173" s="10" customFormat="1"/>
    <row r="174" s="10" customFormat="1"/>
    <row r="175" s="10" customFormat="1"/>
    <row r="176" s="10" customFormat="1"/>
    <row r="177" s="10" customFormat="1"/>
    <row r="178" s="10" customFormat="1"/>
    <row r="179" s="10" customFormat="1"/>
    <row r="180" s="10" customFormat="1"/>
    <row r="181" s="10" customFormat="1"/>
    <row r="182" s="10" customFormat="1"/>
    <row r="183" s="10" customFormat="1"/>
    <row r="184" s="10" customFormat="1"/>
    <row r="185" s="10" customFormat="1"/>
    <row r="186" s="10" customFormat="1"/>
    <row r="187" s="10" customFormat="1"/>
    <row r="188" s="10" customFormat="1"/>
    <row r="189" s="10" customFormat="1"/>
    <row r="190" s="10" customFormat="1"/>
    <row r="191" s="10" customFormat="1"/>
    <row r="192" s="10" customFormat="1"/>
    <row r="193" s="10" customFormat="1"/>
    <row r="194" s="10" customFormat="1"/>
    <row r="195" s="10" customFormat="1"/>
    <row r="196" s="10" customFormat="1"/>
    <row r="197" s="10" customFormat="1"/>
    <row r="198" s="10" customFormat="1"/>
    <row r="199" s="10" customFormat="1"/>
    <row r="200" s="10" customFormat="1"/>
    <row r="201" s="10" customFormat="1"/>
    <row r="202" s="10" customFormat="1"/>
    <row r="203" s="10" customFormat="1"/>
    <row r="204" s="10" customFormat="1"/>
    <row r="205" s="10" customFormat="1"/>
    <row r="206" s="10" customFormat="1"/>
    <row r="207" s="10" customFormat="1"/>
    <row r="208" s="10" customFormat="1"/>
    <row r="209" s="10" customFormat="1"/>
    <row r="210" s="10" customFormat="1"/>
    <row r="211" s="10" customFormat="1"/>
    <row r="212" s="10" customFormat="1"/>
    <row r="213" s="10" customFormat="1"/>
    <row r="214" s="10" customFormat="1"/>
    <row r="215" s="10" customFormat="1"/>
    <row r="216" s="10" customFormat="1"/>
    <row r="217" s="10" customFormat="1"/>
    <row r="218" s="10" customFormat="1"/>
    <row r="219" s="10" customFormat="1"/>
    <row r="220" s="10" customFormat="1"/>
    <row r="221" s="10" customFormat="1"/>
    <row r="222" s="10" customFormat="1"/>
    <row r="223" s="10" customFormat="1"/>
    <row r="224" s="10" customFormat="1"/>
    <row r="225" s="10" customFormat="1"/>
    <row r="226" s="10" customFormat="1"/>
    <row r="227" s="10" customFormat="1"/>
    <row r="228" s="10" customFormat="1"/>
    <row r="229" s="10" customFormat="1"/>
    <row r="230" s="10" customFormat="1"/>
    <row r="231" s="10" customFormat="1"/>
    <row r="232" s="10" customFormat="1"/>
    <row r="233" s="10" customFormat="1"/>
    <row r="234" s="10" customFormat="1"/>
    <row r="235" s="10" customFormat="1"/>
    <row r="236" s="10" customFormat="1"/>
    <row r="237" s="10" customFormat="1"/>
    <row r="238" s="10" customFormat="1"/>
    <row r="239" s="10" customFormat="1"/>
    <row r="240" s="10" customFormat="1"/>
    <row r="241" s="10" customFormat="1"/>
    <row r="242" s="10" customFormat="1"/>
    <row r="243" s="10" customFormat="1"/>
    <row r="244" s="10" customFormat="1"/>
    <row r="245" s="10" customFormat="1"/>
    <row r="246" s="10" customFormat="1"/>
    <row r="247" s="10" customFormat="1"/>
    <row r="248" s="10" customFormat="1"/>
    <row r="249" s="10" customFormat="1"/>
    <row r="250" s="10" customFormat="1"/>
    <row r="251" s="10" customFormat="1"/>
    <row r="252" s="10" customFormat="1"/>
    <row r="253" s="10" customFormat="1"/>
    <row r="254" s="10" customFormat="1"/>
    <row r="255" s="10" customFormat="1"/>
    <row r="256" s="10" customFormat="1"/>
    <row r="257" s="10" customFormat="1"/>
    <row r="258" s="10" customFormat="1"/>
    <row r="259" s="10" customFormat="1"/>
    <row r="260" s="10" customFormat="1"/>
    <row r="261" s="10" customFormat="1"/>
    <row r="262" s="10" customFormat="1"/>
    <row r="263" s="10" customFormat="1"/>
    <row r="264" s="10" customFormat="1"/>
    <row r="265" s="10" customFormat="1"/>
    <row r="266" s="10" customFormat="1"/>
    <row r="267" s="10" customFormat="1"/>
    <row r="268" s="10" customFormat="1"/>
    <row r="269" s="10" customFormat="1"/>
    <row r="270" s="10" customFormat="1"/>
    <row r="271" s="10" customFormat="1"/>
    <row r="272" s="10" customFormat="1"/>
    <row r="273" s="10" customFormat="1"/>
    <row r="274" s="10" customFormat="1"/>
    <row r="275" s="10" customFormat="1"/>
    <row r="276" s="10" customFormat="1"/>
    <row r="277" s="10" customFormat="1"/>
    <row r="278" s="10" customFormat="1"/>
    <row r="279" s="10" customFormat="1"/>
    <row r="280" s="10" customFormat="1"/>
    <row r="281" s="10" customFormat="1"/>
    <row r="282" s="10" customFormat="1"/>
    <row r="283" s="10" customFormat="1"/>
    <row r="284" s="10" customFormat="1"/>
    <row r="285" s="10" customFormat="1"/>
    <row r="286" s="10" customFormat="1"/>
    <row r="287" s="10" customFormat="1"/>
    <row r="288" s="10" customFormat="1"/>
    <row r="289" s="10" customFormat="1"/>
    <row r="290" s="10" customFormat="1"/>
    <row r="291" s="10" customFormat="1"/>
    <row r="292" s="10" customFormat="1"/>
    <row r="293" s="10" customFormat="1"/>
    <row r="294" s="10" customFormat="1"/>
    <row r="295" s="10" customFormat="1"/>
    <row r="296" s="10" customFormat="1"/>
    <row r="297" s="10" customFormat="1"/>
    <row r="298" s="10" customFormat="1"/>
    <row r="299" s="10" customFormat="1"/>
    <row r="300" s="10" customFormat="1"/>
    <row r="301" s="10" customFormat="1"/>
    <row r="302" s="10" customFormat="1"/>
    <row r="303" s="10" customFormat="1"/>
    <row r="304" s="10" customFormat="1"/>
    <row r="305" s="10" customFormat="1"/>
    <row r="306" s="10" customFormat="1"/>
    <row r="307" s="10" customFormat="1"/>
    <row r="308" s="10" customFormat="1"/>
    <row r="309" s="10" customFormat="1"/>
    <row r="310" s="10" customFormat="1"/>
    <row r="311" s="10" customFormat="1"/>
    <row r="312" s="10" customFormat="1"/>
    <row r="313" s="10" customFormat="1"/>
    <row r="314" s="10" customFormat="1"/>
    <row r="315" s="10" customFormat="1"/>
    <row r="316" s="10" customFormat="1"/>
    <row r="317" s="10" customFormat="1"/>
    <row r="318" s="10" customFormat="1"/>
    <row r="319" s="10" customFormat="1"/>
    <row r="320" s="10" customFormat="1"/>
    <row r="321" s="10" customFormat="1"/>
    <row r="322" s="10" customFormat="1"/>
    <row r="323" s="10" customFormat="1"/>
    <row r="324" s="10" customFormat="1"/>
    <row r="325" s="10" customFormat="1"/>
    <row r="326" s="10" customFormat="1"/>
    <row r="327" s="10" customFormat="1"/>
    <row r="328" s="10" customFormat="1"/>
    <row r="329" s="10" customFormat="1"/>
    <row r="330" s="10" customFormat="1"/>
    <row r="331" s="10" customFormat="1"/>
    <row r="332" s="10" customFormat="1"/>
    <row r="333" s="10" customFormat="1"/>
    <row r="334" s="10" customFormat="1"/>
    <row r="335" s="10" customFormat="1"/>
    <row r="336" s="10" customFormat="1"/>
    <row r="337" s="10" customFormat="1"/>
    <row r="338" s="10" customFormat="1"/>
    <row r="339" s="10" customFormat="1"/>
    <row r="340" s="10" customFormat="1"/>
    <row r="341" s="10" customFormat="1"/>
    <row r="342" s="10" customFormat="1"/>
    <row r="343" s="10" customFormat="1"/>
    <row r="344" s="10" customFormat="1"/>
    <row r="345" s="10" customFormat="1"/>
    <row r="346" s="10" customFormat="1"/>
    <row r="347" s="10" customFormat="1"/>
    <row r="348" s="10" customFormat="1"/>
    <row r="349" s="10" customFormat="1"/>
    <row r="350" s="10" customFormat="1"/>
    <row r="351" s="10" customFormat="1"/>
    <row r="352" s="10" customFormat="1"/>
    <row r="353" s="10" customFormat="1"/>
    <row r="354" s="10" customFormat="1"/>
    <row r="355" s="10" customFormat="1"/>
    <row r="356" s="10" customFormat="1"/>
    <row r="357" s="10" customFormat="1"/>
    <row r="358" s="10" customFormat="1"/>
    <row r="359" s="10" customFormat="1"/>
    <row r="360" s="10" customFormat="1"/>
    <row r="361" s="10" customFormat="1"/>
    <row r="362" s="10" customFormat="1"/>
    <row r="363" s="10" customFormat="1"/>
    <row r="364" s="10" customFormat="1"/>
    <row r="365" s="10" customFormat="1"/>
    <row r="366" s="10" customFormat="1"/>
    <row r="367" s="10" customFormat="1"/>
    <row r="368" s="10" customFormat="1"/>
    <row r="369" s="10" customFormat="1"/>
    <row r="370" s="10" customFormat="1"/>
    <row r="371" s="10" customFormat="1"/>
    <row r="372" s="10" customFormat="1"/>
    <row r="373" s="10" customFormat="1"/>
    <row r="374" s="10" customFormat="1"/>
    <row r="375" s="10" customFormat="1"/>
    <row r="376" s="10" customFormat="1"/>
    <row r="377" s="10" customFormat="1"/>
    <row r="378" s="10" customFormat="1"/>
    <row r="379" s="10" customFormat="1"/>
    <row r="380" s="10" customFormat="1"/>
    <row r="381" s="10" customFormat="1"/>
    <row r="382" s="10" customFormat="1"/>
    <row r="383" s="10" customFormat="1"/>
    <row r="384" s="10" customFormat="1"/>
    <row r="385" s="10" customFormat="1"/>
    <row r="386" s="10" customFormat="1"/>
    <row r="387" s="10" customFormat="1"/>
    <row r="388" s="10" customFormat="1"/>
    <row r="389" s="10" customFormat="1"/>
    <row r="390" s="10" customFormat="1"/>
    <row r="391" s="10" customFormat="1"/>
    <row r="392" s="10" customFormat="1"/>
    <row r="393" s="10" customFormat="1"/>
    <row r="394" s="10" customFormat="1"/>
    <row r="395" s="10" customFormat="1"/>
    <row r="396" s="10" customFormat="1"/>
    <row r="397" s="10" customFormat="1"/>
    <row r="398" s="10" customFormat="1"/>
    <row r="399" s="10" customFormat="1"/>
    <row r="400" s="10" customFormat="1"/>
    <row r="401" s="10" customFormat="1"/>
    <row r="402" s="10" customFormat="1"/>
    <row r="403" s="10" customFormat="1"/>
    <row r="404" s="10" customFormat="1"/>
    <row r="405" s="10" customFormat="1"/>
    <row r="406" s="10" customFormat="1"/>
  </sheetData>
  <mergeCells count="8">
    <mergeCell ref="B2:J2"/>
    <mergeCell ref="B5:B7"/>
    <mergeCell ref="D5:D7"/>
    <mergeCell ref="B11:J11"/>
    <mergeCell ref="B14:B16"/>
    <mergeCell ref="D14:D16"/>
    <mergeCell ref="B3:J3"/>
    <mergeCell ref="B12:J12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</sheetPr>
  <dimension ref="A1:N83"/>
  <sheetViews>
    <sheetView zoomScale="79" zoomScaleNormal="79" workbookViewId="0">
      <pane xSplit="5" ySplit="8" topLeftCell="F48" activePane="bottomRight" state="frozen"/>
      <selection pane="topRight" activeCell="F1" sqref="F1"/>
      <selection pane="bottomLeft" activeCell="A7" sqref="A7"/>
      <selection pane="bottomRight" activeCell="I70" sqref="I70"/>
    </sheetView>
  </sheetViews>
  <sheetFormatPr baseColWidth="10" defaultColWidth="12" defaultRowHeight="12" customHeight="1"/>
  <cols>
    <col min="1" max="1" width="13.5546875" style="255" customWidth="1"/>
    <col min="2" max="2" width="10.5546875" style="255" customWidth="1"/>
    <col min="3" max="3" width="24.88671875" style="255" customWidth="1"/>
    <col min="4" max="5" width="12.88671875" style="255" customWidth="1"/>
    <col min="6" max="7" width="12.44140625" style="255" customWidth="1"/>
    <col min="8" max="8" width="12.5546875" style="255" customWidth="1"/>
    <col min="9" max="9" width="13.5546875" style="255" customWidth="1"/>
    <col min="10" max="10" width="14.44140625" style="255" customWidth="1"/>
    <col min="11" max="12" width="12.44140625" style="255" customWidth="1"/>
    <col min="13" max="16384" width="12" style="255"/>
  </cols>
  <sheetData>
    <row r="1" spans="1:12" ht="23.1" customHeight="1" thickBot="1">
      <c r="A1" s="962" t="s">
        <v>225</v>
      </c>
      <c r="B1" s="962"/>
      <c r="C1" s="962"/>
      <c r="D1" s="962"/>
    </row>
    <row r="2" spans="1:12" ht="12" customHeight="1">
      <c r="A2" s="256" t="s">
        <v>163</v>
      </c>
      <c r="B2" s="257" t="s">
        <v>164</v>
      </c>
      <c r="C2" s="258" t="s">
        <v>121</v>
      </c>
      <c r="D2" s="259" t="s">
        <v>165</v>
      </c>
    </row>
    <row r="3" spans="1:12" ht="12" customHeight="1">
      <c r="A3" s="260" t="s">
        <v>166</v>
      </c>
      <c r="B3" s="261">
        <v>27</v>
      </c>
      <c r="C3" s="261">
        <v>918</v>
      </c>
      <c r="D3" s="262">
        <f>SUM(B3:C3)</f>
        <v>945</v>
      </c>
    </row>
    <row r="4" spans="1:12" ht="12" customHeight="1">
      <c r="A4" s="260" t="s">
        <v>167</v>
      </c>
      <c r="B4" s="261">
        <v>3</v>
      </c>
      <c r="C4" s="261">
        <v>102</v>
      </c>
      <c r="D4" s="262">
        <f t="shared" ref="D4:D5" si="0">SUM(B4:C4)</f>
        <v>105</v>
      </c>
    </row>
    <row r="5" spans="1:12" ht="12" customHeight="1" thickBot="1">
      <c r="A5" s="263" t="s">
        <v>168</v>
      </c>
      <c r="B5" s="264">
        <f>SUM(B3:B4)</f>
        <v>30</v>
      </c>
      <c r="C5" s="264">
        <f t="shared" ref="C5" si="1">SUM(C3:C4)</f>
        <v>1020</v>
      </c>
      <c r="D5" s="262">
        <f t="shared" si="0"/>
        <v>1050</v>
      </c>
    </row>
    <row r="6" spans="1:12" ht="12" customHeight="1" thickBot="1">
      <c r="A6" s="265"/>
      <c r="B6" s="266"/>
      <c r="C6" s="266"/>
      <c r="D6" s="266"/>
      <c r="E6" s="266"/>
      <c r="F6" s="266"/>
      <c r="G6" s="266"/>
      <c r="H6" s="266"/>
    </row>
    <row r="7" spans="1:12" ht="15" customHeight="1" thickBot="1">
      <c r="G7" s="932" t="s">
        <v>169</v>
      </c>
      <c r="H7" s="933"/>
      <c r="I7" s="934" t="s">
        <v>170</v>
      </c>
      <c r="J7" s="935"/>
    </row>
    <row r="8" spans="1:12" ht="33.6" customHeight="1" thickBot="1">
      <c r="A8" s="267" t="s">
        <v>132</v>
      </c>
      <c r="B8" s="268" t="s">
        <v>128</v>
      </c>
      <c r="C8" s="268" t="s">
        <v>129</v>
      </c>
      <c r="D8" s="269" t="s">
        <v>171</v>
      </c>
      <c r="E8" s="275" t="s">
        <v>172</v>
      </c>
      <c r="F8" s="270" t="s">
        <v>173</v>
      </c>
      <c r="G8" s="271" t="s">
        <v>164</v>
      </c>
      <c r="H8" s="272" t="s">
        <v>121</v>
      </c>
      <c r="I8" s="273" t="s">
        <v>164</v>
      </c>
      <c r="J8" s="274" t="s">
        <v>121</v>
      </c>
      <c r="K8" s="275" t="s">
        <v>174</v>
      </c>
      <c r="L8" s="275" t="s">
        <v>204</v>
      </c>
    </row>
    <row r="9" spans="1:12" ht="12" customHeight="1" thickBot="1">
      <c r="A9" s="276" t="s">
        <v>136</v>
      </c>
      <c r="B9" s="277" t="s">
        <v>134</v>
      </c>
      <c r="C9" s="278" t="s">
        <v>135</v>
      </c>
      <c r="D9" s="325">
        <f>0.31569+0.00975+0.00975+0.002+0.01425</f>
        <v>0.35143999999999997</v>
      </c>
      <c r="E9" s="915">
        <f>+D9*$D$5</f>
        <v>369.012</v>
      </c>
      <c r="F9" s="279">
        <f>+G9+H9</f>
        <v>332.11079999999998</v>
      </c>
      <c r="G9" s="280">
        <f>+D9*$B$3</f>
        <v>9.48888</v>
      </c>
      <c r="H9" s="281">
        <f>+D9*$C$3</f>
        <v>322.62191999999999</v>
      </c>
      <c r="I9" s="917">
        <f>+[3]Transa_Ltp_Langamarillo!I9</f>
        <v>0</v>
      </c>
      <c r="J9" s="917">
        <f>+[3]Transa_Ltp_Langamarillo!J9</f>
        <v>0</v>
      </c>
      <c r="K9" s="914">
        <f>+E9+I9+J9</f>
        <v>369.012</v>
      </c>
      <c r="L9" s="911">
        <f>+K9/$D$5</f>
        <v>0.35143999999999997</v>
      </c>
    </row>
    <row r="10" spans="1:12" ht="12" customHeight="1" thickBot="1">
      <c r="A10" s="282"/>
      <c r="B10" s="283"/>
      <c r="C10" s="283"/>
      <c r="D10" s="326"/>
      <c r="E10" s="916"/>
      <c r="F10" s="284">
        <f>+G10+H10</f>
        <v>36.901199999999996</v>
      </c>
      <c r="G10" s="285">
        <f>+D9*$B$4</f>
        <v>1.0543199999999999</v>
      </c>
      <c r="H10" s="286">
        <f>+D9*$C$4</f>
        <v>35.846879999999999</v>
      </c>
      <c r="I10" s="918"/>
      <c r="J10" s="918"/>
      <c r="K10" s="915"/>
      <c r="L10" s="912"/>
    </row>
    <row r="11" spans="1:12" ht="12" customHeight="1" thickBot="1">
      <c r="A11" s="287" t="s">
        <v>136</v>
      </c>
      <c r="B11" s="288" t="s">
        <v>137</v>
      </c>
      <c r="C11" s="239" t="s">
        <v>138</v>
      </c>
      <c r="D11" s="327">
        <v>3.0000000000000001E-5</v>
      </c>
      <c r="E11" s="915">
        <f>+D11*$D$5</f>
        <v>3.15E-2</v>
      </c>
      <c r="F11" s="279">
        <f>+G11+H11</f>
        <v>2.8350000000000004E-2</v>
      </c>
      <c r="G11" s="289">
        <f>+D11*$B$3</f>
        <v>8.1000000000000006E-4</v>
      </c>
      <c r="H11" s="290">
        <f t="shared" ref="H11" si="2">+D11*$C$3</f>
        <v>2.7540000000000002E-2</v>
      </c>
      <c r="I11" s="917">
        <f>+[3]Transa_Ltp_Langamarillo!I11</f>
        <v>0</v>
      </c>
      <c r="J11" s="917">
        <f>+[3]Transa_Ltp_Langamarillo!J11</f>
        <v>0</v>
      </c>
      <c r="K11" s="914">
        <f t="shared" ref="K11" si="3">+E11+I11+J11</f>
        <v>3.15E-2</v>
      </c>
      <c r="L11" s="911">
        <f t="shared" ref="L11" si="4">+K11/$D$5</f>
        <v>3.0000000000000001E-5</v>
      </c>
    </row>
    <row r="12" spans="1:12" ht="12" customHeight="1" thickBot="1">
      <c r="A12" s="282"/>
      <c r="B12" s="291"/>
      <c r="C12" s="291"/>
      <c r="D12" s="328"/>
      <c r="E12" s="916"/>
      <c r="F12" s="284">
        <f>+G12+H12</f>
        <v>3.15E-3</v>
      </c>
      <c r="G12" s="285">
        <f>+D11*$B$4</f>
        <v>9.0000000000000006E-5</v>
      </c>
      <c r="H12" s="286">
        <f t="shared" ref="H12" si="5">+D11*$C$4</f>
        <v>3.0600000000000002E-3</v>
      </c>
      <c r="I12" s="918"/>
      <c r="J12" s="918"/>
      <c r="K12" s="915"/>
      <c r="L12" s="912"/>
    </row>
    <row r="13" spans="1:12" ht="12" customHeight="1" thickBot="1">
      <c r="A13" s="287" t="s">
        <v>136</v>
      </c>
      <c r="B13" s="288" t="s">
        <v>139</v>
      </c>
      <c r="C13" s="239" t="s">
        <v>140</v>
      </c>
      <c r="D13" s="327">
        <f>0.3462262+0.00775+0.00026+0.00319+0.01125+0.01425</f>
        <v>0.38292619999999994</v>
      </c>
      <c r="E13" s="915">
        <f t="shared" ref="E13" si="6">+D13*$D$5</f>
        <v>402.07250999999991</v>
      </c>
      <c r="F13" s="279">
        <f t="shared" ref="F13:F38" si="7">+G13+H13</f>
        <v>361.86525899999998</v>
      </c>
      <c r="G13" s="289">
        <f>+D13*$B$3</f>
        <v>10.339007399999998</v>
      </c>
      <c r="H13" s="290">
        <f t="shared" ref="H13" si="8">+D13*$C$3</f>
        <v>351.52625159999997</v>
      </c>
      <c r="I13" s="917">
        <f>+[3]Transa_Ltp_Langamarillo!I13</f>
        <v>0</v>
      </c>
      <c r="J13" s="917">
        <f>+[3]Transa_Ltp_Langamarillo!J13</f>
        <v>100.11</v>
      </c>
      <c r="K13" s="914">
        <f t="shared" ref="K13" si="9">+E13+I13+J13</f>
        <v>502.18250999999992</v>
      </c>
      <c r="L13" s="911">
        <f t="shared" ref="L13" si="10">+K13/$D$5</f>
        <v>0.47826905714285706</v>
      </c>
    </row>
    <row r="14" spans="1:12" ht="12" customHeight="1" thickBot="1">
      <c r="A14" s="282"/>
      <c r="B14" s="291"/>
      <c r="C14" s="291"/>
      <c r="D14" s="328"/>
      <c r="E14" s="916"/>
      <c r="F14" s="284">
        <f t="shared" si="7"/>
        <v>40.207250999999992</v>
      </c>
      <c r="G14" s="285">
        <f>+D13*$B$4</f>
        <v>1.1487785999999998</v>
      </c>
      <c r="H14" s="286">
        <f t="shared" ref="H14" si="11">+D13*$C$4</f>
        <v>39.058472399999992</v>
      </c>
      <c r="I14" s="918"/>
      <c r="J14" s="918"/>
      <c r="K14" s="915"/>
      <c r="L14" s="912"/>
    </row>
    <row r="15" spans="1:12" ht="12" customHeight="1" thickBot="1">
      <c r="A15" s="287" t="s">
        <v>136</v>
      </c>
      <c r="B15" s="288" t="s">
        <v>141</v>
      </c>
      <c r="C15" s="239" t="s">
        <v>142</v>
      </c>
      <c r="D15" s="327">
        <v>1.7310000000000001E-4</v>
      </c>
      <c r="E15" s="915">
        <f t="shared" ref="E15" si="12">+D15*$D$5</f>
        <v>0.181755</v>
      </c>
      <c r="F15" s="279">
        <f t="shared" si="7"/>
        <v>0.16357950000000002</v>
      </c>
      <c r="G15" s="289">
        <f t="shared" ref="G15" si="13">+D15*$B$3</f>
        <v>4.6737000000000003E-3</v>
      </c>
      <c r="H15" s="290">
        <f t="shared" ref="H15" si="14">+D15*$C$3</f>
        <v>0.15890580000000001</v>
      </c>
      <c r="I15" s="917">
        <f>+[3]Transa_Ltp_Langamarillo!I15</f>
        <v>0</v>
      </c>
      <c r="J15" s="917">
        <f>+[3]Transa_Ltp_Langamarillo!J15</f>
        <v>0</v>
      </c>
      <c r="K15" s="914">
        <f t="shared" ref="K15" si="15">+E15+I15+J15</f>
        <v>0.181755</v>
      </c>
      <c r="L15" s="911">
        <f t="shared" ref="L15" si="16">+K15/$D$5</f>
        <v>1.7310000000000001E-4</v>
      </c>
    </row>
    <row r="16" spans="1:12" ht="12" customHeight="1" thickBot="1">
      <c r="A16" s="282"/>
      <c r="B16" s="291"/>
      <c r="C16" s="291"/>
      <c r="D16" s="328"/>
      <c r="E16" s="916"/>
      <c r="F16" s="284">
        <f t="shared" si="7"/>
        <v>1.8175500000000001E-2</v>
      </c>
      <c r="G16" s="285">
        <f t="shared" ref="G16" si="17">+D15*$B$4</f>
        <v>5.1929999999999999E-4</v>
      </c>
      <c r="H16" s="286">
        <f t="shared" ref="H16" si="18">+D15*$C$4</f>
        <v>1.76562E-2</v>
      </c>
      <c r="I16" s="918"/>
      <c r="J16" s="918"/>
      <c r="K16" s="915"/>
      <c r="L16" s="912"/>
    </row>
    <row r="17" spans="1:14" ht="12" customHeight="1" thickBot="1">
      <c r="A17" s="287" t="s">
        <v>136</v>
      </c>
      <c r="B17" s="288" t="s">
        <v>143</v>
      </c>
      <c r="C17" s="292" t="s">
        <v>144</v>
      </c>
      <c r="D17" s="327">
        <f>0.0438706+0.0216617+0.00225+0.00075+0.00375+0.00375+0.00525+0.00504+0.00675+0.00825+0.009+0.00705+0.01425</f>
        <v>0.13162230000000003</v>
      </c>
      <c r="E17" s="915">
        <f>+D17*$D$5</f>
        <v>138.20341500000004</v>
      </c>
      <c r="F17" s="279">
        <f t="shared" si="7"/>
        <v>124.38307350000002</v>
      </c>
      <c r="G17" s="289">
        <f t="shared" ref="G17" si="19">+D17*$B$3</f>
        <v>3.5538021000000009</v>
      </c>
      <c r="H17" s="290">
        <f t="shared" ref="H17" si="20">+D17*$C$3</f>
        <v>120.82927140000002</v>
      </c>
      <c r="I17" s="917">
        <f>+[3]Transa_Ltp_Langamarillo!I17</f>
        <v>-1.4337</v>
      </c>
      <c r="J17" s="917">
        <f>+[3]Transa_Ltp_Langamarillo!J17</f>
        <v>-48.745800000000003</v>
      </c>
      <c r="K17" s="914">
        <f>+E17+I17+J17</f>
        <v>88.023915000000045</v>
      </c>
      <c r="L17" s="911">
        <f t="shared" ref="L17" si="21">+K17/$D$5</f>
        <v>8.383230000000004E-2</v>
      </c>
      <c r="M17" s="372"/>
      <c r="N17" s="373"/>
    </row>
    <row r="18" spans="1:14" ht="12" customHeight="1" thickBot="1">
      <c r="A18" s="282"/>
      <c r="B18" s="291"/>
      <c r="C18" s="291"/>
      <c r="D18" s="328"/>
      <c r="E18" s="916"/>
      <c r="F18" s="284">
        <f t="shared" si="7"/>
        <v>13.820341500000003</v>
      </c>
      <c r="G18" s="285">
        <f t="shared" ref="G18" si="22">+D17*$B$4</f>
        <v>0.39486690000000008</v>
      </c>
      <c r="H18" s="286">
        <f t="shared" ref="H18" si="23">+D17*$C$4</f>
        <v>13.425474600000003</v>
      </c>
      <c r="I18" s="918"/>
      <c r="J18" s="918"/>
      <c r="K18" s="915"/>
      <c r="L18" s="912"/>
    </row>
    <row r="19" spans="1:14" ht="12" customHeight="1" thickBot="1">
      <c r="A19" s="287" t="s">
        <v>136</v>
      </c>
      <c r="B19" s="288" t="s">
        <v>145</v>
      </c>
      <c r="C19" s="239" t="s">
        <v>146</v>
      </c>
      <c r="D19" s="327">
        <v>1.0009999999999999E-4</v>
      </c>
      <c r="E19" s="915">
        <f t="shared" ref="E19" si="24">+D19*$D$5</f>
        <v>0.10510499999999999</v>
      </c>
      <c r="F19" s="279">
        <f t="shared" si="7"/>
        <v>9.4594499999999998E-2</v>
      </c>
      <c r="G19" s="289">
        <f t="shared" ref="G19" si="25">+D19*$B$3</f>
        <v>2.7026999999999997E-3</v>
      </c>
      <c r="H19" s="290">
        <f t="shared" ref="H19" si="26">+D19*$C$3</f>
        <v>9.1891799999999996E-2</v>
      </c>
      <c r="I19" s="917">
        <f>+[3]Transa_Ltp_Langamarillo!I19</f>
        <v>0</v>
      </c>
      <c r="J19" s="917">
        <f>+[3]Transa_Ltp_Langamarillo!J19</f>
        <v>0</v>
      </c>
      <c r="K19" s="914">
        <f>+E19+I19+J19</f>
        <v>0.10510499999999999</v>
      </c>
      <c r="L19" s="911">
        <f t="shared" ref="L19" si="27">+K19/$D$5</f>
        <v>1.0009999999999999E-4</v>
      </c>
    </row>
    <row r="20" spans="1:14" ht="12" customHeight="1" thickBot="1">
      <c r="A20" s="282"/>
      <c r="B20" s="291"/>
      <c r="C20" s="291"/>
      <c r="D20" s="328"/>
      <c r="E20" s="916"/>
      <c r="F20" s="284">
        <f t="shared" si="7"/>
        <v>1.0510499999999999E-2</v>
      </c>
      <c r="G20" s="285">
        <f t="shared" ref="G20" si="28">+D19*$B$4</f>
        <v>3.0029999999999998E-4</v>
      </c>
      <c r="H20" s="286">
        <f t="shared" ref="H20" si="29">+D19*$C$4</f>
        <v>1.0210199999999999E-2</v>
      </c>
      <c r="I20" s="918"/>
      <c r="J20" s="918"/>
      <c r="K20" s="915"/>
      <c r="L20" s="912"/>
    </row>
    <row r="21" spans="1:14" ht="12" customHeight="1" thickBot="1">
      <c r="A21" s="287" t="s">
        <v>136</v>
      </c>
      <c r="B21" s="288" t="s">
        <v>147</v>
      </c>
      <c r="C21" s="239" t="s">
        <v>34</v>
      </c>
      <c r="D21" s="327">
        <v>2.0100000000000001E-5</v>
      </c>
      <c r="E21" s="915">
        <f t="shared" ref="E21" si="30">+D21*$D$5</f>
        <v>2.1105000000000002E-2</v>
      </c>
      <c r="F21" s="279">
        <f t="shared" si="7"/>
        <v>1.8994500000000001E-2</v>
      </c>
      <c r="G21" s="289">
        <f t="shared" ref="G21" si="31">+D21*$B$3</f>
        <v>5.4270000000000002E-4</v>
      </c>
      <c r="H21" s="290">
        <f t="shared" ref="H21" si="32">+D21*$C$3</f>
        <v>1.8451800000000001E-2</v>
      </c>
      <c r="I21" s="917">
        <f>+[3]Transa_Ltp_Langamarillo!I21</f>
        <v>0</v>
      </c>
      <c r="J21" s="917">
        <f>+[3]Transa_Ltp_Langamarillo!J21</f>
        <v>0</v>
      </c>
      <c r="K21" s="914">
        <f t="shared" ref="K21" si="33">+E21+I21+J21</f>
        <v>2.1105000000000002E-2</v>
      </c>
      <c r="L21" s="911">
        <f t="shared" ref="L21" si="34">+K21/$D$5</f>
        <v>2.0100000000000001E-5</v>
      </c>
    </row>
    <row r="22" spans="1:14" ht="12" customHeight="1" thickBot="1">
      <c r="A22" s="282"/>
      <c r="B22" s="291"/>
      <c r="C22" s="291"/>
      <c r="D22" s="328"/>
      <c r="E22" s="916"/>
      <c r="F22" s="284">
        <f t="shared" si="7"/>
        <v>2.1105000000000004E-3</v>
      </c>
      <c r="G22" s="285">
        <f t="shared" ref="G22" si="35">+D21*$B$4</f>
        <v>6.0300000000000002E-5</v>
      </c>
      <c r="H22" s="286">
        <f t="shared" ref="H22" si="36">+D21*$C$4</f>
        <v>2.0502000000000003E-3</v>
      </c>
      <c r="I22" s="918"/>
      <c r="J22" s="918"/>
      <c r="K22" s="915"/>
      <c r="L22" s="912"/>
    </row>
    <row r="23" spans="1:14" ht="12" customHeight="1" thickBot="1">
      <c r="A23" s="287" t="s">
        <v>136</v>
      </c>
      <c r="B23" s="288" t="s">
        <v>148</v>
      </c>
      <c r="C23" s="239" t="s">
        <v>25</v>
      </c>
      <c r="D23" s="327">
        <v>6.6637100000000005E-2</v>
      </c>
      <c r="E23" s="915">
        <f t="shared" ref="E23" si="37">+D23*$D$5</f>
        <v>69.968955000000008</v>
      </c>
      <c r="F23" s="279">
        <f t="shared" si="7"/>
        <v>62.9720595</v>
      </c>
      <c r="G23" s="289">
        <f t="shared" ref="G23" si="38">+D23*$B$3</f>
        <v>1.7992017000000002</v>
      </c>
      <c r="H23" s="290">
        <f t="shared" ref="H23" si="39">+D23*$C$3</f>
        <v>61.172857800000003</v>
      </c>
      <c r="I23" s="917">
        <f>+[3]Transa_Ltp_Langamarillo!I23</f>
        <v>0</v>
      </c>
      <c r="J23" s="917">
        <f>+[3]Transa_Ltp_Langamarillo!J23</f>
        <v>0</v>
      </c>
      <c r="K23" s="914">
        <f t="shared" ref="K23" si="40">+E23+I23+J23</f>
        <v>69.968955000000008</v>
      </c>
      <c r="L23" s="911">
        <f t="shared" ref="L23" si="41">+K23/$D$5</f>
        <v>6.6637100000000005E-2</v>
      </c>
      <c r="M23" s="372"/>
      <c r="N23" s="373"/>
    </row>
    <row r="24" spans="1:14" ht="12" customHeight="1" thickBot="1">
      <c r="A24" s="282"/>
      <c r="B24" s="291"/>
      <c r="C24" s="291"/>
      <c r="D24" s="328"/>
      <c r="E24" s="916"/>
      <c r="F24" s="284">
        <f t="shared" si="7"/>
        <v>6.9968955000000008</v>
      </c>
      <c r="G24" s="285">
        <f t="shared" ref="G24" si="42">+D23*$B$4</f>
        <v>0.19991130000000001</v>
      </c>
      <c r="H24" s="286">
        <f t="shared" ref="H24" si="43">+D23*$C$4</f>
        <v>6.7969842000000007</v>
      </c>
      <c r="I24" s="918"/>
      <c r="J24" s="918"/>
      <c r="K24" s="915"/>
      <c r="L24" s="912"/>
    </row>
    <row r="25" spans="1:14" ht="12" customHeight="1" thickBot="1">
      <c r="A25" s="287" t="s">
        <v>136</v>
      </c>
      <c r="B25" s="288" t="s">
        <v>149</v>
      </c>
      <c r="C25" s="239" t="s">
        <v>150</v>
      </c>
      <c r="D25" s="327">
        <v>4.9240600000000002E-2</v>
      </c>
      <c r="E25" s="915">
        <f t="shared" ref="E25" si="44">+D25*$D$5</f>
        <v>51.702629999999999</v>
      </c>
      <c r="F25" s="279">
        <f t="shared" si="7"/>
        <v>46.532367000000001</v>
      </c>
      <c r="G25" s="289">
        <f t="shared" ref="G25" si="45">+D25*$B$3</f>
        <v>1.3294962000000001</v>
      </c>
      <c r="H25" s="290">
        <f t="shared" ref="H25" si="46">+D25*$C$3</f>
        <v>45.202870799999999</v>
      </c>
      <c r="I25" s="917">
        <f>+[3]Transa_Ltp_Langamarillo!I25</f>
        <v>1.44</v>
      </c>
      <c r="J25" s="917">
        <f>+[3]Transa_Ltp_Langamarillo!J25</f>
        <v>48.959999999999994</v>
      </c>
      <c r="K25" s="914">
        <f t="shared" ref="K25" si="47">+E25+I25+J25</f>
        <v>102.10262999999999</v>
      </c>
      <c r="L25" s="911">
        <f t="shared" ref="L25" si="48">+K25/$D$5</f>
        <v>9.7240599999999996E-2</v>
      </c>
      <c r="M25" s="372"/>
      <c r="N25" s="373"/>
    </row>
    <row r="26" spans="1:14" ht="12" customHeight="1" thickBot="1">
      <c r="A26" s="282"/>
      <c r="B26" s="291"/>
      <c r="C26" s="291"/>
      <c r="D26" s="328"/>
      <c r="E26" s="916"/>
      <c r="F26" s="284">
        <f t="shared" si="7"/>
        <v>5.1702630000000003</v>
      </c>
      <c r="G26" s="285">
        <f t="shared" ref="G26" si="49">+D25*$B$4</f>
        <v>0.14772180000000001</v>
      </c>
      <c r="H26" s="286">
        <f t="shared" ref="H26" si="50">+D25*$C$4</f>
        <v>5.0225412</v>
      </c>
      <c r="I26" s="918"/>
      <c r="J26" s="918"/>
      <c r="K26" s="915"/>
      <c r="L26" s="912"/>
    </row>
    <row r="27" spans="1:14" ht="12" customHeight="1" thickBot="1">
      <c r="A27" s="287" t="s">
        <v>136</v>
      </c>
      <c r="B27" s="288" t="s">
        <v>151</v>
      </c>
      <c r="C27" s="288" t="s">
        <v>152</v>
      </c>
      <c r="D27" s="327">
        <v>0</v>
      </c>
      <c r="E27" s="915">
        <f t="shared" ref="E27" si="51">+D27*$D$5</f>
        <v>0</v>
      </c>
      <c r="F27" s="279">
        <f t="shared" si="7"/>
        <v>0</v>
      </c>
      <c r="G27" s="289">
        <f t="shared" ref="G27" si="52">+D27*$B$3</f>
        <v>0</v>
      </c>
      <c r="H27" s="290">
        <f t="shared" ref="H27" si="53">+D27*$C$3</f>
        <v>0</v>
      </c>
      <c r="I27" s="917">
        <f>+[3]Transa_Ltp_Langamarillo!I27</f>
        <v>0</v>
      </c>
      <c r="J27" s="917">
        <f>+[3]Transa_Ltp_Langamarillo!J27</f>
        <v>0</v>
      </c>
      <c r="K27" s="914">
        <f t="shared" ref="K27" si="54">+E27+I27+J27</f>
        <v>0</v>
      </c>
      <c r="L27" s="911">
        <f t="shared" ref="L27" si="55">+K27/$D$5</f>
        <v>0</v>
      </c>
    </row>
    <row r="28" spans="1:14" ht="12" customHeight="1" thickBot="1">
      <c r="A28" s="282"/>
      <c r="B28" s="291"/>
      <c r="C28" s="291"/>
      <c r="D28" s="328"/>
      <c r="E28" s="916"/>
      <c r="F28" s="284">
        <f t="shared" si="7"/>
        <v>0</v>
      </c>
      <c r="G28" s="285">
        <f t="shared" ref="G28" si="56">+D27*$B$4</f>
        <v>0</v>
      </c>
      <c r="H28" s="286">
        <f t="shared" ref="H28" si="57">+D27*$C$4</f>
        <v>0</v>
      </c>
      <c r="I28" s="918"/>
      <c r="J28" s="918"/>
      <c r="K28" s="915"/>
      <c r="L28" s="912"/>
    </row>
    <row r="29" spans="1:14" ht="12" customHeight="1" thickBot="1">
      <c r="A29" s="287" t="s">
        <v>136</v>
      </c>
      <c r="B29" s="288" t="s">
        <v>153</v>
      </c>
      <c r="C29" s="239" t="s">
        <v>154</v>
      </c>
      <c r="D29" s="327">
        <v>8.1010000000000001E-4</v>
      </c>
      <c r="E29" s="915">
        <f t="shared" ref="E29" si="58">+D29*$D$5</f>
        <v>0.85060500000000006</v>
      </c>
      <c r="F29" s="279">
        <f t="shared" si="7"/>
        <v>0.76554449999999996</v>
      </c>
      <c r="G29" s="289">
        <f t="shared" ref="G29" si="59">+D29*$B$3</f>
        <v>2.1872700000000002E-2</v>
      </c>
      <c r="H29" s="290">
        <f t="shared" ref="H29" si="60">+D29*$C$3</f>
        <v>0.74367179999999999</v>
      </c>
      <c r="I29" s="917">
        <f>+[3]Transa_Ltp_Langamarillo!I29</f>
        <v>0</v>
      </c>
      <c r="J29" s="917">
        <f>+[3]Transa_Ltp_Langamarillo!J29</f>
        <v>0</v>
      </c>
      <c r="K29" s="914">
        <f t="shared" ref="K29" si="61">+E29+I29+J29</f>
        <v>0.85060500000000006</v>
      </c>
      <c r="L29" s="911">
        <f t="shared" ref="L29" si="62">+K29/$D$5</f>
        <v>8.1010000000000001E-4</v>
      </c>
    </row>
    <row r="30" spans="1:14" ht="12" customHeight="1" thickBot="1">
      <c r="A30" s="282"/>
      <c r="B30" s="291"/>
      <c r="C30" s="291"/>
      <c r="D30" s="328"/>
      <c r="E30" s="916"/>
      <c r="F30" s="284">
        <f t="shared" si="7"/>
        <v>8.5060499999999997E-2</v>
      </c>
      <c r="G30" s="285">
        <f t="shared" ref="G30" si="63">+D29*$B$4</f>
        <v>2.4302999999999998E-3</v>
      </c>
      <c r="H30" s="286">
        <f t="shared" ref="H30" si="64">+D29*$C$4</f>
        <v>8.2630200000000001E-2</v>
      </c>
      <c r="I30" s="918"/>
      <c r="J30" s="918"/>
      <c r="K30" s="915"/>
      <c r="L30" s="912"/>
    </row>
    <row r="31" spans="1:14" ht="12" customHeight="1" thickBot="1">
      <c r="A31" s="287" t="s">
        <v>136</v>
      </c>
      <c r="B31" s="288" t="s">
        <v>155</v>
      </c>
      <c r="C31" s="239" t="s">
        <v>156</v>
      </c>
      <c r="D31" s="327">
        <v>2.1000000000000001E-4</v>
      </c>
      <c r="E31" s="915">
        <f t="shared" ref="E31" si="65">+D31*$D$5</f>
        <v>0.2205</v>
      </c>
      <c r="F31" s="279">
        <f t="shared" si="7"/>
        <v>0.19845000000000002</v>
      </c>
      <c r="G31" s="289">
        <f t="shared" ref="G31" si="66">+D31*$B$3</f>
        <v>5.6700000000000006E-3</v>
      </c>
      <c r="H31" s="290">
        <f t="shared" ref="H31" si="67">+D31*$C$3</f>
        <v>0.19278000000000001</v>
      </c>
      <c r="I31" s="917">
        <f>+[3]Transa_Ltp_Langamarillo!I31</f>
        <v>-6.2999999999999515E-3</v>
      </c>
      <c r="J31" s="917">
        <f>+[3]Transa_Ltp_Langamarillo!J31</f>
        <v>-0.21420000000000294</v>
      </c>
      <c r="K31" s="914">
        <f t="shared" ref="K31" si="68">+E31+I31+J31</f>
        <v>-2.886579864025407E-15</v>
      </c>
      <c r="L31" s="911">
        <f t="shared" ref="L31" si="69">+K31/$D$5</f>
        <v>-2.7491236800241972E-18</v>
      </c>
    </row>
    <row r="32" spans="1:14" ht="12" customHeight="1" thickBot="1">
      <c r="A32" s="282"/>
      <c r="B32" s="291"/>
      <c r="C32" s="291"/>
      <c r="D32" s="328"/>
      <c r="E32" s="916"/>
      <c r="F32" s="284">
        <f t="shared" si="7"/>
        <v>2.205E-2</v>
      </c>
      <c r="G32" s="285">
        <f t="shared" ref="G32" si="70">+D31*$B$4</f>
        <v>6.3000000000000003E-4</v>
      </c>
      <c r="H32" s="286">
        <f t="shared" ref="H32" si="71">+D31*$C$4</f>
        <v>2.1420000000000002E-2</v>
      </c>
      <c r="I32" s="918"/>
      <c r="J32" s="918"/>
      <c r="K32" s="915"/>
      <c r="L32" s="912"/>
    </row>
    <row r="33" spans="1:12" ht="12" customHeight="1" thickBot="1">
      <c r="A33" s="287" t="s">
        <v>136</v>
      </c>
      <c r="B33" s="288" t="s">
        <v>157</v>
      </c>
      <c r="C33" s="239" t="s">
        <v>158</v>
      </c>
      <c r="D33" s="327">
        <v>0</v>
      </c>
      <c r="E33" s="915">
        <f t="shared" ref="E33" si="72">+D33*$D$5</f>
        <v>0</v>
      </c>
      <c r="F33" s="279">
        <f t="shared" si="7"/>
        <v>0</v>
      </c>
      <c r="G33" s="289">
        <f t="shared" ref="G33" si="73">+D33*$B$3</f>
        <v>0</v>
      </c>
      <c r="H33" s="290">
        <f t="shared" ref="H33" si="74">+D33*$C$3</f>
        <v>0</v>
      </c>
      <c r="I33" s="917">
        <f>+[3]Transa_Ltp_Langamarillo!I33</f>
        <v>1.3877787807814457E-17</v>
      </c>
      <c r="J33" s="917">
        <f>+[3]Transa_Ltp_Langamarillo!J33</f>
        <v>0</v>
      </c>
      <c r="K33" s="914">
        <f t="shared" ref="K33" si="75">+E33+I33+J33</f>
        <v>1.3877787807814457E-17</v>
      </c>
      <c r="L33" s="911">
        <f t="shared" ref="L33" si="76">+K33/$D$5</f>
        <v>1.3216940769347102E-20</v>
      </c>
    </row>
    <row r="34" spans="1:12" ht="12" customHeight="1" thickBot="1">
      <c r="A34" s="282"/>
      <c r="B34" s="291"/>
      <c r="C34" s="291"/>
      <c r="D34" s="328"/>
      <c r="E34" s="916"/>
      <c r="F34" s="284">
        <f t="shared" si="7"/>
        <v>0</v>
      </c>
      <c r="G34" s="285">
        <f t="shared" ref="G34" si="77">+D33*$B$4</f>
        <v>0</v>
      </c>
      <c r="H34" s="286">
        <f t="shared" ref="H34" si="78">+D33*$C$4</f>
        <v>0</v>
      </c>
      <c r="I34" s="918"/>
      <c r="J34" s="918"/>
      <c r="K34" s="915"/>
      <c r="L34" s="912"/>
    </row>
    <row r="35" spans="1:12" ht="12" customHeight="1" thickBot="1">
      <c r="A35" s="287" t="s">
        <v>136</v>
      </c>
      <c r="B35" s="288" t="s">
        <v>159</v>
      </c>
      <c r="C35" s="239" t="s">
        <v>160</v>
      </c>
      <c r="D35" s="327">
        <v>0</v>
      </c>
      <c r="E35" s="915">
        <f t="shared" ref="E35" si="79">+D35*$D$5</f>
        <v>0</v>
      </c>
      <c r="F35" s="279">
        <f t="shared" si="7"/>
        <v>0</v>
      </c>
      <c r="G35" s="289">
        <f t="shared" ref="G35" si="80">+D35*$B$3</f>
        <v>0</v>
      </c>
      <c r="H35" s="290">
        <f t="shared" ref="H35" si="81">+D35*$C$3</f>
        <v>0</v>
      </c>
      <c r="I35" s="917">
        <f>+[3]Transa_Ltp_Langamarillo!I35</f>
        <v>0</v>
      </c>
      <c r="J35" s="917">
        <f>+[3]Transa_Ltp_Langamarillo!J35</f>
        <v>0</v>
      </c>
      <c r="K35" s="914">
        <f t="shared" ref="K35" si="82">+E35+I35+J35</f>
        <v>0</v>
      </c>
      <c r="L35" s="911">
        <f t="shared" ref="L35" si="83">+K35/$D$5</f>
        <v>0</v>
      </c>
    </row>
    <row r="36" spans="1:12" ht="12" customHeight="1" thickBot="1">
      <c r="A36" s="282"/>
      <c r="B36" s="291"/>
      <c r="C36" s="291"/>
      <c r="D36" s="328"/>
      <c r="E36" s="916"/>
      <c r="F36" s="284">
        <f t="shared" si="7"/>
        <v>0</v>
      </c>
      <c r="G36" s="285">
        <f t="shared" ref="G36" si="84">+D35*$B$4</f>
        <v>0</v>
      </c>
      <c r="H36" s="286">
        <f t="shared" ref="H36" si="85">+D35*$C$4</f>
        <v>0</v>
      </c>
      <c r="I36" s="918"/>
      <c r="J36" s="918"/>
      <c r="K36" s="915"/>
      <c r="L36" s="912"/>
    </row>
    <row r="37" spans="1:12" ht="12" customHeight="1" thickBot="1">
      <c r="A37" s="287" t="s">
        <v>136</v>
      </c>
      <c r="B37" s="288" t="s">
        <v>161</v>
      </c>
      <c r="C37" s="239" t="s">
        <v>162</v>
      </c>
      <c r="D37" s="327">
        <v>1.6790300000000001E-2</v>
      </c>
      <c r="E37" s="915">
        <f t="shared" ref="E37" si="86">+D37*$D$5</f>
        <v>17.629815000000001</v>
      </c>
      <c r="F37" s="279">
        <f t="shared" si="7"/>
        <v>15.8668335</v>
      </c>
      <c r="G37" s="289">
        <f t="shared" ref="G37" si="87">+D37*$B$3</f>
        <v>0.45333810000000002</v>
      </c>
      <c r="H37" s="290">
        <f t="shared" ref="H37" si="88">+D37*$C$3</f>
        <v>15.4134954</v>
      </c>
      <c r="I37" s="917">
        <f>+[3]Transa_Ltp_Langamarillo!I37</f>
        <v>0</v>
      </c>
      <c r="J37" s="917">
        <f>+[3]Transa_Ltp_Langamarillo!J37</f>
        <v>0</v>
      </c>
      <c r="K37" s="914">
        <f t="shared" ref="K37" si="89">+E37+I37+J37</f>
        <v>17.629815000000001</v>
      </c>
      <c r="L37" s="911">
        <f t="shared" ref="L37" si="90">+K37/$D$5</f>
        <v>1.6790300000000001E-2</v>
      </c>
    </row>
    <row r="38" spans="1:12" ht="12" customHeight="1" thickBot="1">
      <c r="A38" s="282"/>
      <c r="B38" s="291"/>
      <c r="C38" s="291"/>
      <c r="D38" s="431"/>
      <c r="E38" s="925"/>
      <c r="F38" s="279">
        <f t="shared" si="7"/>
        <v>1.7629815000000002</v>
      </c>
      <c r="G38" s="432">
        <f t="shared" ref="G38" si="91">+D37*$B$4</f>
        <v>5.0370900000000003E-2</v>
      </c>
      <c r="H38" s="433">
        <f t="shared" ref="H38" si="92">+D37*$C$4</f>
        <v>1.7126106000000001</v>
      </c>
      <c r="I38" s="926"/>
      <c r="J38" s="926"/>
      <c r="K38" s="927"/>
      <c r="L38" s="913"/>
    </row>
    <row r="39" spans="1:12" ht="12" customHeight="1">
      <c r="D39" s="930">
        <f>SUM(D9:D38)</f>
        <v>0.99999990000000016</v>
      </c>
      <c r="E39" s="919">
        <f>SUM(E9:E38)</f>
        <v>1049.9998950000002</v>
      </c>
      <c r="F39" s="434">
        <f>+F9+F11+F13+F15+F17+F19+F21+F23+F25+F27+F29+F31+F33+F35+F37</f>
        <v>944.99990549999984</v>
      </c>
      <c r="G39" s="435">
        <f t="shared" ref="G39:H40" si="93">+G9+G11+G13+G15+G17+G19+G21+G23+G25+G27+G29+G31+G33+G35+G37</f>
        <v>26.9999973</v>
      </c>
      <c r="H39" s="435">
        <f t="shared" si="93"/>
        <v>917.99990819999982</v>
      </c>
      <c r="I39" s="921">
        <f>SUM(I9:I38)</f>
        <v>3.4694469519536142E-17</v>
      </c>
      <c r="J39" s="923">
        <f>SUM(J9:J38)</f>
        <v>100.10999999999999</v>
      </c>
      <c r="K39" s="919">
        <f>SUM(K9:K38)</f>
        <v>1150.1098950000001</v>
      </c>
      <c r="L39" s="928">
        <f>SUM(L9:L38)</f>
        <v>1.0953427571428571</v>
      </c>
    </row>
    <row r="40" spans="1:12" ht="12" customHeight="1" thickBot="1">
      <c r="D40" s="931"/>
      <c r="E40" s="920"/>
      <c r="F40" s="436">
        <f>+F10+F12+F14+F16+F18+F20+F22+F24+F26+F28+F30+F32+F34+F36+F38</f>
        <v>104.99998949999996</v>
      </c>
      <c r="G40" s="437">
        <f t="shared" si="93"/>
        <v>2.9999997000000005</v>
      </c>
      <c r="H40" s="437">
        <f t="shared" si="93"/>
        <v>101.99998980000001</v>
      </c>
      <c r="I40" s="922"/>
      <c r="J40" s="924"/>
      <c r="K40" s="920"/>
      <c r="L40" s="929"/>
    </row>
    <row r="43" spans="1:12" ht="12" customHeight="1" thickBot="1">
      <c r="K43" s="293"/>
    </row>
    <row r="44" spans="1:12" ht="12" customHeight="1" thickBot="1">
      <c r="A44" s="942" t="s">
        <v>74</v>
      </c>
      <c r="B44" s="943"/>
      <c r="C44" s="943"/>
      <c r="D44" s="944"/>
    </row>
    <row r="45" spans="1:12" ht="12" customHeight="1">
      <c r="A45" s="256" t="s">
        <v>163</v>
      </c>
      <c r="B45" s="257" t="s">
        <v>188</v>
      </c>
      <c r="C45" s="258" t="s">
        <v>190</v>
      </c>
      <c r="D45" s="259" t="s">
        <v>165</v>
      </c>
    </row>
    <row r="46" spans="1:12" ht="12" customHeight="1">
      <c r="A46" s="386" t="s">
        <v>166</v>
      </c>
      <c r="B46" s="387">
        <v>1026.0030780000002</v>
      </c>
      <c r="C46" s="387">
        <v>680.00204000000008</v>
      </c>
      <c r="D46" s="388">
        <f>SUM(B46:C46)</f>
        <v>1706.0051180000003</v>
      </c>
    </row>
    <row r="47" spans="1:12" ht="12" customHeight="1">
      <c r="A47" s="386" t="s">
        <v>167</v>
      </c>
      <c r="B47" s="387">
        <v>114.000342</v>
      </c>
      <c r="C47" s="387">
        <v>70.000209999999996</v>
      </c>
      <c r="D47" s="388">
        <f>SUM(B47:C47)</f>
        <v>184.000552</v>
      </c>
    </row>
    <row r="48" spans="1:12" ht="12" customHeight="1" thickBot="1">
      <c r="A48" s="263" t="s">
        <v>205</v>
      </c>
      <c r="B48" s="264">
        <f>SUM(B46:B47)</f>
        <v>1140.0034200000002</v>
      </c>
      <c r="C48" s="264">
        <f t="shared" ref="C48" si="94">SUM(C46:C47)</f>
        <v>750.00225000000012</v>
      </c>
      <c r="D48" s="389">
        <f>SUM(B48:C48)</f>
        <v>1890.0056700000005</v>
      </c>
    </row>
    <row r="49" spans="1:12" ht="12" customHeight="1" thickBot="1">
      <c r="A49" s="265"/>
      <c r="B49" s="266"/>
      <c r="C49" s="266"/>
      <c r="D49" s="266"/>
      <c r="E49" s="266"/>
      <c r="F49" s="266"/>
      <c r="G49" s="266"/>
      <c r="H49" s="266"/>
    </row>
    <row r="50" spans="1:12" ht="18" customHeight="1">
      <c r="F50" s="945" t="s">
        <v>253</v>
      </c>
      <c r="G50" s="946"/>
      <c r="H50" s="947"/>
      <c r="I50" s="948" t="s">
        <v>252</v>
      </c>
      <c r="J50" s="949"/>
    </row>
    <row r="51" spans="1:12" ht="12" customHeight="1">
      <c r="A51" s="379" t="s">
        <v>132</v>
      </c>
      <c r="B51" s="952" t="s">
        <v>128</v>
      </c>
      <c r="C51" s="953"/>
      <c r="D51" s="380" t="s">
        <v>206</v>
      </c>
      <c r="E51" s="381" t="s">
        <v>172</v>
      </c>
      <c r="F51" s="382" t="s">
        <v>173</v>
      </c>
      <c r="G51" s="379" t="s">
        <v>188</v>
      </c>
      <c r="H51" s="383" t="s">
        <v>190</v>
      </c>
      <c r="I51" s="418" t="s">
        <v>188</v>
      </c>
      <c r="J51" s="419" t="s">
        <v>190</v>
      </c>
      <c r="K51" s="384" t="s">
        <v>174</v>
      </c>
      <c r="L51" s="385" t="s">
        <v>250</v>
      </c>
    </row>
    <row r="52" spans="1:12" ht="12" customHeight="1" thickBot="1">
      <c r="A52" s="276" t="s">
        <v>74</v>
      </c>
      <c r="B52" s="954" t="s">
        <v>64</v>
      </c>
      <c r="C52" s="955"/>
      <c r="D52" s="950">
        <f>+[2]Transa_Pep_Langamarillo!$C$9</f>
        <v>0.33277095899999998</v>
      </c>
      <c r="E52" s="940">
        <f>+D52*$D$48</f>
        <v>628.93899932133763</v>
      </c>
      <c r="F52" s="368">
        <f>+G52+H52</f>
        <v>567.7089591757682</v>
      </c>
      <c r="G52" s="378">
        <f>+D52*$B$46</f>
        <v>341.42402820301186</v>
      </c>
      <c r="H52" s="378">
        <f>+D52*$C$46</f>
        <v>226.28493097275637</v>
      </c>
      <c r="I52" s="523">
        <f>+[2]Transa_Pep_Langamarillo!H9</f>
        <v>-180.93172955450837</v>
      </c>
      <c r="J52" s="524">
        <f>+[2]Transa_Pep_Langamarillo!I9</f>
        <v>147.64085907044714</v>
      </c>
      <c r="K52" s="524">
        <f>+E52+I52+J52+I53+J53</f>
        <v>624.19944834976161</v>
      </c>
      <c r="L52" s="936">
        <f>+K52/$D$48</f>
        <v>0.33026326759631436</v>
      </c>
    </row>
    <row r="53" spans="1:12" ht="12" customHeight="1" thickBot="1">
      <c r="A53" s="276"/>
      <c r="B53" s="956"/>
      <c r="C53" s="957"/>
      <c r="D53" s="951"/>
      <c r="E53" s="941"/>
      <c r="F53" s="369">
        <f>+G53+H53</f>
        <v>61.230040145569362</v>
      </c>
      <c r="G53" s="370">
        <f>+D52*$B$47</f>
        <v>37.936003133667974</v>
      </c>
      <c r="H53" s="370">
        <f>+D52*$C$47</f>
        <v>23.294037011901388</v>
      </c>
      <c r="I53" s="525">
        <f>+[2]Transa_Pep_Langamarillo!H10</f>
        <v>13.903981506880239</v>
      </c>
      <c r="J53" s="526">
        <f>+[2]Transa_Pep_Langamarillo!I10</f>
        <v>14.647338005605025</v>
      </c>
      <c r="K53" s="526"/>
      <c r="L53" s="937"/>
    </row>
    <row r="54" spans="1:12" ht="12" customHeight="1" thickBot="1">
      <c r="A54" s="276" t="s">
        <v>74</v>
      </c>
      <c r="B54" s="958" t="s">
        <v>201</v>
      </c>
      <c r="C54" s="959"/>
      <c r="D54" s="938">
        <f>+[2]Transa_Pep_Langamarillo!$C$11</f>
        <v>0</v>
      </c>
      <c r="E54" s="940">
        <f t="shared" ref="E54" si="95">+D54*$D$48</f>
        <v>0</v>
      </c>
      <c r="F54" s="368">
        <f>+G54+H54</f>
        <v>0</v>
      </c>
      <c r="G54" s="378">
        <f t="shared" ref="G54" si="96">+D54*$B$46</f>
        <v>0</v>
      </c>
      <c r="H54" s="378">
        <f t="shared" ref="H54" si="97">+D54*$C$46</f>
        <v>0</v>
      </c>
      <c r="I54" s="523">
        <f>+[2]Transa_Pep_Langamarillo!H11</f>
        <v>0</v>
      </c>
      <c r="J54" s="524">
        <f>+[2]Transa_Pep_Langamarillo!I11</f>
        <v>0</v>
      </c>
      <c r="K54" s="524">
        <f t="shared" ref="K54" si="98">+E54+I54+J54+I55+J55</f>
        <v>0</v>
      </c>
      <c r="L54" s="936">
        <f t="shared" ref="L54" si="99">+K54/$D$48</f>
        <v>0</v>
      </c>
    </row>
    <row r="55" spans="1:12" ht="12" customHeight="1" thickBot="1">
      <c r="A55" s="276"/>
      <c r="B55" s="960"/>
      <c r="C55" s="961"/>
      <c r="D55" s="939"/>
      <c r="E55" s="941"/>
      <c r="F55" s="369">
        <f>+G55+H55</f>
        <v>0</v>
      </c>
      <c r="G55" s="370">
        <f t="shared" ref="G55" si="100">+D54*$B$47</f>
        <v>0</v>
      </c>
      <c r="H55" s="370">
        <f t="shared" ref="H55" si="101">+D54*$C$47</f>
        <v>0</v>
      </c>
      <c r="I55" s="525">
        <f>+[2]Transa_Pep_Langamarillo!H12</f>
        <v>0</v>
      </c>
      <c r="J55" s="526">
        <f>+[2]Transa_Pep_Langamarillo!I12</f>
        <v>0</v>
      </c>
      <c r="K55" s="526"/>
      <c r="L55" s="937"/>
    </row>
    <row r="56" spans="1:12" ht="12" customHeight="1" thickBot="1">
      <c r="A56" s="276" t="s">
        <v>74</v>
      </c>
      <c r="B56" s="954" t="s">
        <v>25</v>
      </c>
      <c r="C56" s="955"/>
      <c r="D56" s="938">
        <f>+[2]Transa_Pep_Langamarillo!$C$13</f>
        <v>2.1082E-2</v>
      </c>
      <c r="E56" s="940">
        <f t="shared" ref="E56" si="102">+D56*$D$48</f>
        <v>39.845099534940012</v>
      </c>
      <c r="F56" s="368">
        <f t="shared" ref="F56:F81" si="103">+G56+H56</f>
        <v>35.965999897676006</v>
      </c>
      <c r="G56" s="378">
        <f t="shared" ref="G56" si="104">+D56*$B$46</f>
        <v>21.630196890396004</v>
      </c>
      <c r="H56" s="378">
        <f t="shared" ref="H56" si="105">+D56*$C$46</f>
        <v>14.335803007280001</v>
      </c>
      <c r="I56" s="523">
        <f>+[2]Transa_Pep_Langamarillo!H13</f>
        <v>0</v>
      </c>
      <c r="J56" s="524">
        <f>+[2]Transa_Pep_Langamarillo!I13</f>
        <v>0</v>
      </c>
      <c r="K56" s="524">
        <f t="shared" ref="K56" si="106">+E56+I56+J56+I57+J57</f>
        <v>39.845099534940012</v>
      </c>
      <c r="L56" s="936">
        <f t="shared" ref="L56" si="107">+K56/$D$48</f>
        <v>2.1082E-2</v>
      </c>
    </row>
    <row r="57" spans="1:12" ht="12" customHeight="1" thickBot="1">
      <c r="A57" s="276"/>
      <c r="B57" s="956"/>
      <c r="C57" s="957"/>
      <c r="D57" s="939"/>
      <c r="E57" s="941"/>
      <c r="F57" s="369">
        <f t="shared" si="103"/>
        <v>3.8790996372639999</v>
      </c>
      <c r="G57" s="370">
        <f t="shared" ref="G57" si="108">+D56*$B$47</f>
        <v>2.4033552100439999</v>
      </c>
      <c r="H57" s="370">
        <f t="shared" ref="H57" si="109">+D56*$C$47</f>
        <v>1.47574442722</v>
      </c>
      <c r="I57" s="525">
        <f>+[2]Transa_Pep_Langamarillo!H14</f>
        <v>0</v>
      </c>
      <c r="J57" s="526">
        <f>+[2]Transa_Pep_Langamarillo!I14</f>
        <v>0</v>
      </c>
      <c r="K57" s="526"/>
      <c r="L57" s="937"/>
    </row>
    <row r="58" spans="1:12" ht="12" customHeight="1" thickBot="1">
      <c r="A58" s="276" t="s">
        <v>74</v>
      </c>
      <c r="B58" s="954" t="s">
        <v>140</v>
      </c>
      <c r="C58" s="955"/>
      <c r="D58" s="938">
        <f>+[2]Transa_Pep_Langamarillo!$C$15</f>
        <v>0.2255634</v>
      </c>
      <c r="E58" s="940">
        <f t="shared" ref="E58" si="110">+D58*$D$48</f>
        <v>426.31610494447813</v>
      </c>
      <c r="F58" s="368">
        <f t="shared" si="103"/>
        <v>384.81231483348125</v>
      </c>
      <c r="G58" s="378">
        <f t="shared" ref="G58" si="111">+D58*$B$46</f>
        <v>231.42874268414525</v>
      </c>
      <c r="H58" s="378">
        <f t="shared" ref="H58" si="112">+D58*$C$46</f>
        <v>153.383572149336</v>
      </c>
      <c r="I58" s="523">
        <f>+[2]Transa_Pep_Langamarillo!H15</f>
        <v>160.65002907000002</v>
      </c>
      <c r="J58" s="524">
        <f>+[2]Transa_Pep_Langamarillo!I15</f>
        <v>-160.98407907044714</v>
      </c>
      <c r="K58" s="524">
        <f t="shared" ref="K58" si="113">+E58+I58+J58+I59+J59</f>
        <v>425.98205494403101</v>
      </c>
      <c r="L58" s="936">
        <f t="shared" ref="L58" si="114">+K58/$D$48</f>
        <v>0.2253866544982539</v>
      </c>
    </row>
    <row r="59" spans="1:12" ht="12" customHeight="1" thickBot="1">
      <c r="A59" s="276"/>
      <c r="B59" s="956"/>
      <c r="C59" s="957"/>
      <c r="D59" s="939"/>
      <c r="E59" s="941"/>
      <c r="F59" s="369">
        <f t="shared" si="103"/>
        <v>41.503790110996796</v>
      </c>
      <c r="G59" s="370">
        <f t="shared" ref="G59" si="115">+D58*$B$47</f>
        <v>25.714304742682799</v>
      </c>
      <c r="H59" s="370">
        <f t="shared" ref="H59" si="116">+D58*$C$47</f>
        <v>15.789485368313999</v>
      </c>
      <c r="I59" s="525">
        <f>+[2]Transa_Pep_Langamarillo!H16</f>
        <v>0</v>
      </c>
      <c r="J59" s="526">
        <f>+[2]Transa_Pep_Langamarillo!I16</f>
        <v>0</v>
      </c>
      <c r="K59" s="526"/>
      <c r="L59" s="937"/>
    </row>
    <row r="60" spans="1:12" ht="12" customHeight="1" thickBot="1">
      <c r="A60" s="276" t="s">
        <v>74</v>
      </c>
      <c r="B60" s="954" t="s">
        <v>144</v>
      </c>
      <c r="C60" s="955"/>
      <c r="D60" s="938">
        <f>+[2]Transa_Pep_Langamarillo!$C$17</f>
        <v>0.16074620000000001</v>
      </c>
      <c r="E60" s="940">
        <f t="shared" ref="E60" si="117">+D60*$D$48</f>
        <v>303.81122943095409</v>
      </c>
      <c r="F60" s="368">
        <f t="shared" si="103"/>
        <v>274.23383989905165</v>
      </c>
      <c r="G60" s="378">
        <f t="shared" ref="G60" si="118">+D60*$B$46</f>
        <v>164.92609597680362</v>
      </c>
      <c r="H60" s="378">
        <f t="shared" ref="H60" si="119">+D60*$C$46</f>
        <v>109.30774392224802</v>
      </c>
      <c r="I60" s="523">
        <f>+[2]Transa_Pep_Langamarillo!H17</f>
        <v>77.246423173920007</v>
      </c>
      <c r="J60" s="524">
        <f>+[2]Transa_Pep_Langamarillo!I17</f>
        <v>50.82</v>
      </c>
      <c r="K60" s="524">
        <f t="shared" ref="K60" si="120">+E60+I60+J60+I61+J61</f>
        <v>418.32629080680135</v>
      </c>
      <c r="L60" s="936">
        <f t="shared" ref="L60" si="121">+K60/$D$48</f>
        <v>0.22133599779454696</v>
      </c>
    </row>
    <row r="61" spans="1:12" ht="12" customHeight="1" thickBot="1">
      <c r="A61" s="276"/>
      <c r="B61" s="956"/>
      <c r="C61" s="957"/>
      <c r="D61" s="939"/>
      <c r="E61" s="941"/>
      <c r="F61" s="369">
        <f t="shared" si="103"/>
        <v>29.577389531902401</v>
      </c>
      <c r="G61" s="370">
        <f t="shared" ref="G61" si="122">+D60*$B$47</f>
        <v>18.325121775200401</v>
      </c>
      <c r="H61" s="370">
        <f t="shared" ref="H61" si="123">+D60*$C$47</f>
        <v>11.252267756702</v>
      </c>
      <c r="I61" s="525">
        <f>+[2]Transa_Pep_Langamarillo!H18</f>
        <v>-4.8563868877593368</v>
      </c>
      <c r="J61" s="526">
        <f>+[2]Transa_Pep_Langamarillo!I18</f>
        <v>-8.6949749103133627</v>
      </c>
      <c r="K61" s="526"/>
      <c r="L61" s="937"/>
    </row>
    <row r="62" spans="1:12" ht="12" customHeight="1" thickBot="1">
      <c r="A62" s="276" t="s">
        <v>74</v>
      </c>
      <c r="B62" s="954" t="s">
        <v>135</v>
      </c>
      <c r="C62" s="955"/>
      <c r="D62" s="938">
        <f>+[2]Transa_Pep_Langamarillo!$C$19</f>
        <v>8.2399999999999987E-2</v>
      </c>
      <c r="E62" s="940">
        <f t="shared" ref="E62" si="124">+D62*$D$48</f>
        <v>155.73646720800002</v>
      </c>
      <c r="F62" s="368">
        <f t="shared" si="103"/>
        <v>140.57482172319999</v>
      </c>
      <c r="G62" s="378">
        <f t="shared" ref="G62" si="125">+D62*$B$46</f>
        <v>84.542653627199996</v>
      </c>
      <c r="H62" s="378">
        <f t="shared" ref="H62" si="126">+D62*$C$46</f>
        <v>56.032168095999999</v>
      </c>
      <c r="I62" s="523">
        <f>+[2]Transa_Pep_Langamarillo!H19</f>
        <v>0</v>
      </c>
      <c r="J62" s="524">
        <f>+[2]Transa_Pep_Langamarillo!I19</f>
        <v>0</v>
      </c>
      <c r="K62" s="524">
        <f t="shared" ref="K62" si="127">+E62+I62+J62+I63+J63</f>
        <v>155.73646720800002</v>
      </c>
      <c r="L62" s="936">
        <f t="shared" ref="L62" si="128">+K62/$D$48</f>
        <v>8.2399999999999987E-2</v>
      </c>
    </row>
    <row r="63" spans="1:12" ht="12" customHeight="1" thickBot="1">
      <c r="A63" s="276"/>
      <c r="B63" s="956"/>
      <c r="C63" s="957"/>
      <c r="D63" s="939"/>
      <c r="E63" s="941"/>
      <c r="F63" s="369">
        <f t="shared" si="103"/>
        <v>15.161645484799998</v>
      </c>
      <c r="G63" s="370">
        <f t="shared" ref="G63" si="129">+D62*$B$47</f>
        <v>9.3936281807999986</v>
      </c>
      <c r="H63" s="370">
        <f t="shared" ref="H63" si="130">+D62*$C$47</f>
        <v>5.7680173039999989</v>
      </c>
      <c r="I63" s="525">
        <f>+[2]Transa_Pep_Langamarillo!H20</f>
        <v>0</v>
      </c>
      <c r="J63" s="526">
        <f>+[2]Transa_Pep_Langamarillo!I20</f>
        <v>0</v>
      </c>
      <c r="K63" s="526"/>
      <c r="L63" s="937"/>
    </row>
    <row r="64" spans="1:12" ht="12" customHeight="1" thickBot="1">
      <c r="A64" s="276" t="s">
        <v>74</v>
      </c>
      <c r="B64" s="954" t="s">
        <v>200</v>
      </c>
      <c r="C64" s="955"/>
      <c r="D64" s="938">
        <f>+[2]Transa_Pep_Langamarillo!$C$21</f>
        <v>1.3669999999999999E-4</v>
      </c>
      <c r="E64" s="940">
        <f t="shared" ref="E64" si="131">+D64*$D$48</f>
        <v>0.25836377508900005</v>
      </c>
      <c r="F64" s="368">
        <f t="shared" si="103"/>
        <v>0.23321089963060002</v>
      </c>
      <c r="G64" s="378">
        <f t="shared" ref="G64" si="132">+D64*$B$46</f>
        <v>0.14025462076260001</v>
      </c>
      <c r="H64" s="378">
        <f t="shared" ref="H64" si="133">+D64*$C$46</f>
        <v>9.2956278868000008E-2</v>
      </c>
      <c r="I64" s="523">
        <f>+[2]Transa_Pep_Langamarillo!H21</f>
        <v>0</v>
      </c>
      <c r="J64" s="524">
        <f>+[2]Transa_Pep_Langamarillo!I21</f>
        <v>0</v>
      </c>
      <c r="K64" s="524">
        <f t="shared" ref="K64" si="134">+E64+I64+J64+I65+J65</f>
        <v>0.25836377508900005</v>
      </c>
      <c r="L64" s="936">
        <f t="shared" ref="L64" si="135">+K64/$D$48</f>
        <v>1.3669999999999999E-4</v>
      </c>
    </row>
    <row r="65" spans="1:12" ht="12" customHeight="1" thickBot="1">
      <c r="A65" s="276"/>
      <c r="B65" s="956"/>
      <c r="C65" s="957"/>
      <c r="D65" s="939"/>
      <c r="E65" s="941"/>
      <c r="F65" s="369">
        <f t="shared" si="103"/>
        <v>2.5152875458399997E-2</v>
      </c>
      <c r="G65" s="370">
        <f t="shared" ref="G65" si="136">+D64*$B$47</f>
        <v>1.55838467514E-2</v>
      </c>
      <c r="H65" s="370">
        <f t="shared" ref="H65" si="137">+D64*$C$47</f>
        <v>9.5690287069999987E-3</v>
      </c>
      <c r="I65" s="525">
        <f>+[2]Transa_Pep_Langamarillo!H22</f>
        <v>0</v>
      </c>
      <c r="J65" s="526">
        <f>+[2]Transa_Pep_Langamarillo!I22</f>
        <v>0</v>
      </c>
      <c r="K65" s="526"/>
      <c r="L65" s="937"/>
    </row>
    <row r="66" spans="1:12" ht="12" customHeight="1" thickBot="1">
      <c r="A66" s="276" t="s">
        <v>74</v>
      </c>
      <c r="B66" s="954" t="s">
        <v>154</v>
      </c>
      <c r="C66" s="955"/>
      <c r="D66" s="938">
        <f>+[2]Transa_Pep_Langamarillo!$C$23</f>
        <v>5.4599999999999999E-5</v>
      </c>
      <c r="E66" s="940">
        <f t="shared" ref="E66" si="138">+D66*$D$48</f>
        <v>0.10319430958200003</v>
      </c>
      <c r="F66" s="368">
        <f t="shared" si="103"/>
        <v>9.3147879442800008E-2</v>
      </c>
      <c r="G66" s="378">
        <f t="shared" ref="G66" si="139">+D66*$B$46</f>
        <v>5.6019768058800011E-2</v>
      </c>
      <c r="H66" s="378">
        <f t="shared" ref="H66" si="140">+D66*$C$46</f>
        <v>3.7128111384000004E-2</v>
      </c>
      <c r="I66" s="523">
        <f>+[2]Transa_Pep_Langamarillo!H23</f>
        <v>0</v>
      </c>
      <c r="J66" s="524">
        <f>+[2]Transa_Pep_Langamarillo!I23</f>
        <v>0</v>
      </c>
      <c r="K66" s="524">
        <f t="shared" ref="K66" si="141">+E66+I66+J66+I67+J67</f>
        <v>0.10319430958200003</v>
      </c>
      <c r="L66" s="936">
        <f t="shared" ref="L66" si="142">+K66/$D$48</f>
        <v>5.4599999999999999E-5</v>
      </c>
    </row>
    <row r="67" spans="1:12" ht="12" customHeight="1" thickBot="1">
      <c r="A67" s="276"/>
      <c r="B67" s="956"/>
      <c r="C67" s="957"/>
      <c r="D67" s="939"/>
      <c r="E67" s="941"/>
      <c r="F67" s="369">
        <f t="shared" si="103"/>
        <v>1.0046430139199999E-2</v>
      </c>
      <c r="G67" s="370">
        <f t="shared" ref="G67" si="143">+D66*$B$47</f>
        <v>6.2244186731999999E-3</v>
      </c>
      <c r="H67" s="370">
        <f t="shared" ref="H67" si="144">+D66*$C$47</f>
        <v>3.8220114659999996E-3</v>
      </c>
      <c r="I67" s="525">
        <f>+[2]Transa_Pep_Langamarillo!H24</f>
        <v>0</v>
      </c>
      <c r="J67" s="526">
        <f>+[2]Transa_Pep_Langamarillo!I24</f>
        <v>0</v>
      </c>
      <c r="K67" s="526"/>
      <c r="L67" s="937"/>
    </row>
    <row r="68" spans="1:12" ht="12" customHeight="1" thickBot="1">
      <c r="A68" s="276" t="s">
        <v>74</v>
      </c>
      <c r="B68" s="954" t="s">
        <v>66</v>
      </c>
      <c r="C68" s="955"/>
      <c r="D68" s="938">
        <f>+[2]Transa_Pep_Langamarillo!$C$25</f>
        <v>0.17622903999999998</v>
      </c>
      <c r="E68" s="940">
        <f t="shared" ref="E68" si="145">+D68*$D$48</f>
        <v>333.07388481865684</v>
      </c>
      <c r="F68" s="368">
        <f t="shared" si="103"/>
        <v>300.64764418022673</v>
      </c>
      <c r="G68" s="378">
        <f t="shared" ref="G68" si="146">+D68*$B$46</f>
        <v>180.81153747298512</v>
      </c>
      <c r="H68" s="378">
        <f t="shared" ref="H68" si="147">+D68*$C$46</f>
        <v>119.8361067072416</v>
      </c>
      <c r="I68" s="523">
        <f>+[2]Transa_Pep_Langamarillo!H25</f>
        <v>-196.3354645006217</v>
      </c>
      <c r="J68" s="524">
        <f>+[2]Transa_Pep_Langamarillo!I25</f>
        <v>-129.16803000000002</v>
      </c>
      <c r="K68" s="524">
        <f t="shared" ref="K68" si="148">+E68+I68+J68+I69+J69</f>
        <v>7.5703903180351233</v>
      </c>
      <c r="L68" s="936">
        <f t="shared" ref="L68" si="149">+K68/$D$48</f>
        <v>4.0054855063133867E-3</v>
      </c>
    </row>
    <row r="69" spans="1:12" ht="12" customHeight="1" thickBot="1">
      <c r="A69" s="276"/>
      <c r="B69" s="956"/>
      <c r="C69" s="957"/>
      <c r="D69" s="939"/>
      <c r="E69" s="941"/>
      <c r="F69" s="369">
        <f t="shared" si="103"/>
        <v>32.426240638430073</v>
      </c>
      <c r="G69" s="370">
        <f t="shared" ref="G69" si="150">+D68*$B$47</f>
        <v>20.090170830331679</v>
      </c>
      <c r="H69" s="370">
        <f t="shared" ref="H69" si="151">+D68*$C$47</f>
        <v>12.336069808098397</v>
      </c>
      <c r="I69" s="525">
        <f>+[2]Transa_Pep_Langamarillo!H26</f>
        <v>0</v>
      </c>
      <c r="J69" s="526">
        <f>+[2]Transa_Pep_Langamarillo!I26</f>
        <v>0</v>
      </c>
      <c r="K69" s="526"/>
      <c r="L69" s="937"/>
    </row>
    <row r="70" spans="1:12" ht="12" customHeight="1" thickBot="1">
      <c r="A70" s="276" t="s">
        <v>74</v>
      </c>
      <c r="B70" s="954" t="s">
        <v>65</v>
      </c>
      <c r="C70" s="955"/>
      <c r="D70" s="938">
        <f>+[2]Transa_Pep_Langamarillo!$C$27</f>
        <v>2.0100000000000001E-5</v>
      </c>
      <c r="E70" s="940">
        <f t="shared" ref="E70" si="152">+D70*$D$48</f>
        <v>3.7989113967000013E-2</v>
      </c>
      <c r="F70" s="368">
        <f t="shared" si="103"/>
        <v>3.4290702871800006E-2</v>
      </c>
      <c r="G70" s="378">
        <f t="shared" ref="G70" si="153">+D70*$B$46</f>
        <v>2.0622661867800006E-2</v>
      </c>
      <c r="H70" s="378">
        <f t="shared" ref="H70" si="154">+D70*$C$46</f>
        <v>1.3668041004000002E-2</v>
      </c>
      <c r="I70" s="523">
        <f>+[2]Transa_Pep_Langamarillo!H27</f>
        <v>0</v>
      </c>
      <c r="J70" s="524">
        <f>+[2]Transa_Pep_Langamarillo!I27</f>
        <v>0</v>
      </c>
      <c r="K70" s="524">
        <f t="shared" ref="K70" si="155">+E70+I70+J70+I71+J71</f>
        <v>3.7989113967000013E-2</v>
      </c>
      <c r="L70" s="936">
        <f t="shared" ref="L70" si="156">+K70/$D$48</f>
        <v>2.0100000000000001E-5</v>
      </c>
    </row>
    <row r="71" spans="1:12" ht="12" customHeight="1" thickBot="1">
      <c r="A71" s="276"/>
      <c r="B71" s="956"/>
      <c r="C71" s="957"/>
      <c r="D71" s="939"/>
      <c r="E71" s="941"/>
      <c r="F71" s="369">
        <f t="shared" si="103"/>
        <v>3.6984110952000002E-3</v>
      </c>
      <c r="G71" s="370">
        <f t="shared" ref="G71" si="157">+D70*$B$47</f>
        <v>2.2914068742000003E-3</v>
      </c>
      <c r="H71" s="370">
        <f t="shared" ref="H71" si="158">+D70*$C$47</f>
        <v>1.4070042209999999E-3</v>
      </c>
      <c r="I71" s="525">
        <f>+[2]Transa_Pep_Langamarillo!H28</f>
        <v>0</v>
      </c>
      <c r="J71" s="526">
        <f>+[2]Transa_Pep_Langamarillo!I28</f>
        <v>0</v>
      </c>
      <c r="K71" s="526"/>
      <c r="L71" s="937"/>
    </row>
    <row r="72" spans="1:12" ht="12" customHeight="1" thickBot="1">
      <c r="A72" s="276" t="s">
        <v>74</v>
      </c>
      <c r="B72" s="954" t="s">
        <v>202</v>
      </c>
      <c r="C72" s="955"/>
      <c r="D72" s="938">
        <f>+[2]Transa_Pep_Langamarillo!$C$29</f>
        <v>1E-3</v>
      </c>
      <c r="E72" s="940">
        <f t="shared" ref="E72" si="159">+D72*$D$48</f>
        <v>1.8900056700000005</v>
      </c>
      <c r="F72" s="368">
        <f t="shared" si="103"/>
        <v>1.7060051180000002</v>
      </c>
      <c r="G72" s="378">
        <f t="shared" ref="G72" si="160">+D72*$B$46</f>
        <v>1.0260030780000002</v>
      </c>
      <c r="H72" s="378">
        <f t="shared" ref="H72" si="161">+D72*$C$46</f>
        <v>0.68000204000000009</v>
      </c>
      <c r="I72" s="523">
        <f>+[2]Transa_Pep_Langamarillo!H29</f>
        <v>0</v>
      </c>
      <c r="J72" s="524">
        <f>+[2]Transa_Pep_Langamarillo!I29</f>
        <v>0</v>
      </c>
      <c r="K72" s="524">
        <f t="shared" ref="K72" si="162">+E72+I72+J72+I73+J73</f>
        <v>1.8900056700000005</v>
      </c>
      <c r="L72" s="936">
        <f t="shared" ref="L72" si="163">+K72/$D$48</f>
        <v>1E-3</v>
      </c>
    </row>
    <row r="73" spans="1:12" ht="12" customHeight="1" thickBot="1">
      <c r="A73" s="276"/>
      <c r="B73" s="956"/>
      <c r="C73" s="957"/>
      <c r="D73" s="939"/>
      <c r="E73" s="941"/>
      <c r="F73" s="369">
        <f t="shared" si="103"/>
        <v>0.18400055199999998</v>
      </c>
      <c r="G73" s="370">
        <f t="shared" ref="G73" si="164">+D72*$B$47</f>
        <v>0.114000342</v>
      </c>
      <c r="H73" s="370">
        <f t="shared" ref="H73" si="165">+D72*$C$47</f>
        <v>7.0000209999999993E-2</v>
      </c>
      <c r="I73" s="525">
        <f>+[2]Transa_Pep_Langamarillo!H30</f>
        <v>0</v>
      </c>
      <c r="J73" s="526">
        <f>+[2]Transa_Pep_Langamarillo!I30</f>
        <v>0</v>
      </c>
      <c r="K73" s="526"/>
      <c r="L73" s="937"/>
    </row>
    <row r="74" spans="1:12" ht="12" customHeight="1" thickBot="1">
      <c r="A74" s="276" t="s">
        <v>74</v>
      </c>
      <c r="B74" s="954" t="s">
        <v>118</v>
      </c>
      <c r="C74" s="955"/>
      <c r="D74" s="938">
        <f>+[2]Transa_Pep_Langamarillo!$C$31</f>
        <v>0</v>
      </c>
      <c r="E74" s="940">
        <f t="shared" ref="E74" si="166">+D74*$D$48</f>
        <v>0</v>
      </c>
      <c r="F74" s="368">
        <f t="shared" si="103"/>
        <v>0</v>
      </c>
      <c r="G74" s="378">
        <f t="shared" ref="G74" si="167">+D74*$B$46</f>
        <v>0</v>
      </c>
      <c r="H74" s="378">
        <f t="shared" ref="H74" si="168">+D74*$C$46</f>
        <v>0</v>
      </c>
      <c r="I74" s="523">
        <f>+[2]Transa_Pep_Langamarillo!H31</f>
        <v>77.588423276520004</v>
      </c>
      <c r="J74" s="524">
        <f>+[2]Transa_Pep_Langamarillo!I31</f>
        <v>51.044999999999995</v>
      </c>
      <c r="K74" s="524">
        <f t="shared" ref="K74" si="169">+E74+I74+J74+I75+J75</f>
        <v>128.63342327652001</v>
      </c>
      <c r="L74" s="936">
        <f t="shared" ref="L74" si="170">+K74/$D$48</f>
        <v>6.8059808136194624E-2</v>
      </c>
    </row>
    <row r="75" spans="1:12" ht="12" customHeight="1" thickBot="1">
      <c r="A75" s="276"/>
      <c r="B75" s="956"/>
      <c r="C75" s="957"/>
      <c r="D75" s="939"/>
      <c r="E75" s="941"/>
      <c r="F75" s="369">
        <f t="shared" si="103"/>
        <v>0</v>
      </c>
      <c r="G75" s="370">
        <f t="shared" ref="G75" si="171">+D74*$B$47</f>
        <v>0</v>
      </c>
      <c r="H75" s="370">
        <f t="shared" ref="H75" si="172">+D74*$C$47</f>
        <v>0</v>
      </c>
      <c r="I75" s="525">
        <f>+[2]Transa_Pep_Langamarillo!H32</f>
        <v>0</v>
      </c>
      <c r="J75" s="526">
        <f>+[2]Transa_Pep_Langamarillo!I32</f>
        <v>0</v>
      </c>
      <c r="K75" s="526"/>
      <c r="L75" s="937"/>
    </row>
    <row r="76" spans="1:12" ht="12" customHeight="1" thickBot="1">
      <c r="A76" s="276" t="s">
        <v>74</v>
      </c>
      <c r="B76" s="954" t="s">
        <v>116</v>
      </c>
      <c r="C76" s="955"/>
      <c r="D76" s="938">
        <f>+[2]Transa_Pep_Langamarillo!$C$33</f>
        <v>0</v>
      </c>
      <c r="E76" s="940">
        <f t="shared" ref="E76" si="173">+D76*$D$48</f>
        <v>0</v>
      </c>
      <c r="F76" s="368">
        <f t="shared" si="103"/>
        <v>0</v>
      </c>
      <c r="G76" s="378">
        <f t="shared" ref="G76" si="174">+D76*$B$46</f>
        <v>0</v>
      </c>
      <c r="H76" s="378">
        <f t="shared" ref="H76" si="175">+D76*$C$46</f>
        <v>0</v>
      </c>
      <c r="I76" s="523">
        <f>+[2]Transa_Pep_Langamarillo!H33</f>
        <v>0</v>
      </c>
      <c r="J76" s="524">
        <f>+[2]Transa_Pep_Langamarillo!I33</f>
        <v>0</v>
      </c>
      <c r="K76" s="524">
        <f t="shared" ref="K76" si="176">+E76+I76+J76+I77+J77</f>
        <v>0</v>
      </c>
      <c r="L76" s="936">
        <f t="shared" ref="L76" si="177">+K76/$D$48</f>
        <v>0</v>
      </c>
    </row>
    <row r="77" spans="1:12" ht="12" customHeight="1" thickBot="1">
      <c r="A77" s="276"/>
      <c r="B77" s="956"/>
      <c r="C77" s="957"/>
      <c r="D77" s="939"/>
      <c r="E77" s="941"/>
      <c r="F77" s="369">
        <f t="shared" si="103"/>
        <v>0</v>
      </c>
      <c r="G77" s="370">
        <f t="shared" ref="G77" si="178">+D76*$B$47</f>
        <v>0</v>
      </c>
      <c r="H77" s="370">
        <f t="shared" ref="H77" si="179">+D76*$C$47</f>
        <v>0</v>
      </c>
      <c r="I77" s="525">
        <f>+[2]Transa_Pep_Langamarillo!H34</f>
        <v>0</v>
      </c>
      <c r="J77" s="526">
        <f>+[2]Transa_Pep_Langamarillo!I34</f>
        <v>0</v>
      </c>
      <c r="K77" s="526"/>
      <c r="L77" s="937"/>
    </row>
    <row r="78" spans="1:12" ht="12" customHeight="1" thickBot="1">
      <c r="A78" s="276" t="s">
        <v>74</v>
      </c>
      <c r="B78" s="954" t="s">
        <v>117</v>
      </c>
      <c r="C78" s="955"/>
      <c r="D78" s="938">
        <f>+[2]Transa_Pep_Langamarillo!$C$35</f>
        <v>0</v>
      </c>
      <c r="E78" s="940">
        <f t="shared" ref="E78" si="180">+D78*$D$48</f>
        <v>0</v>
      </c>
      <c r="F78" s="368">
        <f t="shared" si="103"/>
        <v>0</v>
      </c>
      <c r="G78" s="378">
        <f t="shared" ref="G78" si="181">+D78*$B$46</f>
        <v>0</v>
      </c>
      <c r="H78" s="378">
        <f t="shared" ref="H78" si="182">+D78*$C$46</f>
        <v>0</v>
      </c>
      <c r="I78" s="523">
        <f>+[2]Transa_Pep_Langamarillo!H35</f>
        <v>61.788018536400003</v>
      </c>
      <c r="J78" s="524">
        <f>+[2]Transa_Pep_Langamarillo!I35</f>
        <v>40.650000000000006</v>
      </c>
      <c r="K78" s="524">
        <f t="shared" ref="K78" si="183">+E78+I78+J78+I79+J79</f>
        <v>87.438060821987449</v>
      </c>
      <c r="L78" s="936">
        <f t="shared" ref="L78" si="184">+K78/$D$48</f>
        <v>4.6263385454281429E-2</v>
      </c>
    </row>
    <row r="79" spans="1:12" ht="12" customHeight="1" thickBot="1">
      <c r="A79" s="276"/>
      <c r="B79" s="956"/>
      <c r="C79" s="957"/>
      <c r="D79" s="939"/>
      <c r="E79" s="941"/>
      <c r="F79" s="369">
        <f t="shared" si="103"/>
        <v>0</v>
      </c>
      <c r="G79" s="370">
        <f t="shared" ref="G79" si="185">+D78*$B$47</f>
        <v>0</v>
      </c>
      <c r="H79" s="370">
        <f t="shared" ref="H79" si="186">+D78*$C$47</f>
        <v>0</v>
      </c>
      <c r="I79" s="527">
        <f>+[2]Transa_Pep_Langamarillo!H36</f>
        <v>-9.0475946191209005</v>
      </c>
      <c r="J79" s="453">
        <f>+[2]Transa_Pep_Langamarillo!I36</f>
        <v>-5.9523630952916626</v>
      </c>
      <c r="K79" s="526"/>
      <c r="L79" s="937"/>
    </row>
    <row r="80" spans="1:12" ht="12" customHeight="1" thickBot="1">
      <c r="A80" s="276" t="s">
        <v>74</v>
      </c>
      <c r="B80" s="954" t="s">
        <v>207</v>
      </c>
      <c r="C80" s="955"/>
      <c r="D80" s="938">
        <f>+[2]Transa_Pep_Langamarillo!$C$37</f>
        <v>0</v>
      </c>
      <c r="E80" s="940">
        <f t="shared" ref="E80" si="187">+D80*$D$48</f>
        <v>0</v>
      </c>
      <c r="F80" s="368">
        <f t="shared" si="103"/>
        <v>0</v>
      </c>
      <c r="G80" s="378">
        <f t="shared" ref="G80" si="188">+D80*$B$46</f>
        <v>0</v>
      </c>
      <c r="H80" s="378">
        <f t="shared" ref="H80" si="189">+D80*$C$46</f>
        <v>0</v>
      </c>
      <c r="I80" s="523">
        <f>+[2]Transa_Pep_Langamarillo!H37</f>
        <v>0</v>
      </c>
      <c r="J80" s="524">
        <f>+[2]Transa_Pep_Langamarillo!I37</f>
        <v>0</v>
      </c>
      <c r="K80" s="524">
        <f t="shared" ref="K80" si="190">+E80+I80+J80+I81+J81</f>
        <v>0</v>
      </c>
      <c r="L80" s="936">
        <f t="shared" ref="L80" si="191">+K80/$D$48</f>
        <v>0</v>
      </c>
    </row>
    <row r="81" spans="1:12" ht="12" customHeight="1" thickBot="1">
      <c r="A81" s="276"/>
      <c r="B81" s="956"/>
      <c r="C81" s="957"/>
      <c r="D81" s="938"/>
      <c r="E81" s="967"/>
      <c r="F81" s="368">
        <f t="shared" si="103"/>
        <v>0</v>
      </c>
      <c r="G81" s="378">
        <f t="shared" ref="G81" si="192">+D80*$B$47</f>
        <v>0</v>
      </c>
      <c r="H81" s="378">
        <f t="shared" ref="H81" si="193">+D80*$C$47</f>
        <v>0</v>
      </c>
      <c r="I81" s="527">
        <f>+[2]Transa_Pep_Langamarillo!H38</f>
        <v>0</v>
      </c>
      <c r="J81" s="453">
        <f>+[2]Transa_Pep_Langamarillo!I38</f>
        <v>0</v>
      </c>
      <c r="K81" s="526"/>
      <c r="L81" s="937"/>
    </row>
    <row r="82" spans="1:12" ht="12" customHeight="1" thickBot="1">
      <c r="D82" s="963">
        <f>SUM(D52:D81)</f>
        <v>1.0000029989999999</v>
      </c>
      <c r="E82" s="965">
        <f>SUM(E52:E81)</f>
        <v>1890.0113381270046</v>
      </c>
      <c r="F82" s="371">
        <f>+F52+F54+F56+F58+F60+F62+F64+F66+F68+F70+F72+F74+F76+F786+F78+F80</f>
        <v>1706.0102343093492</v>
      </c>
      <c r="G82" s="371">
        <f t="shared" ref="G82:H82" si="194">+G52+G54+G56+G58+G60+G62+G64+G66+G68+G70+G72+G74+G76+G786+G78+G80</f>
        <v>1026.006154983231</v>
      </c>
      <c r="H82" s="371">
        <f t="shared" si="194"/>
        <v>680.00407932611802</v>
      </c>
      <c r="I82" s="528">
        <f>+I52+I54+I56+I58+I60+I62+I64+I66+I68+I70+I72+I74+I76+I78+I80</f>
        <v>5.7000017099539946E-3</v>
      </c>
      <c r="J82" s="371">
        <f t="shared" ref="I82:K83" si="195">+J52+J54+J56+J58+J60+J62+J64+J66+J68+J70+J72+J74+J76+J78+J80</f>
        <v>3.7499999999752731E-3</v>
      </c>
      <c r="K82" s="529">
        <f t="shared" si="195"/>
        <v>1890.0207881287145</v>
      </c>
      <c r="L82" s="936">
        <f>+K82/$D$48</f>
        <v>1.0000079989859045</v>
      </c>
    </row>
    <row r="83" spans="1:12" ht="12" customHeight="1" thickBot="1">
      <c r="D83" s="964"/>
      <c r="E83" s="966"/>
      <c r="F83" s="417">
        <f>+F53+F55+F57+F59+F61+F63+F65+F67+F69+F71+F73+F75+F77+F787+F79+F81</f>
        <v>184.00110381765543</v>
      </c>
      <c r="G83" s="417">
        <f t="shared" ref="G83:H83" si="196">+G53+G55+G57+G59+G61+G63+G65+G67+G69+G71+G73+G75+G77+G787+G79+G81</f>
        <v>114.00068388702564</v>
      </c>
      <c r="H83" s="417">
        <f t="shared" si="196"/>
        <v>70.000419930629775</v>
      </c>
      <c r="I83" s="530">
        <f t="shared" si="195"/>
        <v>1.7763568394002505E-15</v>
      </c>
      <c r="J83" s="531">
        <f t="shared" si="195"/>
        <v>0</v>
      </c>
      <c r="K83" s="532">
        <f t="shared" si="195"/>
        <v>0</v>
      </c>
      <c r="L83" s="937"/>
    </row>
  </sheetData>
  <mergeCells count="151">
    <mergeCell ref="B76:C77"/>
    <mergeCell ref="B78:C79"/>
    <mergeCell ref="B80:C81"/>
    <mergeCell ref="A1:D1"/>
    <mergeCell ref="L80:L81"/>
    <mergeCell ref="D82:D83"/>
    <mergeCell ref="E82:E83"/>
    <mergeCell ref="L82:L83"/>
    <mergeCell ref="D80:D81"/>
    <mergeCell ref="E80:E81"/>
    <mergeCell ref="L76:L77"/>
    <mergeCell ref="D78:D79"/>
    <mergeCell ref="E78:E79"/>
    <mergeCell ref="L78:L79"/>
    <mergeCell ref="D76:D77"/>
    <mergeCell ref="E76:E77"/>
    <mergeCell ref="L72:L73"/>
    <mergeCell ref="B72:C73"/>
    <mergeCell ref="B74:C75"/>
    <mergeCell ref="L64:L65"/>
    <mergeCell ref="D66:D67"/>
    <mergeCell ref="E66:E67"/>
    <mergeCell ref="L66:L67"/>
    <mergeCell ref="D64:D65"/>
    <mergeCell ref="D74:D75"/>
    <mergeCell ref="E74:E75"/>
    <mergeCell ref="L74:L75"/>
    <mergeCell ref="D72:D73"/>
    <mergeCell ref="E72:E73"/>
    <mergeCell ref="L68:L69"/>
    <mergeCell ref="D70:D71"/>
    <mergeCell ref="E70:E71"/>
    <mergeCell ref="L70:L71"/>
    <mergeCell ref="D68:D69"/>
    <mergeCell ref="E68:E69"/>
    <mergeCell ref="D62:D63"/>
    <mergeCell ref="E62:E63"/>
    <mergeCell ref="L62:L63"/>
    <mergeCell ref="D60:D61"/>
    <mergeCell ref="E60:E61"/>
    <mergeCell ref="B60:C61"/>
    <mergeCell ref="B62:C63"/>
    <mergeCell ref="B68:C69"/>
    <mergeCell ref="B70:C71"/>
    <mergeCell ref="E64:E65"/>
    <mergeCell ref="B64:C65"/>
    <mergeCell ref="B66:C67"/>
    <mergeCell ref="L56:L57"/>
    <mergeCell ref="D58:D59"/>
    <mergeCell ref="E58:E59"/>
    <mergeCell ref="L58:L59"/>
    <mergeCell ref="D56:D57"/>
    <mergeCell ref="E56:E57"/>
    <mergeCell ref="B56:C57"/>
    <mergeCell ref="B58:C59"/>
    <mergeCell ref="L60:L61"/>
    <mergeCell ref="L52:L53"/>
    <mergeCell ref="D54:D55"/>
    <mergeCell ref="E54:E55"/>
    <mergeCell ref="L54:L55"/>
    <mergeCell ref="A44:D44"/>
    <mergeCell ref="F50:H50"/>
    <mergeCell ref="I50:J50"/>
    <mergeCell ref="D52:D53"/>
    <mergeCell ref="E52:E53"/>
    <mergeCell ref="B51:C51"/>
    <mergeCell ref="B52:C53"/>
    <mergeCell ref="B54:C55"/>
    <mergeCell ref="G7:H7"/>
    <mergeCell ref="I7:J7"/>
    <mergeCell ref="E9:E10"/>
    <mergeCell ref="I9:I10"/>
    <mergeCell ref="J9:J10"/>
    <mergeCell ref="E19:E20"/>
    <mergeCell ref="I19:I20"/>
    <mergeCell ref="J19:J20"/>
    <mergeCell ref="E27:E28"/>
    <mergeCell ref="I27:I28"/>
    <mergeCell ref="J27:J28"/>
    <mergeCell ref="I23:I24"/>
    <mergeCell ref="J23:J24"/>
    <mergeCell ref="D39:D40"/>
    <mergeCell ref="K9:K10"/>
    <mergeCell ref="E11:E12"/>
    <mergeCell ref="I11:I12"/>
    <mergeCell ref="J11:J12"/>
    <mergeCell ref="K11:K12"/>
    <mergeCell ref="E15:E16"/>
    <mergeCell ref="I15:I16"/>
    <mergeCell ref="J15:J16"/>
    <mergeCell ref="K15:K16"/>
    <mergeCell ref="E13:E14"/>
    <mergeCell ref="I13:I14"/>
    <mergeCell ref="J13:J14"/>
    <mergeCell ref="K13:K14"/>
    <mergeCell ref="K19:K20"/>
    <mergeCell ref="E17:E18"/>
    <mergeCell ref="I17:I18"/>
    <mergeCell ref="J17:J18"/>
    <mergeCell ref="K17:K18"/>
    <mergeCell ref="E23:E24"/>
    <mergeCell ref="K23:K24"/>
    <mergeCell ref="E21:E22"/>
    <mergeCell ref="I21:I22"/>
    <mergeCell ref="J21:J22"/>
    <mergeCell ref="K21:K22"/>
    <mergeCell ref="K25:K26"/>
    <mergeCell ref="E31:E32"/>
    <mergeCell ref="I31:I32"/>
    <mergeCell ref="J31:J32"/>
    <mergeCell ref="K31:K32"/>
    <mergeCell ref="E29:E30"/>
    <mergeCell ref="I29:I30"/>
    <mergeCell ref="J29:J30"/>
    <mergeCell ref="K29:K30"/>
    <mergeCell ref="E25:E26"/>
    <mergeCell ref="I25:I26"/>
    <mergeCell ref="J25:J26"/>
    <mergeCell ref="L9:L10"/>
    <mergeCell ref="L11:L12"/>
    <mergeCell ref="L13:L14"/>
    <mergeCell ref="L15:L16"/>
    <mergeCell ref="L17:L18"/>
    <mergeCell ref="L19:L20"/>
    <mergeCell ref="L21:L22"/>
    <mergeCell ref="L23:L24"/>
    <mergeCell ref="L25:L26"/>
    <mergeCell ref="L35:L36"/>
    <mergeCell ref="L37:L38"/>
    <mergeCell ref="K35:K36"/>
    <mergeCell ref="E33:E34"/>
    <mergeCell ref="I33:I34"/>
    <mergeCell ref="J33:J34"/>
    <mergeCell ref="K33:K34"/>
    <mergeCell ref="K27:K28"/>
    <mergeCell ref="E39:E40"/>
    <mergeCell ref="I39:I40"/>
    <mergeCell ref="J39:J40"/>
    <mergeCell ref="K39:K40"/>
    <mergeCell ref="E37:E38"/>
    <mergeCell ref="I37:I38"/>
    <mergeCell ref="J37:J38"/>
    <mergeCell ref="K37:K38"/>
    <mergeCell ref="L27:L28"/>
    <mergeCell ref="E35:E36"/>
    <mergeCell ref="I35:I36"/>
    <mergeCell ref="L39:L40"/>
    <mergeCell ref="L29:L30"/>
    <mergeCell ref="L31:L32"/>
    <mergeCell ref="L33:L34"/>
    <mergeCell ref="J35:J36"/>
  </mergeCells>
  <conditionalFormatting sqref="L52 L54 L56 L58 L60 L62 L64 L66 L68 L70 L72 L74 L76 L78 L80 L82 K52:K81">
    <cfRule type="cellIs" dxfId="8" priority="6" operator="lessThan">
      <formula>0</formula>
    </cfRule>
  </conditionalFormatting>
  <conditionalFormatting sqref="I52:J81">
    <cfRule type="cellIs" dxfId="7" priority="3" operator="greaterThan">
      <formula>0</formula>
    </cfRule>
    <cfRule type="cellIs" dxfId="6" priority="4" operator="lessThan">
      <formula>0</formula>
    </cfRule>
  </conditionalFormatting>
  <conditionalFormatting sqref="K52:K81">
    <cfRule type="cellIs" dxfId="5" priority="1" operator="greaterThan">
      <formula>0</formula>
    </cfRule>
    <cfRule type="cellIs" dxfId="4" priority="2" operator="lessThan">
      <formula>0</formula>
    </cfRule>
  </conditionalFormatting>
  <hyperlinks>
    <hyperlink ref="C9" location="'ANTARTIC SEAFOOD S.A.'!A1" display="ANTARTIC SEAFOOD S.A."/>
    <hyperlink ref="C25" location="'RUBIO Y MAUAD LTDA.'!A1" display="RUBIO Y MAUAD LTDA."/>
    <hyperlink ref="C13" location="'BRACPESCA S.A.'!A1" display="BRACPESCA S.A."/>
    <hyperlink ref="C11" location="'BAYCIC BAYCIC MARIA'!A1" display="BAYCIC BAYCIC MARIA"/>
    <hyperlink ref="C15" location="'GRIMAR S.A. PESQ.'!A1" display="GRIMAR S.A. PESQ."/>
    <hyperlink ref="C19" location="'MOROZIN BAYCIC MARIA ANA'!A1" display="MOROZIN BAYCIC MARIA ANA"/>
    <hyperlink ref="C21" location="'MOROZIN YURECIC MARIO'!A1" display="MOROZIN YURECIC MARIO"/>
    <hyperlink ref="C23" location="'QUINTERO S.A. PESQ.'!A1" display="QUINTERO S.A. PESQ."/>
    <hyperlink ref="C29" location="'ENFEMAR LTDA. SOC. PESQ.'!A1" display="ENFEMAR LTDA. SOC. PESQ."/>
    <hyperlink ref="C31" location="'ALIMENTOS ALSAN LTDA'!A1" display="ALIMENTOS ALSAN LTDA"/>
    <hyperlink ref="C33" location="'SOC. DISTRIMAR LTDA'!A1" display="SOC. DISTRIBUIDORA DE PRODUCTOS DEL MAR LTDA."/>
    <hyperlink ref="C35" location="'DA VENEZIA'!A1" display="DA VENEZIA RETAMALES ANTONIO"/>
    <hyperlink ref="C37" location="'NICANOR GONZALEZ VEGA'!A1" display="NICANOR GONZALEZ VEGA"/>
    <hyperlink ref="C17" location="'ISLADAMAS S.A. PESQ.'!A1" display="ISLADAMAS S.A. PESQ."/>
  </hyperlinks>
  <pageMargins left="0.7" right="0.7" top="0.75" bottom="0.75" header="0.3" footer="0.3"/>
  <pageSetup paperSize="162" orientation="portrait" r:id="rId1"/>
  <ignoredErrors>
    <ignoredError sqref="G54:H81" formula="1"/>
  </ignoredError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A1:P384"/>
  <sheetViews>
    <sheetView showGridLines="0" topLeftCell="B1" zoomScale="57" zoomScaleNormal="57" workbookViewId="0">
      <selection activeCell="K51" sqref="K51"/>
    </sheetView>
  </sheetViews>
  <sheetFormatPr baseColWidth="10" defaultColWidth="24.109375" defaultRowHeight="14.4"/>
  <cols>
    <col min="1" max="1" width="35" style="322" customWidth="1"/>
    <col min="2" max="2" width="29.5546875" style="322" customWidth="1"/>
    <col min="3" max="3" width="6.5546875" style="322" customWidth="1"/>
    <col min="4" max="4" width="18.21875" style="322" customWidth="1"/>
    <col min="5" max="5" width="32.44140625" style="322" customWidth="1"/>
    <col min="6" max="6" width="15.6640625" style="322" customWidth="1"/>
    <col min="7" max="7" width="16.109375" style="322" customWidth="1"/>
    <col min="8" max="8" width="16.88671875" style="322" customWidth="1"/>
    <col min="9" max="9" width="14.5546875" style="322" customWidth="1"/>
    <col min="10" max="10" width="16.5546875" style="322" customWidth="1"/>
    <col min="11" max="11" width="14.109375" style="322" customWidth="1"/>
    <col min="12" max="12" width="10.88671875" style="322" customWidth="1"/>
    <col min="13" max="13" width="12.109375" style="420" customWidth="1"/>
    <col min="14" max="14" width="9.5546875" style="322" customWidth="1"/>
    <col min="15" max="15" width="15" style="322" customWidth="1"/>
    <col min="16" max="16384" width="24.109375" style="322"/>
  </cols>
  <sheetData>
    <row r="1" spans="1:15" ht="26.1" customHeight="1">
      <c r="A1" s="425" t="s">
        <v>209</v>
      </c>
      <c r="B1" s="604" t="s">
        <v>210</v>
      </c>
      <c r="C1" s="604" t="s">
        <v>211</v>
      </c>
      <c r="D1" s="605" t="s">
        <v>212</v>
      </c>
      <c r="E1" s="604" t="s">
        <v>213</v>
      </c>
      <c r="F1" s="604" t="s">
        <v>214</v>
      </c>
      <c r="G1" s="604" t="s">
        <v>215</v>
      </c>
      <c r="H1" s="604" t="s">
        <v>216</v>
      </c>
      <c r="I1" s="604" t="s">
        <v>217</v>
      </c>
      <c r="J1" s="604" t="s">
        <v>218</v>
      </c>
      <c r="K1" s="604" t="s">
        <v>219</v>
      </c>
      <c r="L1" s="604" t="s">
        <v>220</v>
      </c>
      <c r="M1" s="606" t="s">
        <v>221</v>
      </c>
      <c r="N1" s="607" t="s">
        <v>222</v>
      </c>
      <c r="O1" s="608" t="s">
        <v>223</v>
      </c>
    </row>
    <row r="2" spans="1:15">
      <c r="A2" s="305" t="s">
        <v>194</v>
      </c>
      <c r="B2" s="322" t="s">
        <v>192</v>
      </c>
      <c r="C2" s="322" t="s">
        <v>193</v>
      </c>
      <c r="D2" s="322" t="s">
        <v>175</v>
      </c>
      <c r="E2" s="322" t="str">
        <f>+'Control Cuota LTP III-IV'!$C$7</f>
        <v>ANTARTIC SEAFOOD S.A.</v>
      </c>
      <c r="F2" s="322" t="s">
        <v>176</v>
      </c>
      <c r="G2" s="322" t="s">
        <v>177</v>
      </c>
      <c r="H2" s="315">
        <f>+'Control Cuota LTP III-IV'!E7</f>
        <v>9.48888</v>
      </c>
      <c r="I2" s="315">
        <f>+'Control Cuota LTP III-IV'!F7</f>
        <v>0</v>
      </c>
      <c r="J2" s="315">
        <f>+'Control Cuota LTP III-IV'!G7</f>
        <v>9.48888</v>
      </c>
      <c r="K2" s="315">
        <f>+'Control Cuota LTP III-IV'!H7</f>
        <v>7.9050000000000002</v>
      </c>
      <c r="L2" s="315">
        <f>+'Control Cuota LTP III-IV'!I7</f>
        <v>1.5838799999999997</v>
      </c>
      <c r="M2" s="420">
        <f>+'Control Cuota LTP III-IV'!J7</f>
        <v>0.83308040569593045</v>
      </c>
      <c r="N2" s="426" t="s">
        <v>203</v>
      </c>
      <c r="O2" s="421">
        <f>+'Resumen anual'!$B$4</f>
        <v>43440</v>
      </c>
    </row>
    <row r="3" spans="1:15">
      <c r="A3" s="305" t="s">
        <v>194</v>
      </c>
      <c r="B3" s="322" t="s">
        <v>192</v>
      </c>
      <c r="C3" s="322" t="s">
        <v>193</v>
      </c>
      <c r="D3" s="322" t="s">
        <v>175</v>
      </c>
      <c r="E3" s="322" t="str">
        <f>+'Control Cuota LTP III-IV'!$C$7</f>
        <v>ANTARTIC SEAFOOD S.A.</v>
      </c>
      <c r="F3" s="322" t="s">
        <v>178</v>
      </c>
      <c r="G3" s="322" t="s">
        <v>179</v>
      </c>
      <c r="H3" s="315">
        <f>+'Control Cuota LTP III-IV'!E8</f>
        <v>1.0543199999999999</v>
      </c>
      <c r="I3" s="315">
        <f>+'Control Cuota LTP III-IV'!F8</f>
        <v>0</v>
      </c>
      <c r="J3" s="315">
        <f>+'Control Cuota LTP III-IV'!G8</f>
        <v>2.6381999999999994</v>
      </c>
      <c r="K3" s="315">
        <f>+'Control Cuota LTP III-IV'!H8</f>
        <v>0</v>
      </c>
      <c r="L3" s="315">
        <f>+'Control Cuota LTP III-IV'!I8</f>
        <v>2.6381999999999994</v>
      </c>
      <c r="M3" s="420">
        <f>+'Control Cuota LTP III-IV'!J8</f>
        <v>0</v>
      </c>
      <c r="N3" s="421" t="s">
        <v>203</v>
      </c>
      <c r="O3" s="421">
        <f>+'Resumen anual'!$B$4</f>
        <v>43440</v>
      </c>
    </row>
    <row r="4" spans="1:15">
      <c r="A4" s="305" t="s">
        <v>194</v>
      </c>
      <c r="B4" s="322" t="s">
        <v>192</v>
      </c>
      <c r="C4" s="322" t="s">
        <v>193</v>
      </c>
      <c r="D4" s="322" t="s">
        <v>175</v>
      </c>
      <c r="E4" s="322" t="str">
        <f>+'Control Cuota LTP III-IV'!$C$7</f>
        <v>ANTARTIC SEAFOOD S.A.</v>
      </c>
      <c r="F4" s="322" t="s">
        <v>176</v>
      </c>
      <c r="G4" s="322" t="s">
        <v>179</v>
      </c>
      <c r="H4" s="315">
        <f>+H2+H3</f>
        <v>10.543200000000001</v>
      </c>
      <c r="I4" s="315">
        <f>+I2+I3</f>
        <v>0</v>
      </c>
      <c r="J4" s="315">
        <f>+H4+I4</f>
        <v>10.543200000000001</v>
      </c>
      <c r="K4" s="315">
        <f>SUM(K2:K3)</f>
        <v>7.9050000000000002</v>
      </c>
      <c r="L4" s="315">
        <f>+J4-K4</f>
        <v>2.6382000000000003</v>
      </c>
      <c r="M4" s="420">
        <f>+K4/J4</f>
        <v>0.74977236512633738</v>
      </c>
      <c r="N4" s="421" t="s">
        <v>203</v>
      </c>
      <c r="O4" s="421">
        <f>+'Resumen anual'!$B$4</f>
        <v>43440</v>
      </c>
    </row>
    <row r="5" spans="1:15">
      <c r="A5" s="305" t="s">
        <v>194</v>
      </c>
      <c r="B5" s="322" t="s">
        <v>192</v>
      </c>
      <c r="C5" s="322" t="s">
        <v>121</v>
      </c>
      <c r="D5" s="322" t="s">
        <v>175</v>
      </c>
      <c r="E5" s="322" t="str">
        <f>+'Control Cuota LTP III-IV'!$C$7</f>
        <v>ANTARTIC SEAFOOD S.A.</v>
      </c>
      <c r="F5" s="322" t="s">
        <v>176</v>
      </c>
      <c r="G5" s="322" t="s">
        <v>177</v>
      </c>
      <c r="H5" s="315">
        <f>+'Control Cuota LTP III-IV'!K7</f>
        <v>322.62191999999999</v>
      </c>
      <c r="I5" s="315">
        <f>+'Control Cuota LTP III-IV'!L7</f>
        <v>0</v>
      </c>
      <c r="J5" s="315">
        <f>+'Control Cuota LTP III-IV'!M7</f>
        <v>322.62191999999999</v>
      </c>
      <c r="K5" s="315">
        <f>+'Control Cuota LTP III-IV'!N7</f>
        <v>323.36399999999998</v>
      </c>
      <c r="L5" s="315">
        <f>+'Control Cuota LTP III-IV'!O7</f>
        <v>-0.74207999999998719</v>
      </c>
      <c r="M5" s="420">
        <f>+'Control Cuota LTP III-IV'!P7</f>
        <v>1.002300153690735</v>
      </c>
      <c r="N5" s="426" t="s">
        <v>203</v>
      </c>
      <c r="O5" s="421">
        <f>+'Resumen anual'!$B$4</f>
        <v>43440</v>
      </c>
    </row>
    <row r="6" spans="1:15">
      <c r="A6" s="305" t="s">
        <v>194</v>
      </c>
      <c r="B6" s="322" t="s">
        <v>192</v>
      </c>
      <c r="C6" s="322" t="s">
        <v>121</v>
      </c>
      <c r="D6" s="322" t="s">
        <v>175</v>
      </c>
      <c r="E6" s="322" t="str">
        <f>+'Control Cuota LTP III-IV'!$C$7</f>
        <v>ANTARTIC SEAFOOD S.A.</v>
      </c>
      <c r="F6" s="322" t="s">
        <v>178</v>
      </c>
      <c r="G6" s="322" t="s">
        <v>179</v>
      </c>
      <c r="H6" s="315">
        <f>+'Control Cuota LTP III-IV'!K8</f>
        <v>35.846879999999999</v>
      </c>
      <c r="I6" s="315">
        <f>+'Control Cuota LTP III-IV'!L8</f>
        <v>0</v>
      </c>
      <c r="J6" s="315">
        <f>+'Control Cuota LTP III-IV'!M8</f>
        <v>35.104800000000012</v>
      </c>
      <c r="K6" s="315">
        <f>+'Control Cuota LTP III-IV'!N8</f>
        <v>29.491999999999997</v>
      </c>
      <c r="L6" s="315">
        <f>+'Control Cuota LTP III-IV'!O8</f>
        <v>5.6128000000000142</v>
      </c>
      <c r="M6" s="420">
        <f>+'Control Cuota LTP III-IV'!P8</f>
        <v>0.84011303297554718</v>
      </c>
      <c r="N6" s="421" t="s">
        <v>203</v>
      </c>
      <c r="O6" s="421">
        <f>+'Resumen anual'!$B$4</f>
        <v>43440</v>
      </c>
    </row>
    <row r="7" spans="1:15">
      <c r="A7" s="305" t="s">
        <v>194</v>
      </c>
      <c r="B7" s="322" t="s">
        <v>192</v>
      </c>
      <c r="C7" s="322" t="s">
        <v>121</v>
      </c>
      <c r="D7" s="322" t="s">
        <v>175</v>
      </c>
      <c r="E7" s="322" t="str">
        <f>+'Control Cuota LTP III-IV'!$C$7</f>
        <v>ANTARTIC SEAFOOD S.A.</v>
      </c>
      <c r="F7" s="322" t="s">
        <v>176</v>
      </c>
      <c r="G7" s="322" t="s">
        <v>179</v>
      </c>
      <c r="H7" s="315">
        <f>+H5+H6</f>
        <v>358.46879999999999</v>
      </c>
      <c r="I7" s="315">
        <f>+I5+I6</f>
        <v>0</v>
      </c>
      <c r="J7" s="315">
        <f>+H7+I7</f>
        <v>358.46879999999999</v>
      </c>
      <c r="K7" s="315">
        <f>SUM(K5:K6)</f>
        <v>352.85599999999999</v>
      </c>
      <c r="L7" s="315">
        <f>+J7-K7</f>
        <v>5.6127999999999929</v>
      </c>
      <c r="M7" s="420">
        <f>+K7/J7</f>
        <v>0.9843422914351263</v>
      </c>
      <c r="N7" s="421" t="s">
        <v>203</v>
      </c>
      <c r="O7" s="421">
        <f>+'Resumen anual'!$B$4</f>
        <v>43440</v>
      </c>
    </row>
    <row r="8" spans="1:15">
      <c r="A8" s="305" t="s">
        <v>194</v>
      </c>
      <c r="B8" s="322" t="s">
        <v>192</v>
      </c>
      <c r="C8" s="322" t="s">
        <v>195</v>
      </c>
      <c r="D8" s="322" t="s">
        <v>175</v>
      </c>
      <c r="E8" s="322" t="str">
        <f>+'Control Cuota LTP III-IV'!$C$7</f>
        <v>ANTARTIC SEAFOOD S.A.</v>
      </c>
      <c r="F8" s="322" t="s">
        <v>176</v>
      </c>
      <c r="G8" s="322" t="s">
        <v>179</v>
      </c>
      <c r="H8" s="315">
        <f>+'Control Cuota LTP III-IV'!W7</f>
        <v>369.012</v>
      </c>
      <c r="I8" s="315">
        <f>+'Control Cuota LTP III-IV'!X7</f>
        <v>0</v>
      </c>
      <c r="J8" s="315">
        <f>+'Control Cuota LTP III-IV'!Y7</f>
        <v>369.012</v>
      </c>
      <c r="K8" s="315">
        <f>+'Control Cuota LTP III-IV'!Z7</f>
        <v>360.76099999999997</v>
      </c>
      <c r="L8" s="315">
        <f>+'Control Cuota LTP III-IV'!AA7</f>
        <v>8.2510000000000332</v>
      </c>
      <c r="M8" s="420">
        <f>+'Control Cuota LTP III-IV'!AB7</f>
        <v>0.97764029354058934</v>
      </c>
      <c r="N8" s="421"/>
      <c r="O8" s="421">
        <f>+'Resumen anual'!$B$4</f>
        <v>43440</v>
      </c>
    </row>
    <row r="9" spans="1:15">
      <c r="A9" s="305" t="s">
        <v>194</v>
      </c>
      <c r="B9" s="322" t="s">
        <v>192</v>
      </c>
      <c r="C9" s="322" t="s">
        <v>193</v>
      </c>
      <c r="D9" s="322" t="s">
        <v>175</v>
      </c>
      <c r="E9" s="322" t="str">
        <f>+'Control Cuota LTP III-IV'!$C$9</f>
        <v xml:space="preserve">BAYCIC BAYCIC MARIA </v>
      </c>
      <c r="F9" s="322" t="s">
        <v>176</v>
      </c>
      <c r="G9" s="322" t="s">
        <v>177</v>
      </c>
      <c r="H9" s="315">
        <f>+'Control Cuota LTP III-IV'!E9</f>
        <v>8.1000000000000006E-4</v>
      </c>
      <c r="I9" s="315">
        <f>+'Control Cuota LTP III-IV'!F9</f>
        <v>0</v>
      </c>
      <c r="J9" s="315">
        <f>+'Control Cuota LTP III-IV'!G9</f>
        <v>8.1000000000000006E-4</v>
      </c>
      <c r="K9" s="315">
        <f>+'Control Cuota LTP III-IV'!H9</f>
        <v>0</v>
      </c>
      <c r="L9" s="315">
        <f>+'Control Cuota LTP III-IV'!I9</f>
        <v>8.1000000000000006E-4</v>
      </c>
      <c r="M9" s="420">
        <f>+'Control Cuota LTP III-IV'!J9</f>
        <v>0</v>
      </c>
      <c r="N9" s="426" t="s">
        <v>203</v>
      </c>
      <c r="O9" s="421">
        <f>+'Resumen anual'!$B$4</f>
        <v>43440</v>
      </c>
    </row>
    <row r="10" spans="1:15">
      <c r="A10" s="305" t="s">
        <v>194</v>
      </c>
      <c r="B10" s="322" t="s">
        <v>192</v>
      </c>
      <c r="C10" s="322" t="s">
        <v>193</v>
      </c>
      <c r="D10" s="322" t="s">
        <v>175</v>
      </c>
      <c r="E10" s="322" t="str">
        <f>+'Control Cuota LTP III-IV'!$C$9</f>
        <v xml:space="preserve">BAYCIC BAYCIC MARIA </v>
      </c>
      <c r="F10" s="322" t="s">
        <v>178</v>
      </c>
      <c r="G10" s="322" t="s">
        <v>179</v>
      </c>
      <c r="H10" s="315">
        <f>+'Control Cuota LTP III-IV'!E10</f>
        <v>9.0000000000000006E-5</v>
      </c>
      <c r="I10" s="315">
        <f>+'Control Cuota LTP III-IV'!F10</f>
        <v>0</v>
      </c>
      <c r="J10" s="315">
        <f>+'Control Cuota LTP III-IV'!G10</f>
        <v>9.0000000000000008E-4</v>
      </c>
      <c r="K10" s="315">
        <f>+'Control Cuota LTP III-IV'!H10</f>
        <v>0</v>
      </c>
      <c r="L10" s="315">
        <f>+'Control Cuota LTP III-IV'!I10</f>
        <v>9.0000000000000008E-4</v>
      </c>
      <c r="M10" s="420">
        <f>+'Control Cuota LTP III-IV'!J10</f>
        <v>0</v>
      </c>
      <c r="N10" s="421" t="s">
        <v>203</v>
      </c>
      <c r="O10" s="421">
        <f>+'Resumen anual'!$B$4</f>
        <v>43440</v>
      </c>
    </row>
    <row r="11" spans="1:15">
      <c r="A11" s="305" t="s">
        <v>194</v>
      </c>
      <c r="B11" s="322" t="s">
        <v>192</v>
      </c>
      <c r="C11" s="322" t="s">
        <v>193</v>
      </c>
      <c r="D11" s="322" t="s">
        <v>175</v>
      </c>
      <c r="E11" s="322" t="str">
        <f>+'Control Cuota LTP III-IV'!$C$9</f>
        <v xml:space="preserve">BAYCIC BAYCIC MARIA </v>
      </c>
      <c r="F11" s="322" t="s">
        <v>176</v>
      </c>
      <c r="G11" s="322" t="s">
        <v>179</v>
      </c>
      <c r="H11" s="315">
        <f>+H9+H10</f>
        <v>9.0000000000000008E-4</v>
      </c>
      <c r="I11" s="315">
        <f>+I9+I10</f>
        <v>0</v>
      </c>
      <c r="J11" s="315">
        <f>+H11+I11</f>
        <v>9.0000000000000008E-4</v>
      </c>
      <c r="K11" s="315">
        <f>SUM(K9:K10)</f>
        <v>0</v>
      </c>
      <c r="L11" s="315">
        <f>+J11-K11</f>
        <v>9.0000000000000008E-4</v>
      </c>
      <c r="M11" s="420">
        <f>+K11/J11</f>
        <v>0</v>
      </c>
      <c r="N11" s="426" t="s">
        <v>203</v>
      </c>
      <c r="O11" s="421">
        <f>+'Resumen anual'!$B$4</f>
        <v>43440</v>
      </c>
    </row>
    <row r="12" spans="1:15">
      <c r="A12" s="305" t="s">
        <v>194</v>
      </c>
      <c r="B12" s="322" t="s">
        <v>192</v>
      </c>
      <c r="C12" s="322" t="s">
        <v>121</v>
      </c>
      <c r="D12" s="322" t="s">
        <v>175</v>
      </c>
      <c r="E12" s="322" t="str">
        <f>+'Control Cuota LTP III-IV'!$C$9</f>
        <v xml:space="preserve">BAYCIC BAYCIC MARIA </v>
      </c>
      <c r="F12" s="322" t="s">
        <v>176</v>
      </c>
      <c r="G12" s="322" t="s">
        <v>177</v>
      </c>
      <c r="H12" s="315">
        <f>+'Control Cuota LTP III-IV'!K9</f>
        <v>2.7540000000000002E-2</v>
      </c>
      <c r="I12" s="315">
        <f>+'Control Cuota LTP III-IV'!L9</f>
        <v>0</v>
      </c>
      <c r="J12" s="315">
        <f>+'Control Cuota LTP III-IV'!M9</f>
        <v>2.7540000000000002E-2</v>
      </c>
      <c r="K12" s="315">
        <f>+'Control Cuota LTP III-IV'!N9</f>
        <v>0</v>
      </c>
      <c r="L12" s="315">
        <f>+'Control Cuota LTP III-IV'!O9</f>
        <v>2.7540000000000002E-2</v>
      </c>
      <c r="M12" s="420">
        <f>+'Control Cuota LTP III-IV'!P9</f>
        <v>0</v>
      </c>
      <c r="N12" s="421" t="s">
        <v>203</v>
      </c>
      <c r="O12" s="421">
        <f>+'Resumen anual'!$B$4</f>
        <v>43440</v>
      </c>
    </row>
    <row r="13" spans="1:15">
      <c r="A13" s="305" t="s">
        <v>194</v>
      </c>
      <c r="B13" s="322" t="s">
        <v>192</v>
      </c>
      <c r="C13" s="322" t="s">
        <v>121</v>
      </c>
      <c r="D13" s="322" t="s">
        <v>175</v>
      </c>
      <c r="E13" s="322" t="str">
        <f>+'Control Cuota LTP III-IV'!$C$9</f>
        <v xml:space="preserve">BAYCIC BAYCIC MARIA </v>
      </c>
      <c r="F13" s="322" t="s">
        <v>178</v>
      </c>
      <c r="G13" s="322" t="s">
        <v>179</v>
      </c>
      <c r="H13" s="315">
        <f>+'Control Cuota LTP III-IV'!K10</f>
        <v>3.0600000000000002E-3</v>
      </c>
      <c r="I13" s="315">
        <f>+'Control Cuota LTP III-IV'!L10</f>
        <v>0</v>
      </c>
      <c r="J13" s="315">
        <f>+'Control Cuota LTP III-IV'!M10</f>
        <v>3.0600000000000002E-2</v>
      </c>
      <c r="K13" s="315">
        <f>+'Control Cuota LTP III-IV'!N10</f>
        <v>0</v>
      </c>
      <c r="L13" s="315">
        <f>+'Control Cuota LTP III-IV'!O10</f>
        <v>3.0600000000000002E-2</v>
      </c>
      <c r="M13" s="420">
        <f>+'Control Cuota LTP III-IV'!P10</f>
        <v>0</v>
      </c>
      <c r="N13" s="421" t="s">
        <v>203</v>
      </c>
      <c r="O13" s="421">
        <f>+'Resumen anual'!$B$4</f>
        <v>43440</v>
      </c>
    </row>
    <row r="14" spans="1:15">
      <c r="A14" s="305" t="s">
        <v>194</v>
      </c>
      <c r="B14" s="322" t="s">
        <v>192</v>
      </c>
      <c r="C14" s="322" t="s">
        <v>121</v>
      </c>
      <c r="D14" s="322" t="s">
        <v>175</v>
      </c>
      <c r="E14" s="322" t="str">
        <f>+'Control Cuota LTP III-IV'!$C$9</f>
        <v xml:space="preserve">BAYCIC BAYCIC MARIA </v>
      </c>
      <c r="F14" s="322" t="s">
        <v>176</v>
      </c>
      <c r="G14" s="322" t="s">
        <v>179</v>
      </c>
      <c r="H14" s="315">
        <f>+H12+H13</f>
        <v>3.0600000000000002E-2</v>
      </c>
      <c r="I14" s="315">
        <f>+I12+I13</f>
        <v>0</v>
      </c>
      <c r="J14" s="315">
        <f>+H14+I14</f>
        <v>3.0600000000000002E-2</v>
      </c>
      <c r="K14" s="315">
        <f>SUM(K12:K13)</f>
        <v>0</v>
      </c>
      <c r="L14" s="315">
        <f>+J14-K14</f>
        <v>3.0600000000000002E-2</v>
      </c>
      <c r="M14" s="420">
        <f>+K14/J14</f>
        <v>0</v>
      </c>
      <c r="N14" s="426" t="s">
        <v>203</v>
      </c>
      <c r="O14" s="421">
        <f>+'Resumen anual'!$B$4</f>
        <v>43440</v>
      </c>
    </row>
    <row r="15" spans="1:15">
      <c r="A15" s="305" t="s">
        <v>194</v>
      </c>
      <c r="B15" s="322" t="s">
        <v>192</v>
      </c>
      <c r="C15" s="322" t="s">
        <v>195</v>
      </c>
      <c r="D15" s="322" t="s">
        <v>175</v>
      </c>
      <c r="E15" s="322" t="str">
        <f>+'Control Cuota LTP III-IV'!$C$9</f>
        <v xml:space="preserve">BAYCIC BAYCIC MARIA </v>
      </c>
      <c r="F15" s="322" t="s">
        <v>176</v>
      </c>
      <c r="G15" s="322" t="s">
        <v>179</v>
      </c>
      <c r="H15" s="315">
        <f>+'Control Cuota LTP III-IV'!W9</f>
        <v>3.15E-2</v>
      </c>
      <c r="I15" s="315">
        <f>+'Control Cuota LTP III-IV'!X9</f>
        <v>0</v>
      </c>
      <c r="J15" s="315">
        <f>+'Control Cuota LTP III-IV'!Y9</f>
        <v>3.15E-2</v>
      </c>
      <c r="K15" s="315">
        <f>+'Control Cuota LTP III-IV'!Z9</f>
        <v>0</v>
      </c>
      <c r="L15" s="315">
        <f>+'Control Cuota LTP III-IV'!AA9</f>
        <v>3.15E-2</v>
      </c>
      <c r="M15" s="420">
        <f>+'Control Cuota LTP III-IV'!AB9</f>
        <v>0</v>
      </c>
      <c r="N15" s="426"/>
      <c r="O15" s="421">
        <f>+'Resumen anual'!$B$4</f>
        <v>43440</v>
      </c>
    </row>
    <row r="16" spans="1:15">
      <c r="A16" s="305" t="s">
        <v>194</v>
      </c>
      <c r="B16" s="322" t="s">
        <v>192</v>
      </c>
      <c r="C16" s="322" t="s">
        <v>193</v>
      </c>
      <c r="D16" s="322" t="s">
        <v>175</v>
      </c>
      <c r="E16" s="322" t="str">
        <f>+'Control Cuota LTP III-IV'!$C$11</f>
        <v>BRACPESCA S.A.</v>
      </c>
      <c r="F16" s="322" t="s">
        <v>176</v>
      </c>
      <c r="G16" s="322" t="s">
        <v>177</v>
      </c>
      <c r="H16" s="315">
        <f>+'Control Cuota LTP III-IV'!E11</f>
        <v>10.339007399999998</v>
      </c>
      <c r="I16" s="315">
        <f>+'Control Cuota LTP III-IV'!F11</f>
        <v>0</v>
      </c>
      <c r="J16" s="315">
        <f>+'Control Cuota LTP III-IV'!G11</f>
        <v>10.339007399999998</v>
      </c>
      <c r="K16" s="315">
        <f>+'Control Cuota LTP III-IV'!H11</f>
        <v>8.7550000000000008</v>
      </c>
      <c r="L16" s="315">
        <f>+'Control Cuota LTP III-IV'!I11</f>
        <v>1.5840073999999973</v>
      </c>
      <c r="M16" s="420">
        <f>+'Control Cuota LTP III-IV'!J11</f>
        <v>0.84679308770008255</v>
      </c>
      <c r="N16" s="421" t="s">
        <v>203</v>
      </c>
      <c r="O16" s="421">
        <f>+'Resumen anual'!$B$4</f>
        <v>43440</v>
      </c>
    </row>
    <row r="17" spans="1:15">
      <c r="A17" s="305" t="s">
        <v>194</v>
      </c>
      <c r="B17" s="322" t="s">
        <v>192</v>
      </c>
      <c r="C17" s="322" t="s">
        <v>193</v>
      </c>
      <c r="D17" s="322" t="s">
        <v>175</v>
      </c>
      <c r="E17" s="322" t="str">
        <f>+'Control Cuota LTP III-IV'!$C$11</f>
        <v>BRACPESCA S.A.</v>
      </c>
      <c r="F17" s="322" t="s">
        <v>178</v>
      </c>
      <c r="G17" s="322" t="s">
        <v>179</v>
      </c>
      <c r="H17" s="315">
        <f>+'Control Cuota LTP III-IV'!E12</f>
        <v>1.1487785999999998</v>
      </c>
      <c r="I17" s="315">
        <f>+'Control Cuota LTP III-IV'!F12</f>
        <v>0</v>
      </c>
      <c r="J17" s="315">
        <f>+'Control Cuota LTP III-IV'!G12</f>
        <v>2.7327859999999973</v>
      </c>
      <c r="K17" s="315">
        <f>+'Control Cuota LTP III-IV'!H12</f>
        <v>0</v>
      </c>
      <c r="L17" s="315">
        <f>+'Control Cuota LTP III-IV'!I12</f>
        <v>2.7327859999999973</v>
      </c>
      <c r="M17" s="420">
        <f>+'Control Cuota LTP III-IV'!J12</f>
        <v>0</v>
      </c>
      <c r="N17" s="421" t="s">
        <v>203</v>
      </c>
      <c r="O17" s="421">
        <f>+'Resumen anual'!$B$4</f>
        <v>43440</v>
      </c>
    </row>
    <row r="18" spans="1:15">
      <c r="A18" s="305" t="s">
        <v>194</v>
      </c>
      <c r="B18" s="322" t="s">
        <v>192</v>
      </c>
      <c r="C18" s="322" t="s">
        <v>193</v>
      </c>
      <c r="D18" s="322" t="s">
        <v>175</v>
      </c>
      <c r="E18" s="322" t="str">
        <f>+'Control Cuota LTP III-IV'!$C$11</f>
        <v>BRACPESCA S.A.</v>
      </c>
      <c r="F18" s="322" t="s">
        <v>176</v>
      </c>
      <c r="G18" s="322" t="s">
        <v>179</v>
      </c>
      <c r="H18" s="315">
        <f>+H16+H17</f>
        <v>11.487785999999998</v>
      </c>
      <c r="I18" s="315">
        <f>+I16+I17</f>
        <v>0</v>
      </c>
      <c r="J18" s="315">
        <f>+H18+I18</f>
        <v>11.487785999999998</v>
      </c>
      <c r="K18" s="315">
        <f>SUM(K16:K17)</f>
        <v>8.7550000000000008</v>
      </c>
      <c r="L18" s="315">
        <f>+J18-K18</f>
        <v>2.7327859999999973</v>
      </c>
      <c r="M18" s="420">
        <f>+K18/J18</f>
        <v>0.76211377893007426</v>
      </c>
      <c r="N18" s="426" t="s">
        <v>203</v>
      </c>
      <c r="O18" s="421">
        <f>+'Resumen anual'!$B$4</f>
        <v>43440</v>
      </c>
    </row>
    <row r="19" spans="1:15">
      <c r="A19" s="305" t="s">
        <v>194</v>
      </c>
      <c r="B19" s="322" t="s">
        <v>192</v>
      </c>
      <c r="C19" s="322" t="s">
        <v>121</v>
      </c>
      <c r="D19" s="322" t="s">
        <v>175</v>
      </c>
      <c r="E19" s="322" t="str">
        <f>+'Control Cuota LTP III-IV'!$C$11</f>
        <v>BRACPESCA S.A.</v>
      </c>
      <c r="F19" s="322" t="s">
        <v>176</v>
      </c>
      <c r="G19" s="322" t="s">
        <v>177</v>
      </c>
      <c r="H19" s="315">
        <f>+'Control Cuota LTP III-IV'!K11</f>
        <v>351.52625159999997</v>
      </c>
      <c r="I19" s="315">
        <f>+'Control Cuota LTP III-IV'!L11</f>
        <v>100.11</v>
      </c>
      <c r="J19" s="315">
        <f>+'Control Cuota LTP III-IV'!M11</f>
        <v>451.63625159999998</v>
      </c>
      <c r="K19" s="315">
        <f>+'Control Cuota LTP III-IV'!N11</f>
        <v>451.62299999999993</v>
      </c>
      <c r="L19" s="315">
        <f>+'Control Cuota LTP III-IV'!O11</f>
        <v>1.3251600000046437E-2</v>
      </c>
      <c r="M19" s="420">
        <f>+'Control Cuota LTP III-IV'!P11</f>
        <v>0.99997065868837343</v>
      </c>
      <c r="N19" s="421" t="s">
        <v>203</v>
      </c>
      <c r="O19" s="421">
        <f>+'Resumen anual'!$B$4</f>
        <v>43440</v>
      </c>
    </row>
    <row r="20" spans="1:15">
      <c r="A20" s="305" t="s">
        <v>194</v>
      </c>
      <c r="B20" s="322" t="s">
        <v>192</v>
      </c>
      <c r="C20" s="322" t="s">
        <v>121</v>
      </c>
      <c r="D20" s="322" t="s">
        <v>175</v>
      </c>
      <c r="E20" s="322" t="str">
        <f>+'Control Cuota LTP III-IV'!$C$11</f>
        <v>BRACPESCA S.A.</v>
      </c>
      <c r="F20" s="322" t="s">
        <v>178</v>
      </c>
      <c r="G20" s="322" t="s">
        <v>179</v>
      </c>
      <c r="H20" s="315">
        <f>+'Control Cuota LTP III-IV'!K12</f>
        <v>39.058472399999992</v>
      </c>
      <c r="I20" s="315">
        <f>+'Control Cuota LTP III-IV'!L12</f>
        <v>0</v>
      </c>
      <c r="J20" s="315">
        <f>+'Control Cuota LTP III-IV'!M12</f>
        <v>39.071724000000039</v>
      </c>
      <c r="K20" s="315">
        <f>+'Control Cuota LTP III-IV'!N12</f>
        <v>38.340000000000003</v>
      </c>
      <c r="L20" s="315">
        <f>+'Control Cuota LTP III-IV'!O12</f>
        <v>0.73172400000003535</v>
      </c>
      <c r="M20" s="420">
        <f>+'Control Cuota LTP III-IV'!P12</f>
        <v>0.98127228785706933</v>
      </c>
      <c r="N20" s="426" t="s">
        <v>203</v>
      </c>
      <c r="O20" s="421">
        <f>+'Resumen anual'!$B$4</f>
        <v>43440</v>
      </c>
    </row>
    <row r="21" spans="1:15">
      <c r="A21" s="305" t="s">
        <v>194</v>
      </c>
      <c r="B21" s="322" t="s">
        <v>192</v>
      </c>
      <c r="C21" s="322" t="s">
        <v>121</v>
      </c>
      <c r="D21" s="322" t="s">
        <v>175</v>
      </c>
      <c r="E21" s="322" t="str">
        <f>+'Control Cuota LTP III-IV'!$C$11</f>
        <v>BRACPESCA S.A.</v>
      </c>
      <c r="F21" s="322" t="s">
        <v>176</v>
      </c>
      <c r="G21" s="322" t="s">
        <v>179</v>
      </c>
      <c r="H21" s="315">
        <f>+H19+H20</f>
        <v>390.58472399999994</v>
      </c>
      <c r="I21" s="315">
        <f>+I19+I20</f>
        <v>100.11</v>
      </c>
      <c r="J21" s="315">
        <f>+H21+I21</f>
        <v>490.69472399999995</v>
      </c>
      <c r="K21" s="315">
        <f>SUM(K19:K20)</f>
        <v>489.96299999999997</v>
      </c>
      <c r="L21" s="315">
        <f>+J21-K21</f>
        <v>0.73172399999998561</v>
      </c>
      <c r="M21" s="420">
        <f>+K21/J21</f>
        <v>0.99850879994381192</v>
      </c>
      <c r="N21" s="421" t="s">
        <v>203</v>
      </c>
      <c r="O21" s="421">
        <f>+'Resumen anual'!$B$4</f>
        <v>43440</v>
      </c>
    </row>
    <row r="22" spans="1:15">
      <c r="A22" s="305" t="s">
        <v>194</v>
      </c>
      <c r="B22" s="322" t="s">
        <v>192</v>
      </c>
      <c r="C22" s="322" t="s">
        <v>195</v>
      </c>
      <c r="D22" s="322" t="s">
        <v>175</v>
      </c>
      <c r="E22" s="322" t="str">
        <f>+'Control Cuota LTP III-IV'!$C$11</f>
        <v>BRACPESCA S.A.</v>
      </c>
      <c r="F22" s="322" t="s">
        <v>176</v>
      </c>
      <c r="G22" s="322" t="s">
        <v>179</v>
      </c>
      <c r="H22" s="315">
        <f>+'Control Cuota LTP III-IV'!W11</f>
        <v>402.07250999999997</v>
      </c>
      <c r="I22" s="315">
        <f>+'Control Cuota LTP III-IV'!X11</f>
        <v>100.11</v>
      </c>
      <c r="J22" s="315">
        <f>+'Control Cuota LTP III-IV'!Y11</f>
        <v>502.18250999999998</v>
      </c>
      <c r="K22" s="315">
        <f>+'Control Cuota LTP III-IV'!Z11</f>
        <v>498.71799999999996</v>
      </c>
      <c r="L22" s="315">
        <f>+'Control Cuota LTP III-IV'!AA11</f>
        <v>3.4645100000000184</v>
      </c>
      <c r="M22" s="420">
        <f>+'Control Cuota LTP III-IV'!AB11</f>
        <v>0.99310109386326495</v>
      </c>
      <c r="N22" s="421"/>
      <c r="O22" s="421">
        <f>+'Resumen anual'!$B$4</f>
        <v>43440</v>
      </c>
    </row>
    <row r="23" spans="1:15">
      <c r="A23" s="305" t="s">
        <v>194</v>
      </c>
      <c r="B23" s="322" t="s">
        <v>192</v>
      </c>
      <c r="C23" s="322" t="s">
        <v>193</v>
      </c>
      <c r="D23" s="322" t="s">
        <v>175</v>
      </c>
      <c r="E23" s="322" t="str">
        <f>+'Control Cuota LTP III-IV'!$C$13</f>
        <v>GRIMAR S.A. PESQ.</v>
      </c>
      <c r="F23" s="322" t="s">
        <v>176</v>
      </c>
      <c r="G23" s="322" t="s">
        <v>177</v>
      </c>
      <c r="H23" s="315">
        <f>+'Control Cuota LTP III-IV'!E13</f>
        <v>4.6737000000000003E-3</v>
      </c>
      <c r="I23" s="315">
        <f>+'Control Cuota LTP III-IV'!F13</f>
        <v>0</v>
      </c>
      <c r="J23" s="315">
        <f>+'Control Cuota LTP III-IV'!G13</f>
        <v>4.6737000000000003E-3</v>
      </c>
      <c r="K23" s="315">
        <f>+'Control Cuota LTP III-IV'!H13</f>
        <v>0</v>
      </c>
      <c r="L23" s="315">
        <f>+'Control Cuota LTP III-IV'!I13</f>
        <v>4.6737000000000003E-3</v>
      </c>
      <c r="M23" s="420">
        <f>+'Control Cuota LTP III-IV'!J13</f>
        <v>0</v>
      </c>
      <c r="N23" s="421" t="s">
        <v>203</v>
      </c>
      <c r="O23" s="421">
        <f>+'Resumen anual'!$B$4</f>
        <v>43440</v>
      </c>
    </row>
    <row r="24" spans="1:15">
      <c r="A24" s="305" t="s">
        <v>194</v>
      </c>
      <c r="B24" s="322" t="s">
        <v>192</v>
      </c>
      <c r="C24" s="322" t="s">
        <v>193</v>
      </c>
      <c r="D24" s="322" t="s">
        <v>175</v>
      </c>
      <c r="E24" s="322" t="str">
        <f>+'Control Cuota LTP III-IV'!$C$13</f>
        <v>GRIMAR S.A. PESQ.</v>
      </c>
      <c r="F24" s="322" t="s">
        <v>178</v>
      </c>
      <c r="G24" s="322" t="s">
        <v>179</v>
      </c>
      <c r="H24" s="315">
        <f>+'Control Cuota LTP III-IV'!E14</f>
        <v>5.1929999999999999E-4</v>
      </c>
      <c r="I24" s="315">
        <f>+'Control Cuota LTP III-IV'!F14</f>
        <v>0</v>
      </c>
      <c r="J24" s="315">
        <f>+'Control Cuota LTP III-IV'!G14</f>
        <v>5.1930000000000006E-3</v>
      </c>
      <c r="K24" s="315">
        <f>+'Control Cuota LTP III-IV'!H14</f>
        <v>0</v>
      </c>
      <c r="L24" s="315">
        <f>+'Control Cuota LTP III-IV'!I14</f>
        <v>5.1930000000000006E-3</v>
      </c>
      <c r="M24" s="420">
        <f>+'Control Cuota LTP III-IV'!J14</f>
        <v>0</v>
      </c>
      <c r="N24" s="426" t="s">
        <v>203</v>
      </c>
      <c r="O24" s="421">
        <f>+'Resumen anual'!$B$4</f>
        <v>43440</v>
      </c>
    </row>
    <row r="25" spans="1:15">
      <c r="A25" s="305" t="s">
        <v>194</v>
      </c>
      <c r="B25" s="322" t="s">
        <v>192</v>
      </c>
      <c r="C25" s="322" t="s">
        <v>193</v>
      </c>
      <c r="D25" s="322" t="s">
        <v>175</v>
      </c>
      <c r="E25" s="322" t="str">
        <f>+'Control Cuota LTP III-IV'!$C$13</f>
        <v>GRIMAR S.A. PESQ.</v>
      </c>
      <c r="F25" s="322" t="s">
        <v>176</v>
      </c>
      <c r="G25" s="322" t="s">
        <v>179</v>
      </c>
      <c r="H25" s="315">
        <f>+H23+H24</f>
        <v>5.1930000000000006E-3</v>
      </c>
      <c r="I25" s="315">
        <f>+I23+I24</f>
        <v>0</v>
      </c>
      <c r="J25" s="315">
        <f>+H25+I25</f>
        <v>5.1930000000000006E-3</v>
      </c>
      <c r="K25" s="315">
        <f>SUM(K23:K24)</f>
        <v>0</v>
      </c>
      <c r="L25" s="315">
        <f>+J25-K25</f>
        <v>5.1930000000000006E-3</v>
      </c>
      <c r="M25" s="420">
        <f>+K25/J25</f>
        <v>0</v>
      </c>
      <c r="N25" s="421" t="s">
        <v>203</v>
      </c>
      <c r="O25" s="421">
        <f>+'Resumen anual'!$B$4</f>
        <v>43440</v>
      </c>
    </row>
    <row r="26" spans="1:15">
      <c r="A26" s="305" t="s">
        <v>194</v>
      </c>
      <c r="B26" s="322" t="s">
        <v>192</v>
      </c>
      <c r="C26" s="322" t="s">
        <v>121</v>
      </c>
      <c r="D26" s="322" t="s">
        <v>175</v>
      </c>
      <c r="E26" s="322" t="str">
        <f>+'Control Cuota LTP III-IV'!$C$13</f>
        <v>GRIMAR S.A. PESQ.</v>
      </c>
      <c r="F26" s="322" t="s">
        <v>176</v>
      </c>
      <c r="G26" s="322" t="s">
        <v>177</v>
      </c>
      <c r="H26" s="315">
        <f>+'Control Cuota LTP III-IV'!K13</f>
        <v>0.15890580000000001</v>
      </c>
      <c r="I26" s="315">
        <f>+'Control Cuota LTP III-IV'!L13</f>
        <v>0</v>
      </c>
      <c r="J26" s="315">
        <f>+'Control Cuota LTP III-IV'!M13</f>
        <v>0.15890580000000001</v>
      </c>
      <c r="K26" s="315">
        <f>+'Control Cuota LTP III-IV'!N13</f>
        <v>0</v>
      </c>
      <c r="L26" s="315">
        <f>+'Control Cuota LTP III-IV'!O13</f>
        <v>0.15890580000000001</v>
      </c>
      <c r="M26" s="420">
        <f>+'Control Cuota LTP III-IV'!P13</f>
        <v>0</v>
      </c>
      <c r="N26" s="421" t="s">
        <v>203</v>
      </c>
      <c r="O26" s="421">
        <f>+'Resumen anual'!$B$4</f>
        <v>43440</v>
      </c>
    </row>
    <row r="27" spans="1:15">
      <c r="A27" s="305" t="s">
        <v>194</v>
      </c>
      <c r="B27" s="322" t="s">
        <v>192</v>
      </c>
      <c r="C27" s="322" t="s">
        <v>121</v>
      </c>
      <c r="D27" s="322" t="s">
        <v>175</v>
      </c>
      <c r="E27" s="322" t="str">
        <f>+'Control Cuota LTP III-IV'!$C$13</f>
        <v>GRIMAR S.A. PESQ.</v>
      </c>
      <c r="F27" s="322" t="s">
        <v>178</v>
      </c>
      <c r="G27" s="322" t="s">
        <v>179</v>
      </c>
      <c r="H27" s="315">
        <f>+'Control Cuota LTP III-IV'!K14</f>
        <v>1.76562E-2</v>
      </c>
      <c r="I27" s="315">
        <f>+'Control Cuota LTP III-IV'!L14</f>
        <v>0</v>
      </c>
      <c r="J27" s="315">
        <f>+'Control Cuota LTP III-IV'!M14</f>
        <v>0.17656200000000002</v>
      </c>
      <c r="K27" s="315">
        <f>+'Control Cuota LTP III-IV'!N14</f>
        <v>0</v>
      </c>
      <c r="L27" s="315">
        <f>+'Control Cuota LTP III-IV'!O14</f>
        <v>0.17656200000000002</v>
      </c>
      <c r="M27" s="420">
        <f>+'Control Cuota LTP III-IV'!P14</f>
        <v>0</v>
      </c>
      <c r="N27" s="426" t="s">
        <v>203</v>
      </c>
      <c r="O27" s="421">
        <f>+'Resumen anual'!$B$4</f>
        <v>43440</v>
      </c>
    </row>
    <row r="28" spans="1:15">
      <c r="A28" s="305" t="s">
        <v>194</v>
      </c>
      <c r="B28" s="322" t="s">
        <v>192</v>
      </c>
      <c r="C28" s="322" t="s">
        <v>121</v>
      </c>
      <c r="D28" s="322" t="s">
        <v>175</v>
      </c>
      <c r="E28" s="322" t="str">
        <f>+'Control Cuota LTP III-IV'!$C$13</f>
        <v>GRIMAR S.A. PESQ.</v>
      </c>
      <c r="F28" s="322" t="s">
        <v>176</v>
      </c>
      <c r="G28" s="322" t="s">
        <v>179</v>
      </c>
      <c r="H28" s="315">
        <f>+H26+H27</f>
        <v>0.17656200000000002</v>
      </c>
      <c r="I28" s="315">
        <f>+I26+I27</f>
        <v>0</v>
      </c>
      <c r="J28" s="315">
        <f>+H28+I28</f>
        <v>0.17656200000000002</v>
      </c>
      <c r="K28" s="315">
        <f>SUM(K26:K27)</f>
        <v>0</v>
      </c>
      <c r="L28" s="315">
        <f>+J28-K28</f>
        <v>0.17656200000000002</v>
      </c>
      <c r="M28" s="420">
        <f>+K28/J28</f>
        <v>0</v>
      </c>
      <c r="N28" s="421" t="s">
        <v>203</v>
      </c>
      <c r="O28" s="421">
        <f>+'Resumen anual'!$B$4</f>
        <v>43440</v>
      </c>
    </row>
    <row r="29" spans="1:15">
      <c r="A29" s="305" t="s">
        <v>194</v>
      </c>
      <c r="B29" s="322" t="s">
        <v>192</v>
      </c>
      <c r="C29" s="322" t="s">
        <v>195</v>
      </c>
      <c r="D29" s="322" t="s">
        <v>175</v>
      </c>
      <c r="E29" s="322" t="str">
        <f>+'Control Cuota LTP III-IV'!$C$13</f>
        <v>GRIMAR S.A. PESQ.</v>
      </c>
      <c r="F29" s="322" t="s">
        <v>176</v>
      </c>
      <c r="G29" s="322" t="s">
        <v>179</v>
      </c>
      <c r="H29" s="315">
        <f>+'Control Cuota LTP III-IV'!W13</f>
        <v>0.18175500000000003</v>
      </c>
      <c r="I29" s="315">
        <f>+'Control Cuota LTP III-IV'!X13</f>
        <v>0</v>
      </c>
      <c r="J29" s="315">
        <f>+'Control Cuota LTP III-IV'!Y13</f>
        <v>0.18175500000000003</v>
      </c>
      <c r="K29" s="315">
        <f>+'Control Cuota LTP III-IV'!Z13</f>
        <v>0</v>
      </c>
      <c r="L29" s="315">
        <f>+'Control Cuota LTP III-IV'!AA13</f>
        <v>0.18175500000000003</v>
      </c>
      <c r="M29" s="420">
        <f>+'Control Cuota LTP III-IV'!AB13</f>
        <v>0</v>
      </c>
      <c r="N29" s="421"/>
      <c r="O29" s="421">
        <f>+'Resumen anual'!$B$4</f>
        <v>43440</v>
      </c>
    </row>
    <row r="30" spans="1:15">
      <c r="A30" s="305" t="s">
        <v>194</v>
      </c>
      <c r="B30" s="322" t="s">
        <v>192</v>
      </c>
      <c r="C30" s="322" t="s">
        <v>193</v>
      </c>
      <c r="D30" s="322" t="s">
        <v>175</v>
      </c>
      <c r="E30" s="322" t="str">
        <f>+'Control Cuota LTP III-IV'!$C$15</f>
        <v>ISLADAMAS S.A. PESQ.</v>
      </c>
      <c r="F30" s="322" t="s">
        <v>176</v>
      </c>
      <c r="G30" s="322" t="s">
        <v>177</v>
      </c>
      <c r="H30" s="315">
        <f>+'Control Cuota LTP III-IV'!E15</f>
        <v>3.5538021000000009</v>
      </c>
      <c r="I30" s="315">
        <f>+'Control Cuota LTP III-IV'!F15</f>
        <v>-1.4337</v>
      </c>
      <c r="J30" s="315">
        <f>+'Control Cuota LTP III-IV'!G15</f>
        <v>2.1201021000000009</v>
      </c>
      <c r="K30" s="315">
        <f>+'Control Cuota LTP III-IV'!H15</f>
        <v>0</v>
      </c>
      <c r="L30" s="315">
        <f>+'Control Cuota LTP III-IV'!I15</f>
        <v>2.1201021000000009</v>
      </c>
      <c r="M30" s="420">
        <f>+'Control Cuota LTP III-IV'!J15</f>
        <v>0</v>
      </c>
      <c r="N30" s="426" t="s">
        <v>203</v>
      </c>
      <c r="O30" s="421">
        <f>+'Resumen anual'!$B$4</f>
        <v>43440</v>
      </c>
    </row>
    <row r="31" spans="1:15">
      <c r="A31" s="305" t="s">
        <v>194</v>
      </c>
      <c r="B31" s="322" t="s">
        <v>192</v>
      </c>
      <c r="C31" s="322" t="s">
        <v>193</v>
      </c>
      <c r="D31" s="322" t="s">
        <v>175</v>
      </c>
      <c r="E31" s="322" t="str">
        <f>+'Control Cuota LTP III-IV'!$C$15</f>
        <v>ISLADAMAS S.A. PESQ.</v>
      </c>
      <c r="F31" s="322" t="s">
        <v>178</v>
      </c>
      <c r="G31" s="322" t="s">
        <v>179</v>
      </c>
      <c r="H31" s="315">
        <f>+'Control Cuota LTP III-IV'!E16</f>
        <v>0.39486690000000008</v>
      </c>
      <c r="I31" s="315">
        <f>+'Control Cuota LTP III-IV'!F16</f>
        <v>0</v>
      </c>
      <c r="J31" s="315">
        <f>+'Control Cuota LTP III-IV'!G16</f>
        <v>2.5149690000000011</v>
      </c>
      <c r="K31" s="315">
        <f>+'Control Cuota LTP III-IV'!H16</f>
        <v>0</v>
      </c>
      <c r="L31" s="315">
        <f>+'Control Cuota LTP III-IV'!I16</f>
        <v>2.5149690000000011</v>
      </c>
      <c r="M31" s="420">
        <f>+'Control Cuota LTP III-IV'!J16</f>
        <v>0</v>
      </c>
      <c r="N31" s="421" t="s">
        <v>203</v>
      </c>
      <c r="O31" s="421">
        <f>+'Resumen anual'!$B$4</f>
        <v>43440</v>
      </c>
    </row>
    <row r="32" spans="1:15">
      <c r="A32" s="305" t="s">
        <v>194</v>
      </c>
      <c r="B32" s="322" t="s">
        <v>192</v>
      </c>
      <c r="C32" s="322" t="s">
        <v>193</v>
      </c>
      <c r="D32" s="322" t="s">
        <v>175</v>
      </c>
      <c r="E32" s="322" t="str">
        <f>+'Control Cuota LTP III-IV'!$C$15</f>
        <v>ISLADAMAS S.A. PESQ.</v>
      </c>
      <c r="F32" s="322" t="s">
        <v>176</v>
      </c>
      <c r="G32" s="322" t="s">
        <v>179</v>
      </c>
      <c r="H32" s="315">
        <f>+H30+H31</f>
        <v>3.9486690000000011</v>
      </c>
      <c r="I32" s="315">
        <f>+I30+I31</f>
        <v>-1.4337</v>
      </c>
      <c r="J32" s="315">
        <f>+H32+I32</f>
        <v>2.5149690000000011</v>
      </c>
      <c r="K32" s="315">
        <f>SUM(K30:K31)</f>
        <v>0</v>
      </c>
      <c r="L32" s="315">
        <f>+J32-K32</f>
        <v>2.5149690000000011</v>
      </c>
      <c r="M32" s="420">
        <f>+K32/J32</f>
        <v>0</v>
      </c>
      <c r="N32" s="421" t="s">
        <v>203</v>
      </c>
      <c r="O32" s="421">
        <f>+'Resumen anual'!$B$4</f>
        <v>43440</v>
      </c>
    </row>
    <row r="33" spans="1:15">
      <c r="A33" s="305" t="s">
        <v>194</v>
      </c>
      <c r="B33" s="322" t="s">
        <v>192</v>
      </c>
      <c r="C33" s="322" t="s">
        <v>121</v>
      </c>
      <c r="D33" s="322" t="s">
        <v>175</v>
      </c>
      <c r="E33" s="322" t="str">
        <f>+'Control Cuota LTP III-IV'!$C$15</f>
        <v>ISLADAMAS S.A. PESQ.</v>
      </c>
      <c r="F33" s="322" t="s">
        <v>176</v>
      </c>
      <c r="G33" s="322" t="s">
        <v>177</v>
      </c>
      <c r="H33" s="315">
        <f>+'Control Cuota LTP III-IV'!K15</f>
        <v>120.82927140000002</v>
      </c>
      <c r="I33" s="315">
        <f>+'Control Cuota LTP III-IV'!L15</f>
        <v>-48.745800000000003</v>
      </c>
      <c r="J33" s="315">
        <f>+'Control Cuota LTP III-IV'!M15</f>
        <v>72.083471400000022</v>
      </c>
      <c r="K33" s="315">
        <f>+'Control Cuota LTP III-IV'!N15</f>
        <v>70.762</v>
      </c>
      <c r="L33" s="315">
        <f>+'Control Cuota LTP III-IV'!O15</f>
        <v>1.3214714000000214</v>
      </c>
      <c r="M33" s="420">
        <f>+'Control Cuota LTP III-IV'!P15</f>
        <v>0.9816674838997832</v>
      </c>
      <c r="N33" s="426" t="s">
        <v>203</v>
      </c>
      <c r="O33" s="421">
        <f>+'Resumen anual'!$B$4</f>
        <v>43440</v>
      </c>
    </row>
    <row r="34" spans="1:15">
      <c r="A34" s="305" t="s">
        <v>194</v>
      </c>
      <c r="B34" s="322" t="s">
        <v>192</v>
      </c>
      <c r="C34" s="322" t="s">
        <v>121</v>
      </c>
      <c r="D34" s="322" t="s">
        <v>175</v>
      </c>
      <c r="E34" s="322" t="str">
        <f>+'Control Cuota LTP III-IV'!$C$15</f>
        <v>ISLADAMAS S.A. PESQ.</v>
      </c>
      <c r="F34" s="322" t="s">
        <v>178</v>
      </c>
      <c r="G34" s="322" t="s">
        <v>179</v>
      </c>
      <c r="H34" s="315">
        <f>+'Control Cuota LTP III-IV'!K16</f>
        <v>13.425474600000003</v>
      </c>
      <c r="I34" s="315">
        <f>+'Control Cuota LTP III-IV'!L16</f>
        <v>0</v>
      </c>
      <c r="J34" s="315">
        <f>+'Control Cuota LTP III-IV'!M16</f>
        <v>14.746946000000024</v>
      </c>
      <c r="K34" s="315">
        <f>+'Control Cuota LTP III-IV'!N16</f>
        <v>10.942</v>
      </c>
      <c r="L34" s="315">
        <f>+'Control Cuota LTP III-IV'!O16</f>
        <v>3.8049460000000241</v>
      </c>
      <c r="M34" s="420">
        <f>+'Control Cuota LTP III-IV'!P16</f>
        <v>0.74198413691892429</v>
      </c>
      <c r="N34" s="421" t="s">
        <v>203</v>
      </c>
      <c r="O34" s="421">
        <f>+'Resumen anual'!$B$4</f>
        <v>43440</v>
      </c>
    </row>
    <row r="35" spans="1:15">
      <c r="A35" s="305" t="s">
        <v>194</v>
      </c>
      <c r="B35" s="322" t="s">
        <v>192</v>
      </c>
      <c r="C35" s="322" t="s">
        <v>121</v>
      </c>
      <c r="D35" s="322" t="s">
        <v>175</v>
      </c>
      <c r="E35" s="322" t="str">
        <f>+'Control Cuota LTP III-IV'!$C$15</f>
        <v>ISLADAMAS S.A. PESQ.</v>
      </c>
      <c r="F35" s="322" t="s">
        <v>176</v>
      </c>
      <c r="G35" s="322" t="s">
        <v>179</v>
      </c>
      <c r="H35" s="315">
        <f>+H33+H34</f>
        <v>134.25474600000004</v>
      </c>
      <c r="I35" s="315">
        <f>+I33+I34</f>
        <v>-48.745800000000003</v>
      </c>
      <c r="J35" s="315">
        <f>+H35+I35</f>
        <v>85.508946000000037</v>
      </c>
      <c r="K35" s="315">
        <f>SUM(K33:K34)</f>
        <v>81.704000000000008</v>
      </c>
      <c r="L35" s="315">
        <f>+J35-K35</f>
        <v>3.8049460000000295</v>
      </c>
      <c r="M35" s="420">
        <f>+K35/J35</f>
        <v>0.95550236346030948</v>
      </c>
      <c r="N35" s="421" t="s">
        <v>203</v>
      </c>
      <c r="O35" s="421">
        <f>+'Resumen anual'!$B$4</f>
        <v>43440</v>
      </c>
    </row>
    <row r="36" spans="1:15">
      <c r="A36" s="305" t="s">
        <v>194</v>
      </c>
      <c r="B36" s="322" t="s">
        <v>192</v>
      </c>
      <c r="C36" s="322" t="s">
        <v>195</v>
      </c>
      <c r="D36" s="322" t="s">
        <v>175</v>
      </c>
      <c r="E36" s="322" t="str">
        <f>+'Control Cuota LTP III-IV'!$C$15</f>
        <v>ISLADAMAS S.A. PESQ.</v>
      </c>
      <c r="F36" s="322" t="s">
        <v>176</v>
      </c>
      <c r="G36" s="322" t="s">
        <v>179</v>
      </c>
      <c r="H36" s="315">
        <f>+'Control Cuota LTP III-IV'!W15</f>
        <v>138.20341500000004</v>
      </c>
      <c r="I36" s="315">
        <f>+'Control Cuota LTP III-IV'!X15</f>
        <v>-50.179500000000004</v>
      </c>
      <c r="J36" s="315">
        <f>+'Control Cuota LTP III-IV'!Y15</f>
        <v>88.023915000000031</v>
      </c>
      <c r="K36" s="315">
        <f>+'Control Cuota LTP III-IV'!Z15</f>
        <v>81.704000000000008</v>
      </c>
      <c r="L36" s="315">
        <f>+'Control Cuota LTP III-IV'!AA15</f>
        <v>6.319915000000023</v>
      </c>
      <c r="M36" s="420">
        <f>+'Control Cuota LTP III-IV'!AB15</f>
        <v>0.92820229593287207</v>
      </c>
      <c r="N36" s="421"/>
      <c r="O36" s="421">
        <f>+'Resumen anual'!$B$4</f>
        <v>43440</v>
      </c>
    </row>
    <row r="37" spans="1:15">
      <c r="A37" s="305" t="s">
        <v>194</v>
      </c>
      <c r="B37" s="322" t="s">
        <v>192</v>
      </c>
      <c r="C37" s="322" t="s">
        <v>193</v>
      </c>
      <c r="D37" s="322" t="s">
        <v>175</v>
      </c>
      <c r="E37" s="322" t="str">
        <f>+'Control Cuota LTP III-IV'!$C$17</f>
        <v>MOROZIN BAYCIC MARIA ANA</v>
      </c>
      <c r="F37" s="322" t="s">
        <v>176</v>
      </c>
      <c r="G37" s="322" t="s">
        <v>177</v>
      </c>
      <c r="H37" s="315">
        <f>+'Control Cuota LTP III-IV'!E17</f>
        <v>2.7026999999999997E-3</v>
      </c>
      <c r="I37" s="315">
        <f>+'Control Cuota LTP III-IV'!F17</f>
        <v>0</v>
      </c>
      <c r="J37" s="315">
        <f>+'Control Cuota LTP III-IV'!G17</f>
        <v>2.7026999999999997E-3</v>
      </c>
      <c r="K37" s="315">
        <f>+'Control Cuota LTP III-IV'!H17</f>
        <v>0</v>
      </c>
      <c r="L37" s="315">
        <f>+'Control Cuota LTP III-IV'!I17</f>
        <v>2.7026999999999997E-3</v>
      </c>
      <c r="M37" s="420">
        <f>+'Control Cuota LTP III-IV'!J17</f>
        <v>0</v>
      </c>
      <c r="N37" s="426" t="s">
        <v>203</v>
      </c>
      <c r="O37" s="421">
        <f>+'Resumen anual'!$B$4</f>
        <v>43440</v>
      </c>
    </row>
    <row r="38" spans="1:15">
      <c r="A38" s="305" t="s">
        <v>194</v>
      </c>
      <c r="B38" s="322" t="s">
        <v>192</v>
      </c>
      <c r="C38" s="322" t="s">
        <v>193</v>
      </c>
      <c r="D38" s="322" t="s">
        <v>175</v>
      </c>
      <c r="E38" s="322" t="str">
        <f>+'Control Cuota LTP III-IV'!$C$17</f>
        <v>MOROZIN BAYCIC MARIA ANA</v>
      </c>
      <c r="F38" s="322" t="s">
        <v>178</v>
      </c>
      <c r="G38" s="322" t="s">
        <v>179</v>
      </c>
      <c r="H38" s="315">
        <f>+'Control Cuota LTP III-IV'!E18</f>
        <v>3.0029999999999998E-4</v>
      </c>
      <c r="I38" s="315">
        <f>+'Control Cuota LTP III-IV'!F18</f>
        <v>0</v>
      </c>
      <c r="J38" s="315">
        <f>+'Control Cuota LTP III-IV'!G18</f>
        <v>3.0029999999999996E-3</v>
      </c>
      <c r="K38" s="315">
        <f>+'Control Cuota LTP III-IV'!H18</f>
        <v>0</v>
      </c>
      <c r="L38" s="315">
        <f>+'Control Cuota LTP III-IV'!I18</f>
        <v>3.0029999999999996E-3</v>
      </c>
      <c r="M38" s="420">
        <f>+'Control Cuota LTP III-IV'!J18</f>
        <v>0</v>
      </c>
      <c r="N38" s="421" t="s">
        <v>203</v>
      </c>
      <c r="O38" s="421">
        <f>+'Resumen anual'!$B$4</f>
        <v>43440</v>
      </c>
    </row>
    <row r="39" spans="1:15">
      <c r="A39" s="305" t="s">
        <v>194</v>
      </c>
      <c r="B39" s="322" t="s">
        <v>192</v>
      </c>
      <c r="C39" s="322" t="s">
        <v>193</v>
      </c>
      <c r="D39" s="322" t="s">
        <v>175</v>
      </c>
      <c r="E39" s="322" t="str">
        <f>+'Control Cuota LTP III-IV'!$C$17</f>
        <v>MOROZIN BAYCIC MARIA ANA</v>
      </c>
      <c r="F39" s="322" t="s">
        <v>176</v>
      </c>
      <c r="G39" s="322" t="s">
        <v>179</v>
      </c>
      <c r="H39" s="315">
        <f>+H37+H38</f>
        <v>3.0029999999999996E-3</v>
      </c>
      <c r="I39" s="315">
        <f>+I37+I38</f>
        <v>0</v>
      </c>
      <c r="J39" s="315">
        <f>+H39+I39</f>
        <v>3.0029999999999996E-3</v>
      </c>
      <c r="K39" s="315">
        <f>SUM(K37:K38)</f>
        <v>0</v>
      </c>
      <c r="L39" s="315">
        <f>+J39-K39</f>
        <v>3.0029999999999996E-3</v>
      </c>
      <c r="M39" s="420">
        <f>+K39/J39</f>
        <v>0</v>
      </c>
      <c r="N39" s="426" t="s">
        <v>203</v>
      </c>
      <c r="O39" s="421">
        <f>+'Resumen anual'!$B$4</f>
        <v>43440</v>
      </c>
    </row>
    <row r="40" spans="1:15">
      <c r="A40" s="305" t="s">
        <v>194</v>
      </c>
      <c r="B40" s="322" t="s">
        <v>192</v>
      </c>
      <c r="C40" s="322" t="s">
        <v>121</v>
      </c>
      <c r="D40" s="322" t="s">
        <v>175</v>
      </c>
      <c r="E40" s="322" t="str">
        <f>+'Control Cuota LTP III-IV'!$C$17</f>
        <v>MOROZIN BAYCIC MARIA ANA</v>
      </c>
      <c r="F40" s="322" t="s">
        <v>176</v>
      </c>
      <c r="G40" s="322" t="s">
        <v>177</v>
      </c>
      <c r="H40" s="315">
        <f>+'Control Cuota LTP III-IV'!K17</f>
        <v>9.1891799999999996E-2</v>
      </c>
      <c r="I40" s="315">
        <f>+'Control Cuota LTP III-IV'!L17</f>
        <v>0</v>
      </c>
      <c r="J40" s="315">
        <f>+'Control Cuota LTP III-IV'!M17</f>
        <v>9.1891799999999996E-2</v>
      </c>
      <c r="K40" s="315">
        <f>+'Control Cuota LTP III-IV'!N17</f>
        <v>0</v>
      </c>
      <c r="L40" s="315">
        <f>+'Control Cuota LTP III-IV'!O17</f>
        <v>9.1891799999999996E-2</v>
      </c>
      <c r="M40" s="420">
        <f>+'Control Cuota LTP III-IV'!P17</f>
        <v>0</v>
      </c>
      <c r="N40" s="421" t="s">
        <v>203</v>
      </c>
      <c r="O40" s="421">
        <f>+'Resumen anual'!$B$4</f>
        <v>43440</v>
      </c>
    </row>
    <row r="41" spans="1:15">
      <c r="A41" s="305" t="s">
        <v>194</v>
      </c>
      <c r="B41" s="322" t="s">
        <v>192</v>
      </c>
      <c r="C41" s="322" t="s">
        <v>121</v>
      </c>
      <c r="D41" s="322" t="s">
        <v>175</v>
      </c>
      <c r="E41" s="322" t="str">
        <f>+'Control Cuota LTP III-IV'!$C$17</f>
        <v>MOROZIN BAYCIC MARIA ANA</v>
      </c>
      <c r="F41" s="322" t="s">
        <v>178</v>
      </c>
      <c r="G41" s="322" t="s">
        <v>179</v>
      </c>
      <c r="H41" s="315">
        <f>+'Control Cuota LTP III-IV'!K18</f>
        <v>1.0210199999999999E-2</v>
      </c>
      <c r="I41" s="315">
        <f>+'Control Cuota LTP III-IV'!L18</f>
        <v>0</v>
      </c>
      <c r="J41" s="315">
        <f>+'Control Cuota LTP III-IV'!M18</f>
        <v>0.102102</v>
      </c>
      <c r="K41" s="315">
        <f>+'Control Cuota LTP III-IV'!N18</f>
        <v>0</v>
      </c>
      <c r="L41" s="315">
        <f>+'Control Cuota LTP III-IV'!O18</f>
        <v>0.102102</v>
      </c>
      <c r="M41" s="420">
        <f>+'Control Cuota LTP III-IV'!P18</f>
        <v>0</v>
      </c>
      <c r="N41" s="421" t="s">
        <v>203</v>
      </c>
      <c r="O41" s="421">
        <f>+'Resumen anual'!$B$4</f>
        <v>43440</v>
      </c>
    </row>
    <row r="42" spans="1:15">
      <c r="A42" s="305" t="s">
        <v>194</v>
      </c>
      <c r="B42" s="322" t="s">
        <v>192</v>
      </c>
      <c r="C42" s="322" t="s">
        <v>121</v>
      </c>
      <c r="D42" s="322" t="s">
        <v>175</v>
      </c>
      <c r="E42" s="322" t="str">
        <f>+'Control Cuota LTP III-IV'!$C$17</f>
        <v>MOROZIN BAYCIC MARIA ANA</v>
      </c>
      <c r="F42" s="322" t="s">
        <v>176</v>
      </c>
      <c r="G42" s="322" t="s">
        <v>179</v>
      </c>
      <c r="H42" s="315">
        <f>+H40+H41</f>
        <v>0.102102</v>
      </c>
      <c r="I42" s="315">
        <f>+I40+I41</f>
        <v>0</v>
      </c>
      <c r="J42" s="315">
        <f>+H42+I42</f>
        <v>0.102102</v>
      </c>
      <c r="K42" s="315">
        <f>SUM(K40:K41)</f>
        <v>0</v>
      </c>
      <c r="L42" s="315">
        <f>+J42-K42</f>
        <v>0.102102</v>
      </c>
      <c r="M42" s="420">
        <f>+K42/J42</f>
        <v>0</v>
      </c>
      <c r="N42" s="426" t="s">
        <v>203</v>
      </c>
      <c r="O42" s="421">
        <f>+'Resumen anual'!$B$4</f>
        <v>43440</v>
      </c>
    </row>
    <row r="43" spans="1:15">
      <c r="A43" s="305" t="s">
        <v>194</v>
      </c>
      <c r="B43" s="322" t="s">
        <v>192</v>
      </c>
      <c r="C43" s="322" t="s">
        <v>195</v>
      </c>
      <c r="D43" s="322" t="s">
        <v>175</v>
      </c>
      <c r="E43" s="322" t="str">
        <f>+'Control Cuota LTP III-IV'!$C$17</f>
        <v>MOROZIN BAYCIC MARIA ANA</v>
      </c>
      <c r="F43" s="322" t="s">
        <v>176</v>
      </c>
      <c r="G43" s="322" t="s">
        <v>179</v>
      </c>
      <c r="H43" s="315">
        <f>+'Control Cuota LTP III-IV'!W17</f>
        <v>0.105105</v>
      </c>
      <c r="I43" s="315">
        <f>+'Control Cuota LTP III-IV'!X17</f>
        <v>0</v>
      </c>
      <c r="J43" s="315">
        <f>+'Control Cuota LTP III-IV'!Y17</f>
        <v>0.105105</v>
      </c>
      <c r="K43" s="315">
        <f>+'Control Cuota LTP III-IV'!Z17</f>
        <v>0</v>
      </c>
      <c r="L43" s="315">
        <f>+'Control Cuota LTP III-IV'!AA17</f>
        <v>0.105105</v>
      </c>
      <c r="M43" s="420">
        <f>+'Control Cuota LTP III-IV'!AB17</f>
        <v>0</v>
      </c>
      <c r="N43" s="426"/>
      <c r="O43" s="421">
        <f>+'Resumen anual'!$B$4</f>
        <v>43440</v>
      </c>
    </row>
    <row r="44" spans="1:15">
      <c r="A44" s="305" t="s">
        <v>194</v>
      </c>
      <c r="B44" s="322" t="s">
        <v>192</v>
      </c>
      <c r="C44" s="322" t="s">
        <v>193</v>
      </c>
      <c r="D44" s="322" t="s">
        <v>175</v>
      </c>
      <c r="E44" s="322" t="str">
        <f>+'Control Cuota LTP III-IV'!$C$19</f>
        <v>MOROZIN YURECIC MARIO</v>
      </c>
      <c r="F44" s="322" t="s">
        <v>176</v>
      </c>
      <c r="G44" s="322" t="s">
        <v>177</v>
      </c>
      <c r="H44" s="315">
        <f>+'Control Cuota LTP III-IV'!E19</f>
        <v>5.4270000000000002E-4</v>
      </c>
      <c r="I44" s="315">
        <f>+'Control Cuota LTP III-IV'!F19</f>
        <v>0</v>
      </c>
      <c r="J44" s="315">
        <f>+'Control Cuota LTP III-IV'!G19</f>
        <v>5.4270000000000002E-4</v>
      </c>
      <c r="K44" s="315">
        <f>+'Control Cuota LTP III-IV'!H19</f>
        <v>0</v>
      </c>
      <c r="L44" s="315">
        <f>+'Control Cuota LTP III-IV'!I19</f>
        <v>5.4270000000000002E-4</v>
      </c>
      <c r="M44" s="420">
        <f>+'Control Cuota LTP III-IV'!J19</f>
        <v>0</v>
      </c>
      <c r="N44" s="421" t="s">
        <v>203</v>
      </c>
      <c r="O44" s="421">
        <f>+'Resumen anual'!$B$4</f>
        <v>43440</v>
      </c>
    </row>
    <row r="45" spans="1:15">
      <c r="A45" s="305" t="s">
        <v>194</v>
      </c>
      <c r="B45" s="322" t="s">
        <v>192</v>
      </c>
      <c r="C45" s="322" t="s">
        <v>193</v>
      </c>
      <c r="D45" s="322" t="s">
        <v>175</v>
      </c>
      <c r="E45" s="322" t="str">
        <f>+'Control Cuota LTP III-IV'!$C$19</f>
        <v>MOROZIN YURECIC MARIO</v>
      </c>
      <c r="F45" s="322" t="s">
        <v>178</v>
      </c>
      <c r="G45" s="322" t="s">
        <v>179</v>
      </c>
      <c r="H45" s="315">
        <f>+'Control Cuota LTP III-IV'!E20</f>
        <v>6.0300000000000002E-5</v>
      </c>
      <c r="I45" s="315">
        <f>+'Control Cuota LTP III-IV'!F20</f>
        <v>0</v>
      </c>
      <c r="J45" s="315">
        <f>+'Control Cuota LTP III-IV'!G20</f>
        <v>6.0300000000000002E-4</v>
      </c>
      <c r="K45" s="315">
        <f>+'Control Cuota LTP III-IV'!H20</f>
        <v>0</v>
      </c>
      <c r="L45" s="315">
        <f>+'Control Cuota LTP III-IV'!I20</f>
        <v>6.0300000000000002E-4</v>
      </c>
      <c r="M45" s="420">
        <f>+'Control Cuota LTP III-IV'!J20</f>
        <v>0</v>
      </c>
      <c r="N45" s="421" t="s">
        <v>203</v>
      </c>
      <c r="O45" s="421">
        <f>+'Resumen anual'!$B$4</f>
        <v>43440</v>
      </c>
    </row>
    <row r="46" spans="1:15">
      <c r="A46" s="305" t="s">
        <v>194</v>
      </c>
      <c r="B46" s="322" t="s">
        <v>192</v>
      </c>
      <c r="C46" s="322" t="s">
        <v>193</v>
      </c>
      <c r="D46" s="322" t="s">
        <v>175</v>
      </c>
      <c r="E46" s="322" t="str">
        <f>+'Control Cuota LTP III-IV'!$C$19</f>
        <v>MOROZIN YURECIC MARIO</v>
      </c>
      <c r="F46" s="322" t="s">
        <v>176</v>
      </c>
      <c r="G46" s="322" t="s">
        <v>179</v>
      </c>
      <c r="H46" s="315">
        <f>+H44+H45</f>
        <v>6.0300000000000002E-4</v>
      </c>
      <c r="I46" s="315">
        <f>+I44+I45</f>
        <v>0</v>
      </c>
      <c r="J46" s="315">
        <f>+H46+I46</f>
        <v>6.0300000000000002E-4</v>
      </c>
      <c r="K46" s="315">
        <f>SUM(K44:K45)</f>
        <v>0</v>
      </c>
      <c r="L46" s="315">
        <f>+J46-K46</f>
        <v>6.0300000000000002E-4</v>
      </c>
      <c r="M46" s="420">
        <f>+K46/J46</f>
        <v>0</v>
      </c>
      <c r="N46" s="426" t="s">
        <v>203</v>
      </c>
      <c r="O46" s="421">
        <f>+'Resumen anual'!$B$4</f>
        <v>43440</v>
      </c>
    </row>
    <row r="47" spans="1:15">
      <c r="A47" s="305" t="s">
        <v>194</v>
      </c>
      <c r="B47" s="322" t="s">
        <v>192</v>
      </c>
      <c r="C47" s="322" t="s">
        <v>121</v>
      </c>
      <c r="D47" s="322" t="s">
        <v>175</v>
      </c>
      <c r="E47" s="322" t="str">
        <f>+'Control Cuota LTP III-IV'!$C$19</f>
        <v>MOROZIN YURECIC MARIO</v>
      </c>
      <c r="F47" s="322" t="s">
        <v>176</v>
      </c>
      <c r="G47" s="322" t="s">
        <v>177</v>
      </c>
      <c r="H47" s="315">
        <f>+'Control Cuota LTP III-IV'!K19</f>
        <v>1.8451800000000001E-2</v>
      </c>
      <c r="I47" s="315">
        <f>+'Control Cuota LTP III-IV'!L19</f>
        <v>0</v>
      </c>
      <c r="J47" s="315">
        <f>+'Control Cuota LTP III-IV'!M19</f>
        <v>1.8451800000000001E-2</v>
      </c>
      <c r="K47" s="315">
        <f>+'Control Cuota LTP III-IV'!N19</f>
        <v>0</v>
      </c>
      <c r="L47" s="315">
        <f>+'Control Cuota LTP III-IV'!O19</f>
        <v>1.8451800000000001E-2</v>
      </c>
      <c r="M47" s="420">
        <f>+'Control Cuota LTP III-IV'!P19</f>
        <v>0</v>
      </c>
      <c r="N47" s="421" t="s">
        <v>203</v>
      </c>
      <c r="O47" s="421">
        <f>+'Resumen anual'!$B$4</f>
        <v>43440</v>
      </c>
    </row>
    <row r="48" spans="1:15">
      <c r="A48" s="305" t="s">
        <v>194</v>
      </c>
      <c r="B48" s="322" t="s">
        <v>192</v>
      </c>
      <c r="C48" s="322" t="s">
        <v>121</v>
      </c>
      <c r="D48" s="322" t="s">
        <v>175</v>
      </c>
      <c r="E48" s="322" t="str">
        <f>+'Control Cuota LTP III-IV'!$C$19</f>
        <v>MOROZIN YURECIC MARIO</v>
      </c>
      <c r="F48" s="322" t="s">
        <v>178</v>
      </c>
      <c r="G48" s="322" t="s">
        <v>179</v>
      </c>
      <c r="H48" s="315">
        <f>+'Control Cuota LTP III-IV'!K20</f>
        <v>2.0502000000000003E-3</v>
      </c>
      <c r="I48" s="315">
        <f>+'Control Cuota LTP III-IV'!L20</f>
        <v>0</v>
      </c>
      <c r="J48" s="315">
        <f>+'Control Cuota LTP III-IV'!M20</f>
        <v>2.0501999999999999E-2</v>
      </c>
      <c r="K48" s="315">
        <f>+'Control Cuota LTP III-IV'!N20</f>
        <v>0</v>
      </c>
      <c r="L48" s="315">
        <f>+'Control Cuota LTP III-IV'!O20</f>
        <v>2.0501999999999999E-2</v>
      </c>
      <c r="M48" s="420">
        <f>+'Control Cuota LTP III-IV'!P20</f>
        <v>0</v>
      </c>
      <c r="N48" s="426" t="s">
        <v>203</v>
      </c>
      <c r="O48" s="421">
        <f>+'Resumen anual'!$B$4</f>
        <v>43440</v>
      </c>
    </row>
    <row r="49" spans="1:15">
      <c r="A49" s="305" t="s">
        <v>194</v>
      </c>
      <c r="B49" s="322" t="s">
        <v>192</v>
      </c>
      <c r="C49" s="322" t="s">
        <v>121</v>
      </c>
      <c r="D49" s="322" t="s">
        <v>175</v>
      </c>
      <c r="E49" s="322" t="str">
        <f>+'Control Cuota LTP III-IV'!$C$19</f>
        <v>MOROZIN YURECIC MARIO</v>
      </c>
      <c r="F49" s="322" t="s">
        <v>176</v>
      </c>
      <c r="G49" s="322" t="s">
        <v>179</v>
      </c>
      <c r="H49" s="315">
        <f>+H47+H48</f>
        <v>2.0501999999999999E-2</v>
      </c>
      <c r="I49" s="315">
        <f>+I47+I48</f>
        <v>0</v>
      </c>
      <c r="J49" s="315">
        <f>+H49+I49</f>
        <v>2.0501999999999999E-2</v>
      </c>
      <c r="K49" s="315">
        <f>SUM(K47:K48)</f>
        <v>0</v>
      </c>
      <c r="L49" s="315">
        <f>+J49-K49</f>
        <v>2.0501999999999999E-2</v>
      </c>
      <c r="M49" s="420">
        <f>+K49/J49</f>
        <v>0</v>
      </c>
      <c r="N49" s="421" t="s">
        <v>203</v>
      </c>
      <c r="O49" s="421">
        <f>+'Resumen anual'!$B$4</f>
        <v>43440</v>
      </c>
    </row>
    <row r="50" spans="1:15">
      <c r="A50" s="305" t="s">
        <v>194</v>
      </c>
      <c r="B50" s="322" t="s">
        <v>192</v>
      </c>
      <c r="C50" s="322" t="s">
        <v>195</v>
      </c>
      <c r="D50" s="322" t="s">
        <v>175</v>
      </c>
      <c r="E50" s="322" t="str">
        <f>+'Control Cuota LTP III-IV'!$C$19</f>
        <v>MOROZIN YURECIC MARIO</v>
      </c>
      <c r="F50" s="322" t="s">
        <v>176</v>
      </c>
      <c r="G50" s="322" t="s">
        <v>179</v>
      </c>
      <c r="H50" s="315">
        <f>+'Control Cuota LTP III-IV'!W19</f>
        <v>2.1105000000000002E-2</v>
      </c>
      <c r="I50" s="315">
        <f>+'Control Cuota LTP III-IV'!X19</f>
        <v>0</v>
      </c>
      <c r="J50" s="315">
        <f>+'Control Cuota LTP III-IV'!Y19</f>
        <v>2.1105000000000002E-2</v>
      </c>
      <c r="K50" s="315">
        <f>+'Control Cuota LTP III-IV'!Z19</f>
        <v>0</v>
      </c>
      <c r="L50" s="315">
        <f>+'Control Cuota LTP III-IV'!AA19</f>
        <v>2.1105000000000002E-2</v>
      </c>
      <c r="M50" s="420">
        <f>+'Control Cuota LTP III-IV'!AB19</f>
        <v>0</v>
      </c>
      <c r="N50" s="421"/>
      <c r="O50" s="421">
        <f>+'Resumen anual'!$B$4</f>
        <v>43440</v>
      </c>
    </row>
    <row r="51" spans="1:15">
      <c r="A51" s="305" t="s">
        <v>194</v>
      </c>
      <c r="B51" s="322" t="s">
        <v>192</v>
      </c>
      <c r="C51" s="322" t="s">
        <v>193</v>
      </c>
      <c r="D51" s="322" t="s">
        <v>175</v>
      </c>
      <c r="E51" s="322" t="str">
        <f>+'Control Cuota LTP III-IV'!$C$21</f>
        <v>QUINTERO S.A. PESQ.</v>
      </c>
      <c r="F51" s="322" t="s">
        <v>176</v>
      </c>
      <c r="G51" s="322" t="s">
        <v>177</v>
      </c>
      <c r="H51" s="315">
        <f>+'Control Cuota LTP III-IV'!E21</f>
        <v>1.7992017000000002</v>
      </c>
      <c r="I51" s="315">
        <f>+'Control Cuota LTP III-IV'!F21</f>
        <v>0</v>
      </c>
      <c r="J51" s="315">
        <f>+'Control Cuota LTP III-IV'!G21</f>
        <v>1.7992017000000002</v>
      </c>
      <c r="K51" s="315">
        <f>+'Control Cuota LTP III-IV'!H21</f>
        <v>0</v>
      </c>
      <c r="L51" s="315">
        <f>+'Control Cuota LTP III-IV'!I21</f>
        <v>1.7992017000000002</v>
      </c>
      <c r="M51" s="420">
        <f>+'Control Cuota LTP III-IV'!J21</f>
        <v>0</v>
      </c>
      <c r="N51" s="421" t="s">
        <v>203</v>
      </c>
      <c r="O51" s="421">
        <f>+'Resumen anual'!$B$4</f>
        <v>43440</v>
      </c>
    </row>
    <row r="52" spans="1:15">
      <c r="A52" s="305" t="s">
        <v>194</v>
      </c>
      <c r="B52" s="322" t="s">
        <v>192</v>
      </c>
      <c r="C52" s="322" t="s">
        <v>193</v>
      </c>
      <c r="D52" s="322" t="s">
        <v>175</v>
      </c>
      <c r="E52" s="322" t="str">
        <f>+'Control Cuota LTP III-IV'!$C$21</f>
        <v>QUINTERO S.A. PESQ.</v>
      </c>
      <c r="F52" s="322" t="s">
        <v>178</v>
      </c>
      <c r="G52" s="322" t="s">
        <v>179</v>
      </c>
      <c r="H52" s="315">
        <f>+'Control Cuota LTP III-IV'!E22</f>
        <v>0.19991130000000001</v>
      </c>
      <c r="I52" s="315">
        <f>+'Control Cuota LTP III-IV'!F22</f>
        <v>0</v>
      </c>
      <c r="J52" s="315">
        <f>+'Control Cuota LTP III-IV'!G22</f>
        <v>1.9991130000000004</v>
      </c>
      <c r="K52" s="315">
        <f>+'Control Cuota LTP III-IV'!H22</f>
        <v>0</v>
      </c>
      <c r="L52" s="315">
        <f>+'Control Cuota LTP III-IV'!I22</f>
        <v>1.9991130000000004</v>
      </c>
      <c r="M52" s="420">
        <f>+'Control Cuota LTP III-IV'!J22</f>
        <v>0</v>
      </c>
      <c r="N52" s="426" t="s">
        <v>203</v>
      </c>
      <c r="O52" s="421">
        <f>+'Resumen anual'!$B$4</f>
        <v>43440</v>
      </c>
    </row>
    <row r="53" spans="1:15">
      <c r="A53" s="305" t="s">
        <v>194</v>
      </c>
      <c r="B53" s="322" t="s">
        <v>192</v>
      </c>
      <c r="C53" s="322" t="s">
        <v>193</v>
      </c>
      <c r="D53" s="322" t="s">
        <v>175</v>
      </c>
      <c r="E53" s="322" t="str">
        <f>+'Control Cuota LTP III-IV'!$C$21</f>
        <v>QUINTERO S.A. PESQ.</v>
      </c>
      <c r="F53" s="322" t="s">
        <v>176</v>
      </c>
      <c r="G53" s="322" t="s">
        <v>179</v>
      </c>
      <c r="H53" s="315">
        <f>+H51+H52</f>
        <v>1.9991130000000004</v>
      </c>
      <c r="I53" s="315">
        <f>+I51+I52</f>
        <v>0</v>
      </c>
      <c r="J53" s="315">
        <f>+H53+I53</f>
        <v>1.9991130000000004</v>
      </c>
      <c r="K53" s="315">
        <f>SUM(K51:K52)</f>
        <v>0</v>
      </c>
      <c r="L53" s="315">
        <f>+J53-K53</f>
        <v>1.9991130000000004</v>
      </c>
      <c r="M53" s="420">
        <f>+K53/J53</f>
        <v>0</v>
      </c>
      <c r="N53" s="421" t="s">
        <v>203</v>
      </c>
      <c r="O53" s="421">
        <f>+'Resumen anual'!$B$4</f>
        <v>43440</v>
      </c>
    </row>
    <row r="54" spans="1:15">
      <c r="A54" s="305" t="s">
        <v>194</v>
      </c>
      <c r="B54" s="322" t="s">
        <v>192</v>
      </c>
      <c r="C54" s="322" t="s">
        <v>121</v>
      </c>
      <c r="D54" s="322" t="s">
        <v>175</v>
      </c>
      <c r="E54" s="322" t="str">
        <f>+'Control Cuota LTP III-IV'!$C$21</f>
        <v>QUINTERO S.A. PESQ.</v>
      </c>
      <c r="F54" s="322" t="s">
        <v>176</v>
      </c>
      <c r="G54" s="322" t="s">
        <v>177</v>
      </c>
      <c r="H54" s="315">
        <f>+'Control Cuota LTP III-IV'!K21</f>
        <v>61.172857800000003</v>
      </c>
      <c r="I54" s="315">
        <f>+'Control Cuota LTP III-IV'!L21</f>
        <v>0</v>
      </c>
      <c r="J54" s="315">
        <f>+'Control Cuota LTP III-IV'!M21</f>
        <v>61.172857800000003</v>
      </c>
      <c r="K54" s="315">
        <f>+'Control Cuota LTP III-IV'!N21</f>
        <v>61.131</v>
      </c>
      <c r="L54" s="315">
        <f>+'Control Cuota LTP III-IV'!O21</f>
        <v>4.1857800000002499E-2</v>
      </c>
      <c r="M54" s="420">
        <f>+'Control Cuota LTP III-IV'!P21</f>
        <v>0.99931574555276048</v>
      </c>
      <c r="N54" s="421" t="s">
        <v>203</v>
      </c>
      <c r="O54" s="421">
        <f>+'Resumen anual'!$B$4</f>
        <v>43440</v>
      </c>
    </row>
    <row r="55" spans="1:15">
      <c r="A55" s="305" t="s">
        <v>194</v>
      </c>
      <c r="B55" s="322" t="s">
        <v>192</v>
      </c>
      <c r="C55" s="322" t="s">
        <v>121</v>
      </c>
      <c r="D55" s="322" t="s">
        <v>175</v>
      </c>
      <c r="E55" s="322" t="str">
        <f>+'Control Cuota LTP III-IV'!$C$21</f>
        <v>QUINTERO S.A. PESQ.</v>
      </c>
      <c r="F55" s="322" t="s">
        <v>178</v>
      </c>
      <c r="G55" s="322" t="s">
        <v>179</v>
      </c>
      <c r="H55" s="315">
        <f>+'Control Cuota LTP III-IV'!K22</f>
        <v>6.7969842000000007</v>
      </c>
      <c r="I55" s="315">
        <f>+'Control Cuota LTP III-IV'!L22</f>
        <v>0</v>
      </c>
      <c r="J55" s="315">
        <f>+'Control Cuota LTP III-IV'!M22</f>
        <v>6.8388420000000032</v>
      </c>
      <c r="K55" s="315">
        <f>+'Control Cuota LTP III-IV'!N22</f>
        <v>0</v>
      </c>
      <c r="L55" s="315">
        <f>+'Control Cuota LTP III-IV'!O22</f>
        <v>6.8388420000000032</v>
      </c>
      <c r="M55" s="420">
        <f>+'Control Cuota LTP III-IV'!P22</f>
        <v>0</v>
      </c>
      <c r="N55" s="426" t="s">
        <v>203</v>
      </c>
      <c r="O55" s="421">
        <f>+'Resumen anual'!$B$4</f>
        <v>43440</v>
      </c>
    </row>
    <row r="56" spans="1:15">
      <c r="A56" s="305" t="s">
        <v>194</v>
      </c>
      <c r="B56" s="322" t="s">
        <v>192</v>
      </c>
      <c r="C56" s="322" t="s">
        <v>121</v>
      </c>
      <c r="D56" s="322" t="s">
        <v>175</v>
      </c>
      <c r="E56" s="322" t="str">
        <f>+'Control Cuota LTP III-IV'!$C$21</f>
        <v>QUINTERO S.A. PESQ.</v>
      </c>
      <c r="F56" s="322" t="s">
        <v>176</v>
      </c>
      <c r="G56" s="322" t="s">
        <v>179</v>
      </c>
      <c r="H56" s="315">
        <f>+H54+H55</f>
        <v>67.969842</v>
      </c>
      <c r="I56" s="315">
        <f>+I54+I55</f>
        <v>0</v>
      </c>
      <c r="J56" s="315">
        <f>+H56+I56</f>
        <v>67.969842</v>
      </c>
      <c r="K56" s="315">
        <f>SUM(K54:K55)</f>
        <v>61.131</v>
      </c>
      <c r="L56" s="315">
        <f>+J56-K56</f>
        <v>6.8388419999999996</v>
      </c>
      <c r="M56" s="420">
        <f>+K56/J56</f>
        <v>0.89938417099748447</v>
      </c>
      <c r="N56" s="421" t="s">
        <v>203</v>
      </c>
      <c r="O56" s="421">
        <f>+'Resumen anual'!$B$4</f>
        <v>43440</v>
      </c>
    </row>
    <row r="57" spans="1:15">
      <c r="A57" s="305" t="s">
        <v>194</v>
      </c>
      <c r="B57" s="322" t="s">
        <v>192</v>
      </c>
      <c r="C57" s="322" t="s">
        <v>195</v>
      </c>
      <c r="D57" s="322" t="s">
        <v>175</v>
      </c>
      <c r="E57" s="322" t="str">
        <f>+'Control Cuota LTP III-IV'!$C$21</f>
        <v>QUINTERO S.A. PESQ.</v>
      </c>
      <c r="F57" s="322" t="s">
        <v>176</v>
      </c>
      <c r="G57" s="322" t="s">
        <v>179</v>
      </c>
      <c r="H57" s="315">
        <f>+'Control Cuota LTP III-IV'!W21</f>
        <v>69.968954999999994</v>
      </c>
      <c r="I57" s="315">
        <f>+'Control Cuota LTP III-IV'!X21</f>
        <v>0</v>
      </c>
      <c r="J57" s="315">
        <f>+'Control Cuota LTP III-IV'!Y21</f>
        <v>69.968954999999994</v>
      </c>
      <c r="K57" s="315">
        <f>+'Control Cuota LTP III-IV'!Z21</f>
        <v>61.131</v>
      </c>
      <c r="L57" s="315">
        <f>+'Control Cuota LTP III-IV'!AA21</f>
        <v>8.8379549999999938</v>
      </c>
      <c r="M57" s="420">
        <f>+'Control Cuota LTP III-IV'!AB21</f>
        <v>0.87368748039755639</v>
      </c>
      <c r="N57" s="421"/>
      <c r="O57" s="421">
        <f>+'Resumen anual'!$B$4</f>
        <v>43440</v>
      </c>
    </row>
    <row r="58" spans="1:15">
      <c r="A58" s="305" t="s">
        <v>194</v>
      </c>
      <c r="B58" s="322" t="s">
        <v>192</v>
      </c>
      <c r="C58" s="322" t="s">
        <v>193</v>
      </c>
      <c r="D58" s="322" t="s">
        <v>175</v>
      </c>
      <c r="E58" s="322" t="str">
        <f>+'Control Cuota LTP III-IV'!$C$23</f>
        <v>RUBIO Y MAUAD LTDA.</v>
      </c>
      <c r="F58" s="322" t="s">
        <v>176</v>
      </c>
      <c r="G58" s="322" t="s">
        <v>177</v>
      </c>
      <c r="H58" s="315">
        <f>+'Control Cuota LTP III-IV'!E23</f>
        <v>1.3294962000000001</v>
      </c>
      <c r="I58" s="315">
        <f>+'Control Cuota LTP III-IV'!F23</f>
        <v>1.44</v>
      </c>
      <c r="J58" s="315">
        <f>+'Control Cuota LTP III-IV'!G23</f>
        <v>2.7694961999999999</v>
      </c>
      <c r="K58" s="315">
        <f>+'Control Cuota LTP III-IV'!H23</f>
        <v>0</v>
      </c>
      <c r="L58" s="315">
        <f>+'Control Cuota LTP III-IV'!I23</f>
        <v>2.7694961999999999</v>
      </c>
      <c r="M58" s="420">
        <f>+'Control Cuota LTP III-IV'!J23</f>
        <v>0</v>
      </c>
      <c r="N58" s="426" t="s">
        <v>203</v>
      </c>
      <c r="O58" s="421">
        <f>+'Resumen anual'!$B$4</f>
        <v>43440</v>
      </c>
    </row>
    <row r="59" spans="1:15">
      <c r="A59" s="305" t="s">
        <v>194</v>
      </c>
      <c r="B59" s="322" t="s">
        <v>192</v>
      </c>
      <c r="C59" s="322" t="s">
        <v>193</v>
      </c>
      <c r="D59" s="322" t="s">
        <v>175</v>
      </c>
      <c r="E59" s="322" t="str">
        <f>+'Control Cuota LTP III-IV'!$C$23</f>
        <v>RUBIO Y MAUAD LTDA.</v>
      </c>
      <c r="F59" s="322" t="s">
        <v>178</v>
      </c>
      <c r="G59" s="322" t="s">
        <v>179</v>
      </c>
      <c r="H59" s="315">
        <f>+'Control Cuota LTP III-IV'!E24</f>
        <v>0.14772180000000001</v>
      </c>
      <c r="I59" s="315">
        <f>+'Control Cuota LTP III-IV'!F24</f>
        <v>0</v>
      </c>
      <c r="J59" s="315">
        <f>+'Control Cuota LTP III-IV'!G24</f>
        <v>2.9172180000000001</v>
      </c>
      <c r="K59" s="315">
        <f>+'Control Cuota LTP III-IV'!H24</f>
        <v>0</v>
      </c>
      <c r="L59" s="315">
        <f>+'Control Cuota LTP III-IV'!I24</f>
        <v>2.9172180000000001</v>
      </c>
      <c r="M59" s="420">
        <f>+'Control Cuota LTP III-IV'!J24</f>
        <v>0</v>
      </c>
      <c r="N59" s="421" t="s">
        <v>203</v>
      </c>
      <c r="O59" s="421">
        <f>+'Resumen anual'!$B$4</f>
        <v>43440</v>
      </c>
    </row>
    <row r="60" spans="1:15">
      <c r="A60" s="305" t="s">
        <v>194</v>
      </c>
      <c r="B60" s="322" t="s">
        <v>192</v>
      </c>
      <c r="C60" s="322" t="s">
        <v>193</v>
      </c>
      <c r="D60" s="322" t="s">
        <v>175</v>
      </c>
      <c r="E60" s="322" t="str">
        <f>+'Control Cuota LTP III-IV'!$C$23</f>
        <v>RUBIO Y MAUAD LTDA.</v>
      </c>
      <c r="F60" s="322" t="s">
        <v>176</v>
      </c>
      <c r="G60" s="322" t="s">
        <v>179</v>
      </c>
      <c r="H60" s="315">
        <f>+H58+H59</f>
        <v>1.4772180000000001</v>
      </c>
      <c r="I60" s="315">
        <f>+I58+I59</f>
        <v>1.44</v>
      </c>
      <c r="J60" s="315">
        <f>+H60+I60</f>
        <v>2.9172180000000001</v>
      </c>
      <c r="K60" s="315">
        <f>SUM(K58:K59)</f>
        <v>0</v>
      </c>
      <c r="L60" s="315">
        <f>+J60-K60</f>
        <v>2.9172180000000001</v>
      </c>
      <c r="M60" s="420">
        <f>+K60/J60</f>
        <v>0</v>
      </c>
      <c r="N60" s="421" t="s">
        <v>203</v>
      </c>
      <c r="O60" s="421">
        <f>+'Resumen anual'!$B$4</f>
        <v>43440</v>
      </c>
    </row>
    <row r="61" spans="1:15">
      <c r="A61" s="305" t="s">
        <v>194</v>
      </c>
      <c r="B61" s="322" t="s">
        <v>192</v>
      </c>
      <c r="C61" s="322" t="s">
        <v>121</v>
      </c>
      <c r="D61" s="322" t="s">
        <v>175</v>
      </c>
      <c r="E61" s="322" t="str">
        <f>+'Control Cuota LTP III-IV'!$C$23</f>
        <v>RUBIO Y MAUAD LTDA.</v>
      </c>
      <c r="F61" s="322" t="s">
        <v>176</v>
      </c>
      <c r="G61" s="322" t="s">
        <v>177</v>
      </c>
      <c r="H61" s="315">
        <f>+'Control Cuota LTP III-IV'!K23</f>
        <v>45.202870799999999</v>
      </c>
      <c r="I61" s="315">
        <f>+'Control Cuota LTP III-IV'!L23</f>
        <v>48.959999999999994</v>
      </c>
      <c r="J61" s="315">
        <f>+'Control Cuota LTP III-IV'!M23</f>
        <v>94.162870799999993</v>
      </c>
      <c r="K61" s="315">
        <f>+'Control Cuota LTP III-IV'!N23</f>
        <v>0</v>
      </c>
      <c r="L61" s="315">
        <f>+'Control Cuota LTP III-IV'!O23</f>
        <v>94.162870799999993</v>
      </c>
      <c r="M61" s="420">
        <f>+'Control Cuota LTP III-IV'!P23</f>
        <v>0</v>
      </c>
      <c r="N61" s="426" t="s">
        <v>203</v>
      </c>
      <c r="O61" s="421">
        <f>+'Resumen anual'!$B$4</f>
        <v>43440</v>
      </c>
    </row>
    <row r="62" spans="1:15">
      <c r="A62" s="305" t="s">
        <v>194</v>
      </c>
      <c r="B62" s="322" t="s">
        <v>192</v>
      </c>
      <c r="C62" s="322" t="s">
        <v>121</v>
      </c>
      <c r="D62" s="322" t="s">
        <v>175</v>
      </c>
      <c r="E62" s="322" t="str">
        <f>+'Control Cuota LTP III-IV'!$C$23</f>
        <v>RUBIO Y MAUAD LTDA.</v>
      </c>
      <c r="F62" s="322" t="s">
        <v>178</v>
      </c>
      <c r="G62" s="322" t="s">
        <v>179</v>
      </c>
      <c r="H62" s="315">
        <f>+'Control Cuota LTP III-IV'!K24</f>
        <v>5.0225412</v>
      </c>
      <c r="I62" s="315">
        <f>+'Control Cuota LTP III-IV'!L24</f>
        <v>0</v>
      </c>
      <c r="J62" s="315">
        <f>+'Control Cuota LTP III-IV'!M24</f>
        <v>99.185411999999999</v>
      </c>
      <c r="K62" s="315">
        <f>+'Control Cuota LTP III-IV'!N24</f>
        <v>70.087000000000003</v>
      </c>
      <c r="L62" s="315">
        <f>+'Control Cuota LTP III-IV'!O24</f>
        <v>29.098411999999996</v>
      </c>
      <c r="M62" s="420">
        <f>+'Control Cuota LTP III-IV'!P24</f>
        <v>0.70662609134496512</v>
      </c>
      <c r="N62" s="421" t="s">
        <v>203</v>
      </c>
      <c r="O62" s="421">
        <f>+'Resumen anual'!$B$4</f>
        <v>43440</v>
      </c>
    </row>
    <row r="63" spans="1:15">
      <c r="A63" s="305" t="s">
        <v>194</v>
      </c>
      <c r="B63" s="322" t="s">
        <v>192</v>
      </c>
      <c r="C63" s="322" t="s">
        <v>121</v>
      </c>
      <c r="D63" s="322" t="s">
        <v>175</v>
      </c>
      <c r="E63" s="322" t="str">
        <f>+'Control Cuota LTP III-IV'!$C$23</f>
        <v>RUBIO Y MAUAD LTDA.</v>
      </c>
      <c r="F63" s="322" t="s">
        <v>176</v>
      </c>
      <c r="G63" s="322" t="s">
        <v>179</v>
      </c>
      <c r="H63" s="315">
        <f>+H61+H62</f>
        <v>50.225411999999999</v>
      </c>
      <c r="I63" s="315">
        <f>+I61+I62</f>
        <v>48.959999999999994</v>
      </c>
      <c r="J63" s="315">
        <f>+H63+I63</f>
        <v>99.185411999999985</v>
      </c>
      <c r="K63" s="315">
        <f>SUM(K61:K62)</f>
        <v>70.087000000000003</v>
      </c>
      <c r="L63" s="315">
        <f>+J63-K63</f>
        <v>29.098411999999982</v>
      </c>
      <c r="M63" s="420">
        <f>+K63/J63</f>
        <v>0.70662609134496523</v>
      </c>
      <c r="N63" s="421" t="s">
        <v>203</v>
      </c>
      <c r="O63" s="421">
        <f>+'Resumen anual'!$B$4</f>
        <v>43440</v>
      </c>
    </row>
    <row r="64" spans="1:15">
      <c r="A64" s="305" t="s">
        <v>194</v>
      </c>
      <c r="B64" s="322" t="s">
        <v>192</v>
      </c>
      <c r="C64" s="322" t="s">
        <v>195</v>
      </c>
      <c r="D64" s="322" t="s">
        <v>175</v>
      </c>
      <c r="E64" s="322" t="str">
        <f>+'Control Cuota LTP III-IV'!$C$23</f>
        <v>RUBIO Y MAUAD LTDA.</v>
      </c>
      <c r="F64" s="322" t="s">
        <v>176</v>
      </c>
      <c r="G64" s="322" t="s">
        <v>179</v>
      </c>
      <c r="H64" s="315">
        <f>+'Control Cuota LTP III-IV'!W23</f>
        <v>51.702629999999999</v>
      </c>
      <c r="I64" s="315">
        <f>+'Control Cuota LTP III-IV'!X23</f>
        <v>50.399999999999991</v>
      </c>
      <c r="J64" s="315">
        <f>+'Control Cuota LTP III-IV'!Y23</f>
        <v>102.10262999999999</v>
      </c>
      <c r="K64" s="315">
        <f>+'Control Cuota LTP III-IV'!Z23</f>
        <v>70.087000000000003</v>
      </c>
      <c r="L64" s="315">
        <f>+'Control Cuota LTP III-IV'!AA23</f>
        <v>32.015629999999987</v>
      </c>
      <c r="M64" s="420">
        <f>+'Control Cuota LTP III-IV'!AB23</f>
        <v>0.68643677444939477</v>
      </c>
      <c r="N64" s="421"/>
      <c r="O64" s="421">
        <f>+'Resumen anual'!$B$4</f>
        <v>43440</v>
      </c>
    </row>
    <row r="65" spans="1:15">
      <c r="A65" s="305" t="s">
        <v>194</v>
      </c>
      <c r="B65" s="322" t="s">
        <v>192</v>
      </c>
      <c r="C65" s="322" t="s">
        <v>193</v>
      </c>
      <c r="D65" s="322" t="s">
        <v>175</v>
      </c>
      <c r="E65" s="322" t="str">
        <f>+'Control Cuota LTP III-IV'!$C$25</f>
        <v>SUNRISE S.A. PESQ.</v>
      </c>
      <c r="F65" s="322" t="s">
        <v>176</v>
      </c>
      <c r="G65" s="322" t="s">
        <v>177</v>
      </c>
      <c r="H65" s="315">
        <f>+'Control Cuota LTP III-IV'!E25</f>
        <v>0</v>
      </c>
      <c r="I65" s="315">
        <f>+'Control Cuota LTP III-IV'!F25</f>
        <v>0</v>
      </c>
      <c r="J65" s="315">
        <f>+'Control Cuota LTP III-IV'!G25</f>
        <v>0</v>
      </c>
      <c r="K65" s="315">
        <f>+'Control Cuota LTP III-IV'!H25</f>
        <v>0</v>
      </c>
      <c r="L65" s="315">
        <f>+'Control Cuota LTP III-IV'!I25</f>
        <v>0</v>
      </c>
      <c r="M65" s="420" t="str">
        <f>+'Control Cuota LTP III-IV'!J25</f>
        <v>0%</v>
      </c>
      <c r="N65" s="426" t="s">
        <v>203</v>
      </c>
      <c r="O65" s="421">
        <f>+'Resumen anual'!$B$4</f>
        <v>43440</v>
      </c>
    </row>
    <row r="66" spans="1:15">
      <c r="A66" s="305" t="s">
        <v>194</v>
      </c>
      <c r="B66" s="322" t="s">
        <v>192</v>
      </c>
      <c r="C66" s="322" t="s">
        <v>193</v>
      </c>
      <c r="D66" s="322" t="s">
        <v>175</v>
      </c>
      <c r="E66" s="322" t="str">
        <f>+'Control Cuota LTP III-IV'!$C$25</f>
        <v>SUNRISE S.A. PESQ.</v>
      </c>
      <c r="F66" s="322" t="s">
        <v>178</v>
      </c>
      <c r="G66" s="322" t="s">
        <v>179</v>
      </c>
      <c r="H66" s="315">
        <f>+'Control Cuota LTP III-IV'!E26</f>
        <v>0</v>
      </c>
      <c r="I66" s="315">
        <f>+'Control Cuota LTP III-IV'!F26</f>
        <v>0</v>
      </c>
      <c r="J66" s="315">
        <f>+'Control Cuota LTP III-IV'!G26</f>
        <v>0</v>
      </c>
      <c r="K66" s="315">
        <f>+'Control Cuota LTP III-IV'!H26</f>
        <v>0</v>
      </c>
      <c r="L66" s="315">
        <f>+'Control Cuota LTP III-IV'!I26</f>
        <v>0</v>
      </c>
      <c r="M66" s="420" t="str">
        <f>+'Control Cuota LTP III-IV'!J31</f>
        <v>0%</v>
      </c>
      <c r="N66" s="421" t="s">
        <v>203</v>
      </c>
      <c r="O66" s="421">
        <f>+'Resumen anual'!$B$4</f>
        <v>43440</v>
      </c>
    </row>
    <row r="67" spans="1:15">
      <c r="A67" s="305" t="s">
        <v>194</v>
      </c>
      <c r="B67" s="322" t="s">
        <v>192</v>
      </c>
      <c r="C67" s="322" t="s">
        <v>193</v>
      </c>
      <c r="D67" s="322" t="s">
        <v>175</v>
      </c>
      <c r="E67" s="322" t="str">
        <f>+'Control Cuota LTP III-IV'!$C$25</f>
        <v>SUNRISE S.A. PESQ.</v>
      </c>
      <c r="F67" s="322" t="s">
        <v>176</v>
      </c>
      <c r="G67" s="322" t="s">
        <v>179</v>
      </c>
      <c r="H67" s="315">
        <f>+H65+H66</f>
        <v>0</v>
      </c>
      <c r="I67" s="315">
        <f>+I65+I66</f>
        <v>0</v>
      </c>
      <c r="J67" s="315">
        <f>+H67+I67</f>
        <v>0</v>
      </c>
      <c r="K67" s="315">
        <f>SUM(K65:K66)</f>
        <v>0</v>
      </c>
      <c r="L67" s="315">
        <f>+J67-K67</f>
        <v>0</v>
      </c>
      <c r="M67" s="420" t="str">
        <f t="shared" ref="M67" si="0">IF(J67&gt;0,K67/J67,"0%")</f>
        <v>0%</v>
      </c>
      <c r="N67" s="426" t="s">
        <v>203</v>
      </c>
      <c r="O67" s="421">
        <f>+'Resumen anual'!$B$4</f>
        <v>43440</v>
      </c>
    </row>
    <row r="68" spans="1:15">
      <c r="A68" s="305" t="s">
        <v>194</v>
      </c>
      <c r="B68" s="322" t="s">
        <v>192</v>
      </c>
      <c r="C68" s="322" t="s">
        <v>121</v>
      </c>
      <c r="D68" s="322" t="s">
        <v>175</v>
      </c>
      <c r="E68" s="322" t="str">
        <f>+'Control Cuota LTP III-IV'!$C$25</f>
        <v>SUNRISE S.A. PESQ.</v>
      </c>
      <c r="F68" s="322" t="s">
        <v>176</v>
      </c>
      <c r="G68" s="322" t="s">
        <v>177</v>
      </c>
      <c r="H68" s="315">
        <f>+'Control Cuota LTP III-IV'!K25</f>
        <v>0</v>
      </c>
      <c r="I68" s="315">
        <f>+'Control Cuota LTP III-IV'!L25</f>
        <v>0</v>
      </c>
      <c r="J68" s="315">
        <f>+'Control Cuota LTP III-IV'!M25</f>
        <v>0</v>
      </c>
      <c r="K68" s="315">
        <f>+'Control Cuota LTP III-IV'!N25</f>
        <v>0</v>
      </c>
      <c r="L68" s="315">
        <f>+'Control Cuota LTP III-IV'!O25</f>
        <v>0</v>
      </c>
      <c r="M68" s="420" t="str">
        <f>+'Control Cuota LTP III-IV'!P25</f>
        <v>0%</v>
      </c>
      <c r="N68" s="421" t="s">
        <v>203</v>
      </c>
      <c r="O68" s="421">
        <f>+'Resumen anual'!$B$4</f>
        <v>43440</v>
      </c>
    </row>
    <row r="69" spans="1:15">
      <c r="A69" s="305" t="s">
        <v>194</v>
      </c>
      <c r="B69" s="322" t="s">
        <v>192</v>
      </c>
      <c r="C69" s="322" t="s">
        <v>121</v>
      </c>
      <c r="D69" s="322" t="s">
        <v>175</v>
      </c>
      <c r="E69" s="322" t="str">
        <f>+'Control Cuota LTP III-IV'!$C$25</f>
        <v>SUNRISE S.A. PESQ.</v>
      </c>
      <c r="F69" s="322" t="s">
        <v>178</v>
      </c>
      <c r="G69" s="322" t="s">
        <v>179</v>
      </c>
      <c r="H69" s="315">
        <f>+'Control Cuota LTP III-IV'!K26</f>
        <v>0</v>
      </c>
      <c r="I69" s="315">
        <f>+'Control Cuota LTP III-IV'!L26</f>
        <v>0</v>
      </c>
      <c r="J69" s="315">
        <f>+'Control Cuota LTP III-IV'!M26</f>
        <v>0</v>
      </c>
      <c r="K69" s="315">
        <f>+'Control Cuota LTP III-IV'!N26</f>
        <v>0</v>
      </c>
      <c r="L69" s="315">
        <f>+'Control Cuota LTP III-IV'!O26</f>
        <v>0</v>
      </c>
      <c r="M69" s="420" t="str">
        <f>+'Control Cuota LTP III-IV'!P26</f>
        <v>0%</v>
      </c>
      <c r="N69" s="421" t="s">
        <v>203</v>
      </c>
      <c r="O69" s="421">
        <f>+'Resumen anual'!$B$4</f>
        <v>43440</v>
      </c>
    </row>
    <row r="70" spans="1:15">
      <c r="A70" s="305" t="s">
        <v>194</v>
      </c>
      <c r="B70" s="322" t="s">
        <v>192</v>
      </c>
      <c r="C70" s="322" t="s">
        <v>121</v>
      </c>
      <c r="D70" s="322" t="s">
        <v>175</v>
      </c>
      <c r="E70" s="322" t="str">
        <f>+'Control Cuota LTP III-IV'!$C$25</f>
        <v>SUNRISE S.A. PESQ.</v>
      </c>
      <c r="F70" s="322" t="s">
        <v>176</v>
      </c>
      <c r="G70" s="322" t="s">
        <v>179</v>
      </c>
      <c r="H70" s="315">
        <f>+H68+H69</f>
        <v>0</v>
      </c>
      <c r="I70" s="315">
        <f>+I68+I69</f>
        <v>0</v>
      </c>
      <c r="J70" s="315">
        <f>+H70+I70</f>
        <v>0</v>
      </c>
      <c r="K70" s="315">
        <f>SUM(K68:K69)</f>
        <v>0</v>
      </c>
      <c r="L70" s="315">
        <f>+J70-K70</f>
        <v>0</v>
      </c>
      <c r="M70" s="420" t="str">
        <f t="shared" ref="M70" si="1">IF(J70&gt;0,K70/J70,"0%")</f>
        <v>0%</v>
      </c>
      <c r="N70" s="426" t="s">
        <v>203</v>
      </c>
      <c r="O70" s="421">
        <f>+'Resumen anual'!$B$4</f>
        <v>43440</v>
      </c>
    </row>
    <row r="71" spans="1:15">
      <c r="A71" s="305" t="s">
        <v>194</v>
      </c>
      <c r="B71" s="322" t="s">
        <v>192</v>
      </c>
      <c r="C71" s="322" t="s">
        <v>195</v>
      </c>
      <c r="D71" s="322" t="s">
        <v>175</v>
      </c>
      <c r="E71" s="322" t="str">
        <f>+'Control Cuota LTP III-IV'!$C$25</f>
        <v>SUNRISE S.A. PESQ.</v>
      </c>
      <c r="F71" s="322" t="s">
        <v>176</v>
      </c>
      <c r="G71" s="322" t="s">
        <v>179</v>
      </c>
      <c r="H71" s="315">
        <f>+'Control Cuota LTP III-IV'!W25</f>
        <v>0</v>
      </c>
      <c r="I71" s="315">
        <f>+'Control Cuota LTP III-IV'!X25</f>
        <v>0</v>
      </c>
      <c r="J71" s="315">
        <f>+'Control Cuota LTP III-IV'!Y25</f>
        <v>0</v>
      </c>
      <c r="K71" s="315">
        <f>+'Control Cuota LTP III-IV'!Z25</f>
        <v>0</v>
      </c>
      <c r="L71" s="315">
        <f>+'Control Cuota LTP III-IV'!AA25</f>
        <v>0</v>
      </c>
      <c r="M71" s="420" t="str">
        <f>+'Control Cuota LTP III-IV'!AB25</f>
        <v>0%</v>
      </c>
      <c r="N71" s="426"/>
      <c r="O71" s="421">
        <f>+'Resumen anual'!$B$4</f>
        <v>43440</v>
      </c>
    </row>
    <row r="72" spans="1:15">
      <c r="A72" s="305" t="s">
        <v>194</v>
      </c>
      <c r="B72" s="322" t="s">
        <v>192</v>
      </c>
      <c r="C72" s="322" t="s">
        <v>193</v>
      </c>
      <c r="D72" s="322" t="s">
        <v>175</v>
      </c>
      <c r="E72" s="322" t="str">
        <f>+'Control Cuota LTP III-IV'!$C$27</f>
        <v>ENFEMAR LTDA. SOC. PESQ.</v>
      </c>
      <c r="F72" s="322" t="s">
        <v>176</v>
      </c>
      <c r="G72" s="322" t="s">
        <v>177</v>
      </c>
      <c r="H72" s="315">
        <f>+'Control Cuota LTP III-IV'!E27</f>
        <v>2.1872700000000002E-2</v>
      </c>
      <c r="I72" s="315">
        <f>+'Control Cuota LTP III-IV'!F27</f>
        <v>0</v>
      </c>
      <c r="J72" s="315">
        <f>+'Control Cuota LTP III-IV'!G27</f>
        <v>2.1872700000000002E-2</v>
      </c>
      <c r="K72" s="315">
        <f>+'Control Cuota LTP III-IV'!H27</f>
        <v>0</v>
      </c>
      <c r="L72" s="315">
        <f>+'Control Cuota LTP III-IV'!I27</f>
        <v>2.1872700000000002E-2</v>
      </c>
      <c r="M72" s="420">
        <f>+'Control Cuota LTP III-IV'!J27</f>
        <v>0</v>
      </c>
      <c r="N72" s="421" t="s">
        <v>203</v>
      </c>
      <c r="O72" s="421">
        <f>+'Resumen anual'!$B$4</f>
        <v>43440</v>
      </c>
    </row>
    <row r="73" spans="1:15">
      <c r="A73" s="305" t="s">
        <v>194</v>
      </c>
      <c r="B73" s="322" t="s">
        <v>192</v>
      </c>
      <c r="C73" s="322" t="s">
        <v>193</v>
      </c>
      <c r="D73" s="322" t="s">
        <v>175</v>
      </c>
      <c r="E73" s="322" t="str">
        <f>+'Control Cuota LTP III-IV'!$C$27</f>
        <v>ENFEMAR LTDA. SOC. PESQ.</v>
      </c>
      <c r="F73" s="322" t="s">
        <v>178</v>
      </c>
      <c r="G73" s="322" t="s">
        <v>179</v>
      </c>
      <c r="H73" s="315">
        <f>+'Control Cuota LTP III-IV'!E28</f>
        <v>2.4302999999999998E-3</v>
      </c>
      <c r="I73" s="315">
        <f>+'Control Cuota LTP III-IV'!F28</f>
        <v>0</v>
      </c>
      <c r="J73" s="315">
        <f>+'Control Cuota LTP III-IV'!G28</f>
        <v>2.4303000000000002E-2</v>
      </c>
      <c r="K73" s="315">
        <f>+'Control Cuota LTP III-IV'!H28</f>
        <v>0</v>
      </c>
      <c r="L73" s="315">
        <f>+'Control Cuota LTP III-IV'!I28</f>
        <v>2.4303000000000002E-2</v>
      </c>
      <c r="M73" s="420">
        <f>+'Control Cuota LTP III-IV'!J28</f>
        <v>0</v>
      </c>
      <c r="N73" s="421" t="s">
        <v>203</v>
      </c>
      <c r="O73" s="421">
        <f>+'Resumen anual'!$B$4</f>
        <v>43440</v>
      </c>
    </row>
    <row r="74" spans="1:15">
      <c r="A74" s="305" t="s">
        <v>194</v>
      </c>
      <c r="B74" s="322" t="s">
        <v>192</v>
      </c>
      <c r="C74" s="322" t="s">
        <v>193</v>
      </c>
      <c r="D74" s="322" t="s">
        <v>175</v>
      </c>
      <c r="E74" s="322" t="str">
        <f>+'Control Cuota LTP III-IV'!$C$27</f>
        <v>ENFEMAR LTDA. SOC. PESQ.</v>
      </c>
      <c r="F74" s="322" t="s">
        <v>176</v>
      </c>
      <c r="G74" s="322" t="s">
        <v>179</v>
      </c>
      <c r="H74" s="315">
        <f>+H72+H73</f>
        <v>2.4303000000000002E-2</v>
      </c>
      <c r="I74" s="315">
        <f>+I72+I73</f>
        <v>0</v>
      </c>
      <c r="J74" s="315">
        <f>+H74+I74</f>
        <v>2.4303000000000002E-2</v>
      </c>
      <c r="K74" s="315">
        <f>SUM(K72:K73)</f>
        <v>0</v>
      </c>
      <c r="L74" s="315">
        <f>+J74-K74</f>
        <v>2.4303000000000002E-2</v>
      </c>
      <c r="M74" s="420">
        <f>+K74/J74</f>
        <v>0</v>
      </c>
      <c r="N74" s="426" t="s">
        <v>203</v>
      </c>
      <c r="O74" s="421">
        <f>+'Resumen anual'!$B$4</f>
        <v>43440</v>
      </c>
    </row>
    <row r="75" spans="1:15">
      <c r="A75" s="305" t="s">
        <v>194</v>
      </c>
      <c r="B75" s="322" t="s">
        <v>192</v>
      </c>
      <c r="C75" s="322" t="s">
        <v>121</v>
      </c>
      <c r="D75" s="322" t="s">
        <v>175</v>
      </c>
      <c r="E75" s="322" t="str">
        <f>+'Control Cuota LTP III-IV'!$C$27</f>
        <v>ENFEMAR LTDA. SOC. PESQ.</v>
      </c>
      <c r="F75" s="322" t="s">
        <v>176</v>
      </c>
      <c r="G75" s="322" t="s">
        <v>177</v>
      </c>
      <c r="H75" s="315">
        <f>+'Control Cuota LTP III-IV'!K27</f>
        <v>0.74367179999999999</v>
      </c>
      <c r="I75" s="315">
        <f>+'Control Cuota LTP III-IV'!L27</f>
        <v>0</v>
      </c>
      <c r="J75" s="315">
        <f>+'Control Cuota LTP III-IV'!M27</f>
        <v>0.74367179999999999</v>
      </c>
      <c r="K75" s="315">
        <f>+'Control Cuota LTP III-IV'!N27</f>
        <v>0</v>
      </c>
      <c r="L75" s="315">
        <f>+'Control Cuota LTP III-IV'!O27</f>
        <v>0.74367179999999999</v>
      </c>
      <c r="M75" s="420">
        <f>+'Control Cuota LTP III-IV'!P27</f>
        <v>0</v>
      </c>
      <c r="N75" s="421" t="s">
        <v>203</v>
      </c>
      <c r="O75" s="421">
        <f>+'Resumen anual'!$B$4</f>
        <v>43440</v>
      </c>
    </row>
    <row r="76" spans="1:15">
      <c r="A76" s="305" t="s">
        <v>194</v>
      </c>
      <c r="B76" s="322" t="s">
        <v>192</v>
      </c>
      <c r="C76" s="322" t="s">
        <v>121</v>
      </c>
      <c r="D76" s="322" t="s">
        <v>175</v>
      </c>
      <c r="E76" s="322" t="str">
        <f>+'Control Cuota LTP III-IV'!$C$27</f>
        <v>ENFEMAR LTDA. SOC. PESQ.</v>
      </c>
      <c r="F76" s="322" t="s">
        <v>178</v>
      </c>
      <c r="G76" s="322" t="s">
        <v>179</v>
      </c>
      <c r="H76" s="315">
        <f>+'Control Cuota LTP III-IV'!K28</f>
        <v>8.2630200000000001E-2</v>
      </c>
      <c r="I76" s="315">
        <f>+'Control Cuota LTP III-IV'!L28</f>
        <v>0</v>
      </c>
      <c r="J76" s="315">
        <f>+'Control Cuota LTP III-IV'!M28</f>
        <v>0.82630199999999998</v>
      </c>
      <c r="K76" s="315">
        <f>+'Control Cuota LTP III-IV'!N28</f>
        <v>0</v>
      </c>
      <c r="L76" s="315">
        <f>+'Control Cuota LTP III-IV'!O28</f>
        <v>0.82630199999999998</v>
      </c>
      <c r="M76" s="420">
        <f>+'Control Cuota LTP III-IV'!P28</f>
        <v>0</v>
      </c>
      <c r="N76" s="426" t="s">
        <v>203</v>
      </c>
      <c r="O76" s="421">
        <f>+'Resumen anual'!$B$4</f>
        <v>43440</v>
      </c>
    </row>
    <row r="77" spans="1:15">
      <c r="A77" s="305" t="s">
        <v>194</v>
      </c>
      <c r="B77" s="322" t="s">
        <v>192</v>
      </c>
      <c r="C77" s="322" t="s">
        <v>121</v>
      </c>
      <c r="D77" s="322" t="s">
        <v>175</v>
      </c>
      <c r="E77" s="322" t="str">
        <f>+'Control Cuota LTP III-IV'!$C$27</f>
        <v>ENFEMAR LTDA. SOC. PESQ.</v>
      </c>
      <c r="F77" s="322" t="s">
        <v>176</v>
      </c>
      <c r="G77" s="322" t="s">
        <v>179</v>
      </c>
      <c r="H77" s="315">
        <f>+H75+H76</f>
        <v>0.82630199999999998</v>
      </c>
      <c r="I77" s="315">
        <f>+I75+I76</f>
        <v>0</v>
      </c>
      <c r="J77" s="315">
        <f>+H77+I77</f>
        <v>0.82630199999999998</v>
      </c>
      <c r="K77" s="315">
        <f>SUM(K75:K76)</f>
        <v>0</v>
      </c>
      <c r="L77" s="315">
        <f>+J77-K77</f>
        <v>0.82630199999999998</v>
      </c>
      <c r="M77" s="420">
        <f>+K77/J77</f>
        <v>0</v>
      </c>
      <c r="N77" s="421" t="s">
        <v>203</v>
      </c>
      <c r="O77" s="421">
        <f>+'Resumen anual'!$B$4</f>
        <v>43440</v>
      </c>
    </row>
    <row r="78" spans="1:15">
      <c r="A78" s="305" t="s">
        <v>194</v>
      </c>
      <c r="B78" s="322" t="s">
        <v>192</v>
      </c>
      <c r="C78" s="322" t="s">
        <v>195</v>
      </c>
      <c r="D78" s="322" t="s">
        <v>175</v>
      </c>
      <c r="E78" s="322" t="str">
        <f>+'Control Cuota LTP III-IV'!$C$27</f>
        <v>ENFEMAR LTDA. SOC. PESQ.</v>
      </c>
      <c r="F78" s="322" t="s">
        <v>176</v>
      </c>
      <c r="G78" s="322" t="s">
        <v>179</v>
      </c>
      <c r="H78" s="315">
        <f>+'Control Cuota LTP III-IV'!W27</f>
        <v>0.85060499999999994</v>
      </c>
      <c r="I78" s="315">
        <f>+'Control Cuota LTP III-IV'!X27</f>
        <v>0</v>
      </c>
      <c r="J78" s="315">
        <f>+'Control Cuota LTP III-IV'!Y27</f>
        <v>0.85060499999999994</v>
      </c>
      <c r="K78" s="315">
        <f>+'Control Cuota LTP III-IV'!Z27</f>
        <v>0</v>
      </c>
      <c r="L78" s="315">
        <f>+'Control Cuota LTP III-IV'!AA27</f>
        <v>0.85060499999999994</v>
      </c>
      <c r="M78" s="420">
        <f>+'Control Cuota LTP III-IV'!AB27</f>
        <v>0</v>
      </c>
      <c r="N78" s="421"/>
      <c r="O78" s="421">
        <f>+'Resumen anual'!$B$4</f>
        <v>43440</v>
      </c>
    </row>
    <row r="79" spans="1:15">
      <c r="A79" s="305" t="s">
        <v>194</v>
      </c>
      <c r="B79" s="322" t="s">
        <v>192</v>
      </c>
      <c r="C79" s="322" t="s">
        <v>193</v>
      </c>
      <c r="D79" s="322" t="s">
        <v>175</v>
      </c>
      <c r="E79" s="322" t="str">
        <f>+'Control Cuota LTP III-IV'!$C$29</f>
        <v>ALIMENTOS ALSAN LTDA.</v>
      </c>
      <c r="F79" s="322" t="s">
        <v>176</v>
      </c>
      <c r="G79" s="322" t="s">
        <v>177</v>
      </c>
      <c r="H79" s="315">
        <f>+'Control Cuota LTP III-IV'!E29</f>
        <v>5.6700000000000006E-3</v>
      </c>
      <c r="I79" s="315">
        <f>+'Control Cuota LTP III-IV'!F29</f>
        <v>-6.2999999999999515E-3</v>
      </c>
      <c r="J79" s="315">
        <f>+'Control Cuota LTP III-IV'!G29</f>
        <v>-6.2999999999995091E-4</v>
      </c>
      <c r="K79" s="315">
        <f>+'Control Cuota LTP III-IV'!H29</f>
        <v>0</v>
      </c>
      <c r="L79" s="315">
        <f>+'Control Cuota LTP III-IV'!I29</f>
        <v>-6.2999999999995091E-4</v>
      </c>
      <c r="M79" s="420">
        <f>+'Control Cuota LTP III-IV'!J29</f>
        <v>0</v>
      </c>
      <c r="N79" s="421" t="s">
        <v>203</v>
      </c>
      <c r="O79" s="421">
        <f>+'Resumen anual'!$B$4</f>
        <v>43440</v>
      </c>
    </row>
    <row r="80" spans="1:15">
      <c r="A80" s="305" t="s">
        <v>194</v>
      </c>
      <c r="B80" s="322" t="s">
        <v>192</v>
      </c>
      <c r="C80" s="322" t="s">
        <v>193</v>
      </c>
      <c r="D80" s="322" t="s">
        <v>175</v>
      </c>
      <c r="E80" s="322" t="str">
        <f>+'Control Cuota LTP III-IV'!$C$29</f>
        <v>ALIMENTOS ALSAN LTDA.</v>
      </c>
      <c r="F80" s="322" t="s">
        <v>178</v>
      </c>
      <c r="G80" s="322" t="s">
        <v>179</v>
      </c>
      <c r="H80" s="315">
        <f>+'Control Cuota LTP III-IV'!E30</f>
        <v>6.3000000000000003E-4</v>
      </c>
      <c r="I80" s="315">
        <f>+'Control Cuota LTP III-IV'!F30</f>
        <v>0</v>
      </c>
      <c r="J80" s="315">
        <f>+'Control Cuota LTP III-IV'!G30</f>
        <v>4.9114358413593351E-17</v>
      </c>
      <c r="K80" s="315">
        <f>+'Control Cuota LTP III-IV'!H30</f>
        <v>0</v>
      </c>
      <c r="L80" s="315">
        <f>+'Control Cuota LTP III-IV'!I30</f>
        <v>4.9114358413593351E-17</v>
      </c>
      <c r="M80" s="420">
        <f>+'Control Cuota LTP III-IV'!J30</f>
        <v>0</v>
      </c>
      <c r="N80" s="426" t="s">
        <v>203</v>
      </c>
      <c r="O80" s="421">
        <f>+'Resumen anual'!$B$4</f>
        <v>43440</v>
      </c>
    </row>
    <row r="81" spans="1:15">
      <c r="A81" s="305" t="s">
        <v>194</v>
      </c>
      <c r="B81" s="322" t="s">
        <v>192</v>
      </c>
      <c r="C81" s="322" t="s">
        <v>193</v>
      </c>
      <c r="D81" s="322" t="s">
        <v>175</v>
      </c>
      <c r="E81" s="322" t="str">
        <f>+'Control Cuota LTP III-IV'!$C$29</f>
        <v>ALIMENTOS ALSAN LTDA.</v>
      </c>
      <c r="F81" s="322" t="s">
        <v>176</v>
      </c>
      <c r="G81" s="322" t="s">
        <v>179</v>
      </c>
      <c r="H81" s="315">
        <f>+H79+H80</f>
        <v>6.3000000000000009E-3</v>
      </c>
      <c r="I81" s="315">
        <f>+I79+I80</f>
        <v>-6.2999999999999515E-3</v>
      </c>
      <c r="J81" s="315">
        <f>+H81+I81</f>
        <v>4.9439619065339002E-17</v>
      </c>
      <c r="K81" s="315">
        <f>SUM(K79:K80)</f>
        <v>0</v>
      </c>
      <c r="L81" s="315">
        <f>+J81-K81</f>
        <v>4.9439619065339002E-17</v>
      </c>
      <c r="M81" s="420">
        <f>+K81/J81</f>
        <v>0</v>
      </c>
      <c r="N81" s="421" t="s">
        <v>203</v>
      </c>
      <c r="O81" s="421">
        <f>+'Resumen anual'!$B$4</f>
        <v>43440</v>
      </c>
    </row>
    <row r="82" spans="1:15">
      <c r="A82" s="305" t="s">
        <v>194</v>
      </c>
      <c r="B82" s="322" t="s">
        <v>192</v>
      </c>
      <c r="C82" s="322" t="s">
        <v>121</v>
      </c>
      <c r="D82" s="322" t="s">
        <v>175</v>
      </c>
      <c r="E82" s="322" t="str">
        <f>+'Control Cuota LTP III-IV'!$C$29</f>
        <v>ALIMENTOS ALSAN LTDA.</v>
      </c>
      <c r="F82" s="322" t="s">
        <v>176</v>
      </c>
      <c r="G82" s="322" t="s">
        <v>177</v>
      </c>
      <c r="H82" s="315">
        <f>+'Control Cuota LTP III-IV'!K29</f>
        <v>0.19278000000000001</v>
      </c>
      <c r="I82" s="315">
        <f>+'Control Cuota LTP III-IV'!L29</f>
        <v>-0.21420000000000294</v>
      </c>
      <c r="J82" s="315">
        <f>+'Control Cuota LTP III-IV'!M29</f>
        <v>-2.1420000000002937E-2</v>
      </c>
      <c r="K82" s="315">
        <f>+'Control Cuota LTP III-IV'!N29</f>
        <v>0</v>
      </c>
      <c r="L82" s="315">
        <f>+'Control Cuota LTP III-IV'!O29</f>
        <v>-2.1420000000002937E-2</v>
      </c>
      <c r="M82" s="420">
        <f>+'Control Cuota LTP III-IV'!P29</f>
        <v>0</v>
      </c>
      <c r="N82" s="421" t="s">
        <v>203</v>
      </c>
      <c r="O82" s="421">
        <f>+'Resumen anual'!$B$4</f>
        <v>43440</v>
      </c>
    </row>
    <row r="83" spans="1:15">
      <c r="A83" s="305" t="s">
        <v>194</v>
      </c>
      <c r="B83" s="322" t="s">
        <v>192</v>
      </c>
      <c r="C83" s="322" t="s">
        <v>121</v>
      </c>
      <c r="D83" s="322" t="s">
        <v>175</v>
      </c>
      <c r="E83" s="322" t="str">
        <f>+'Control Cuota LTP III-IV'!$C$29</f>
        <v>ALIMENTOS ALSAN LTDA.</v>
      </c>
      <c r="F83" s="322" t="s">
        <v>178</v>
      </c>
      <c r="G83" s="322" t="s">
        <v>179</v>
      </c>
      <c r="H83" s="315">
        <f>+'Control Cuota LTP III-IV'!K30</f>
        <v>2.1420000000000002E-2</v>
      </c>
      <c r="I83" s="315">
        <f>+'Control Cuota LTP III-IV'!L30</f>
        <v>0</v>
      </c>
      <c r="J83" s="315">
        <f>+'Control Cuota LTP III-IV'!M30</f>
        <v>-2.9351521213527576E-15</v>
      </c>
      <c r="K83" s="315">
        <f>+'Control Cuota LTP III-IV'!N30</f>
        <v>0</v>
      </c>
      <c r="L83" s="315">
        <f>+'Control Cuota LTP III-IV'!O30</f>
        <v>-2.9351521213527576E-15</v>
      </c>
      <c r="M83" s="420">
        <f>+'Control Cuota LTP III-IV'!P30</f>
        <v>0</v>
      </c>
      <c r="N83" s="426" t="s">
        <v>203</v>
      </c>
      <c r="O83" s="421">
        <f>+'Resumen anual'!$B$4</f>
        <v>43440</v>
      </c>
    </row>
    <row r="84" spans="1:15">
      <c r="A84" s="305" t="s">
        <v>194</v>
      </c>
      <c r="B84" s="322" t="s">
        <v>192</v>
      </c>
      <c r="C84" s="322" t="s">
        <v>121</v>
      </c>
      <c r="D84" s="322" t="s">
        <v>175</v>
      </c>
      <c r="E84" s="322" t="str">
        <f>+'Control Cuota LTP III-IV'!$C$29</f>
        <v>ALIMENTOS ALSAN LTDA.</v>
      </c>
      <c r="F84" s="322" t="s">
        <v>176</v>
      </c>
      <c r="G84" s="322" t="s">
        <v>179</v>
      </c>
      <c r="H84" s="315">
        <f>+H82+H83</f>
        <v>0.2142</v>
      </c>
      <c r="I84" s="315">
        <f>+I82+I83</f>
        <v>-0.21420000000000294</v>
      </c>
      <c r="J84" s="315">
        <f>+H84+I84</f>
        <v>-2.9420910152566648E-15</v>
      </c>
      <c r="K84" s="315">
        <f>SUM(K82:K83)</f>
        <v>0</v>
      </c>
      <c r="L84" s="315">
        <f>+J84-K84</f>
        <v>-2.9420910152566648E-15</v>
      </c>
      <c r="M84" s="420">
        <f>+K84/J84</f>
        <v>0</v>
      </c>
      <c r="N84" s="421" t="s">
        <v>203</v>
      </c>
      <c r="O84" s="421">
        <f>+'Resumen anual'!$B$4</f>
        <v>43440</v>
      </c>
    </row>
    <row r="85" spans="1:15">
      <c r="A85" s="305" t="s">
        <v>194</v>
      </c>
      <c r="B85" s="322" t="s">
        <v>192</v>
      </c>
      <c r="C85" s="322" t="s">
        <v>195</v>
      </c>
      <c r="D85" s="322" t="s">
        <v>175</v>
      </c>
      <c r="E85" s="322" t="str">
        <f>+'Control Cuota LTP III-IV'!$C$29</f>
        <v>ALIMENTOS ALSAN LTDA.</v>
      </c>
      <c r="F85" s="322" t="s">
        <v>176</v>
      </c>
      <c r="G85" s="322" t="s">
        <v>179</v>
      </c>
      <c r="H85" s="315">
        <f>+'Control Cuota LTP III-IV'!W29</f>
        <v>0.22050000000000003</v>
      </c>
      <c r="I85" s="315">
        <f>+'Control Cuota LTP III-IV'!X29</f>
        <v>-0.22050000000000289</v>
      </c>
      <c r="J85" s="315">
        <f>+'Control Cuota LTP III-IV'!Y29</f>
        <v>-2.8588242884097781E-15</v>
      </c>
      <c r="K85" s="315">
        <f>+'Control Cuota LTP III-IV'!Z29</f>
        <v>0</v>
      </c>
      <c r="L85" s="315">
        <f>+'Control Cuota LTP III-IV'!AA29</f>
        <v>-2.8588242884097781E-15</v>
      </c>
      <c r="M85" s="420">
        <f>+'Control Cuota LTP III-IV'!AB29</f>
        <v>0</v>
      </c>
      <c r="N85" s="421"/>
      <c r="O85" s="421">
        <f>+'Resumen anual'!$B$4</f>
        <v>43440</v>
      </c>
    </row>
    <row r="86" spans="1:15">
      <c r="A86" s="305" t="s">
        <v>194</v>
      </c>
      <c r="B86" s="322" t="s">
        <v>192</v>
      </c>
      <c r="C86" s="322" t="s">
        <v>193</v>
      </c>
      <c r="D86" s="322" t="s">
        <v>175</v>
      </c>
      <c r="E86" s="322" t="str">
        <f>+'Control Cuota LTP III-IV'!$C$31</f>
        <v>SOC. DISTRIBUIDORA DE PRODUCTOS DEL MAR LTDA.</v>
      </c>
      <c r="F86" s="322" t="s">
        <v>176</v>
      </c>
      <c r="G86" s="322" t="s">
        <v>177</v>
      </c>
      <c r="H86" s="315">
        <f>+'Control Cuota LTP III-IV'!E31</f>
        <v>0</v>
      </c>
      <c r="I86" s="315">
        <f>+'Control Cuota LTP III-IV'!F31</f>
        <v>1.3877787807814457E-17</v>
      </c>
      <c r="J86" s="315">
        <f>+'Control Cuota LTP III-IV'!G31</f>
        <v>1.3877787807814457E-17</v>
      </c>
      <c r="K86" s="315">
        <f>+'Control Cuota LTP III-IV'!H31</f>
        <v>0</v>
      </c>
      <c r="L86" s="315">
        <f>+'Control Cuota LTP III-IV'!I31</f>
        <v>1.3877787807814457E-17</v>
      </c>
      <c r="M86" s="420" t="e">
        <f>+'Control Cuota LTP III-IV'!#REF!</f>
        <v>#REF!</v>
      </c>
      <c r="N86" s="426" t="s">
        <v>203</v>
      </c>
      <c r="O86" s="421">
        <f>+'Resumen anual'!$B$4</f>
        <v>43440</v>
      </c>
    </row>
    <row r="87" spans="1:15">
      <c r="A87" s="305" t="s">
        <v>194</v>
      </c>
      <c r="B87" s="322" t="s">
        <v>192</v>
      </c>
      <c r="C87" s="322" t="s">
        <v>193</v>
      </c>
      <c r="D87" s="322" t="s">
        <v>175</v>
      </c>
      <c r="E87" s="322" t="str">
        <f>+'Control Cuota LTP III-IV'!$C$31</f>
        <v>SOC. DISTRIBUIDORA DE PRODUCTOS DEL MAR LTDA.</v>
      </c>
      <c r="F87" s="322" t="s">
        <v>178</v>
      </c>
      <c r="G87" s="322" t="s">
        <v>179</v>
      </c>
      <c r="H87" s="315">
        <f>+'Control Cuota LTP III-IV'!E32</f>
        <v>0</v>
      </c>
      <c r="I87" s="315">
        <f>+'Control Cuota LTP III-IV'!F32</f>
        <v>0</v>
      </c>
      <c r="J87" s="315">
        <f>+'Control Cuota LTP III-IV'!G32</f>
        <v>1.3877787807814457E-17</v>
      </c>
      <c r="K87" s="315">
        <f>+'Control Cuota LTP III-IV'!H32</f>
        <v>0</v>
      </c>
      <c r="L87" s="315">
        <f>+'Control Cuota LTP III-IV'!I32</f>
        <v>1.3877787807814457E-17</v>
      </c>
      <c r="M87" s="420">
        <f>+'Control Cuota LTP III-IV'!J32</f>
        <v>0</v>
      </c>
      <c r="N87" s="421" t="s">
        <v>203</v>
      </c>
      <c r="O87" s="421">
        <f>+'Resumen anual'!$B$4</f>
        <v>43440</v>
      </c>
    </row>
    <row r="88" spans="1:15">
      <c r="A88" s="305" t="s">
        <v>194</v>
      </c>
      <c r="B88" s="322" t="s">
        <v>192</v>
      </c>
      <c r="C88" s="322" t="s">
        <v>193</v>
      </c>
      <c r="D88" s="322" t="s">
        <v>175</v>
      </c>
      <c r="E88" s="322" t="str">
        <f>+'Control Cuota LTP III-IV'!$C$31</f>
        <v>SOC. DISTRIBUIDORA DE PRODUCTOS DEL MAR LTDA.</v>
      </c>
      <c r="F88" s="322" t="s">
        <v>176</v>
      </c>
      <c r="G88" s="322" t="s">
        <v>179</v>
      </c>
      <c r="H88" s="315">
        <f>+H86+H87</f>
        <v>0</v>
      </c>
      <c r="I88" s="315">
        <f>+I86+I87</f>
        <v>1.3877787807814457E-17</v>
      </c>
      <c r="J88" s="315">
        <f>+H88+I88</f>
        <v>1.3877787807814457E-17</v>
      </c>
      <c r="K88" s="315">
        <f>SUM(K86:K87)</f>
        <v>0</v>
      </c>
      <c r="L88" s="315">
        <f>+J88-K88</f>
        <v>1.3877787807814457E-17</v>
      </c>
      <c r="M88" s="420">
        <f>+K88/J88</f>
        <v>0</v>
      </c>
      <c r="N88" s="421" t="s">
        <v>203</v>
      </c>
      <c r="O88" s="421">
        <f>+'Resumen anual'!$B$4</f>
        <v>43440</v>
      </c>
    </row>
    <row r="89" spans="1:15">
      <c r="A89" s="305" t="s">
        <v>194</v>
      </c>
      <c r="B89" s="322" t="s">
        <v>192</v>
      </c>
      <c r="C89" s="322" t="s">
        <v>121</v>
      </c>
      <c r="D89" s="322" t="s">
        <v>175</v>
      </c>
      <c r="E89" s="322" t="str">
        <f>+'Control Cuota LTP III-IV'!$C$31</f>
        <v>SOC. DISTRIBUIDORA DE PRODUCTOS DEL MAR LTDA.</v>
      </c>
      <c r="F89" s="322" t="s">
        <v>176</v>
      </c>
      <c r="G89" s="322" t="s">
        <v>177</v>
      </c>
      <c r="H89" s="315">
        <f>+'Control Cuota LTP III-IV'!K31</f>
        <v>0</v>
      </c>
      <c r="I89" s="315">
        <f>+'Control Cuota LTP III-IV'!L31</f>
        <v>0</v>
      </c>
      <c r="J89" s="315">
        <f>+'Control Cuota LTP III-IV'!M31</f>
        <v>0</v>
      </c>
      <c r="K89" s="315">
        <f>+'Control Cuota LTP III-IV'!N31</f>
        <v>0</v>
      </c>
      <c r="L89" s="315">
        <f>+'Control Cuota LTP III-IV'!O31</f>
        <v>0</v>
      </c>
      <c r="M89" s="420" t="str">
        <f>+'Control Cuota LTP III-IV'!P31</f>
        <v>0%</v>
      </c>
      <c r="N89" s="426" t="s">
        <v>203</v>
      </c>
      <c r="O89" s="421">
        <f>+'Resumen anual'!$B$4</f>
        <v>43440</v>
      </c>
    </row>
    <row r="90" spans="1:15">
      <c r="A90" s="305" t="s">
        <v>194</v>
      </c>
      <c r="B90" s="322" t="s">
        <v>192</v>
      </c>
      <c r="C90" s="322" t="s">
        <v>121</v>
      </c>
      <c r="D90" s="322" t="s">
        <v>175</v>
      </c>
      <c r="E90" s="322" t="str">
        <f>+'Control Cuota LTP III-IV'!$C$31</f>
        <v>SOC. DISTRIBUIDORA DE PRODUCTOS DEL MAR LTDA.</v>
      </c>
      <c r="F90" s="322" t="s">
        <v>178</v>
      </c>
      <c r="G90" s="322" t="s">
        <v>179</v>
      </c>
      <c r="H90" s="315">
        <f>+'Control Cuota LTP III-IV'!K32</f>
        <v>0</v>
      </c>
      <c r="I90" s="315">
        <f>+'Control Cuota LTP III-IV'!L32</f>
        <v>0</v>
      </c>
      <c r="J90" s="315">
        <f>+'Control Cuota LTP III-IV'!M32</f>
        <v>0</v>
      </c>
      <c r="K90" s="315">
        <f>+'Control Cuota LTP III-IV'!N32</f>
        <v>0</v>
      </c>
      <c r="L90" s="315">
        <f>+'Control Cuota LTP III-IV'!O32</f>
        <v>0</v>
      </c>
      <c r="M90" s="420" t="str">
        <f>+'Control Cuota LTP III-IV'!P32</f>
        <v>0%</v>
      </c>
      <c r="N90" s="421" t="s">
        <v>203</v>
      </c>
      <c r="O90" s="421">
        <f>+'Resumen anual'!$B$4</f>
        <v>43440</v>
      </c>
    </row>
    <row r="91" spans="1:15">
      <c r="A91" s="305" t="s">
        <v>194</v>
      </c>
      <c r="B91" s="322" t="s">
        <v>192</v>
      </c>
      <c r="C91" s="322" t="s">
        <v>121</v>
      </c>
      <c r="D91" s="322" t="s">
        <v>175</v>
      </c>
      <c r="E91" s="322" t="str">
        <f>+'Control Cuota LTP III-IV'!$C$31</f>
        <v>SOC. DISTRIBUIDORA DE PRODUCTOS DEL MAR LTDA.</v>
      </c>
      <c r="F91" s="322" t="s">
        <v>176</v>
      </c>
      <c r="G91" s="322" t="s">
        <v>179</v>
      </c>
      <c r="H91" s="315">
        <f>+H89+H90</f>
        <v>0</v>
      </c>
      <c r="I91" s="315">
        <f>+I89+I90</f>
        <v>0</v>
      </c>
      <c r="J91" s="315">
        <f>+H91+I91</f>
        <v>0</v>
      </c>
      <c r="K91" s="315">
        <f>SUM(K89:K90)</f>
        <v>0</v>
      </c>
      <c r="L91" s="315">
        <f>+J91-K91</f>
        <v>0</v>
      </c>
      <c r="M91" s="420" t="e">
        <f>+K91/J91</f>
        <v>#DIV/0!</v>
      </c>
      <c r="N91" s="421" t="s">
        <v>203</v>
      </c>
      <c r="O91" s="421">
        <f>+'Resumen anual'!$B$4</f>
        <v>43440</v>
      </c>
    </row>
    <row r="92" spans="1:15">
      <c r="A92" s="305" t="s">
        <v>194</v>
      </c>
      <c r="B92" s="322" t="s">
        <v>192</v>
      </c>
      <c r="C92" s="322" t="s">
        <v>195</v>
      </c>
      <c r="D92" s="322" t="s">
        <v>175</v>
      </c>
      <c r="E92" s="322" t="str">
        <f>+'Control Cuota LTP III-IV'!$C$31</f>
        <v>SOC. DISTRIBUIDORA DE PRODUCTOS DEL MAR LTDA.</v>
      </c>
      <c r="F92" s="322" t="s">
        <v>176</v>
      </c>
      <c r="G92" s="322" t="s">
        <v>179</v>
      </c>
      <c r="H92" s="315">
        <f>+'Control Cuota LTP III-IV'!W31</f>
        <v>0</v>
      </c>
      <c r="I92" s="315">
        <f>+'Control Cuota LTP III-IV'!X31</f>
        <v>1.3877787807814457E-17</v>
      </c>
      <c r="J92" s="315">
        <f>+'Control Cuota LTP III-IV'!Y31</f>
        <v>1.3877787807814457E-17</v>
      </c>
      <c r="K92" s="315">
        <f>+'Control Cuota LTP III-IV'!Z31</f>
        <v>0</v>
      </c>
      <c r="L92" s="315">
        <f>+'Control Cuota LTP III-IV'!AA31</f>
        <v>1.3877787807814457E-17</v>
      </c>
      <c r="M92" s="420">
        <f>+'Control Cuota LTP III-IV'!AB31</f>
        <v>0</v>
      </c>
      <c r="N92" s="421"/>
      <c r="O92" s="421">
        <f>+'Resumen anual'!$B$4</f>
        <v>43440</v>
      </c>
    </row>
    <row r="93" spans="1:15">
      <c r="A93" s="305" t="s">
        <v>194</v>
      </c>
      <c r="B93" s="322" t="s">
        <v>192</v>
      </c>
      <c r="C93" s="322" t="s">
        <v>193</v>
      </c>
      <c r="D93" s="322" t="s">
        <v>175</v>
      </c>
      <c r="E93" s="322" t="str">
        <f>+'Control Cuota LTP III-IV'!$C$33</f>
        <v>DA VENEZIA RETAMALES ANTONIO</v>
      </c>
      <c r="F93" s="322" t="s">
        <v>176</v>
      </c>
      <c r="G93" s="322" t="s">
        <v>177</v>
      </c>
      <c r="H93" s="315">
        <f>+'Control Cuota LTP III-IV'!E33</f>
        <v>0</v>
      </c>
      <c r="I93" s="315">
        <f>+'Control Cuota LTP III-IV'!F33</f>
        <v>0</v>
      </c>
      <c r="J93" s="315">
        <f>+'Control Cuota LTP III-IV'!G33</f>
        <v>0</v>
      </c>
      <c r="K93" s="315">
        <f>+'Control Cuota LTP III-IV'!H33</f>
        <v>0</v>
      </c>
      <c r="L93" s="315">
        <f>+'Control Cuota LTP III-IV'!I33</f>
        <v>0</v>
      </c>
      <c r="M93" s="420" t="str">
        <f>+'Control Cuota LTP III-IV'!J33</f>
        <v>0%</v>
      </c>
      <c r="N93" s="426" t="s">
        <v>203</v>
      </c>
      <c r="O93" s="421">
        <f>+'Resumen anual'!$B$4</f>
        <v>43440</v>
      </c>
    </row>
    <row r="94" spans="1:15">
      <c r="A94" s="305" t="s">
        <v>194</v>
      </c>
      <c r="B94" s="322" t="s">
        <v>192</v>
      </c>
      <c r="C94" s="322" t="s">
        <v>193</v>
      </c>
      <c r="D94" s="322" t="s">
        <v>175</v>
      </c>
      <c r="E94" s="322" t="str">
        <f>+'Control Cuota LTP III-IV'!$C$33</f>
        <v>DA VENEZIA RETAMALES ANTONIO</v>
      </c>
      <c r="F94" s="322" t="s">
        <v>178</v>
      </c>
      <c r="G94" s="322" t="s">
        <v>179</v>
      </c>
      <c r="H94" s="315">
        <f>+'Control Cuota LTP III-IV'!E34</f>
        <v>0</v>
      </c>
      <c r="I94" s="315">
        <f>+'Control Cuota LTP III-IV'!F34</f>
        <v>0</v>
      </c>
      <c r="J94" s="315">
        <f>+'Control Cuota LTP III-IV'!G34</f>
        <v>0</v>
      </c>
      <c r="K94" s="315">
        <f>+'Control Cuota LTP III-IV'!H34</f>
        <v>0</v>
      </c>
      <c r="L94" s="315">
        <f>+'Control Cuota LTP III-IV'!I34</f>
        <v>0</v>
      </c>
      <c r="M94" s="420" t="str">
        <f>+'Control Cuota LTP III-IV'!J34</f>
        <v>0%</v>
      </c>
      <c r="N94" s="421" t="s">
        <v>203</v>
      </c>
      <c r="O94" s="421">
        <f>+'Resumen anual'!$B$4</f>
        <v>43440</v>
      </c>
    </row>
    <row r="95" spans="1:15">
      <c r="A95" s="305" t="s">
        <v>194</v>
      </c>
      <c r="B95" s="322" t="s">
        <v>192</v>
      </c>
      <c r="C95" s="322" t="s">
        <v>193</v>
      </c>
      <c r="D95" s="322" t="s">
        <v>175</v>
      </c>
      <c r="E95" s="322" t="str">
        <f>+'Control Cuota LTP III-IV'!$C$33</f>
        <v>DA VENEZIA RETAMALES ANTONIO</v>
      </c>
      <c r="F95" s="322" t="s">
        <v>176</v>
      </c>
      <c r="G95" s="322" t="s">
        <v>179</v>
      </c>
      <c r="H95" s="315">
        <f>+H93+H94</f>
        <v>0</v>
      </c>
      <c r="I95" s="315">
        <f>+I93+I94</f>
        <v>0</v>
      </c>
      <c r="J95" s="315">
        <f>+H95+I95</f>
        <v>0</v>
      </c>
      <c r="K95" s="315">
        <f>SUM(K93:K94)</f>
        <v>0</v>
      </c>
      <c r="L95" s="315">
        <f>+J95-K95</f>
        <v>0</v>
      </c>
      <c r="M95" s="420" t="str">
        <f t="shared" ref="M95" si="2">IF(J95&gt;0,K95/J95,"0%")</f>
        <v>0%</v>
      </c>
      <c r="N95" s="426" t="s">
        <v>203</v>
      </c>
      <c r="O95" s="421">
        <f>+'Resumen anual'!$B$4</f>
        <v>43440</v>
      </c>
    </row>
    <row r="96" spans="1:15">
      <c r="A96" s="305" t="s">
        <v>194</v>
      </c>
      <c r="B96" s="322" t="s">
        <v>192</v>
      </c>
      <c r="C96" s="322" t="s">
        <v>121</v>
      </c>
      <c r="D96" s="322" t="s">
        <v>175</v>
      </c>
      <c r="E96" s="322" t="str">
        <f>+'Control Cuota LTP III-IV'!$C$33</f>
        <v>DA VENEZIA RETAMALES ANTONIO</v>
      </c>
      <c r="F96" s="322" t="s">
        <v>176</v>
      </c>
      <c r="G96" s="322" t="s">
        <v>177</v>
      </c>
      <c r="H96" s="315">
        <f>+'Control Cuota LTP III-IV'!K33</f>
        <v>0</v>
      </c>
      <c r="I96" s="315">
        <f>+'Control Cuota LTP III-IV'!L33</f>
        <v>0</v>
      </c>
      <c r="J96" s="315">
        <f>+'Control Cuota LTP III-IV'!M33</f>
        <v>0</v>
      </c>
      <c r="K96" s="315">
        <f>+'Control Cuota LTP III-IV'!N33</f>
        <v>0</v>
      </c>
      <c r="L96" s="315">
        <f>+'Control Cuota LTP III-IV'!O33</f>
        <v>0</v>
      </c>
      <c r="M96" s="420" t="str">
        <f>+'Control Cuota LTP III-IV'!P33</f>
        <v>0%</v>
      </c>
      <c r="N96" s="421" t="s">
        <v>203</v>
      </c>
      <c r="O96" s="421">
        <f>+'Resumen anual'!$B$4</f>
        <v>43440</v>
      </c>
    </row>
    <row r="97" spans="1:15">
      <c r="A97" s="305" t="s">
        <v>194</v>
      </c>
      <c r="B97" s="322" t="s">
        <v>192</v>
      </c>
      <c r="C97" s="322" t="s">
        <v>121</v>
      </c>
      <c r="D97" s="322" t="s">
        <v>175</v>
      </c>
      <c r="E97" s="322" t="str">
        <f>+'Control Cuota LTP III-IV'!$C$33</f>
        <v>DA VENEZIA RETAMALES ANTONIO</v>
      </c>
      <c r="F97" s="322" t="s">
        <v>178</v>
      </c>
      <c r="G97" s="322" t="s">
        <v>179</v>
      </c>
      <c r="H97" s="315">
        <f>+'Control Cuota LTP III-IV'!K34</f>
        <v>0</v>
      </c>
      <c r="I97" s="315">
        <f>+'Control Cuota LTP III-IV'!L34</f>
        <v>0</v>
      </c>
      <c r="J97" s="315">
        <f>+'Control Cuota LTP III-IV'!M34</f>
        <v>0</v>
      </c>
      <c r="K97" s="315">
        <f>+'Control Cuota LTP III-IV'!N34</f>
        <v>0</v>
      </c>
      <c r="L97" s="315">
        <f>+'Control Cuota LTP III-IV'!O34</f>
        <v>0</v>
      </c>
      <c r="M97" s="420" t="str">
        <f>+'Control Cuota LTP III-IV'!P34</f>
        <v>0%</v>
      </c>
      <c r="N97" s="421" t="s">
        <v>203</v>
      </c>
      <c r="O97" s="421">
        <f>+'Resumen anual'!$B$4</f>
        <v>43440</v>
      </c>
    </row>
    <row r="98" spans="1:15">
      <c r="A98" s="305" t="s">
        <v>194</v>
      </c>
      <c r="B98" s="322" t="s">
        <v>192</v>
      </c>
      <c r="C98" s="322" t="s">
        <v>121</v>
      </c>
      <c r="D98" s="322" t="s">
        <v>175</v>
      </c>
      <c r="E98" s="322" t="str">
        <f>+'Control Cuota LTP III-IV'!$C$33</f>
        <v>DA VENEZIA RETAMALES ANTONIO</v>
      </c>
      <c r="F98" s="322" t="s">
        <v>176</v>
      </c>
      <c r="G98" s="322" t="s">
        <v>179</v>
      </c>
      <c r="H98" s="315">
        <f>+H96+H97</f>
        <v>0</v>
      </c>
      <c r="I98" s="315">
        <f>+I96+I97</f>
        <v>0</v>
      </c>
      <c r="J98" s="315">
        <f>+H98+I98</f>
        <v>0</v>
      </c>
      <c r="K98" s="315">
        <f>SUM(K96:K97)</f>
        <v>0</v>
      </c>
      <c r="L98" s="315">
        <f>+J98-K98</f>
        <v>0</v>
      </c>
      <c r="M98" s="420" t="str">
        <f t="shared" ref="M98" si="3">IF(J98&gt;0,K98/J98,"0%")</f>
        <v>0%</v>
      </c>
      <c r="N98" s="426" t="s">
        <v>203</v>
      </c>
      <c r="O98" s="421">
        <f>+'Resumen anual'!$B$4</f>
        <v>43440</v>
      </c>
    </row>
    <row r="99" spans="1:15">
      <c r="A99" s="305" t="s">
        <v>194</v>
      </c>
      <c r="B99" s="322" t="s">
        <v>192</v>
      </c>
      <c r="C99" s="322" t="s">
        <v>195</v>
      </c>
      <c r="D99" s="322" t="s">
        <v>175</v>
      </c>
      <c r="E99" s="322" t="str">
        <f>+'Control Cuota LTP III-IV'!$C$33</f>
        <v>DA VENEZIA RETAMALES ANTONIO</v>
      </c>
      <c r="F99" s="322" t="s">
        <v>176</v>
      </c>
      <c r="G99" s="322" t="s">
        <v>179</v>
      </c>
      <c r="H99" s="315">
        <f>+'Control Cuota LTP III-IV'!W33</f>
        <v>0</v>
      </c>
      <c r="I99" s="315">
        <f>+'Control Cuota LTP III-IV'!X33</f>
        <v>0</v>
      </c>
      <c r="J99" s="315">
        <f>+'Control Cuota LTP III-IV'!Y33</f>
        <v>0</v>
      </c>
      <c r="K99" s="315">
        <f>+'Control Cuota LTP III-IV'!Z33</f>
        <v>0</v>
      </c>
      <c r="L99" s="315">
        <f>+'Control Cuota LTP III-IV'!AA33</f>
        <v>0</v>
      </c>
      <c r="M99" s="420" t="str">
        <f>+'Control Cuota LTP III-IV'!AB33</f>
        <v>0%</v>
      </c>
      <c r="N99" s="426"/>
      <c r="O99" s="421">
        <f>+'Resumen anual'!$B$4</f>
        <v>43440</v>
      </c>
    </row>
    <row r="100" spans="1:15">
      <c r="A100" s="305" t="s">
        <v>194</v>
      </c>
      <c r="B100" s="322" t="s">
        <v>192</v>
      </c>
      <c r="C100" s="322" t="s">
        <v>193</v>
      </c>
      <c r="D100" s="322" t="s">
        <v>175</v>
      </c>
      <c r="E100" s="322" t="str">
        <f>+'Control Cuota LTP III-IV'!$C$35</f>
        <v>NICANOR GONZALEZ VEGA</v>
      </c>
      <c r="F100" s="322" t="s">
        <v>176</v>
      </c>
      <c r="G100" s="322" t="s">
        <v>177</v>
      </c>
      <c r="H100" s="315">
        <f>+'Control Cuota LTP III-IV'!E35</f>
        <v>0.45333810000000002</v>
      </c>
      <c r="I100" s="315">
        <f>+'Control Cuota LTP III-IV'!F35</f>
        <v>0</v>
      </c>
      <c r="J100" s="315">
        <f>+'Control Cuota LTP III-IV'!G35</f>
        <v>0.45333810000000002</v>
      </c>
      <c r="K100" s="315">
        <f>+'Control Cuota LTP III-IV'!H35</f>
        <v>0</v>
      </c>
      <c r="L100" s="315">
        <f>+'Control Cuota LTP III-IV'!I35</f>
        <v>0.45333810000000002</v>
      </c>
      <c r="M100" s="420">
        <f>+'Control Cuota LTP III-IV'!J35</f>
        <v>0</v>
      </c>
      <c r="N100" s="421" t="s">
        <v>203</v>
      </c>
      <c r="O100" s="421">
        <f>+'Resumen anual'!$B$4</f>
        <v>43440</v>
      </c>
    </row>
    <row r="101" spans="1:15">
      <c r="A101" s="305" t="s">
        <v>194</v>
      </c>
      <c r="B101" s="322" t="s">
        <v>192</v>
      </c>
      <c r="C101" s="322" t="s">
        <v>193</v>
      </c>
      <c r="D101" s="322" t="s">
        <v>175</v>
      </c>
      <c r="E101" s="322" t="str">
        <f>+'Control Cuota LTP III-IV'!$C$35</f>
        <v>NICANOR GONZALEZ VEGA</v>
      </c>
      <c r="F101" s="322" t="s">
        <v>178</v>
      </c>
      <c r="G101" s="322" t="s">
        <v>179</v>
      </c>
      <c r="H101" s="315">
        <f>+'Control Cuota LTP III-IV'!E36</f>
        <v>5.0370900000000003E-2</v>
      </c>
      <c r="I101" s="315">
        <f>+'Control Cuota LTP III-IV'!F36</f>
        <v>0</v>
      </c>
      <c r="J101" s="315">
        <f>+'Control Cuota LTP III-IV'!G36</f>
        <v>0.50370900000000007</v>
      </c>
      <c r="K101" s="315">
        <f>+'Control Cuota LTP III-IV'!H36</f>
        <v>0</v>
      </c>
      <c r="L101" s="315">
        <f>+'Control Cuota LTP III-IV'!I36</f>
        <v>0.50370900000000007</v>
      </c>
      <c r="M101" s="420">
        <f>+'Control Cuota LTP III-IV'!J36</f>
        <v>0</v>
      </c>
      <c r="N101" s="421" t="s">
        <v>203</v>
      </c>
      <c r="O101" s="421">
        <f>+'Resumen anual'!$B$4</f>
        <v>43440</v>
      </c>
    </row>
    <row r="102" spans="1:15">
      <c r="A102" s="305" t="s">
        <v>194</v>
      </c>
      <c r="B102" s="322" t="s">
        <v>192</v>
      </c>
      <c r="C102" s="322" t="s">
        <v>193</v>
      </c>
      <c r="D102" s="322" t="s">
        <v>175</v>
      </c>
      <c r="E102" s="322" t="str">
        <f>+'Control Cuota LTP III-IV'!$C$35</f>
        <v>NICANOR GONZALEZ VEGA</v>
      </c>
      <c r="F102" s="322" t="s">
        <v>176</v>
      </c>
      <c r="G102" s="322" t="s">
        <v>179</v>
      </c>
      <c r="H102" s="315">
        <f>+H100+H101</f>
        <v>0.50370900000000007</v>
      </c>
      <c r="I102" s="315">
        <f>+I100+I101</f>
        <v>0</v>
      </c>
      <c r="J102" s="315">
        <f>+H102+I102</f>
        <v>0.50370900000000007</v>
      </c>
      <c r="K102" s="315">
        <f>SUM(K100:K101)</f>
        <v>0</v>
      </c>
      <c r="L102" s="315">
        <f>+J102-K102</f>
        <v>0.50370900000000007</v>
      </c>
      <c r="M102" s="420">
        <f>+K102/J102</f>
        <v>0</v>
      </c>
      <c r="N102" s="426" t="s">
        <v>203</v>
      </c>
      <c r="O102" s="421">
        <f>+'Resumen anual'!$B$4</f>
        <v>43440</v>
      </c>
    </row>
    <row r="103" spans="1:15">
      <c r="A103" s="305" t="s">
        <v>194</v>
      </c>
      <c r="B103" s="322" t="s">
        <v>192</v>
      </c>
      <c r="C103" s="322" t="s">
        <v>121</v>
      </c>
      <c r="D103" s="322" t="s">
        <v>175</v>
      </c>
      <c r="E103" s="322" t="str">
        <f>+'Control Cuota LTP III-IV'!$C$35</f>
        <v>NICANOR GONZALEZ VEGA</v>
      </c>
      <c r="F103" s="322" t="s">
        <v>176</v>
      </c>
      <c r="G103" s="322" t="s">
        <v>177</v>
      </c>
      <c r="H103" s="315">
        <f>+'Control Cuota LTP III-IV'!K35</f>
        <v>15.4134954</v>
      </c>
      <c r="I103" s="315">
        <f>+'Control Cuota LTP III-IV'!L35</f>
        <v>0</v>
      </c>
      <c r="J103" s="315">
        <f>+'Control Cuota LTP III-IV'!M35</f>
        <v>15.4134954</v>
      </c>
      <c r="K103" s="315">
        <f>+'Control Cuota LTP III-IV'!N35</f>
        <v>0</v>
      </c>
      <c r="L103" s="315">
        <f>+'Control Cuota LTP III-IV'!O35</f>
        <v>15.4134954</v>
      </c>
      <c r="M103" s="420">
        <f>+'Control Cuota LTP III-IV'!P35</f>
        <v>0</v>
      </c>
      <c r="N103" s="421" t="s">
        <v>203</v>
      </c>
      <c r="O103" s="421">
        <f>+'Resumen anual'!$B$4</f>
        <v>43440</v>
      </c>
    </row>
    <row r="104" spans="1:15">
      <c r="A104" s="305" t="s">
        <v>194</v>
      </c>
      <c r="B104" s="322" t="s">
        <v>192</v>
      </c>
      <c r="C104" s="322" t="s">
        <v>121</v>
      </c>
      <c r="D104" s="322" t="s">
        <v>175</v>
      </c>
      <c r="E104" s="322" t="str">
        <f>+'Control Cuota LTP III-IV'!$C$35</f>
        <v>NICANOR GONZALEZ VEGA</v>
      </c>
      <c r="F104" s="322" t="s">
        <v>178</v>
      </c>
      <c r="G104" s="322" t="s">
        <v>179</v>
      </c>
      <c r="H104" s="315">
        <f>+'Control Cuota LTP III-IV'!K36</f>
        <v>1.7126106000000001</v>
      </c>
      <c r="I104" s="315">
        <f>+'Control Cuota LTP III-IV'!L36</f>
        <v>0</v>
      </c>
      <c r="J104" s="315">
        <f>+'Control Cuota LTP III-IV'!M36</f>
        <v>17.126106</v>
      </c>
      <c r="K104" s="315">
        <f>+'Control Cuota LTP III-IV'!N36</f>
        <v>0</v>
      </c>
      <c r="L104" s="315">
        <f>+'Control Cuota LTP III-IV'!O36</f>
        <v>17.126106</v>
      </c>
      <c r="M104" s="420">
        <f>+'Control Cuota LTP III-IV'!P36</f>
        <v>0</v>
      </c>
      <c r="N104" s="426" t="s">
        <v>203</v>
      </c>
      <c r="O104" s="421">
        <f>+'Resumen anual'!$B$4</f>
        <v>43440</v>
      </c>
    </row>
    <row r="105" spans="1:15">
      <c r="A105" s="305" t="s">
        <v>194</v>
      </c>
      <c r="B105" s="322" t="s">
        <v>192</v>
      </c>
      <c r="C105" s="322" t="s">
        <v>121</v>
      </c>
      <c r="D105" s="322" t="s">
        <v>175</v>
      </c>
      <c r="E105" s="322" t="str">
        <f>+'Control Cuota LTP III-IV'!$C$35</f>
        <v>NICANOR GONZALEZ VEGA</v>
      </c>
      <c r="F105" s="322" t="s">
        <v>176</v>
      </c>
      <c r="G105" s="322" t="s">
        <v>179</v>
      </c>
      <c r="H105" s="315">
        <f>+H103+H104</f>
        <v>17.126106</v>
      </c>
      <c r="I105" s="315">
        <f>+I103+I104</f>
        <v>0</v>
      </c>
      <c r="J105" s="315">
        <f>+H105+I105</f>
        <v>17.126106</v>
      </c>
      <c r="K105" s="315">
        <f>SUM(K103:K104)</f>
        <v>0</v>
      </c>
      <c r="L105" s="315">
        <f>+J105-K105</f>
        <v>17.126106</v>
      </c>
      <c r="M105" s="420">
        <f>+K105/J105</f>
        <v>0</v>
      </c>
      <c r="N105" s="421" t="s">
        <v>203</v>
      </c>
      <c r="O105" s="421">
        <f>+'Resumen anual'!$B$4</f>
        <v>43440</v>
      </c>
    </row>
    <row r="106" spans="1:15">
      <c r="A106" s="305" t="s">
        <v>194</v>
      </c>
      <c r="B106" s="322" t="s">
        <v>192</v>
      </c>
      <c r="C106" s="322" t="s">
        <v>195</v>
      </c>
      <c r="D106" s="322" t="s">
        <v>175</v>
      </c>
      <c r="E106" s="322" t="str">
        <f>+'Control Cuota LTP III-IV'!$C$35</f>
        <v>NICANOR GONZALEZ VEGA</v>
      </c>
      <c r="F106" s="322" t="s">
        <v>176</v>
      </c>
      <c r="G106" s="322" t="s">
        <v>179</v>
      </c>
      <c r="H106" s="315">
        <f>+'Control Cuota LTP III-IV'!W35</f>
        <v>17.629815000000001</v>
      </c>
      <c r="I106" s="315">
        <f>+'Control Cuota LTP III-IV'!X35</f>
        <v>0</v>
      </c>
      <c r="J106" s="315">
        <f>+'Control Cuota LTP III-IV'!Y35</f>
        <v>17.629815000000001</v>
      </c>
      <c r="K106" s="315">
        <f>+'Control Cuota LTP III-IV'!Z35</f>
        <v>0</v>
      </c>
      <c r="L106" s="315">
        <f>+'Control Cuota LTP III-IV'!AA35</f>
        <v>17.629815000000001</v>
      </c>
      <c r="M106" s="420">
        <f>+'Control Cuota LTP III-IV'!AB35</f>
        <v>0</v>
      </c>
      <c r="N106" s="421"/>
      <c r="O106" s="421">
        <f>+'Resumen anual'!$B$4</f>
        <v>43440</v>
      </c>
    </row>
    <row r="107" spans="1:15">
      <c r="A107" s="305" t="s">
        <v>194</v>
      </c>
      <c r="B107" s="322" t="s">
        <v>192</v>
      </c>
      <c r="C107" s="322" t="s">
        <v>195</v>
      </c>
      <c r="D107" s="322" t="s">
        <v>175</v>
      </c>
      <c r="E107" s="322" t="str">
        <f>+'Control Cuota LTP III-IV'!$C$37</f>
        <v>TOTAL ASIGNATARIOS LTP</v>
      </c>
      <c r="F107" s="322" t="s">
        <v>176</v>
      </c>
      <c r="G107" s="322" t="s">
        <v>179</v>
      </c>
      <c r="H107" s="315">
        <f>+'Control Cuota LTP III-IV'!W37</f>
        <v>1049.9998949999999</v>
      </c>
      <c r="I107" s="315">
        <f>+'Control Cuota LTP III-IV'!X37</f>
        <v>100.10999999999999</v>
      </c>
      <c r="J107" s="315">
        <f>+'Control Cuota LTP III-IV'!Y37</f>
        <v>1150.1098949999998</v>
      </c>
      <c r="K107" s="315">
        <f>+'Control Cuota LTP III-IV'!Z37</f>
        <v>1072.4010000000001</v>
      </c>
      <c r="L107" s="315">
        <f>+'Control Cuota LTP III-IV'!AA37</f>
        <v>77.708894999999757</v>
      </c>
      <c r="M107" s="420">
        <f>+'Control Cuota LTP III-IV'!AB37</f>
        <v>0.93243350453914686</v>
      </c>
      <c r="N107" s="421" t="s">
        <v>203</v>
      </c>
      <c r="O107" s="421">
        <f>+'Resumen anual'!$B$4</f>
        <v>43440</v>
      </c>
    </row>
    <row r="108" spans="1:15">
      <c r="A108" s="305" t="s">
        <v>194</v>
      </c>
      <c r="B108" s="322" t="s">
        <v>192</v>
      </c>
      <c r="C108" s="322" t="s">
        <v>193</v>
      </c>
      <c r="D108" s="322" t="s">
        <v>181</v>
      </c>
      <c r="E108" s="322" t="s">
        <v>181</v>
      </c>
      <c r="F108" s="322" t="s">
        <v>176</v>
      </c>
      <c r="G108" s="322" t="s">
        <v>177</v>
      </c>
      <c r="H108" s="315">
        <f>+'Control Cuota Artesanal III-IV'!E7</f>
        <v>27</v>
      </c>
      <c r="I108" s="315">
        <f>+'Control Cuota Artesanal III-IV'!F7</f>
        <v>0</v>
      </c>
      <c r="J108" s="315">
        <f>+'Control Cuota Artesanal III-IV'!G7</f>
        <v>27</v>
      </c>
      <c r="K108" s="315">
        <f>+'Control Cuota Artesanal III-IV'!H7</f>
        <v>0</v>
      </c>
      <c r="L108" s="315">
        <f>+'Control Cuota Artesanal III-IV'!I7</f>
        <v>27</v>
      </c>
      <c r="M108" s="420">
        <f>+'Control Cuota Artesanal III-IV'!J7</f>
        <v>0</v>
      </c>
      <c r="N108" s="426" t="s">
        <v>203</v>
      </c>
      <c r="O108" s="421">
        <f>+'Resumen anual'!$B$4</f>
        <v>43440</v>
      </c>
    </row>
    <row r="109" spans="1:15" ht="13.35" customHeight="1">
      <c r="A109" s="305" t="s">
        <v>194</v>
      </c>
      <c r="B109" s="322" t="s">
        <v>192</v>
      </c>
      <c r="C109" s="322" t="s">
        <v>193</v>
      </c>
      <c r="D109" s="322" t="s">
        <v>181</v>
      </c>
      <c r="E109" s="322" t="s">
        <v>181</v>
      </c>
      <c r="F109" s="322" t="s">
        <v>178</v>
      </c>
      <c r="G109" s="322" t="s">
        <v>179</v>
      </c>
      <c r="H109" s="315">
        <f>+'Control Cuota Artesanal III-IV'!E8</f>
        <v>3</v>
      </c>
      <c r="I109" s="315">
        <f>+'Control Cuota Artesanal III-IV'!F8</f>
        <v>0</v>
      </c>
      <c r="J109" s="315">
        <f>+'Control Cuota Artesanal III-IV'!G8</f>
        <v>30</v>
      </c>
      <c r="K109" s="315">
        <f>+'Control Cuota Artesanal III-IV'!H8</f>
        <v>0</v>
      </c>
      <c r="L109" s="315">
        <f>+'Control Cuota Artesanal III-IV'!I8</f>
        <v>30</v>
      </c>
      <c r="M109" s="420">
        <f>+'Control Cuota Artesanal III-IV'!J8</f>
        <v>0</v>
      </c>
      <c r="N109" s="421" t="s">
        <v>203</v>
      </c>
      <c r="O109" s="421">
        <f>+'Resumen anual'!$B$4</f>
        <v>43440</v>
      </c>
    </row>
    <row r="110" spans="1:15">
      <c r="A110" s="305" t="s">
        <v>194</v>
      </c>
      <c r="B110" s="322" t="s">
        <v>192</v>
      </c>
      <c r="C110" s="322" t="s">
        <v>193</v>
      </c>
      <c r="D110" s="322" t="s">
        <v>181</v>
      </c>
      <c r="E110" s="322" t="s">
        <v>181</v>
      </c>
      <c r="F110" s="322" t="s">
        <v>176</v>
      </c>
      <c r="G110" s="322" t="s">
        <v>179</v>
      </c>
      <c r="H110" s="315">
        <f>+H108+H109</f>
        <v>30</v>
      </c>
      <c r="I110" s="315">
        <f>+I108+I109</f>
        <v>0</v>
      </c>
      <c r="J110" s="315">
        <f>+H110+I110</f>
        <v>30</v>
      </c>
      <c r="K110" s="315">
        <f>SUM(K108:K109)</f>
        <v>0</v>
      </c>
      <c r="L110" s="315">
        <f>+J110-K110</f>
        <v>30</v>
      </c>
      <c r="M110" s="420">
        <f>+K110/J110</f>
        <v>0</v>
      </c>
      <c r="N110" s="421" t="s">
        <v>203</v>
      </c>
      <c r="O110" s="421">
        <f>+'Resumen anual'!$B$4</f>
        <v>43440</v>
      </c>
    </row>
    <row r="111" spans="1:15">
      <c r="A111" s="305" t="s">
        <v>194</v>
      </c>
      <c r="B111" s="322" t="s">
        <v>192</v>
      </c>
      <c r="C111" s="322" t="s">
        <v>121</v>
      </c>
      <c r="D111" s="322" t="s">
        <v>182</v>
      </c>
      <c r="E111" s="322" t="s">
        <v>183</v>
      </c>
      <c r="F111" s="322" t="s">
        <v>176</v>
      </c>
      <c r="G111" s="322" t="s">
        <v>177</v>
      </c>
      <c r="H111" s="315">
        <f>+'Control Cuota Artesanal III-IV'!E9</f>
        <v>180.2</v>
      </c>
      <c r="I111" s="315">
        <f>+'Control Cuota Artesanal III-IV'!F9</f>
        <v>-100.11</v>
      </c>
      <c r="J111" s="315">
        <f>+'Control Cuota Artesanal III-IV'!G9</f>
        <v>80.089999999999989</v>
      </c>
      <c r="K111" s="315">
        <f>+'Control Cuota Artesanal III-IV'!H9</f>
        <v>78.584999999999994</v>
      </c>
      <c r="L111" s="315">
        <f>+'Control Cuota Artesanal III-IV'!I9</f>
        <v>1.5049999999999955</v>
      </c>
      <c r="M111" s="420">
        <f>+'Control Cuota Artesanal III-IV'!J9</f>
        <v>0.98120864027968546</v>
      </c>
      <c r="N111" s="426" t="s">
        <v>203</v>
      </c>
      <c r="O111" s="421">
        <f>+'Resumen anual'!$B$4</f>
        <v>43440</v>
      </c>
    </row>
    <row r="112" spans="1:15">
      <c r="A112" s="305" t="s">
        <v>194</v>
      </c>
      <c r="B112" s="322" t="s">
        <v>192</v>
      </c>
      <c r="C112" s="322" t="s">
        <v>121</v>
      </c>
      <c r="D112" s="322" t="s">
        <v>182</v>
      </c>
      <c r="E112" s="322" t="s">
        <v>183</v>
      </c>
      <c r="F112" s="322" t="s">
        <v>178</v>
      </c>
      <c r="G112" s="322" t="s">
        <v>179</v>
      </c>
      <c r="H112" s="315">
        <f>+'Control Cuota Artesanal III-IV'!E10</f>
        <v>20.02</v>
      </c>
      <c r="I112" s="315">
        <f>+'Control Cuota Artesanal III-IV'!F10</f>
        <v>0</v>
      </c>
      <c r="J112" s="315">
        <f>+'Control Cuota Artesanal III-IV'!G10</f>
        <v>21.524999999999995</v>
      </c>
      <c r="K112" s="315">
        <f>+'Control Cuota Artesanal III-IV'!H10</f>
        <v>19.756000000000004</v>
      </c>
      <c r="L112" s="315">
        <f>+'Control Cuota Artesanal III-IV'!I10</f>
        <v>1.7689999999999912</v>
      </c>
      <c r="M112" s="420">
        <f>+'Control Cuota Artesanal III-IV'!J10</f>
        <v>0.91781649245063923</v>
      </c>
      <c r="N112" s="421" t="s">
        <v>203</v>
      </c>
      <c r="O112" s="421">
        <f>+'Resumen anual'!$B$4</f>
        <v>43440</v>
      </c>
    </row>
    <row r="113" spans="1:15">
      <c r="A113" s="305" t="s">
        <v>194</v>
      </c>
      <c r="B113" s="322" t="s">
        <v>192</v>
      </c>
      <c r="C113" s="322" t="s">
        <v>121</v>
      </c>
      <c r="D113" s="322" t="s">
        <v>182</v>
      </c>
      <c r="E113" s="322" t="s">
        <v>183</v>
      </c>
      <c r="F113" s="322" t="s">
        <v>176</v>
      </c>
      <c r="G113" s="322" t="s">
        <v>179</v>
      </c>
      <c r="H113" s="315">
        <f>+H111+H112</f>
        <v>200.22</v>
      </c>
      <c r="I113" s="315">
        <f>+I111+I112</f>
        <v>-100.11</v>
      </c>
      <c r="J113" s="315">
        <f>+H113+I113</f>
        <v>100.11</v>
      </c>
      <c r="K113" s="315">
        <f>SUM(K111:K112)</f>
        <v>98.340999999999994</v>
      </c>
      <c r="L113" s="315">
        <f>+J113-K113</f>
        <v>1.7690000000000055</v>
      </c>
      <c r="M113" s="420">
        <f>+K113/J113</f>
        <v>0.98232943761861946</v>
      </c>
      <c r="N113" s="426" t="s">
        <v>203</v>
      </c>
      <c r="O113" s="421">
        <f>+'Resumen anual'!$B$4</f>
        <v>43440</v>
      </c>
    </row>
    <row r="114" spans="1:15">
      <c r="A114" s="305" t="s">
        <v>194</v>
      </c>
      <c r="B114" s="322" t="s">
        <v>192</v>
      </c>
      <c r="C114" s="322" t="s">
        <v>121</v>
      </c>
      <c r="D114" s="322" t="s">
        <v>182</v>
      </c>
      <c r="E114" s="322" t="s">
        <v>184</v>
      </c>
      <c r="F114" s="322" t="s">
        <v>176</v>
      </c>
      <c r="G114" s="322" t="s">
        <v>177</v>
      </c>
      <c r="H114" s="315">
        <f>+'Control Cuota Artesanal III-IV'!E11</f>
        <v>168.06</v>
      </c>
      <c r="I114" s="315">
        <f>+'Control Cuota Artesanal III-IV'!F11</f>
        <v>0</v>
      </c>
      <c r="J114" s="315">
        <f>+'Control Cuota Artesanal III-IV'!G11</f>
        <v>168.06</v>
      </c>
      <c r="K114" s="315">
        <f>+'Control Cuota Artesanal III-IV'!H11</f>
        <v>154.55799999999996</v>
      </c>
      <c r="L114" s="315">
        <f>+'Control Cuota Artesanal III-IV'!I11</f>
        <v>13.502000000000038</v>
      </c>
      <c r="M114" s="420">
        <f>+'Control Cuota Artesanal III-IV'!J11</f>
        <v>0.91965964536475042</v>
      </c>
      <c r="N114" s="421" t="s">
        <v>203</v>
      </c>
      <c r="O114" s="421">
        <f>+'Resumen anual'!$B$4</f>
        <v>43440</v>
      </c>
    </row>
    <row r="115" spans="1:15">
      <c r="A115" s="305" t="s">
        <v>194</v>
      </c>
      <c r="B115" s="322" t="s">
        <v>192</v>
      </c>
      <c r="C115" s="322" t="s">
        <v>121</v>
      </c>
      <c r="D115" s="322" t="s">
        <v>182</v>
      </c>
      <c r="E115" s="322" t="s">
        <v>184</v>
      </c>
      <c r="F115" s="322" t="s">
        <v>178</v>
      </c>
      <c r="G115" s="322" t="s">
        <v>179</v>
      </c>
      <c r="H115" s="315">
        <f>+'Control Cuota Artesanal III-IV'!E12</f>
        <v>18.670000000000002</v>
      </c>
      <c r="I115" s="315">
        <f>+'Control Cuota Artesanal III-IV'!F12</f>
        <v>0</v>
      </c>
      <c r="J115" s="315">
        <f>+'Control Cuota Artesanal III-IV'!G12</f>
        <v>32.17200000000004</v>
      </c>
      <c r="K115" s="315">
        <f>+'Control Cuota Artesanal III-IV'!H12</f>
        <v>29.009</v>
      </c>
      <c r="L115" s="315">
        <f>+'Control Cuota Artesanal III-IV'!I12</f>
        <v>3.1630000000000393</v>
      </c>
      <c r="M115" s="420">
        <f>+'Control Cuota Artesanal III-IV'!J12</f>
        <v>0.90168469476563362</v>
      </c>
      <c r="N115" s="421" t="s">
        <v>203</v>
      </c>
      <c r="O115" s="421">
        <f>+'Resumen anual'!$B$4</f>
        <v>43440</v>
      </c>
    </row>
    <row r="116" spans="1:15">
      <c r="A116" s="305" t="s">
        <v>194</v>
      </c>
      <c r="B116" s="322" t="s">
        <v>192</v>
      </c>
      <c r="C116" s="322" t="s">
        <v>121</v>
      </c>
      <c r="D116" s="322" t="s">
        <v>182</v>
      </c>
      <c r="E116" s="322" t="s">
        <v>184</v>
      </c>
      <c r="F116" s="322" t="s">
        <v>176</v>
      </c>
      <c r="G116" s="322" t="s">
        <v>179</v>
      </c>
      <c r="H116" s="315">
        <f>+H114+H115</f>
        <v>186.73000000000002</v>
      </c>
      <c r="I116" s="315">
        <f>+I114+I115</f>
        <v>0</v>
      </c>
      <c r="J116" s="315">
        <f>+H116+I116</f>
        <v>186.73000000000002</v>
      </c>
      <c r="K116" s="315">
        <f>SUM(K114:K115)</f>
        <v>183.56699999999995</v>
      </c>
      <c r="L116" s="315">
        <f>+J116-K116</f>
        <v>3.1630000000000678</v>
      </c>
      <c r="M116" s="420">
        <f>+K116/J116</f>
        <v>0.98306110426819437</v>
      </c>
      <c r="N116" s="426" t="s">
        <v>203</v>
      </c>
      <c r="O116" s="421">
        <f>+'Resumen anual'!$B$4</f>
        <v>43440</v>
      </c>
    </row>
    <row r="117" spans="1:15">
      <c r="A117" s="305" t="s">
        <v>194</v>
      </c>
      <c r="B117" s="322" t="s">
        <v>192</v>
      </c>
      <c r="C117" s="322" t="s">
        <v>121</v>
      </c>
      <c r="D117" s="322" t="s">
        <v>182</v>
      </c>
      <c r="E117" s="322" t="s">
        <v>185</v>
      </c>
      <c r="F117" s="322" t="s">
        <v>176</v>
      </c>
      <c r="G117" s="322" t="s">
        <v>177</v>
      </c>
      <c r="H117" s="315">
        <f>+'Control Cuota Artesanal III-IV'!E13</f>
        <v>129.72</v>
      </c>
      <c r="I117" s="315">
        <f>+'Control Cuota Artesanal III-IV'!F13</f>
        <v>0</v>
      </c>
      <c r="J117" s="315">
        <f>+'Control Cuota Artesanal III-IV'!G13</f>
        <v>129.72</v>
      </c>
      <c r="K117" s="315">
        <f>+'Control Cuota Artesanal III-IV'!H13</f>
        <v>101.77599999999998</v>
      </c>
      <c r="L117" s="315">
        <f>+'Control Cuota Artesanal III-IV'!I13</f>
        <v>27.944000000000017</v>
      </c>
      <c r="M117" s="420">
        <f>+'Control Cuota Artesanal III-IV'!J13</f>
        <v>0.78458217699660793</v>
      </c>
      <c r="N117" s="421" t="s">
        <v>203</v>
      </c>
      <c r="O117" s="421">
        <f>+'Resumen anual'!$B$4</f>
        <v>43440</v>
      </c>
    </row>
    <row r="118" spans="1:15">
      <c r="A118" s="305" t="s">
        <v>194</v>
      </c>
      <c r="B118" s="322" t="s">
        <v>192</v>
      </c>
      <c r="C118" s="322" t="s">
        <v>121</v>
      </c>
      <c r="D118" s="322" t="s">
        <v>182</v>
      </c>
      <c r="E118" s="322" t="s">
        <v>185</v>
      </c>
      <c r="F118" s="322" t="s">
        <v>178</v>
      </c>
      <c r="G118" s="322" t="s">
        <v>179</v>
      </c>
      <c r="H118" s="315">
        <f>+'Control Cuota Artesanal III-IV'!E14</f>
        <v>14.41</v>
      </c>
      <c r="I118" s="315">
        <f>+'Control Cuota Artesanal III-IV'!F14</f>
        <v>0</v>
      </c>
      <c r="J118" s="315">
        <f>+'Control Cuota Artesanal III-IV'!G14</f>
        <v>42.354000000000013</v>
      </c>
      <c r="K118" s="315">
        <f>+'Control Cuota Artesanal III-IV'!H14</f>
        <v>0</v>
      </c>
      <c r="L118" s="315">
        <f>+'Control Cuota Artesanal III-IV'!I14</f>
        <v>42.354000000000013</v>
      </c>
      <c r="M118" s="420">
        <f>+'Control Cuota Artesanal III-IV'!J14</f>
        <v>0</v>
      </c>
      <c r="N118" s="421" t="s">
        <v>203</v>
      </c>
      <c r="O118" s="421">
        <f>+'Resumen anual'!$B$4</f>
        <v>43440</v>
      </c>
    </row>
    <row r="119" spans="1:15">
      <c r="A119" s="305" t="s">
        <v>194</v>
      </c>
      <c r="B119" s="322" t="s">
        <v>192</v>
      </c>
      <c r="C119" s="322" t="s">
        <v>121</v>
      </c>
      <c r="D119" s="322" t="s">
        <v>182</v>
      </c>
      <c r="E119" s="322" t="s">
        <v>185</v>
      </c>
      <c r="F119" s="322" t="s">
        <v>176</v>
      </c>
      <c r="G119" s="322" t="s">
        <v>179</v>
      </c>
      <c r="H119" s="315">
        <f>+H117+H118</f>
        <v>144.13</v>
      </c>
      <c r="I119" s="315">
        <f>+I117+I118</f>
        <v>0</v>
      </c>
      <c r="J119" s="315">
        <f>+H119+I119</f>
        <v>144.13</v>
      </c>
      <c r="K119" s="315">
        <f>SUM(K117:K118)</f>
        <v>101.77599999999998</v>
      </c>
      <c r="L119" s="315">
        <f>+J119-K119</f>
        <v>42.354000000000013</v>
      </c>
      <c r="M119" s="420">
        <f>+K119/J119</f>
        <v>0.70614029001595768</v>
      </c>
      <c r="N119" s="426" t="s">
        <v>203</v>
      </c>
      <c r="O119" s="421">
        <f>+'Resumen anual'!$B$4</f>
        <v>43440</v>
      </c>
    </row>
    <row r="120" spans="1:15">
      <c r="A120" s="305" t="s">
        <v>194</v>
      </c>
      <c r="B120" s="322" t="s">
        <v>192</v>
      </c>
      <c r="C120" s="322" t="s">
        <v>121</v>
      </c>
      <c r="D120" s="322" t="s">
        <v>182</v>
      </c>
      <c r="E120" s="322" t="s">
        <v>186</v>
      </c>
      <c r="F120" s="322" t="s">
        <v>176</v>
      </c>
      <c r="G120" s="322" t="s">
        <v>177</v>
      </c>
      <c r="H120" s="315">
        <f>+'Control Cuota Artesanal III-IV'!E15</f>
        <v>122.69</v>
      </c>
      <c r="I120" s="315">
        <f>+'Control Cuota Artesanal III-IV'!F15</f>
        <v>0</v>
      </c>
      <c r="J120" s="315">
        <f>+'Control Cuota Artesanal III-IV'!G15</f>
        <v>122.69</v>
      </c>
      <c r="K120" s="315">
        <f>+'Control Cuota Artesanal III-IV'!H15</f>
        <v>40.625999999999998</v>
      </c>
      <c r="L120" s="315">
        <f>+'Control Cuota Artesanal III-IV'!I15</f>
        <v>82.063999999999993</v>
      </c>
      <c r="M120" s="420">
        <f>+'Control Cuota Artesanal III-IV'!J15</f>
        <v>0.33112723123318932</v>
      </c>
      <c r="N120" s="421" t="s">
        <v>203</v>
      </c>
      <c r="O120" s="421">
        <f>+'Resumen anual'!$B$4</f>
        <v>43440</v>
      </c>
    </row>
    <row r="121" spans="1:15">
      <c r="A121" s="305" t="s">
        <v>194</v>
      </c>
      <c r="B121" s="322" t="s">
        <v>192</v>
      </c>
      <c r="C121" s="322" t="s">
        <v>121</v>
      </c>
      <c r="D121" s="322" t="s">
        <v>182</v>
      </c>
      <c r="E121" s="322" t="s">
        <v>186</v>
      </c>
      <c r="F121" s="322" t="s">
        <v>178</v>
      </c>
      <c r="G121" s="322" t="s">
        <v>179</v>
      </c>
      <c r="H121" s="315">
        <f>+'Control Cuota Artesanal III-IV'!E16</f>
        <v>13.63</v>
      </c>
      <c r="I121" s="315">
        <f>+'Control Cuota Artesanal III-IV'!F16</f>
        <v>0</v>
      </c>
      <c r="J121" s="315">
        <f>+'Control Cuota Artesanal III-IV'!G16</f>
        <v>95.693999999999988</v>
      </c>
      <c r="K121" s="315">
        <f>+'Control Cuota Artesanal III-IV'!H16</f>
        <v>76.064999999999998</v>
      </c>
      <c r="L121" s="315">
        <f>+'Control Cuota Artesanal III-IV'!I16</f>
        <v>19.628999999999991</v>
      </c>
      <c r="M121" s="420">
        <f>+'Control Cuota Artesanal III-IV'!J16</f>
        <v>0.79487742178192999</v>
      </c>
      <c r="N121" s="426" t="s">
        <v>203</v>
      </c>
      <c r="O121" s="421">
        <f>+'Resumen anual'!$B$4</f>
        <v>43440</v>
      </c>
    </row>
    <row r="122" spans="1:15">
      <c r="A122" s="305" t="s">
        <v>194</v>
      </c>
      <c r="B122" s="322" t="s">
        <v>192</v>
      </c>
      <c r="C122" s="322" t="s">
        <v>121</v>
      </c>
      <c r="D122" s="322" t="s">
        <v>182</v>
      </c>
      <c r="E122" s="322" t="s">
        <v>186</v>
      </c>
      <c r="F122" s="322" t="s">
        <v>176</v>
      </c>
      <c r="G122" s="322" t="s">
        <v>179</v>
      </c>
      <c r="H122" s="315">
        <f>+H120+H121</f>
        <v>136.32</v>
      </c>
      <c r="I122" s="315">
        <f>+I120+I121</f>
        <v>0</v>
      </c>
      <c r="J122" s="315">
        <f>+H122+I122</f>
        <v>136.32</v>
      </c>
      <c r="K122" s="315">
        <f>SUM(K120:K121)</f>
        <v>116.691</v>
      </c>
      <c r="L122" s="315">
        <f>+J122-K122</f>
        <v>19.628999999999991</v>
      </c>
      <c r="M122" s="420">
        <f>+K122/J122</f>
        <v>0.8560079225352113</v>
      </c>
      <c r="N122" s="421" t="s">
        <v>203</v>
      </c>
      <c r="O122" s="421">
        <f>+'Resumen anual'!$B$4</f>
        <v>43440</v>
      </c>
    </row>
    <row r="123" spans="1:15">
      <c r="A123" s="305" t="s">
        <v>194</v>
      </c>
      <c r="B123" s="322" t="s">
        <v>192</v>
      </c>
      <c r="C123" s="322" t="s">
        <v>121</v>
      </c>
      <c r="D123" s="322" t="s">
        <v>182</v>
      </c>
      <c r="E123" s="322" t="s">
        <v>187</v>
      </c>
      <c r="F123" s="322" t="s">
        <v>176</v>
      </c>
      <c r="G123" s="322" t="s">
        <v>177</v>
      </c>
      <c r="H123" s="315">
        <f>+'Control Cuota Artesanal III-IV'!E17</f>
        <v>38.340000000000003</v>
      </c>
      <c r="I123" s="315">
        <f>+'Control Cuota Artesanal III-IV'!F17</f>
        <v>0</v>
      </c>
      <c r="J123" s="315">
        <f>+'Control Cuota Artesanal III-IV'!G17</f>
        <v>38.340000000000003</v>
      </c>
      <c r="K123" s="315">
        <f>+'Control Cuota Artesanal III-IV'!H17</f>
        <v>37.675000000000011</v>
      </c>
      <c r="L123" s="315">
        <f>+'Control Cuota Artesanal III-IV'!I17</f>
        <v>0.66499999999999204</v>
      </c>
      <c r="M123" s="420">
        <f>+'Control Cuota Artesanal III-IV'!J17</f>
        <v>0.98265519040166949</v>
      </c>
      <c r="N123" s="421" t="s">
        <v>203</v>
      </c>
      <c r="O123" s="421">
        <f>+'Resumen anual'!$B$4</f>
        <v>43440</v>
      </c>
    </row>
    <row r="124" spans="1:15">
      <c r="A124" s="305" t="s">
        <v>194</v>
      </c>
      <c r="B124" s="322" t="s">
        <v>192</v>
      </c>
      <c r="C124" s="322" t="s">
        <v>121</v>
      </c>
      <c r="D124" s="322" t="s">
        <v>182</v>
      </c>
      <c r="E124" s="322" t="s">
        <v>187</v>
      </c>
      <c r="F124" s="322" t="s">
        <v>178</v>
      </c>
      <c r="G124" s="322" t="s">
        <v>179</v>
      </c>
      <c r="H124" s="315">
        <f>+'Control Cuota Artesanal III-IV'!E18</f>
        <v>4.26</v>
      </c>
      <c r="I124" s="315">
        <f>+'Control Cuota Artesanal III-IV'!F18</f>
        <v>0</v>
      </c>
      <c r="J124" s="315">
        <f>+'Control Cuota Artesanal III-IV'!G18</f>
        <v>4.9249999999999918</v>
      </c>
      <c r="K124" s="315">
        <f>+'Control Cuota Artesanal III-IV'!H18</f>
        <v>4.84</v>
      </c>
      <c r="L124" s="315">
        <f>+'Control Cuota Artesanal III-IV'!I18</f>
        <v>8.4999999999991971E-2</v>
      </c>
      <c r="M124" s="420">
        <f>+'Control Cuota Artesanal III-IV'!J18</f>
        <v>0.98274111675127063</v>
      </c>
      <c r="N124" s="426" t="s">
        <v>203</v>
      </c>
      <c r="O124" s="421">
        <f>+'Resumen anual'!$B$4</f>
        <v>43440</v>
      </c>
    </row>
    <row r="125" spans="1:15">
      <c r="A125" s="305" t="s">
        <v>194</v>
      </c>
      <c r="B125" s="322" t="s">
        <v>192</v>
      </c>
      <c r="C125" s="322" t="s">
        <v>121</v>
      </c>
      <c r="D125" s="322" t="s">
        <v>182</v>
      </c>
      <c r="E125" s="322" t="s">
        <v>187</v>
      </c>
      <c r="F125" s="322" t="s">
        <v>176</v>
      </c>
      <c r="G125" s="322" t="s">
        <v>179</v>
      </c>
      <c r="H125" s="315">
        <f>+H123+H124</f>
        <v>42.6</v>
      </c>
      <c r="I125" s="315">
        <f>+I123+I124</f>
        <v>0</v>
      </c>
      <c r="J125" s="315">
        <f>+H125+I125</f>
        <v>42.6</v>
      </c>
      <c r="K125" s="315">
        <f>SUM(K123:K124)</f>
        <v>42.515000000000015</v>
      </c>
      <c r="L125" s="315">
        <f>+J125-K125</f>
        <v>8.4999999999986642E-2</v>
      </c>
      <c r="M125" s="420">
        <f>+K125/J125</f>
        <v>0.99800469483568111</v>
      </c>
      <c r="N125" s="421" t="s">
        <v>203</v>
      </c>
      <c r="O125" s="421">
        <f>+'Resumen anual'!$B$4</f>
        <v>43440</v>
      </c>
    </row>
    <row r="126" spans="1:15">
      <c r="A126" s="422" t="s">
        <v>194</v>
      </c>
      <c r="B126" s="423" t="s">
        <v>192</v>
      </c>
      <c r="C126" s="427" t="s">
        <v>195</v>
      </c>
      <c r="D126" s="428" t="s">
        <v>199</v>
      </c>
      <c r="E126" s="428" t="s">
        <v>226</v>
      </c>
      <c r="F126" s="423" t="s">
        <v>176</v>
      </c>
      <c r="G126" s="423" t="s">
        <v>179</v>
      </c>
      <c r="H126" s="429">
        <f>+H110+H113+H116+H119+H122+H125</f>
        <v>740.00000000000011</v>
      </c>
      <c r="I126" s="429">
        <f>+'Control Cuota Artesanal III-IV'!F9+'Control Cuota Artesanal III-IV'!F10+'Control Cuota Artesanal III-IV'!F11+'Control Cuota Artesanal III-IV'!F12+'Control Cuota Artesanal III-IV'!F13+'Control Cuota Artesanal III-IV'!F14+'Control Cuota Artesanal III-IV'!F15+'Control Cuota Artesanal III-IV'!F16+'Control Cuota Artesanal III-IV'!F17+'Control Cuota Artesanal III-IV'!F18</f>
        <v>-100.11</v>
      </c>
      <c r="J126" s="429">
        <f>+H126+I126</f>
        <v>639.8900000000001</v>
      </c>
      <c r="K126" s="429">
        <f>+'Control Cuota Artesanal III-IV'!H9+'Control Cuota Artesanal III-IV'!H10+'Control Cuota Artesanal III-IV'!H11+'Control Cuota Artesanal III-IV'!H12+'Control Cuota Artesanal III-IV'!H13+'Control Cuota Artesanal III-IV'!H14+'Control Cuota Artesanal III-IV'!H15+'Control Cuota Artesanal III-IV'!H16+'Control Cuota Artesanal III-IV'!H17+'Control Cuota Artesanal III-IV'!H18</f>
        <v>542.89</v>
      </c>
      <c r="L126" s="429">
        <f>+J126-K126</f>
        <v>97.000000000000114</v>
      </c>
      <c r="M126" s="430">
        <f>K126/J126</f>
        <v>0.84841144571723248</v>
      </c>
      <c r="N126" s="421" t="s">
        <v>203</v>
      </c>
      <c r="O126" s="421">
        <f>+'Resumen anual'!$B$4</f>
        <v>43440</v>
      </c>
    </row>
    <row r="127" spans="1:15">
      <c r="A127" s="305" t="s">
        <v>197</v>
      </c>
      <c r="B127" s="322" t="s">
        <v>192</v>
      </c>
      <c r="C127" s="322" t="s">
        <v>188</v>
      </c>
      <c r="D127" s="322" t="s">
        <v>189</v>
      </c>
      <c r="E127" s="322" t="str">
        <f>+'Control Cuota Licitada V-VIII '!$D$8</f>
        <v>CAMANCHACA PESCA SUR</v>
      </c>
      <c r="F127" s="322" t="s">
        <v>176</v>
      </c>
      <c r="G127" s="322" t="s">
        <v>177</v>
      </c>
      <c r="H127" s="315">
        <f>+'Control Cuota Licitada V-VIII '!G8</f>
        <v>341.42402820301186</v>
      </c>
      <c r="I127" s="315">
        <f>+'Control Cuota Licitada V-VIII '!H8</f>
        <v>-180.93172955450837</v>
      </c>
      <c r="J127" s="315">
        <f>+'Control Cuota Licitada V-VIII '!I8</f>
        <v>160.49229864850349</v>
      </c>
      <c r="K127" s="315">
        <f>+'Control Cuota Licitada V-VIII '!J8</f>
        <v>175.86199999999999</v>
      </c>
      <c r="L127" s="315">
        <f>+'Control Cuota Licitada V-VIII '!K8</f>
        <v>-15.369701351496502</v>
      </c>
      <c r="M127" s="420">
        <f>+'Control Cuota Licitada V-VIII '!L8</f>
        <v>1.0957659743235275</v>
      </c>
      <c r="N127" s="426" t="s">
        <v>203</v>
      </c>
      <c r="O127" s="421">
        <f>+'Resumen anual'!$B$4</f>
        <v>43440</v>
      </c>
    </row>
    <row r="128" spans="1:15">
      <c r="A128" s="305" t="s">
        <v>197</v>
      </c>
      <c r="B128" s="322" t="s">
        <v>192</v>
      </c>
      <c r="C128" s="322" t="s">
        <v>188</v>
      </c>
      <c r="D128" s="322" t="s">
        <v>189</v>
      </c>
      <c r="E128" s="322" t="str">
        <f>+'Control Cuota Licitada V-VIII '!$D$8</f>
        <v>CAMANCHACA PESCA SUR</v>
      </c>
      <c r="F128" s="322" t="s">
        <v>178</v>
      </c>
      <c r="G128" s="322" t="s">
        <v>179</v>
      </c>
      <c r="H128" s="315">
        <f>+'Control Cuota Licitada V-VIII '!G9</f>
        <v>37.936003133667974</v>
      </c>
      <c r="I128" s="315">
        <f>+'Control Cuota Licitada V-VIII '!H9</f>
        <v>13.903981506880239</v>
      </c>
      <c r="J128" s="315">
        <f>+'Control Cuota Licitada V-VIII '!I9</f>
        <v>36.470283289051707</v>
      </c>
      <c r="K128" s="315">
        <f>+'Control Cuota Licitada V-VIII '!J9</f>
        <v>35.656999999999996</v>
      </c>
      <c r="L128" s="315">
        <f>+'Control Cuota Licitada V-VIII '!K9</f>
        <v>0.81328328905171077</v>
      </c>
      <c r="M128" s="420">
        <f>+'Control Cuota Licitada V-VIII '!L9</f>
        <v>0.97770011045415006</v>
      </c>
      <c r="N128" s="421" t="s">
        <v>203</v>
      </c>
      <c r="O128" s="421">
        <f>+'Resumen anual'!$B$4</f>
        <v>43440</v>
      </c>
    </row>
    <row r="129" spans="1:16">
      <c r="A129" s="305" t="s">
        <v>197</v>
      </c>
      <c r="B129" s="322" t="s">
        <v>192</v>
      </c>
      <c r="C129" s="322" t="s">
        <v>188</v>
      </c>
      <c r="D129" s="322" t="s">
        <v>189</v>
      </c>
      <c r="E129" s="322" t="str">
        <f>+'Control Cuota Licitada V-VIII '!$D$8</f>
        <v>CAMANCHACA PESCA SUR</v>
      </c>
      <c r="F129" s="322" t="s">
        <v>176</v>
      </c>
      <c r="G129" s="322" t="s">
        <v>179</v>
      </c>
      <c r="H129" s="315">
        <f>+H127+H128</f>
        <v>379.36003133667981</v>
      </c>
      <c r="I129" s="315">
        <f>+I127+I128</f>
        <v>-167.02774804762814</v>
      </c>
      <c r="J129" s="315">
        <f>+H129+I129</f>
        <v>212.33228328905167</v>
      </c>
      <c r="K129" s="315">
        <f>SUM(K127:K128)</f>
        <v>211.51900000000001</v>
      </c>
      <c r="L129" s="315">
        <f>+J129-K129</f>
        <v>0.81328328905166813</v>
      </c>
      <c r="M129" s="420">
        <f>+K129/J129</f>
        <v>0.99616976148678937</v>
      </c>
      <c r="N129" s="426" t="s">
        <v>203</v>
      </c>
      <c r="O129" s="421">
        <f>+'Resumen anual'!$B$4</f>
        <v>43440</v>
      </c>
      <c r="P129" s="315"/>
    </row>
    <row r="130" spans="1:16">
      <c r="A130" s="305" t="s">
        <v>197</v>
      </c>
      <c r="B130" s="322" t="s">
        <v>192</v>
      </c>
      <c r="C130" s="322" t="s">
        <v>190</v>
      </c>
      <c r="D130" s="322" t="s">
        <v>189</v>
      </c>
      <c r="E130" s="322" t="str">
        <f>+'Control Cuota Licitada V-VIII '!$D$8</f>
        <v>CAMANCHACA PESCA SUR</v>
      </c>
      <c r="F130" s="322" t="s">
        <v>176</v>
      </c>
      <c r="G130" s="322" t="s">
        <v>177</v>
      </c>
      <c r="H130" s="424">
        <f>+'Control Cuota Licitada V-VIII '!M8</f>
        <v>226.28493097275637</v>
      </c>
      <c r="I130" s="424">
        <f>+'Control Cuota Licitada V-VIII '!N8</f>
        <v>147.64085907044714</v>
      </c>
      <c r="J130" s="424">
        <f>+'Control Cuota Licitada V-VIII '!O8</f>
        <v>373.92579004320351</v>
      </c>
      <c r="K130" s="424">
        <f>+'Control Cuota Licitada V-VIII '!P8</f>
        <v>357.04299999999995</v>
      </c>
      <c r="L130" s="424">
        <f>+'Control Cuota Licitada V-VIII '!Q8</f>
        <v>16.882790043203556</v>
      </c>
      <c r="M130" s="420">
        <f>+'Control Cuota Licitada V-VIII '!R8</f>
        <v>0.95484989136145726</v>
      </c>
      <c r="N130" s="421" t="s">
        <v>203</v>
      </c>
      <c r="O130" s="421">
        <f>+'Resumen anual'!$B$4</f>
        <v>43440</v>
      </c>
    </row>
    <row r="131" spans="1:16">
      <c r="A131" s="305" t="s">
        <v>197</v>
      </c>
      <c r="B131" s="322" t="s">
        <v>192</v>
      </c>
      <c r="C131" s="322" t="s">
        <v>190</v>
      </c>
      <c r="D131" s="322" t="s">
        <v>189</v>
      </c>
      <c r="E131" s="322" t="str">
        <f>+'Control Cuota Licitada V-VIII '!$D$8</f>
        <v>CAMANCHACA PESCA SUR</v>
      </c>
      <c r="F131" s="322" t="s">
        <v>178</v>
      </c>
      <c r="G131" s="322" t="s">
        <v>179</v>
      </c>
      <c r="H131" s="424">
        <f>+'Control Cuota Licitada V-VIII '!M9</f>
        <v>23.294037011901388</v>
      </c>
      <c r="I131" s="424">
        <f>+'Control Cuota Licitada V-VIII '!N9</f>
        <v>14.647338005605025</v>
      </c>
      <c r="J131" s="424">
        <f>+'Control Cuota Licitada V-VIII '!O9</f>
        <v>54.824165060709973</v>
      </c>
      <c r="K131" s="424">
        <f>+'Control Cuota Licitada V-VIII '!P9</f>
        <v>53.814</v>
      </c>
      <c r="L131" s="424">
        <f>+'Control Cuota Licitada V-VIII '!Q9</f>
        <v>1.0101650607099728</v>
      </c>
      <c r="M131" s="420">
        <f>+'Control Cuota Licitada V-VIII '!R9</f>
        <v>0.98157445608900096</v>
      </c>
      <c r="N131" s="421" t="s">
        <v>203</v>
      </c>
      <c r="O131" s="421">
        <f>+'Resumen anual'!$B$4</f>
        <v>43440</v>
      </c>
    </row>
    <row r="132" spans="1:16">
      <c r="A132" s="305" t="s">
        <v>197</v>
      </c>
      <c r="B132" s="322" t="s">
        <v>192</v>
      </c>
      <c r="C132" s="322" t="s">
        <v>190</v>
      </c>
      <c r="D132" s="322" t="s">
        <v>189</v>
      </c>
      <c r="E132" s="322" t="str">
        <f>+'Control Cuota Licitada V-VIII '!$D$8</f>
        <v>CAMANCHACA PESCA SUR</v>
      </c>
      <c r="F132" s="322" t="s">
        <v>176</v>
      </c>
      <c r="G132" s="322" t="s">
        <v>179</v>
      </c>
      <c r="H132" s="315">
        <f>+H130+H131</f>
        <v>249.57896798465777</v>
      </c>
      <c r="I132" s="315">
        <f>+I130+I131</f>
        <v>162.28819707605217</v>
      </c>
      <c r="J132" s="315">
        <f>+H132+I132</f>
        <v>411.86716506070991</v>
      </c>
      <c r="K132" s="315">
        <f>SUM(K130:K131)</f>
        <v>410.85699999999997</v>
      </c>
      <c r="L132" s="315">
        <f>+J132-K132</f>
        <v>1.0101650607099373</v>
      </c>
      <c r="M132" s="420">
        <f>+K132/J132</f>
        <v>0.99754735228635905</v>
      </c>
      <c r="N132" s="426" t="s">
        <v>203</v>
      </c>
      <c r="O132" s="421">
        <f>+'Resumen anual'!$B$4</f>
        <v>43440</v>
      </c>
    </row>
    <row r="133" spans="1:16">
      <c r="A133" s="305" t="s">
        <v>197</v>
      </c>
      <c r="B133" s="322" t="s">
        <v>192</v>
      </c>
      <c r="C133" s="322" t="s">
        <v>208</v>
      </c>
      <c r="D133" s="322" t="s">
        <v>189</v>
      </c>
      <c r="E133" s="322" t="str">
        <f>+'Control Cuota Licitada V-VIII '!$D$8</f>
        <v>CAMANCHACA PESCA SUR</v>
      </c>
      <c r="F133" s="322" t="s">
        <v>176</v>
      </c>
      <c r="G133" s="322" t="s">
        <v>179</v>
      </c>
      <c r="H133" s="315">
        <f>+'Control Cuota Licitada V-VIII '!Y8</f>
        <v>628.93899932133752</v>
      </c>
      <c r="I133" s="315">
        <f>+'Control Cuota Licitada V-VIII '!Z8</f>
        <v>-4.7395509715759658</v>
      </c>
      <c r="J133" s="315">
        <f>+'Control Cuota Licitada V-VIII '!AA8</f>
        <v>624.1994483497615</v>
      </c>
      <c r="K133" s="315">
        <f>+'Control Cuota Licitada V-VIII '!AB8</f>
        <v>622.37599999999998</v>
      </c>
      <c r="L133" s="315">
        <f>+'Control Cuota Licitada V-VIII '!AC8</f>
        <v>1.8234483497615201</v>
      </c>
      <c r="M133" s="420">
        <f>+'Control Cuota Licitada V-VIII '!AD8</f>
        <v>0.99707874085024861</v>
      </c>
      <c r="N133" s="426"/>
      <c r="O133" s="421">
        <f>+'Resumen anual'!$B$4</f>
        <v>43440</v>
      </c>
    </row>
    <row r="134" spans="1:16">
      <c r="A134" s="305" t="s">
        <v>197</v>
      </c>
      <c r="B134" s="322" t="s">
        <v>192</v>
      </c>
      <c r="C134" s="322" t="s">
        <v>188</v>
      </c>
      <c r="D134" s="322" t="s">
        <v>189</v>
      </c>
      <c r="E134" s="322" t="str">
        <f>+'Control Cuota Licitada V-VIII '!$D$10</f>
        <v>PESCA FINA SpA</v>
      </c>
      <c r="F134" s="322" t="s">
        <v>176</v>
      </c>
      <c r="G134" s="322" t="s">
        <v>177</v>
      </c>
      <c r="H134" s="315">
        <f>+'Control Cuota Licitada V-VIII '!G10</f>
        <v>0</v>
      </c>
      <c r="I134" s="315">
        <f>+'Control Cuota Licitada V-VIII '!H10</f>
        <v>0</v>
      </c>
      <c r="J134" s="315">
        <f>+'Control Cuota Licitada V-VIII '!I10</f>
        <v>0</v>
      </c>
      <c r="K134" s="315">
        <f>+'Control Cuota Licitada V-VIII '!J10</f>
        <v>0</v>
      </c>
      <c r="L134" s="315">
        <f>+'Control Cuota Licitada V-VIII '!K10</f>
        <v>0</v>
      </c>
      <c r="M134" s="420">
        <f>+'Control Cuota Licitada V-VIII '!L10</f>
        <v>0</v>
      </c>
      <c r="N134" s="421" t="s">
        <v>203</v>
      </c>
      <c r="O134" s="421">
        <f>+'Resumen anual'!$B$4</f>
        <v>43440</v>
      </c>
    </row>
    <row r="135" spans="1:16">
      <c r="A135" s="305" t="s">
        <v>197</v>
      </c>
      <c r="B135" s="322" t="s">
        <v>192</v>
      </c>
      <c r="C135" s="322" t="s">
        <v>188</v>
      </c>
      <c r="D135" s="322" t="s">
        <v>189</v>
      </c>
      <c r="E135" s="322" t="str">
        <f>+'Control Cuota Licitada V-VIII '!$D$10</f>
        <v>PESCA FINA SpA</v>
      </c>
      <c r="F135" s="322" t="s">
        <v>178</v>
      </c>
      <c r="G135" s="322" t="s">
        <v>179</v>
      </c>
      <c r="H135" s="315">
        <f>+'Control Cuota Licitada V-VIII '!G11</f>
        <v>0</v>
      </c>
      <c r="I135" s="315">
        <f>+'Control Cuota Licitada V-VIII '!H11</f>
        <v>0</v>
      </c>
      <c r="J135" s="315">
        <f>+'Control Cuota Licitada V-VIII '!I11</f>
        <v>0</v>
      </c>
      <c r="K135" s="315">
        <f>+'Control Cuota Licitada V-VIII '!J11</f>
        <v>0</v>
      </c>
      <c r="L135" s="315">
        <f>+'Control Cuota Licitada V-VIII '!K11</f>
        <v>0</v>
      </c>
      <c r="M135" s="420">
        <f>+'Control Cuota Licitada V-VIII '!L11</f>
        <v>0</v>
      </c>
      <c r="N135" s="421" t="s">
        <v>203</v>
      </c>
      <c r="O135" s="421">
        <f>+'Resumen anual'!$B$4</f>
        <v>43440</v>
      </c>
    </row>
    <row r="136" spans="1:16">
      <c r="A136" s="305" t="s">
        <v>197</v>
      </c>
      <c r="B136" s="322" t="s">
        <v>192</v>
      </c>
      <c r="C136" s="322" t="s">
        <v>188</v>
      </c>
      <c r="D136" s="322" t="s">
        <v>189</v>
      </c>
      <c r="E136" s="322" t="str">
        <f>+'Control Cuota Licitada V-VIII '!$D$10</f>
        <v>PESCA FINA SpA</v>
      </c>
      <c r="F136" s="322" t="s">
        <v>176</v>
      </c>
      <c r="G136" s="322" t="s">
        <v>179</v>
      </c>
      <c r="H136" s="315">
        <f>+H134+H135</f>
        <v>0</v>
      </c>
      <c r="I136" s="315">
        <f>+I134+I135</f>
        <v>0</v>
      </c>
      <c r="J136" s="315">
        <f>+H136+I136</f>
        <v>0</v>
      </c>
      <c r="K136" s="315">
        <f>SUM(K134:K135)</f>
        <v>0</v>
      </c>
      <c r="L136" s="315">
        <f>+J136-K136</f>
        <v>0</v>
      </c>
      <c r="M136" s="420" t="e">
        <f>+K136/J136</f>
        <v>#DIV/0!</v>
      </c>
      <c r="N136" s="426" t="s">
        <v>203</v>
      </c>
      <c r="O136" s="421">
        <f>+'Resumen anual'!$B$4</f>
        <v>43440</v>
      </c>
    </row>
    <row r="137" spans="1:16">
      <c r="A137" s="305" t="s">
        <v>197</v>
      </c>
      <c r="B137" s="322" t="s">
        <v>192</v>
      </c>
      <c r="C137" s="322" t="s">
        <v>190</v>
      </c>
      <c r="D137" s="322" t="s">
        <v>189</v>
      </c>
      <c r="E137" s="322" t="str">
        <f>+'Control Cuota Licitada V-VIII '!$D$10</f>
        <v>PESCA FINA SpA</v>
      </c>
      <c r="F137" s="322" t="s">
        <v>176</v>
      </c>
      <c r="G137" s="322" t="s">
        <v>177</v>
      </c>
      <c r="H137" s="424">
        <f>+'Control Cuota Licitada V-VIII '!M10</f>
        <v>0</v>
      </c>
      <c r="I137" s="424">
        <f>+'Control Cuota Licitada V-VIII '!N10</f>
        <v>0</v>
      </c>
      <c r="J137" s="424">
        <f>+'Control Cuota Licitada V-VIII '!O10</f>
        <v>0</v>
      </c>
      <c r="K137" s="424">
        <f>+'Control Cuota Licitada V-VIII '!P10</f>
        <v>0</v>
      </c>
      <c r="L137" s="424">
        <f>+'Control Cuota Licitada V-VIII '!Q10</f>
        <v>0</v>
      </c>
      <c r="M137" s="420">
        <f>+'Control Cuota Licitada V-VIII '!R10</f>
        <v>0</v>
      </c>
      <c r="N137" s="421" t="s">
        <v>203</v>
      </c>
      <c r="O137" s="421">
        <f>+'Resumen anual'!$B$4</f>
        <v>43440</v>
      </c>
    </row>
    <row r="138" spans="1:16">
      <c r="A138" s="305" t="s">
        <v>197</v>
      </c>
      <c r="B138" s="322" t="s">
        <v>192</v>
      </c>
      <c r="C138" s="322" t="s">
        <v>190</v>
      </c>
      <c r="D138" s="322" t="s">
        <v>189</v>
      </c>
      <c r="E138" s="322" t="str">
        <f>+'Control Cuota Licitada V-VIII '!$D$10</f>
        <v>PESCA FINA SpA</v>
      </c>
      <c r="F138" s="322" t="s">
        <v>178</v>
      </c>
      <c r="G138" s="322" t="s">
        <v>179</v>
      </c>
      <c r="H138" s="424">
        <f>+'Control Cuota Licitada V-VIII '!M11</f>
        <v>0</v>
      </c>
      <c r="I138" s="424">
        <f>+'Control Cuota Licitada V-VIII '!N11</f>
        <v>0</v>
      </c>
      <c r="J138" s="424">
        <f>+'Control Cuota Licitada V-VIII '!O11</f>
        <v>0</v>
      </c>
      <c r="K138" s="424">
        <f>+'Control Cuota Licitada V-VIII '!P11</f>
        <v>0</v>
      </c>
      <c r="L138" s="424">
        <f>+'Control Cuota Licitada V-VIII '!Q11</f>
        <v>0</v>
      </c>
      <c r="M138" s="420">
        <f>+'Control Cuota Licitada V-VIII '!R11</f>
        <v>0</v>
      </c>
      <c r="N138" s="426" t="s">
        <v>203</v>
      </c>
      <c r="O138" s="421">
        <f>+'Resumen anual'!$B$4</f>
        <v>43440</v>
      </c>
    </row>
    <row r="139" spans="1:16">
      <c r="A139" s="305" t="s">
        <v>197</v>
      </c>
      <c r="B139" s="322" t="s">
        <v>192</v>
      </c>
      <c r="C139" s="322" t="s">
        <v>190</v>
      </c>
      <c r="D139" s="322" t="s">
        <v>189</v>
      </c>
      <c r="E139" s="322" t="str">
        <f>+'Control Cuota Licitada V-VIII '!$D$10</f>
        <v>PESCA FINA SpA</v>
      </c>
      <c r="F139" s="322" t="s">
        <v>176</v>
      </c>
      <c r="G139" s="322" t="s">
        <v>179</v>
      </c>
      <c r="H139" s="315">
        <f>+H137+H138</f>
        <v>0</v>
      </c>
      <c r="I139" s="315">
        <f>+I137+I138</f>
        <v>0</v>
      </c>
      <c r="J139" s="315">
        <f>+H139+I139</f>
        <v>0</v>
      </c>
      <c r="K139" s="315">
        <f>SUM(K137:K138)</f>
        <v>0</v>
      </c>
      <c r="L139" s="315">
        <f>+J139-K139</f>
        <v>0</v>
      </c>
      <c r="M139" s="420" t="e">
        <f>+K139/J139</f>
        <v>#DIV/0!</v>
      </c>
      <c r="N139" s="421" t="s">
        <v>203</v>
      </c>
      <c r="O139" s="421">
        <f>+'Resumen anual'!$B$4</f>
        <v>43440</v>
      </c>
    </row>
    <row r="140" spans="1:16">
      <c r="A140" s="305" t="s">
        <v>197</v>
      </c>
      <c r="B140" s="322" t="s">
        <v>192</v>
      </c>
      <c r="C140" s="322" t="s">
        <v>208</v>
      </c>
      <c r="D140" s="322" t="s">
        <v>189</v>
      </c>
      <c r="E140" s="322" t="str">
        <f>+'Control Cuota Licitada V-VIII '!$D$10</f>
        <v>PESCA FINA SpA</v>
      </c>
      <c r="F140" s="322" t="s">
        <v>176</v>
      </c>
      <c r="G140" s="322" t="s">
        <v>179</v>
      </c>
      <c r="H140" s="315">
        <f>+'Control Cuota Licitada V-VIII '!Y10</f>
        <v>0</v>
      </c>
      <c r="I140" s="315">
        <f>+'Control Cuota Licitada V-VIII '!Z10</f>
        <v>0</v>
      </c>
      <c r="J140" s="315">
        <f>+'Control Cuota Licitada V-VIII '!AA10</f>
        <v>0</v>
      </c>
      <c r="K140" s="315">
        <f>+'Control Cuota Licitada V-VIII '!AB10</f>
        <v>0</v>
      </c>
      <c r="L140" s="315">
        <f>+'Control Cuota Licitada V-VIII '!AC10</f>
        <v>0</v>
      </c>
      <c r="M140" s="420">
        <f>+'Control Cuota Licitada V-VIII '!AD10</f>
        <v>0</v>
      </c>
      <c r="N140" s="421"/>
      <c r="O140" s="421">
        <f>+'Resumen anual'!$B$4</f>
        <v>43440</v>
      </c>
    </row>
    <row r="141" spans="1:16">
      <c r="A141" s="305" t="s">
        <v>197</v>
      </c>
      <c r="B141" s="322" t="s">
        <v>192</v>
      </c>
      <c r="C141" s="322" t="s">
        <v>188</v>
      </c>
      <c r="D141" s="322" t="s">
        <v>189</v>
      </c>
      <c r="E141" s="322" t="str">
        <f>+'Control Cuota Licitada V-VIII '!$D$12</f>
        <v>QUINTERO S.A. PESQ.</v>
      </c>
      <c r="F141" s="322" t="s">
        <v>176</v>
      </c>
      <c r="G141" s="322" t="s">
        <v>177</v>
      </c>
      <c r="H141" s="315">
        <f>+'Control Cuota Licitada V-VIII '!G12</f>
        <v>21.630196890396004</v>
      </c>
      <c r="I141" s="315">
        <f>+'Control Cuota Licitada V-VIII '!H12</f>
        <v>0</v>
      </c>
      <c r="J141" s="315">
        <f>+'Control Cuota Licitada V-VIII '!I12</f>
        <v>21.630196890396004</v>
      </c>
      <c r="K141" s="315">
        <f>+'Control Cuota Licitada V-VIII '!J12</f>
        <v>20.655999999999999</v>
      </c>
      <c r="L141" s="315">
        <f>+'Control Cuota Licitada V-VIII '!K12</f>
        <v>0.97419689039600499</v>
      </c>
      <c r="M141" s="420">
        <f>+'Control Cuota Licitada V-VIII '!L12</f>
        <v>0.95496125646324759</v>
      </c>
      <c r="N141" s="421" t="s">
        <v>203</v>
      </c>
      <c r="O141" s="421">
        <f>+'Resumen anual'!$B$4</f>
        <v>43440</v>
      </c>
    </row>
    <row r="142" spans="1:16">
      <c r="A142" s="305" t="s">
        <v>197</v>
      </c>
      <c r="B142" s="322" t="s">
        <v>192</v>
      </c>
      <c r="C142" s="322" t="s">
        <v>188</v>
      </c>
      <c r="D142" s="322" t="s">
        <v>189</v>
      </c>
      <c r="E142" s="322" t="str">
        <f>+'Control Cuota Licitada V-VIII '!$D$12</f>
        <v>QUINTERO S.A. PESQ.</v>
      </c>
      <c r="F142" s="322" t="s">
        <v>178</v>
      </c>
      <c r="G142" s="322" t="s">
        <v>179</v>
      </c>
      <c r="H142" s="315">
        <f>+'Control Cuota Licitada V-VIII '!G13</f>
        <v>2.4033552100439999</v>
      </c>
      <c r="I142" s="315">
        <f>+'Control Cuota Licitada V-VIII '!H13</f>
        <v>0</v>
      </c>
      <c r="J142" s="315">
        <f>+'Control Cuota Licitada V-VIII '!I13</f>
        <v>3.3775521004400049</v>
      </c>
      <c r="K142" s="315">
        <f>+'Control Cuota Licitada V-VIII '!J13</f>
        <v>1.6890000000000001</v>
      </c>
      <c r="L142" s="315">
        <f>+'Control Cuota Licitada V-VIII '!K13</f>
        <v>1.6885521004400048</v>
      </c>
      <c r="M142" s="420">
        <f>+'Control Cuota Licitada V-VIII '!L13</f>
        <v>0.50006630535172747</v>
      </c>
      <c r="N142" s="426" t="s">
        <v>203</v>
      </c>
      <c r="O142" s="421">
        <f>+'Resumen anual'!$B$4</f>
        <v>43440</v>
      </c>
    </row>
    <row r="143" spans="1:16">
      <c r="A143" s="305" t="s">
        <v>197</v>
      </c>
      <c r="B143" s="322" t="s">
        <v>192</v>
      </c>
      <c r="C143" s="322" t="s">
        <v>188</v>
      </c>
      <c r="D143" s="322" t="s">
        <v>189</v>
      </c>
      <c r="E143" s="322" t="str">
        <f>+'Control Cuota Licitada V-VIII '!$D$12</f>
        <v>QUINTERO S.A. PESQ.</v>
      </c>
      <c r="F143" s="322" t="s">
        <v>176</v>
      </c>
      <c r="G143" s="322" t="s">
        <v>179</v>
      </c>
      <c r="H143" s="315">
        <f>+H141+H142</f>
        <v>24.033552100440005</v>
      </c>
      <c r="I143" s="315">
        <f>+I141+I142</f>
        <v>0</v>
      </c>
      <c r="J143" s="315">
        <f>+H143+I143</f>
        <v>24.033552100440005</v>
      </c>
      <c r="K143" s="315">
        <f>SUM(K141:K142)</f>
        <v>22.344999999999999</v>
      </c>
      <c r="L143" s="315">
        <f>+J143-K143</f>
        <v>1.6885521004400061</v>
      </c>
      <c r="M143" s="420">
        <f>+K143/J143</f>
        <v>0.92974188362239252</v>
      </c>
      <c r="N143" s="421" t="s">
        <v>203</v>
      </c>
      <c r="O143" s="421">
        <f>+'Resumen anual'!$B$4</f>
        <v>43440</v>
      </c>
    </row>
    <row r="144" spans="1:16">
      <c r="A144" s="305" t="s">
        <v>197</v>
      </c>
      <c r="B144" s="322" t="s">
        <v>192</v>
      </c>
      <c r="C144" s="322" t="s">
        <v>190</v>
      </c>
      <c r="D144" s="322" t="s">
        <v>189</v>
      </c>
      <c r="E144" s="322" t="str">
        <f>+'Control Cuota Licitada V-VIII '!$D$12</f>
        <v>QUINTERO S.A. PESQ.</v>
      </c>
      <c r="F144" s="322" t="s">
        <v>176</v>
      </c>
      <c r="G144" s="322" t="s">
        <v>177</v>
      </c>
      <c r="H144" s="424">
        <f>+'Control Cuota Licitada V-VIII '!M12</f>
        <v>14.335803007280001</v>
      </c>
      <c r="I144" s="424">
        <f>+'Control Cuota Licitada V-VIII '!N12</f>
        <v>0</v>
      </c>
      <c r="J144" s="424">
        <f>+'Control Cuota Licitada V-VIII '!O12</f>
        <v>14.335803007280001</v>
      </c>
      <c r="K144" s="424">
        <f>+'Control Cuota Licitada V-VIII '!P12</f>
        <v>5.49</v>
      </c>
      <c r="L144" s="424">
        <f>+'Control Cuota Licitada V-VIII '!Q12</f>
        <v>8.8458030072800007</v>
      </c>
      <c r="M144" s="420">
        <f>+'Control Cuota Licitada V-VIII '!R12</f>
        <v>0.3829572711910223</v>
      </c>
      <c r="N144" s="421" t="s">
        <v>203</v>
      </c>
      <c r="O144" s="421">
        <f>+'Resumen anual'!$B$4</f>
        <v>43440</v>
      </c>
    </row>
    <row r="145" spans="1:15">
      <c r="A145" s="305" t="s">
        <v>197</v>
      </c>
      <c r="B145" s="322" t="s">
        <v>192</v>
      </c>
      <c r="C145" s="322" t="s">
        <v>190</v>
      </c>
      <c r="D145" s="322" t="s">
        <v>189</v>
      </c>
      <c r="E145" s="322" t="str">
        <f>+'Control Cuota Licitada V-VIII '!$D$12</f>
        <v>QUINTERO S.A. PESQ.</v>
      </c>
      <c r="F145" s="322" t="s">
        <v>178</v>
      </c>
      <c r="G145" s="322" t="s">
        <v>179</v>
      </c>
      <c r="H145" s="424">
        <f>+'Control Cuota Licitada V-VIII '!M13</f>
        <v>1.47574442722</v>
      </c>
      <c r="I145" s="424">
        <f>+'Control Cuota Licitada V-VIII '!N13</f>
        <v>0</v>
      </c>
      <c r="J145" s="424">
        <f>+'Control Cuota Licitada V-VIII '!O13</f>
        <v>10.321547434500001</v>
      </c>
      <c r="K145" s="424">
        <f>+'Control Cuota Licitada V-VIII '!P13</f>
        <v>8.1579999999999995</v>
      </c>
      <c r="L145" s="424">
        <f>+'Control Cuota Licitada V-VIII '!Q13</f>
        <v>2.1635474345000016</v>
      </c>
      <c r="M145" s="420">
        <f>+'Control Cuota Licitada V-VIII '!R13</f>
        <v>0.7903853614751315</v>
      </c>
      <c r="N145" s="426" t="s">
        <v>203</v>
      </c>
      <c r="O145" s="421">
        <f>+'Resumen anual'!$B$4</f>
        <v>43440</v>
      </c>
    </row>
    <row r="146" spans="1:15">
      <c r="A146" s="305" t="s">
        <v>197</v>
      </c>
      <c r="B146" s="322" t="s">
        <v>192</v>
      </c>
      <c r="C146" s="322" t="s">
        <v>190</v>
      </c>
      <c r="D146" s="322" t="s">
        <v>189</v>
      </c>
      <c r="E146" s="322" t="str">
        <f>+'Control Cuota Licitada V-VIII '!$D$12</f>
        <v>QUINTERO S.A. PESQ.</v>
      </c>
      <c r="F146" s="322" t="s">
        <v>176</v>
      </c>
      <c r="G146" s="322" t="s">
        <v>179</v>
      </c>
      <c r="H146" s="315">
        <f>+H144+H145</f>
        <v>15.811547434500001</v>
      </c>
      <c r="I146" s="315">
        <f>+I144+I145</f>
        <v>0</v>
      </c>
      <c r="J146" s="315">
        <f>+H146+I146</f>
        <v>15.811547434500001</v>
      </c>
      <c r="K146" s="315">
        <f>SUM(K144:K145)</f>
        <v>13.648</v>
      </c>
      <c r="L146" s="315">
        <f>+J146-K146</f>
        <v>2.1635474345000016</v>
      </c>
      <c r="M146" s="420">
        <f>+K146/J146</f>
        <v>0.86316662278233125</v>
      </c>
      <c r="N146" s="421" t="s">
        <v>203</v>
      </c>
      <c r="O146" s="421">
        <f>+'Resumen anual'!$B$4</f>
        <v>43440</v>
      </c>
    </row>
    <row r="147" spans="1:15">
      <c r="A147" s="305" t="s">
        <v>197</v>
      </c>
      <c r="B147" s="322" t="s">
        <v>192</v>
      </c>
      <c r="C147" s="322" t="s">
        <v>208</v>
      </c>
      <c r="D147" s="322" t="s">
        <v>189</v>
      </c>
      <c r="E147" s="322" t="str">
        <f>+'Control Cuota Licitada V-VIII '!$D$12</f>
        <v>QUINTERO S.A. PESQ.</v>
      </c>
      <c r="F147" s="322" t="s">
        <v>176</v>
      </c>
      <c r="G147" s="322" t="s">
        <v>179</v>
      </c>
      <c r="H147" s="315">
        <f>+'Control Cuota Licitada V-VIII '!Y12</f>
        <v>39.845099534940005</v>
      </c>
      <c r="I147" s="315">
        <f>+'Control Cuota Licitada V-VIII '!Z12</f>
        <v>0</v>
      </c>
      <c r="J147" s="315">
        <f>+'Control Cuota Licitada V-VIII '!AA12</f>
        <v>39.845099534940005</v>
      </c>
      <c r="K147" s="315">
        <f>+'Control Cuota Licitada V-VIII '!AB12</f>
        <v>35.993000000000002</v>
      </c>
      <c r="L147" s="315">
        <f>+'Control Cuota Licitada V-VIII '!AC12</f>
        <v>3.8520995349400025</v>
      </c>
      <c r="M147" s="420">
        <f>+'Control Cuota Licitada V-VIII '!AD12</f>
        <v>0.90332312932078107</v>
      </c>
      <c r="N147" s="421"/>
      <c r="O147" s="421">
        <f>+'Resumen anual'!$B$4</f>
        <v>43440</v>
      </c>
    </row>
    <row r="148" spans="1:15">
      <c r="A148" s="305" t="s">
        <v>197</v>
      </c>
      <c r="B148" s="322" t="s">
        <v>192</v>
      </c>
      <c r="C148" s="322" t="s">
        <v>188</v>
      </c>
      <c r="D148" s="322" t="s">
        <v>189</v>
      </c>
      <c r="E148" s="322" t="str">
        <f>+'Control Cuota Licitada V-VIII '!$D$14</f>
        <v>BRACPESCA S.A.</v>
      </c>
      <c r="F148" s="322" t="s">
        <v>176</v>
      </c>
      <c r="G148" s="322" t="s">
        <v>177</v>
      </c>
      <c r="H148" s="315">
        <f>+'Control Cuota Licitada V-VIII '!G14</f>
        <v>231.42874268414525</v>
      </c>
      <c r="I148" s="315">
        <f>+'Control Cuota Licitada V-VIII '!H14</f>
        <v>160.65002907000002</v>
      </c>
      <c r="J148" s="315">
        <f>+'Control Cuota Licitada V-VIII '!I14</f>
        <v>392.07877175414524</v>
      </c>
      <c r="K148" s="315">
        <f>+'Control Cuota Licitada V-VIII '!J14</f>
        <v>391.74200000000008</v>
      </c>
      <c r="L148" s="315">
        <f>+'Control Cuota Licitada V-VIII '!K14</f>
        <v>0.33677175414516114</v>
      </c>
      <c r="M148" s="420">
        <f>+'Control Cuota Licitada V-VIII '!L14</f>
        <v>0.99914106098466271</v>
      </c>
      <c r="N148" s="426" t="s">
        <v>203</v>
      </c>
      <c r="O148" s="421">
        <f>+'Resumen anual'!$B$4</f>
        <v>43440</v>
      </c>
    </row>
    <row r="149" spans="1:15">
      <c r="A149" s="305" t="s">
        <v>197</v>
      </c>
      <c r="B149" s="322" t="s">
        <v>192</v>
      </c>
      <c r="C149" s="322" t="s">
        <v>188</v>
      </c>
      <c r="D149" s="322" t="s">
        <v>189</v>
      </c>
      <c r="E149" s="322" t="str">
        <f>+'Control Cuota Licitada V-VIII '!$D$14</f>
        <v>BRACPESCA S.A.</v>
      </c>
      <c r="F149" s="322" t="s">
        <v>178</v>
      </c>
      <c r="G149" s="322" t="s">
        <v>179</v>
      </c>
      <c r="H149" s="315">
        <f>+'Control Cuota Licitada V-VIII '!G15</f>
        <v>25.714304742682799</v>
      </c>
      <c r="I149" s="315">
        <f>+'Control Cuota Licitada V-VIII '!H15</f>
        <v>0</v>
      </c>
      <c r="J149" s="315">
        <f>+'Control Cuota Licitada V-VIII '!I15</f>
        <v>26.05107649682796</v>
      </c>
      <c r="K149" s="315">
        <f>+'Control Cuota Licitada V-VIII '!J15</f>
        <v>26.010999999999999</v>
      </c>
      <c r="L149" s="315">
        <f>+'Control Cuota Licitada V-VIII '!K15</f>
        <v>4.0076496827960995E-2</v>
      </c>
      <c r="M149" s="420">
        <f>+'Control Cuota Licitada V-VIII '!L15</f>
        <v>0.99846161839673531</v>
      </c>
      <c r="N149" s="421" t="s">
        <v>203</v>
      </c>
      <c r="O149" s="421">
        <f>+'Resumen anual'!$B$4</f>
        <v>43440</v>
      </c>
    </row>
    <row r="150" spans="1:15">
      <c r="A150" s="305" t="s">
        <v>197</v>
      </c>
      <c r="B150" s="322" t="s">
        <v>192</v>
      </c>
      <c r="C150" s="322" t="s">
        <v>188</v>
      </c>
      <c r="D150" s="322" t="s">
        <v>189</v>
      </c>
      <c r="E150" s="322" t="str">
        <f>+'Control Cuota Licitada V-VIII '!$D$14</f>
        <v>BRACPESCA S.A.</v>
      </c>
      <c r="F150" s="322" t="s">
        <v>176</v>
      </c>
      <c r="G150" s="322" t="s">
        <v>179</v>
      </c>
      <c r="H150" s="315">
        <f>+H148+H149</f>
        <v>257.14304742682805</v>
      </c>
      <c r="I150" s="315">
        <f>+I148+I149</f>
        <v>160.65002907000002</v>
      </c>
      <c r="J150" s="315">
        <f>+H150+I150</f>
        <v>417.79307649682806</v>
      </c>
      <c r="K150" s="315">
        <f>SUM(K148:K149)</f>
        <v>417.7530000000001</v>
      </c>
      <c r="L150" s="315">
        <f>+J150-K150</f>
        <v>4.0076496827964547E-2</v>
      </c>
      <c r="M150" s="420">
        <f>+K150/J150</f>
        <v>0.99990407572771667</v>
      </c>
      <c r="N150" s="421" t="s">
        <v>203</v>
      </c>
      <c r="O150" s="421">
        <f>+'Resumen anual'!$B$4</f>
        <v>43440</v>
      </c>
    </row>
    <row r="151" spans="1:15">
      <c r="A151" s="305" t="s">
        <v>197</v>
      </c>
      <c r="B151" s="322" t="s">
        <v>192</v>
      </c>
      <c r="C151" s="322" t="s">
        <v>190</v>
      </c>
      <c r="D151" s="322" t="s">
        <v>189</v>
      </c>
      <c r="E151" s="322" t="str">
        <f>+'Control Cuota Licitada V-VIII '!$D$14</f>
        <v>BRACPESCA S.A.</v>
      </c>
      <c r="F151" s="322" t="s">
        <v>176</v>
      </c>
      <c r="G151" s="322" t="s">
        <v>177</v>
      </c>
      <c r="H151" s="424">
        <f>+'Control Cuota Licitada V-VIII '!M14</f>
        <v>153.383572149336</v>
      </c>
      <c r="I151" s="424">
        <f>+'Control Cuota Licitada V-VIII '!N14</f>
        <v>-160.98407907044714</v>
      </c>
      <c r="J151" s="424">
        <f>+'Control Cuota Licitada V-VIII '!O14</f>
        <v>-7.6005069211111334</v>
      </c>
      <c r="K151" s="424">
        <f>+'Control Cuota Licitada V-VIII '!P14</f>
        <v>0</v>
      </c>
      <c r="L151" s="424">
        <f>+'Control Cuota Licitada V-VIII '!Q14</f>
        <v>-7.6005069211111334</v>
      </c>
      <c r="M151" s="420">
        <f>+'Control Cuota Licitada V-VIII '!R14</f>
        <v>0</v>
      </c>
      <c r="N151" s="426" t="s">
        <v>203</v>
      </c>
      <c r="O151" s="421">
        <f>+'Resumen anual'!$B$4</f>
        <v>43440</v>
      </c>
    </row>
    <row r="152" spans="1:15">
      <c r="A152" s="305" t="s">
        <v>197</v>
      </c>
      <c r="B152" s="322" t="s">
        <v>192</v>
      </c>
      <c r="C152" s="322" t="s">
        <v>190</v>
      </c>
      <c r="D152" s="322" t="s">
        <v>189</v>
      </c>
      <c r="E152" s="322" t="str">
        <f>+'Control Cuota Licitada V-VIII '!$D$14</f>
        <v>BRACPESCA S.A.</v>
      </c>
      <c r="F152" s="322" t="s">
        <v>178</v>
      </c>
      <c r="G152" s="322" t="s">
        <v>179</v>
      </c>
      <c r="H152" s="424">
        <f>+'Control Cuota Licitada V-VIII '!M15</f>
        <v>15.789485368313999</v>
      </c>
      <c r="I152" s="424">
        <f>+'Control Cuota Licitada V-VIII '!N15</f>
        <v>0</v>
      </c>
      <c r="J152" s="424">
        <f>+'Control Cuota Licitada V-VIII '!O15</f>
        <v>8.1889784472028655</v>
      </c>
      <c r="K152" s="424">
        <f>+'Control Cuota Licitada V-VIII '!P15</f>
        <v>7.766</v>
      </c>
      <c r="L152" s="424">
        <f>+'Control Cuota Licitada V-VIII '!Q15</f>
        <v>0.42297844720286548</v>
      </c>
      <c r="M152" s="420">
        <f>+'Control Cuota Licitada V-VIII '!R15</f>
        <v>0.94834783728764804</v>
      </c>
      <c r="N152" s="421" t="s">
        <v>203</v>
      </c>
      <c r="O152" s="421">
        <f>+'Resumen anual'!$B$4</f>
        <v>43440</v>
      </c>
    </row>
    <row r="153" spans="1:15">
      <c r="A153" s="305" t="s">
        <v>197</v>
      </c>
      <c r="B153" s="322" t="s">
        <v>192</v>
      </c>
      <c r="C153" s="322" t="s">
        <v>190</v>
      </c>
      <c r="D153" s="322" t="s">
        <v>189</v>
      </c>
      <c r="E153" s="322" t="str">
        <f>+'Control Cuota Licitada V-VIII '!$D$14</f>
        <v>BRACPESCA S.A.</v>
      </c>
      <c r="F153" s="322" t="s">
        <v>176</v>
      </c>
      <c r="G153" s="322" t="s">
        <v>179</v>
      </c>
      <c r="H153" s="315">
        <f>+H151+H152</f>
        <v>169.17305751764999</v>
      </c>
      <c r="I153" s="315">
        <f>+I151+I152</f>
        <v>-160.98407907044714</v>
      </c>
      <c r="J153" s="315">
        <f>+H153+I153</f>
        <v>8.1889784472028566</v>
      </c>
      <c r="K153" s="315">
        <f>SUM(K151:K152)</f>
        <v>7.766</v>
      </c>
      <c r="L153" s="315">
        <f>+J153-K153</f>
        <v>0.4229784472028566</v>
      </c>
      <c r="M153" s="420">
        <f>+K153/J153</f>
        <v>0.94834783728764904</v>
      </c>
      <c r="N153" s="421" t="s">
        <v>203</v>
      </c>
      <c r="O153" s="421">
        <f>+'Resumen anual'!$B$4</f>
        <v>43440</v>
      </c>
    </row>
    <row r="154" spans="1:15">
      <c r="A154" s="305" t="s">
        <v>197</v>
      </c>
      <c r="B154" s="322" t="s">
        <v>192</v>
      </c>
      <c r="C154" s="322" t="s">
        <v>208</v>
      </c>
      <c r="D154" s="322" t="s">
        <v>189</v>
      </c>
      <c r="E154" s="322" t="str">
        <f>+'Control Cuota Licitada V-VIII '!$D$14</f>
        <v>BRACPESCA S.A.</v>
      </c>
      <c r="F154" s="322" t="s">
        <v>176</v>
      </c>
      <c r="G154" s="322" t="s">
        <v>179</v>
      </c>
      <c r="H154" s="315">
        <f>+'Control Cuota Licitada V-VIII '!Y14</f>
        <v>426.31610494447807</v>
      </c>
      <c r="I154" s="315">
        <f>+'Control Cuota Licitada V-VIII '!Z14</f>
        <v>-0.33405000044712096</v>
      </c>
      <c r="J154" s="315">
        <f>+'Control Cuota Licitada V-VIII '!AA14</f>
        <v>425.98205494403095</v>
      </c>
      <c r="K154" s="315">
        <f>+'Control Cuota Licitada V-VIII '!AB14</f>
        <v>425.51900000000006</v>
      </c>
      <c r="L154" s="315">
        <f>+'Control Cuota Licitada V-VIII '!AC14</f>
        <v>0.46305494403088687</v>
      </c>
      <c r="M154" s="420">
        <f>+'Control Cuota Licitada V-VIII '!AD14</f>
        <v>0.9989129707726967</v>
      </c>
      <c r="N154" s="421"/>
      <c r="O154" s="421">
        <f>+'Resumen anual'!$B$4</f>
        <v>43440</v>
      </c>
    </row>
    <row r="155" spans="1:15">
      <c r="A155" s="305" t="s">
        <v>197</v>
      </c>
      <c r="B155" s="322" t="s">
        <v>192</v>
      </c>
      <c r="C155" s="322" t="s">
        <v>188</v>
      </c>
      <c r="D155" s="322" t="s">
        <v>189</v>
      </c>
      <c r="E155" s="322" t="str">
        <f>+'Control Cuota Licitada V-VIII '!$D$16</f>
        <v>ISLADAMAS S.A. PESQ.</v>
      </c>
      <c r="F155" s="322" t="s">
        <v>176</v>
      </c>
      <c r="G155" s="322" t="s">
        <v>177</v>
      </c>
      <c r="H155" s="315">
        <f>+'Control Cuota Licitada V-VIII '!G16</f>
        <v>164.92609597680362</v>
      </c>
      <c r="I155" s="315">
        <f>+'Control Cuota Licitada V-VIII '!H16</f>
        <v>77.246423173920007</v>
      </c>
      <c r="J155" s="315">
        <f>+'Control Cuota Licitada V-VIII '!I16</f>
        <v>242.17251915072364</v>
      </c>
      <c r="K155" s="315">
        <f>+'Control Cuota Licitada V-VIII '!J16</f>
        <v>190.30399999999997</v>
      </c>
      <c r="L155" s="315">
        <f>+'Control Cuota Licitada V-VIII '!K16</f>
        <v>51.868519150723671</v>
      </c>
      <c r="M155" s="420">
        <f>+'Control Cuota Licitada V-VIII '!L16</f>
        <v>0.78581996284045064</v>
      </c>
      <c r="N155" s="426" t="s">
        <v>203</v>
      </c>
      <c r="O155" s="421">
        <f>+'Resumen anual'!$B$4</f>
        <v>43440</v>
      </c>
    </row>
    <row r="156" spans="1:15">
      <c r="A156" s="305" t="s">
        <v>197</v>
      </c>
      <c r="B156" s="322" t="s">
        <v>192</v>
      </c>
      <c r="C156" s="322" t="s">
        <v>188</v>
      </c>
      <c r="D156" s="322" t="s">
        <v>189</v>
      </c>
      <c r="E156" s="322" t="str">
        <f>+'Control Cuota Licitada V-VIII '!$D$16</f>
        <v>ISLADAMAS S.A. PESQ.</v>
      </c>
      <c r="F156" s="322" t="s">
        <v>178</v>
      </c>
      <c r="G156" s="322" t="s">
        <v>179</v>
      </c>
      <c r="H156" s="315">
        <f>+'Control Cuota Licitada V-VIII '!G17</f>
        <v>18.325121775200401</v>
      </c>
      <c r="I156" s="315">
        <f>+'Control Cuota Licitada V-VIII '!H17</f>
        <v>-4.8563868877593368</v>
      </c>
      <c r="J156" s="315">
        <f>+'Control Cuota Licitada V-VIII '!I17</f>
        <v>65.33725403816473</v>
      </c>
      <c r="K156" s="315">
        <f>+'Control Cuota Licitada V-VIII '!J17</f>
        <v>32.444999999999993</v>
      </c>
      <c r="L156" s="315">
        <f>+'Control Cuota Licitada V-VIII '!K17</f>
        <v>32.892254038164737</v>
      </c>
      <c r="M156" s="420">
        <f>+'Control Cuota Licitada V-VIII '!L17</f>
        <v>0.49657734285937777</v>
      </c>
      <c r="N156" s="421" t="s">
        <v>203</v>
      </c>
      <c r="O156" s="421">
        <f>+'Resumen anual'!$B$4</f>
        <v>43440</v>
      </c>
    </row>
    <row r="157" spans="1:15">
      <c r="A157" s="305" t="s">
        <v>197</v>
      </c>
      <c r="B157" s="322" t="s">
        <v>192</v>
      </c>
      <c r="C157" s="322" t="s">
        <v>188</v>
      </c>
      <c r="D157" s="322" t="s">
        <v>189</v>
      </c>
      <c r="E157" s="322" t="str">
        <f>+'Control Cuota Licitada V-VIII '!$D$16</f>
        <v>ISLADAMAS S.A. PESQ.</v>
      </c>
      <c r="F157" s="322" t="s">
        <v>176</v>
      </c>
      <c r="G157" s="322" t="s">
        <v>179</v>
      </c>
      <c r="H157" s="315">
        <f>+H155+H156</f>
        <v>183.25121775200404</v>
      </c>
      <c r="I157" s="315">
        <f>+I155+I156</f>
        <v>72.390036286160665</v>
      </c>
      <c r="J157" s="315">
        <f>+H157+I157</f>
        <v>255.6412540381647</v>
      </c>
      <c r="K157" s="315">
        <f>SUM(K155:K156)</f>
        <v>222.74899999999997</v>
      </c>
      <c r="L157" s="315">
        <f>+J157-K157</f>
        <v>32.892254038164737</v>
      </c>
      <c r="M157" s="420">
        <f>+K157/J157</f>
        <v>0.8713343268404784</v>
      </c>
      <c r="N157" s="426" t="s">
        <v>203</v>
      </c>
      <c r="O157" s="421">
        <f>+'Resumen anual'!$B$4</f>
        <v>43440</v>
      </c>
    </row>
    <row r="158" spans="1:15">
      <c r="A158" s="305" t="s">
        <v>197</v>
      </c>
      <c r="B158" s="322" t="s">
        <v>192</v>
      </c>
      <c r="C158" s="322" t="s">
        <v>190</v>
      </c>
      <c r="D158" s="322" t="s">
        <v>189</v>
      </c>
      <c r="E158" s="322" t="str">
        <f>+'Control Cuota Licitada V-VIII '!$D$16</f>
        <v>ISLADAMAS S.A. PESQ.</v>
      </c>
      <c r="F158" s="322" t="s">
        <v>176</v>
      </c>
      <c r="G158" s="322" t="s">
        <v>177</v>
      </c>
      <c r="H158" s="424">
        <f>+'Control Cuota Licitada V-VIII '!M16</f>
        <v>109.30774392224802</v>
      </c>
      <c r="I158" s="424">
        <f>+'Control Cuota Licitada V-VIII '!N16</f>
        <v>50.82</v>
      </c>
      <c r="J158" s="424">
        <f>+'Control Cuota Licitada V-VIII '!O16</f>
        <v>160.12774392224802</v>
      </c>
      <c r="K158" s="424">
        <f>+'Control Cuota Licitada V-VIII '!P16</f>
        <v>91.75</v>
      </c>
      <c r="L158" s="424">
        <f>+'Control Cuota Licitada V-VIII '!Q16</f>
        <v>68.377743922248015</v>
      </c>
      <c r="M158" s="420">
        <f>+'Control Cuota Licitada V-VIII '!R16</f>
        <v>0.57298003302007638</v>
      </c>
      <c r="N158" s="421" t="s">
        <v>203</v>
      </c>
      <c r="O158" s="421">
        <f>+'Resumen anual'!$B$4</f>
        <v>43440</v>
      </c>
    </row>
    <row r="159" spans="1:15">
      <c r="A159" s="305" t="s">
        <v>197</v>
      </c>
      <c r="B159" s="322" t="s">
        <v>192</v>
      </c>
      <c r="C159" s="322" t="s">
        <v>190</v>
      </c>
      <c r="D159" s="322" t="s">
        <v>189</v>
      </c>
      <c r="E159" s="322" t="str">
        <f>+'Control Cuota Licitada V-VIII '!$D$16</f>
        <v>ISLADAMAS S.A. PESQ.</v>
      </c>
      <c r="F159" s="322" t="s">
        <v>178</v>
      </c>
      <c r="G159" s="322" t="s">
        <v>179</v>
      </c>
      <c r="H159" s="424">
        <f>+'Control Cuota Licitada V-VIII '!M17</f>
        <v>11.252267756702</v>
      </c>
      <c r="I159" s="424">
        <f>+'Control Cuota Licitada V-VIII '!N17</f>
        <v>-8.6949749103133627</v>
      </c>
      <c r="J159" s="424">
        <f>+'Control Cuota Licitada V-VIII '!O17</f>
        <v>70.93503676863665</v>
      </c>
      <c r="K159" s="424">
        <f>+'Control Cuota Licitada V-VIII '!P17</f>
        <v>59.47</v>
      </c>
      <c r="L159" s="424">
        <f>+'Control Cuota Licitada V-VIII '!Q17</f>
        <v>11.465036768636651</v>
      </c>
      <c r="M159" s="420">
        <f>+'Control Cuota Licitada V-VIII '!R17</f>
        <v>0.83837272396106199</v>
      </c>
      <c r="N159" s="421" t="s">
        <v>203</v>
      </c>
      <c r="O159" s="421">
        <f>+'Resumen anual'!$B$4</f>
        <v>43440</v>
      </c>
    </row>
    <row r="160" spans="1:15">
      <c r="A160" s="305" t="s">
        <v>197</v>
      </c>
      <c r="B160" s="322" t="s">
        <v>192</v>
      </c>
      <c r="C160" s="322" t="s">
        <v>190</v>
      </c>
      <c r="D160" s="322" t="s">
        <v>189</v>
      </c>
      <c r="E160" s="322" t="str">
        <f>+'Control Cuota Licitada V-VIII '!$D$16</f>
        <v>ISLADAMAS S.A. PESQ.</v>
      </c>
      <c r="F160" s="322" t="s">
        <v>176</v>
      </c>
      <c r="G160" s="322" t="s">
        <v>179</v>
      </c>
      <c r="H160" s="315">
        <f>+H158+H159</f>
        <v>120.56001167895002</v>
      </c>
      <c r="I160" s="315">
        <f>+I158+I159</f>
        <v>42.125025089686638</v>
      </c>
      <c r="J160" s="315">
        <f>+H160+I160</f>
        <v>162.68503676863665</v>
      </c>
      <c r="K160" s="315">
        <f>SUM(K158:K159)</f>
        <v>151.22</v>
      </c>
      <c r="L160" s="315">
        <f>+J160-K160</f>
        <v>11.465036768636651</v>
      </c>
      <c r="M160" s="420">
        <f>+K160/J160</f>
        <v>0.92952617526256143</v>
      </c>
      <c r="N160" s="426" t="s">
        <v>203</v>
      </c>
      <c r="O160" s="421">
        <f>+'Resumen anual'!$B$4</f>
        <v>43440</v>
      </c>
    </row>
    <row r="161" spans="1:15">
      <c r="A161" s="305" t="s">
        <v>197</v>
      </c>
      <c r="B161" s="322" t="s">
        <v>192</v>
      </c>
      <c r="C161" s="322" t="s">
        <v>208</v>
      </c>
      <c r="D161" s="322" t="s">
        <v>189</v>
      </c>
      <c r="E161" s="322" t="str">
        <f>+'Control Cuota Licitada V-VIII '!$D$16</f>
        <v>ISLADAMAS S.A. PESQ.</v>
      </c>
      <c r="F161" s="322" t="s">
        <v>176</v>
      </c>
      <c r="G161" s="322" t="s">
        <v>179</v>
      </c>
      <c r="H161" s="315">
        <f>+'Control Cuota Licitada V-VIII '!Y16</f>
        <v>303.81122943095403</v>
      </c>
      <c r="I161" s="315">
        <f>+'Control Cuota Licitada V-VIII '!Z16</f>
        <v>114.51506137584731</v>
      </c>
      <c r="J161" s="315">
        <f>+'Control Cuota Licitada V-VIII '!AA16</f>
        <v>418.32629080680135</v>
      </c>
      <c r="K161" s="315">
        <f>+'Control Cuota Licitada V-VIII '!AB16</f>
        <v>373.96899999999994</v>
      </c>
      <c r="L161" s="315">
        <f>+'Control Cuota Licitada V-VIII '!AC16</f>
        <v>44.357290806801416</v>
      </c>
      <c r="M161" s="420">
        <f>+'Control Cuota Licitada V-VIII '!AD16</f>
        <v>0.89396485044903085</v>
      </c>
      <c r="N161" s="426"/>
      <c r="O161" s="421">
        <f>+'Resumen anual'!$B$4</f>
        <v>43440</v>
      </c>
    </row>
    <row r="162" spans="1:15">
      <c r="A162" s="305" t="s">
        <v>197</v>
      </c>
      <c r="B162" s="322" t="s">
        <v>192</v>
      </c>
      <c r="C162" s="322" t="s">
        <v>188</v>
      </c>
      <c r="D162" s="322" t="s">
        <v>189</v>
      </c>
      <c r="E162" s="322" t="str">
        <f>+'Control Cuota Licitada V-VIII '!$D$18</f>
        <v>ANTARTIC SEAFOOD S.A.</v>
      </c>
      <c r="F162" s="322" t="s">
        <v>176</v>
      </c>
      <c r="G162" s="322" t="s">
        <v>177</v>
      </c>
      <c r="H162" s="315">
        <f>+'Control Cuota Licitada V-VIII '!G18</f>
        <v>84.542653627199996</v>
      </c>
      <c r="I162" s="315">
        <f>+'Control Cuota Licitada V-VIII '!H18</f>
        <v>0</v>
      </c>
      <c r="J162" s="315">
        <f>+'Control Cuota Licitada V-VIII '!I18</f>
        <v>84.542653627199996</v>
      </c>
      <c r="K162" s="315">
        <f>+'Control Cuota Licitada V-VIII '!J18</f>
        <v>80.818999999999988</v>
      </c>
      <c r="L162" s="315">
        <f>+'Control Cuota Licitada V-VIII '!K18</f>
        <v>3.723653627200008</v>
      </c>
      <c r="M162" s="420">
        <f>+'Control Cuota Licitada V-VIII '!L18</f>
        <v>0.95595532589242038</v>
      </c>
      <c r="N162" s="421" t="s">
        <v>203</v>
      </c>
      <c r="O162" s="421">
        <f>+'Resumen anual'!$B$4</f>
        <v>43440</v>
      </c>
    </row>
    <row r="163" spans="1:15">
      <c r="A163" s="305" t="s">
        <v>197</v>
      </c>
      <c r="B163" s="322" t="s">
        <v>192</v>
      </c>
      <c r="C163" s="322" t="s">
        <v>188</v>
      </c>
      <c r="D163" s="322" t="s">
        <v>189</v>
      </c>
      <c r="E163" s="322" t="str">
        <f>+'Control Cuota Licitada V-VIII '!$D$18</f>
        <v>ANTARTIC SEAFOOD S.A.</v>
      </c>
      <c r="F163" s="322" t="s">
        <v>178</v>
      </c>
      <c r="G163" s="322" t="s">
        <v>179</v>
      </c>
      <c r="H163" s="315">
        <f>+'Control Cuota Licitada V-VIII '!G19</f>
        <v>9.3936281807999986</v>
      </c>
      <c r="I163" s="315">
        <f>+'Control Cuota Licitada V-VIII '!H19</f>
        <v>0</v>
      </c>
      <c r="J163" s="315">
        <f>+'Control Cuota Licitada V-VIII '!I19</f>
        <v>13.117281808000007</v>
      </c>
      <c r="K163" s="315">
        <f>+'Control Cuota Licitada V-VIII '!J19</f>
        <v>8.3800000000000008</v>
      </c>
      <c r="L163" s="315">
        <f>+'Control Cuota Licitada V-VIII '!K19</f>
        <v>4.7372818080000059</v>
      </c>
      <c r="M163" s="420">
        <f>+'Control Cuota Licitada V-VIII '!L19</f>
        <v>0.63885186905790048</v>
      </c>
      <c r="N163" s="421" t="s">
        <v>203</v>
      </c>
      <c r="O163" s="421">
        <f>+'Resumen anual'!$B$4</f>
        <v>43440</v>
      </c>
    </row>
    <row r="164" spans="1:15">
      <c r="A164" s="305" t="s">
        <v>197</v>
      </c>
      <c r="B164" s="322" t="s">
        <v>192</v>
      </c>
      <c r="C164" s="322" t="s">
        <v>188</v>
      </c>
      <c r="D164" s="322" t="s">
        <v>189</v>
      </c>
      <c r="E164" s="322" t="str">
        <f>+'Control Cuota Licitada V-VIII '!$D$18</f>
        <v>ANTARTIC SEAFOOD S.A.</v>
      </c>
      <c r="F164" s="322" t="s">
        <v>176</v>
      </c>
      <c r="G164" s="322" t="s">
        <v>179</v>
      </c>
      <c r="H164" s="315">
        <f>+H162+H163</f>
        <v>93.93628180799999</v>
      </c>
      <c r="I164" s="315">
        <f>+I162+I163</f>
        <v>0</v>
      </c>
      <c r="J164" s="315">
        <f>+H164+I164</f>
        <v>93.93628180799999</v>
      </c>
      <c r="K164" s="315">
        <f>SUM(K162:K163)</f>
        <v>89.198999999999984</v>
      </c>
      <c r="L164" s="315">
        <f>+J164-K164</f>
        <v>4.7372818080000059</v>
      </c>
      <c r="M164" s="420">
        <f>+K164/J164</f>
        <v>0.94956920034707437</v>
      </c>
      <c r="N164" s="426" t="s">
        <v>203</v>
      </c>
      <c r="O164" s="421">
        <f>+'Resumen anual'!$B$4</f>
        <v>43440</v>
      </c>
    </row>
    <row r="165" spans="1:15">
      <c r="A165" s="305" t="s">
        <v>197</v>
      </c>
      <c r="B165" s="322" t="s">
        <v>192</v>
      </c>
      <c r="C165" s="322" t="s">
        <v>190</v>
      </c>
      <c r="D165" s="322" t="s">
        <v>189</v>
      </c>
      <c r="E165" s="322" t="str">
        <f>+'Control Cuota Licitada V-VIII '!$D$18</f>
        <v>ANTARTIC SEAFOOD S.A.</v>
      </c>
      <c r="F165" s="322" t="s">
        <v>176</v>
      </c>
      <c r="G165" s="322" t="s">
        <v>177</v>
      </c>
      <c r="H165" s="424">
        <f>+'Control Cuota Licitada V-VIII '!M18</f>
        <v>56.032168095999999</v>
      </c>
      <c r="I165" s="424">
        <f>+'Control Cuota Licitada V-VIII '!N18</f>
        <v>0</v>
      </c>
      <c r="J165" s="424">
        <f>+'Control Cuota Licitada V-VIII '!O18</f>
        <v>56.032168095999999</v>
      </c>
      <c r="K165" s="424">
        <f>+'Control Cuota Licitada V-VIII '!P18</f>
        <v>50.7</v>
      </c>
      <c r="L165" s="424">
        <f>+'Control Cuota Licitada V-VIII '!Q18</f>
        <v>5.3321680959999966</v>
      </c>
      <c r="M165" s="420">
        <f>+'Control Cuota Licitada V-VIII '!R18</f>
        <v>0.90483737686422583</v>
      </c>
      <c r="N165" s="421" t="s">
        <v>203</v>
      </c>
      <c r="O165" s="421">
        <f>+'Resumen anual'!$B$4</f>
        <v>43440</v>
      </c>
    </row>
    <row r="166" spans="1:15">
      <c r="A166" s="305" t="s">
        <v>197</v>
      </c>
      <c r="B166" s="322" t="s">
        <v>192</v>
      </c>
      <c r="C166" s="322" t="s">
        <v>190</v>
      </c>
      <c r="D166" s="322" t="s">
        <v>189</v>
      </c>
      <c r="E166" s="322" t="str">
        <f>+'Control Cuota Licitada V-VIII '!$D$18</f>
        <v>ANTARTIC SEAFOOD S.A.</v>
      </c>
      <c r="F166" s="322" t="s">
        <v>178</v>
      </c>
      <c r="G166" s="322" t="s">
        <v>179</v>
      </c>
      <c r="H166" s="424">
        <f>+'Control Cuota Licitada V-VIII '!M19</f>
        <v>5.7680173039999989</v>
      </c>
      <c r="I166" s="424">
        <f>+'Control Cuota Licitada V-VIII '!N19</f>
        <v>0</v>
      </c>
      <c r="J166" s="424">
        <f>+'Control Cuota Licitada V-VIII '!O19</f>
        <v>11.100185399999996</v>
      </c>
      <c r="K166" s="424">
        <f>+'Control Cuota Licitada V-VIII '!P19</f>
        <v>5.5469999999999997</v>
      </c>
      <c r="L166" s="424">
        <f>+'Control Cuota Licitada V-VIII '!Q19</f>
        <v>5.5531853999999958</v>
      </c>
      <c r="M166" s="420">
        <f>+'Control Cuota Licitada V-VIII '!R19</f>
        <v>0.49972138303203495</v>
      </c>
      <c r="N166" s="426" t="s">
        <v>203</v>
      </c>
      <c r="O166" s="421">
        <f>+'Resumen anual'!$B$4</f>
        <v>43440</v>
      </c>
    </row>
    <row r="167" spans="1:15">
      <c r="A167" s="305" t="s">
        <v>197</v>
      </c>
      <c r="B167" s="322" t="s">
        <v>192</v>
      </c>
      <c r="C167" s="322" t="s">
        <v>190</v>
      </c>
      <c r="D167" s="322" t="s">
        <v>189</v>
      </c>
      <c r="E167" s="322" t="str">
        <f>+'Control Cuota Licitada V-VIII '!$D$18</f>
        <v>ANTARTIC SEAFOOD S.A.</v>
      </c>
      <c r="F167" s="322" t="s">
        <v>176</v>
      </c>
      <c r="G167" s="322" t="s">
        <v>179</v>
      </c>
      <c r="H167" s="315">
        <f>+H165+H166</f>
        <v>61.800185399999997</v>
      </c>
      <c r="I167" s="315">
        <f>+I165+I166</f>
        <v>0</v>
      </c>
      <c r="J167" s="315">
        <f>+H167+I167</f>
        <v>61.800185399999997</v>
      </c>
      <c r="K167" s="315">
        <f>SUM(K165:K166)</f>
        <v>56.247</v>
      </c>
      <c r="L167" s="315">
        <f>+J167-K167</f>
        <v>5.5531853999999967</v>
      </c>
      <c r="M167" s="420">
        <f>+K167/J167</f>
        <v>0.91014290063925929</v>
      </c>
      <c r="N167" s="421" t="s">
        <v>203</v>
      </c>
      <c r="O167" s="421">
        <f>+'Resumen anual'!$B$4</f>
        <v>43440</v>
      </c>
    </row>
    <row r="168" spans="1:15">
      <c r="A168" s="305" t="s">
        <v>197</v>
      </c>
      <c r="B168" s="322" t="s">
        <v>192</v>
      </c>
      <c r="C168" s="322" t="s">
        <v>208</v>
      </c>
      <c r="D168" s="322" t="s">
        <v>189</v>
      </c>
      <c r="E168" s="322" t="str">
        <f>+'Control Cuota Licitada V-VIII '!$D$18</f>
        <v>ANTARTIC SEAFOOD S.A.</v>
      </c>
      <c r="F168" s="322" t="s">
        <v>176</v>
      </c>
      <c r="G168" s="322" t="s">
        <v>179</v>
      </c>
      <c r="H168" s="315">
        <f>+'Control Cuota Licitada V-VIII '!Y18</f>
        <v>155.73646720799999</v>
      </c>
      <c r="I168" s="315">
        <f>+'Control Cuota Licitada V-VIII '!Z18</f>
        <v>0</v>
      </c>
      <c r="J168" s="315">
        <f>+'Control Cuota Licitada V-VIII '!AA18</f>
        <v>155.73646720799999</v>
      </c>
      <c r="K168" s="315">
        <f>+'Control Cuota Licitada V-VIII '!AB18</f>
        <v>145.446</v>
      </c>
      <c r="L168" s="315">
        <f>+'Control Cuota Licitada V-VIII '!AC18</f>
        <v>10.290467207999995</v>
      </c>
      <c r="M168" s="420">
        <f>+'Control Cuota Licitada V-VIII '!AD18</f>
        <v>0.93392384332016365</v>
      </c>
      <c r="N168" s="421"/>
      <c r="O168" s="421">
        <f>+'Resumen anual'!$B$4</f>
        <v>43440</v>
      </c>
    </row>
    <row r="169" spans="1:15">
      <c r="A169" s="305" t="s">
        <v>197</v>
      </c>
      <c r="B169" s="322" t="s">
        <v>192</v>
      </c>
      <c r="C169" s="322" t="s">
        <v>188</v>
      </c>
      <c r="D169" s="322" t="s">
        <v>189</v>
      </c>
      <c r="E169" s="322" t="str">
        <f>+'Control Cuota Licitada V-VIII '!$D$20</f>
        <v>ANTONIO CRUZ CORDOVA NAKOUZI E.I.R.L</v>
      </c>
      <c r="F169" s="322" t="s">
        <v>176</v>
      </c>
      <c r="G169" s="322" t="s">
        <v>177</v>
      </c>
      <c r="H169" s="315">
        <f>+'Control Cuota Licitada V-VIII '!G20</f>
        <v>0.14025462076260001</v>
      </c>
      <c r="I169" s="315">
        <f>+'Control Cuota Licitada V-VIII '!H20</f>
        <v>0</v>
      </c>
      <c r="J169" s="315">
        <f>+'Control Cuota Licitada V-VIII '!I20</f>
        <v>0.14025462076260001</v>
      </c>
      <c r="K169" s="315">
        <f>+'Control Cuota Licitada V-VIII '!J20</f>
        <v>0</v>
      </c>
      <c r="L169" s="315">
        <f>+'Control Cuota Licitada V-VIII '!K20</f>
        <v>0.14025462076260001</v>
      </c>
      <c r="M169" s="420">
        <f>+'Control Cuota Licitada V-VIII '!L20</f>
        <v>0</v>
      </c>
      <c r="N169" s="421" t="s">
        <v>203</v>
      </c>
      <c r="O169" s="421">
        <f>+'Resumen anual'!$B$4</f>
        <v>43440</v>
      </c>
    </row>
    <row r="170" spans="1:15">
      <c r="A170" s="305" t="s">
        <v>197</v>
      </c>
      <c r="B170" s="322" t="s">
        <v>192</v>
      </c>
      <c r="C170" s="322" t="s">
        <v>188</v>
      </c>
      <c r="D170" s="322" t="s">
        <v>189</v>
      </c>
      <c r="E170" s="322" t="str">
        <f>+'Control Cuota Licitada V-VIII '!$D$20</f>
        <v>ANTONIO CRUZ CORDOVA NAKOUZI E.I.R.L</v>
      </c>
      <c r="F170" s="322" t="s">
        <v>178</v>
      </c>
      <c r="G170" s="322" t="s">
        <v>179</v>
      </c>
      <c r="H170" s="315">
        <f>+'Control Cuota Licitada V-VIII '!G21</f>
        <v>1.55838467514E-2</v>
      </c>
      <c r="I170" s="315">
        <f>+'Control Cuota Licitada V-VIII '!H21</f>
        <v>0</v>
      </c>
      <c r="J170" s="315">
        <f>+'Control Cuota Licitada V-VIII '!I21</f>
        <v>0.15583846751400002</v>
      </c>
      <c r="K170" s="315">
        <f>+'Control Cuota Licitada V-VIII '!J21</f>
        <v>0</v>
      </c>
      <c r="L170" s="315">
        <f>+'Control Cuota Licitada V-VIII '!K21</f>
        <v>0.15583846751400002</v>
      </c>
      <c r="M170" s="420">
        <f>+'Control Cuota Licitada V-VIII '!L21</f>
        <v>0</v>
      </c>
      <c r="N170" s="426" t="s">
        <v>203</v>
      </c>
      <c r="O170" s="421">
        <f>+'Resumen anual'!$B$4</f>
        <v>43440</v>
      </c>
    </row>
    <row r="171" spans="1:15">
      <c r="A171" s="305" t="s">
        <v>197</v>
      </c>
      <c r="B171" s="322" t="s">
        <v>192</v>
      </c>
      <c r="C171" s="322" t="s">
        <v>188</v>
      </c>
      <c r="D171" s="322" t="s">
        <v>189</v>
      </c>
      <c r="E171" s="322" t="str">
        <f>+'Control Cuota Licitada V-VIII '!$D$20</f>
        <v>ANTONIO CRUZ CORDOVA NAKOUZI E.I.R.L</v>
      </c>
      <c r="F171" s="322" t="s">
        <v>176</v>
      </c>
      <c r="G171" s="322" t="s">
        <v>179</v>
      </c>
      <c r="H171" s="315">
        <f>+H169+H170</f>
        <v>0.15583846751400002</v>
      </c>
      <c r="I171" s="315">
        <f>+I169+I170</f>
        <v>0</v>
      </c>
      <c r="J171" s="315">
        <f>+H171+I171</f>
        <v>0.15583846751400002</v>
      </c>
      <c r="K171" s="315">
        <f>SUM(K169:K170)</f>
        <v>0</v>
      </c>
      <c r="L171" s="315">
        <f>+J171-K171</f>
        <v>0.15583846751400002</v>
      </c>
      <c r="M171" s="420">
        <f>+K171/J171</f>
        <v>0</v>
      </c>
      <c r="N171" s="421" t="s">
        <v>203</v>
      </c>
      <c r="O171" s="421">
        <f>+'Resumen anual'!$B$4</f>
        <v>43440</v>
      </c>
    </row>
    <row r="172" spans="1:15">
      <c r="A172" s="305" t="s">
        <v>197</v>
      </c>
      <c r="B172" s="322" t="s">
        <v>192</v>
      </c>
      <c r="C172" s="322" t="s">
        <v>190</v>
      </c>
      <c r="D172" s="322" t="s">
        <v>189</v>
      </c>
      <c r="E172" s="322" t="str">
        <f>+'Control Cuota Licitada V-VIII '!$D$20</f>
        <v>ANTONIO CRUZ CORDOVA NAKOUZI E.I.R.L</v>
      </c>
      <c r="F172" s="322" t="s">
        <v>176</v>
      </c>
      <c r="G172" s="322" t="s">
        <v>177</v>
      </c>
      <c r="H172" s="424">
        <f>+'Control Cuota Licitada V-VIII '!M20</f>
        <v>9.2956278868000008E-2</v>
      </c>
      <c r="I172" s="424">
        <f>+'Control Cuota Licitada V-VIII '!N20</f>
        <v>0</v>
      </c>
      <c r="J172" s="424">
        <f>+'Control Cuota Licitada V-VIII '!O20</f>
        <v>9.2956278868000008E-2</v>
      </c>
      <c r="K172" s="424">
        <f>+'Control Cuota Licitada V-VIII '!P20</f>
        <v>0</v>
      </c>
      <c r="L172" s="424">
        <f>+'Control Cuota Licitada V-VIII '!Q20</f>
        <v>9.2956278868000008E-2</v>
      </c>
      <c r="M172" s="420">
        <f>+'Control Cuota Licitada V-VIII '!R20</f>
        <v>0</v>
      </c>
      <c r="N172" s="421" t="s">
        <v>203</v>
      </c>
      <c r="O172" s="421">
        <f>+'Resumen anual'!$B$4</f>
        <v>43440</v>
      </c>
    </row>
    <row r="173" spans="1:15" ht="13.35" customHeight="1">
      <c r="A173" s="305" t="s">
        <v>197</v>
      </c>
      <c r="B173" s="322" t="s">
        <v>192</v>
      </c>
      <c r="C173" s="322" t="s">
        <v>190</v>
      </c>
      <c r="D173" s="322" t="s">
        <v>189</v>
      </c>
      <c r="E173" s="322" t="str">
        <f>+'Control Cuota Licitada V-VIII '!$D$20</f>
        <v>ANTONIO CRUZ CORDOVA NAKOUZI E.I.R.L</v>
      </c>
      <c r="F173" s="322" t="s">
        <v>178</v>
      </c>
      <c r="G173" s="322" t="s">
        <v>179</v>
      </c>
      <c r="H173" s="424">
        <f>+'Control Cuota Licitada V-VIII '!M21</f>
        <v>9.5690287069999987E-3</v>
      </c>
      <c r="I173" s="424">
        <f>+'Control Cuota Licitada V-VIII '!N21</f>
        <v>0</v>
      </c>
      <c r="J173" s="424">
        <f>+'Control Cuota Licitada V-VIII '!O21</f>
        <v>0.102525307575</v>
      </c>
      <c r="K173" s="424">
        <f>+'Control Cuota Licitada V-VIII '!P21</f>
        <v>0</v>
      </c>
      <c r="L173" s="424">
        <f>+'Control Cuota Licitada V-VIII '!Q21</f>
        <v>0.102525307575</v>
      </c>
      <c r="M173" s="420">
        <f>+'Control Cuota Licitada V-VIII '!R21</f>
        <v>0</v>
      </c>
      <c r="N173" s="426" t="s">
        <v>203</v>
      </c>
      <c r="O173" s="421">
        <f>+'Resumen anual'!$B$4</f>
        <v>43440</v>
      </c>
    </row>
    <row r="174" spans="1:15">
      <c r="A174" s="305" t="s">
        <v>197</v>
      </c>
      <c r="B174" s="322" t="s">
        <v>192</v>
      </c>
      <c r="C174" s="322" t="s">
        <v>190</v>
      </c>
      <c r="D174" s="322" t="s">
        <v>189</v>
      </c>
      <c r="E174" s="322" t="str">
        <f>+'Control Cuota Licitada V-VIII '!$D$20</f>
        <v>ANTONIO CRUZ CORDOVA NAKOUZI E.I.R.L</v>
      </c>
      <c r="F174" s="322" t="s">
        <v>176</v>
      </c>
      <c r="G174" s="322" t="s">
        <v>179</v>
      </c>
      <c r="H174" s="315">
        <f>+H172+H173</f>
        <v>0.102525307575</v>
      </c>
      <c r="I174" s="315">
        <f>+I172+I173</f>
        <v>0</v>
      </c>
      <c r="J174" s="315">
        <f>+H174+I174</f>
        <v>0.102525307575</v>
      </c>
      <c r="K174" s="315">
        <f>SUM(K172:K173)</f>
        <v>0</v>
      </c>
      <c r="L174" s="315">
        <f>+J174-K174</f>
        <v>0.102525307575</v>
      </c>
      <c r="M174" s="420">
        <f>+K174/J174</f>
        <v>0</v>
      </c>
      <c r="N174" s="421" t="s">
        <v>203</v>
      </c>
      <c r="O174" s="421">
        <f>+'Resumen anual'!$B$4</f>
        <v>43440</v>
      </c>
    </row>
    <row r="175" spans="1:15">
      <c r="A175" s="305" t="s">
        <v>197</v>
      </c>
      <c r="B175" s="322" t="s">
        <v>192</v>
      </c>
      <c r="C175" s="322" t="s">
        <v>208</v>
      </c>
      <c r="D175" s="322" t="s">
        <v>189</v>
      </c>
      <c r="E175" s="322" t="str">
        <f>+'Control Cuota Licitada V-VIII '!$D$20</f>
        <v>ANTONIO CRUZ CORDOVA NAKOUZI E.I.R.L</v>
      </c>
      <c r="F175" s="322" t="s">
        <v>176</v>
      </c>
      <c r="G175" s="322" t="s">
        <v>179</v>
      </c>
      <c r="H175" s="315">
        <f>+'Control Cuota Licitada V-VIII '!Y20</f>
        <v>0.25836377508899999</v>
      </c>
      <c r="I175" s="315">
        <f>+'Control Cuota Licitada V-VIII '!Z20</f>
        <v>0</v>
      </c>
      <c r="J175" s="315">
        <f>+'Control Cuota Licitada V-VIII '!AA20</f>
        <v>0.25836377508899999</v>
      </c>
      <c r="K175" s="315">
        <f>+'Control Cuota Licitada V-VIII '!AB20</f>
        <v>0</v>
      </c>
      <c r="L175" s="315">
        <f>+'Control Cuota Licitada V-VIII '!AC20</f>
        <v>0.25836377508899999</v>
      </c>
      <c r="M175" s="420">
        <f>+'Control Cuota Licitada V-VIII '!AD20</f>
        <v>0</v>
      </c>
      <c r="N175" s="421"/>
      <c r="O175" s="421">
        <f>+'Resumen anual'!$B$4</f>
        <v>43440</v>
      </c>
    </row>
    <row r="176" spans="1:15">
      <c r="A176" s="305" t="s">
        <v>197</v>
      </c>
      <c r="B176" s="322" t="s">
        <v>192</v>
      </c>
      <c r="C176" s="322" t="s">
        <v>188</v>
      </c>
      <c r="D176" s="322" t="s">
        <v>189</v>
      </c>
      <c r="E176" s="322" t="str">
        <f>+'Control Cuota Licitada V-VIII '!$D$22</f>
        <v>ENFEMAR LTDA. SOC. PESQ.</v>
      </c>
      <c r="F176" s="322" t="s">
        <v>176</v>
      </c>
      <c r="G176" s="322" t="s">
        <v>177</v>
      </c>
      <c r="H176" s="315">
        <f>+'Control Cuota Licitada V-VIII '!G22</f>
        <v>5.6019768058800011E-2</v>
      </c>
      <c r="I176" s="315">
        <f>+'Control Cuota Licitada V-VIII '!H22</f>
        <v>0</v>
      </c>
      <c r="J176" s="315">
        <f>+'Control Cuota Licitada V-VIII '!I22</f>
        <v>5.6019768058800011E-2</v>
      </c>
      <c r="K176" s="315">
        <f>+'Control Cuota Licitada V-VIII '!J22</f>
        <v>0</v>
      </c>
      <c r="L176" s="315">
        <f>+'Control Cuota Licitada V-VIII '!K22</f>
        <v>5.6019768058800011E-2</v>
      </c>
      <c r="M176" s="420">
        <f>+'Control Cuota Licitada V-VIII '!L22</f>
        <v>0</v>
      </c>
      <c r="N176" s="426" t="s">
        <v>203</v>
      </c>
      <c r="O176" s="421">
        <f>+'Resumen anual'!$B$4</f>
        <v>43440</v>
      </c>
    </row>
    <row r="177" spans="1:15">
      <c r="A177" s="305" t="s">
        <v>197</v>
      </c>
      <c r="B177" s="322" t="s">
        <v>192</v>
      </c>
      <c r="C177" s="322" t="s">
        <v>188</v>
      </c>
      <c r="D177" s="322" t="s">
        <v>189</v>
      </c>
      <c r="E177" s="322" t="str">
        <f>+'Control Cuota Licitada V-VIII '!$D$22</f>
        <v>ENFEMAR LTDA. SOC. PESQ.</v>
      </c>
      <c r="F177" s="322" t="s">
        <v>178</v>
      </c>
      <c r="G177" s="322" t="s">
        <v>179</v>
      </c>
      <c r="H177" s="315">
        <f>+'Control Cuota Licitada V-VIII '!G23</f>
        <v>6.2244186731999999E-3</v>
      </c>
      <c r="I177" s="315">
        <f>+'Control Cuota Licitada V-VIII '!H23</f>
        <v>0</v>
      </c>
      <c r="J177" s="315">
        <f>+'Control Cuota Licitada V-VIII '!I23</f>
        <v>6.2244186732000009E-2</v>
      </c>
      <c r="K177" s="315">
        <f>+'Control Cuota Licitada V-VIII '!J23</f>
        <v>0</v>
      </c>
      <c r="L177" s="315">
        <f>+'Control Cuota Licitada V-VIII '!K23</f>
        <v>6.2244186732000009E-2</v>
      </c>
      <c r="M177" s="420">
        <f>+'Control Cuota Licitada V-VIII '!L23</f>
        <v>0</v>
      </c>
      <c r="N177" s="421" t="s">
        <v>203</v>
      </c>
      <c r="O177" s="421">
        <f>+'Resumen anual'!$B$4</f>
        <v>43440</v>
      </c>
    </row>
    <row r="178" spans="1:15">
      <c r="A178" s="305" t="s">
        <v>197</v>
      </c>
      <c r="B178" s="322" t="s">
        <v>192</v>
      </c>
      <c r="C178" s="322" t="s">
        <v>188</v>
      </c>
      <c r="D178" s="322" t="s">
        <v>189</v>
      </c>
      <c r="E178" s="322" t="str">
        <f>+'Control Cuota Licitada V-VIII '!$D$22</f>
        <v>ENFEMAR LTDA. SOC. PESQ.</v>
      </c>
      <c r="F178" s="322" t="s">
        <v>176</v>
      </c>
      <c r="G178" s="322" t="s">
        <v>179</v>
      </c>
      <c r="H178" s="315">
        <f>+H176+H177</f>
        <v>6.2244186732000009E-2</v>
      </c>
      <c r="I178" s="315">
        <f>+I176+I177</f>
        <v>0</v>
      </c>
      <c r="J178" s="315">
        <f>+H178+I178</f>
        <v>6.2244186732000009E-2</v>
      </c>
      <c r="K178" s="315">
        <f>SUM(K176:K177)</f>
        <v>0</v>
      </c>
      <c r="L178" s="315">
        <f>+J178-K178</f>
        <v>6.2244186732000009E-2</v>
      </c>
      <c r="M178" s="420">
        <f>+K178/J178</f>
        <v>0</v>
      </c>
      <c r="N178" s="421" t="s">
        <v>203</v>
      </c>
      <c r="O178" s="421">
        <f>+'Resumen anual'!$B$4</f>
        <v>43440</v>
      </c>
    </row>
    <row r="179" spans="1:15">
      <c r="A179" s="305" t="s">
        <v>197</v>
      </c>
      <c r="B179" s="322" t="s">
        <v>192</v>
      </c>
      <c r="C179" s="322" t="s">
        <v>190</v>
      </c>
      <c r="D179" s="322" t="s">
        <v>189</v>
      </c>
      <c r="E179" s="322" t="str">
        <f>+'Control Cuota Licitada V-VIII '!$D$22</f>
        <v>ENFEMAR LTDA. SOC. PESQ.</v>
      </c>
      <c r="F179" s="322" t="s">
        <v>176</v>
      </c>
      <c r="G179" s="322" t="s">
        <v>177</v>
      </c>
      <c r="H179" s="424">
        <f>+'Control Cuota Licitada V-VIII '!M22</f>
        <v>3.7128111384000004E-2</v>
      </c>
      <c r="I179" s="424">
        <f>+'Control Cuota Licitada V-VIII '!N22</f>
        <v>0</v>
      </c>
      <c r="J179" s="424">
        <f>+'Control Cuota Licitada V-VIII '!O22</f>
        <v>3.7128111384000004E-2</v>
      </c>
      <c r="K179" s="424">
        <f>+'Control Cuota Licitada V-VIII '!P22</f>
        <v>0</v>
      </c>
      <c r="L179" s="424">
        <f>+'Control Cuota Licitada V-VIII '!Q22</f>
        <v>3.7128111384000004E-2</v>
      </c>
      <c r="M179" s="420">
        <f>+'Control Cuota Licitada V-VIII '!R22</f>
        <v>0</v>
      </c>
      <c r="N179" s="426" t="s">
        <v>203</v>
      </c>
      <c r="O179" s="421">
        <f>+'Resumen anual'!$B$4</f>
        <v>43440</v>
      </c>
    </row>
    <row r="180" spans="1:15">
      <c r="A180" s="305" t="s">
        <v>197</v>
      </c>
      <c r="B180" s="322" t="s">
        <v>192</v>
      </c>
      <c r="C180" s="322" t="s">
        <v>190</v>
      </c>
      <c r="D180" s="322" t="s">
        <v>189</v>
      </c>
      <c r="E180" s="322" t="str">
        <f>+'Control Cuota Licitada V-VIII '!$D$22</f>
        <v>ENFEMAR LTDA. SOC. PESQ.</v>
      </c>
      <c r="F180" s="322" t="s">
        <v>178</v>
      </c>
      <c r="G180" s="322" t="s">
        <v>179</v>
      </c>
      <c r="H180" s="424">
        <f>+'Control Cuota Licitada V-VIII '!M23</f>
        <v>3.8220114659999996E-3</v>
      </c>
      <c r="I180" s="424">
        <f>+'Control Cuota Licitada V-VIII '!N23</f>
        <v>0</v>
      </c>
      <c r="J180" s="424">
        <f>+'Control Cuota Licitada V-VIII '!O23</f>
        <v>4.0950122850000006E-2</v>
      </c>
      <c r="K180" s="424">
        <f>+'Control Cuota Licitada V-VIII '!P23</f>
        <v>0</v>
      </c>
      <c r="L180" s="424">
        <f>+'Control Cuota Licitada V-VIII '!Q23</f>
        <v>4.0950122850000006E-2</v>
      </c>
      <c r="M180" s="420">
        <f>+'Control Cuota Licitada V-VIII '!R23</f>
        <v>0</v>
      </c>
      <c r="N180" s="421" t="s">
        <v>203</v>
      </c>
      <c r="O180" s="421">
        <f>+'Resumen anual'!$B$4</f>
        <v>43440</v>
      </c>
    </row>
    <row r="181" spans="1:15">
      <c r="A181" s="305" t="s">
        <v>197</v>
      </c>
      <c r="B181" s="322" t="s">
        <v>192</v>
      </c>
      <c r="C181" s="322" t="s">
        <v>190</v>
      </c>
      <c r="D181" s="322" t="s">
        <v>189</v>
      </c>
      <c r="E181" s="322" t="str">
        <f>+'Control Cuota Licitada V-VIII '!$D$22</f>
        <v>ENFEMAR LTDA. SOC. PESQ.</v>
      </c>
      <c r="F181" s="322" t="s">
        <v>176</v>
      </c>
      <c r="G181" s="322" t="s">
        <v>179</v>
      </c>
      <c r="H181" s="315">
        <f>+H179+H180</f>
        <v>4.0950122850000006E-2</v>
      </c>
      <c r="I181" s="315">
        <f>+I179+I180</f>
        <v>0</v>
      </c>
      <c r="J181" s="315">
        <f>+H181+I181</f>
        <v>4.0950122850000006E-2</v>
      </c>
      <c r="K181" s="315">
        <f>SUM(K179:K180)</f>
        <v>0</v>
      </c>
      <c r="L181" s="315">
        <f>+J181-K181</f>
        <v>4.0950122850000006E-2</v>
      </c>
      <c r="M181" s="420">
        <f>+K181/J181</f>
        <v>0</v>
      </c>
      <c r="N181" s="421" t="s">
        <v>203</v>
      </c>
      <c r="O181" s="421">
        <f>+'Resumen anual'!$B$4</f>
        <v>43440</v>
      </c>
    </row>
    <row r="182" spans="1:15">
      <c r="A182" s="305" t="s">
        <v>197</v>
      </c>
      <c r="B182" s="322" t="s">
        <v>192</v>
      </c>
      <c r="C182" s="322" t="s">
        <v>208</v>
      </c>
      <c r="D182" s="322" t="s">
        <v>189</v>
      </c>
      <c r="E182" s="322" t="str">
        <f>+'Control Cuota Licitada V-VIII '!$D$22</f>
        <v>ENFEMAR LTDA. SOC. PESQ.</v>
      </c>
      <c r="F182" s="322" t="s">
        <v>176</v>
      </c>
      <c r="G182" s="322" t="s">
        <v>179</v>
      </c>
      <c r="H182" s="315">
        <f>+'Control Cuota Licitada V-VIII '!Y22</f>
        <v>0.103194309582</v>
      </c>
      <c r="I182" s="315">
        <f>+'Control Cuota Licitada V-VIII '!Z22</f>
        <v>0</v>
      </c>
      <c r="J182" s="315">
        <f>+'Control Cuota Licitada V-VIII '!AA22</f>
        <v>0.103194309582</v>
      </c>
      <c r="K182" s="315">
        <f>+'Control Cuota Licitada V-VIII '!AB22</f>
        <v>0</v>
      </c>
      <c r="L182" s="315">
        <f>+'Control Cuota Licitada V-VIII '!AC22</f>
        <v>0.103194309582</v>
      </c>
      <c r="M182" s="420">
        <f>+'Control Cuota Licitada V-VIII '!AD22</f>
        <v>0</v>
      </c>
      <c r="N182" s="421"/>
      <c r="O182" s="421">
        <f>+'Resumen anual'!$B$4</f>
        <v>43440</v>
      </c>
    </row>
    <row r="183" spans="1:15">
      <c r="A183" s="305" t="s">
        <v>197</v>
      </c>
      <c r="B183" s="322" t="s">
        <v>192</v>
      </c>
      <c r="C183" s="322" t="s">
        <v>188</v>
      </c>
      <c r="D183" s="322" t="s">
        <v>189</v>
      </c>
      <c r="E183" s="322" t="str">
        <f>+'Control Cuota Licitada V-VIII '!$D$24</f>
        <v>PACIFICBLU SpA.</v>
      </c>
      <c r="F183" s="322" t="s">
        <v>176</v>
      </c>
      <c r="G183" s="322" t="s">
        <v>177</v>
      </c>
      <c r="H183" s="315">
        <f>+'Control Cuota Licitada V-VIII '!G24</f>
        <v>180.81153747298512</v>
      </c>
      <c r="I183" s="315">
        <f>+'Control Cuota Licitada V-VIII '!H24</f>
        <v>-196.3354645006217</v>
      </c>
      <c r="J183" s="315">
        <f>+'Control Cuota Licitada V-VIII '!I24</f>
        <v>-15.523927027636574</v>
      </c>
      <c r="K183" s="315">
        <f>+'Control Cuota Licitada V-VIII '!J24</f>
        <v>0</v>
      </c>
      <c r="L183" s="315">
        <f>+'Control Cuota Licitada V-VIII '!K24</f>
        <v>-15.523927027636574</v>
      </c>
      <c r="M183" s="420">
        <f>+'Control Cuota Licitada V-VIII '!L24</f>
        <v>0</v>
      </c>
      <c r="N183" s="426" t="s">
        <v>203</v>
      </c>
      <c r="O183" s="421">
        <f>+'Resumen anual'!$B$4</f>
        <v>43440</v>
      </c>
    </row>
    <row r="184" spans="1:15">
      <c r="A184" s="305" t="s">
        <v>197</v>
      </c>
      <c r="B184" s="322" t="s">
        <v>192</v>
      </c>
      <c r="C184" s="322" t="s">
        <v>188</v>
      </c>
      <c r="D184" s="322" t="s">
        <v>189</v>
      </c>
      <c r="E184" s="322" t="str">
        <f>+'Control Cuota Licitada V-VIII '!$D$24</f>
        <v>PACIFICBLU SpA.</v>
      </c>
      <c r="F184" s="322" t="s">
        <v>178</v>
      </c>
      <c r="G184" s="322" t="s">
        <v>179</v>
      </c>
      <c r="H184" s="315">
        <f>+'Control Cuota Licitada V-VIII '!G25</f>
        <v>20.090170830331679</v>
      </c>
      <c r="I184" s="315">
        <f>+'Control Cuota Licitada V-VIII '!H25</f>
        <v>0</v>
      </c>
      <c r="J184" s="315">
        <f>+'Control Cuota Licitada V-VIII '!I25</f>
        <v>4.5662438026951051</v>
      </c>
      <c r="K184" s="315">
        <f>+'Control Cuota Licitada V-VIII '!J25</f>
        <v>0</v>
      </c>
      <c r="L184" s="315">
        <f>+'Control Cuota Licitada V-VIII '!K25</f>
        <v>4.5662438026951051</v>
      </c>
      <c r="M184" s="420">
        <f>+'Control Cuota Licitada V-VIII '!L25</f>
        <v>0</v>
      </c>
      <c r="N184" s="421" t="s">
        <v>203</v>
      </c>
      <c r="O184" s="421">
        <f>+'Resumen anual'!$B$4</f>
        <v>43440</v>
      </c>
    </row>
    <row r="185" spans="1:15">
      <c r="A185" s="305" t="s">
        <v>197</v>
      </c>
      <c r="B185" s="322" t="s">
        <v>192</v>
      </c>
      <c r="C185" s="322" t="s">
        <v>188</v>
      </c>
      <c r="D185" s="322" t="s">
        <v>189</v>
      </c>
      <c r="E185" s="322" t="str">
        <f>+'Control Cuota Licitada V-VIII '!$D$24</f>
        <v>PACIFICBLU SpA.</v>
      </c>
      <c r="F185" s="322" t="s">
        <v>176</v>
      </c>
      <c r="G185" s="322" t="s">
        <v>179</v>
      </c>
      <c r="H185" s="315">
        <f>+H183+H184</f>
        <v>200.90170830331681</v>
      </c>
      <c r="I185" s="315">
        <f>+I183+I184</f>
        <v>-196.3354645006217</v>
      </c>
      <c r="J185" s="315">
        <f>+H185+I185</f>
        <v>4.5662438026951122</v>
      </c>
      <c r="K185" s="315">
        <f>SUM(K183:K184)</f>
        <v>0</v>
      </c>
      <c r="L185" s="315">
        <f>+J185-K185</f>
        <v>4.5662438026951122</v>
      </c>
      <c r="M185" s="420">
        <f>+K185/J185</f>
        <v>0</v>
      </c>
      <c r="N185" s="426" t="s">
        <v>203</v>
      </c>
      <c r="O185" s="421">
        <f>+'Resumen anual'!$B$4</f>
        <v>43440</v>
      </c>
    </row>
    <row r="186" spans="1:15">
      <c r="A186" s="305" t="s">
        <v>197</v>
      </c>
      <c r="B186" s="322" t="s">
        <v>192</v>
      </c>
      <c r="C186" s="322" t="s">
        <v>190</v>
      </c>
      <c r="D186" s="322" t="s">
        <v>189</v>
      </c>
      <c r="E186" s="322" t="str">
        <f>+'Control Cuota Licitada V-VIII '!$D$24</f>
        <v>PACIFICBLU SpA.</v>
      </c>
      <c r="F186" s="322" t="s">
        <v>176</v>
      </c>
      <c r="G186" s="322" t="s">
        <v>177</v>
      </c>
      <c r="H186" s="424">
        <f>+'Control Cuota Licitada V-VIII '!M24</f>
        <v>119.8361067072416</v>
      </c>
      <c r="I186" s="424">
        <f>+'Control Cuota Licitada V-VIII '!N24</f>
        <v>-129.16803000000002</v>
      </c>
      <c r="J186" s="424">
        <f>+'Control Cuota Licitada V-VIII '!O24</f>
        <v>-9.3319232927584181</v>
      </c>
      <c r="K186" s="424">
        <f>+'Control Cuota Licitada V-VIII '!P24</f>
        <v>0</v>
      </c>
      <c r="L186" s="424">
        <f>+'Control Cuota Licitada V-VIII '!Q24</f>
        <v>-9.3319232927584181</v>
      </c>
      <c r="M186" s="420">
        <f>+'Control Cuota Licitada V-VIII '!R24</f>
        <v>0</v>
      </c>
      <c r="N186" s="421" t="s">
        <v>203</v>
      </c>
      <c r="O186" s="421">
        <f>+'Resumen anual'!$B$4</f>
        <v>43440</v>
      </c>
    </row>
    <row r="187" spans="1:15">
      <c r="A187" s="305" t="s">
        <v>197</v>
      </c>
      <c r="B187" s="322" t="s">
        <v>192</v>
      </c>
      <c r="C187" s="322" t="s">
        <v>190</v>
      </c>
      <c r="D187" s="322" t="s">
        <v>189</v>
      </c>
      <c r="E187" s="322" t="str">
        <f>+'Control Cuota Licitada V-VIII '!$D$24</f>
        <v>PACIFICBLU SpA.</v>
      </c>
      <c r="F187" s="322" t="s">
        <v>178</v>
      </c>
      <c r="G187" s="322" t="s">
        <v>179</v>
      </c>
      <c r="H187" s="424">
        <f>+'Control Cuota Licitada V-VIII '!M25</f>
        <v>12.336069808098397</v>
      </c>
      <c r="I187" s="424">
        <f>+'Control Cuota Licitada V-VIII '!N25</f>
        <v>0</v>
      </c>
      <c r="J187" s="424">
        <f>+'Control Cuota Licitada V-VIII '!O25</f>
        <v>3.0041465153399791</v>
      </c>
      <c r="K187" s="424">
        <f>+'Control Cuota Licitada V-VIII '!P25</f>
        <v>0</v>
      </c>
      <c r="L187" s="424">
        <f>+'Control Cuota Licitada V-VIII '!Q25</f>
        <v>3.0041465153399791</v>
      </c>
      <c r="M187" s="420">
        <f>+'Control Cuota Licitada V-VIII '!R25</f>
        <v>0</v>
      </c>
      <c r="N187" s="421" t="s">
        <v>203</v>
      </c>
      <c r="O187" s="421">
        <f>+'Resumen anual'!$B$4</f>
        <v>43440</v>
      </c>
    </row>
    <row r="188" spans="1:15">
      <c r="A188" s="305" t="s">
        <v>197</v>
      </c>
      <c r="B188" s="322" t="s">
        <v>192</v>
      </c>
      <c r="C188" s="322" t="s">
        <v>190</v>
      </c>
      <c r="D188" s="322" t="s">
        <v>189</v>
      </c>
      <c r="E188" s="322" t="str">
        <f>+'Control Cuota Licitada V-VIII '!$D$24</f>
        <v>PACIFICBLU SpA.</v>
      </c>
      <c r="F188" s="322" t="s">
        <v>176</v>
      </c>
      <c r="G188" s="322" t="s">
        <v>179</v>
      </c>
      <c r="H188" s="315">
        <f>+H186+H187</f>
        <v>132.17217651534</v>
      </c>
      <c r="I188" s="315">
        <f>+I186+I187</f>
        <v>-129.16803000000002</v>
      </c>
      <c r="J188" s="315">
        <f>+H188+I188</f>
        <v>3.0041465153399827</v>
      </c>
      <c r="K188" s="315">
        <f>SUM(K186:K187)</f>
        <v>0</v>
      </c>
      <c r="L188" s="315">
        <f>+J188-K188</f>
        <v>3.0041465153399827</v>
      </c>
      <c r="M188" s="420">
        <f>+K188/J188</f>
        <v>0</v>
      </c>
      <c r="N188" s="426" t="s">
        <v>203</v>
      </c>
      <c r="O188" s="421">
        <f>+'Resumen anual'!$B$4</f>
        <v>43440</v>
      </c>
    </row>
    <row r="189" spans="1:15">
      <c r="A189" s="305" t="s">
        <v>197</v>
      </c>
      <c r="B189" s="322" t="s">
        <v>192</v>
      </c>
      <c r="C189" s="322" t="s">
        <v>208</v>
      </c>
      <c r="D189" s="322" t="s">
        <v>189</v>
      </c>
      <c r="E189" s="322" t="str">
        <f>+'Control Cuota Licitada V-VIII '!$D$24</f>
        <v>PACIFICBLU SpA.</v>
      </c>
      <c r="F189" s="322" t="s">
        <v>176</v>
      </c>
      <c r="G189" s="322" t="s">
        <v>179</v>
      </c>
      <c r="H189" s="315">
        <f>+'Control Cuota Licitada V-VIII '!Y24</f>
        <v>333.07388481865678</v>
      </c>
      <c r="I189" s="315">
        <f>+'Control Cuota Licitada V-VIII '!Z24</f>
        <v>-325.50349450062174</v>
      </c>
      <c r="J189" s="315">
        <f>+'Control Cuota Licitada V-VIII '!AA24</f>
        <v>7.570390318035038</v>
      </c>
      <c r="K189" s="315">
        <f>+'Control Cuota Licitada V-VIII '!AB24</f>
        <v>0</v>
      </c>
      <c r="L189" s="315">
        <f>+'Control Cuota Licitada V-VIII '!AC24</f>
        <v>7.570390318035038</v>
      </c>
      <c r="M189" s="420">
        <f>+'Control Cuota Licitada V-VIII '!AD24</f>
        <v>0</v>
      </c>
      <c r="N189" s="426"/>
      <c r="O189" s="421">
        <f>+'Resumen anual'!$B$4</f>
        <v>43440</v>
      </c>
    </row>
    <row r="190" spans="1:15">
      <c r="A190" s="305" t="s">
        <v>197</v>
      </c>
      <c r="B190" s="322" t="s">
        <v>192</v>
      </c>
      <c r="C190" s="322" t="s">
        <v>188</v>
      </c>
      <c r="D190" s="322" t="s">
        <v>189</v>
      </c>
      <c r="E190" s="322" t="str">
        <f>+'Control Cuota Licitada V-VIII '!$D$26</f>
        <v xml:space="preserve">ANTONIO DA VENEZIA RETAMALES </v>
      </c>
      <c r="F190" s="322" t="s">
        <v>176</v>
      </c>
      <c r="G190" s="322" t="s">
        <v>177</v>
      </c>
      <c r="H190" s="315">
        <f>+'Control Cuota Licitada V-VIII '!G26</f>
        <v>2.0622661867800006E-2</v>
      </c>
      <c r="I190" s="315">
        <f>+'Control Cuota Licitada V-VIII '!H26</f>
        <v>0</v>
      </c>
      <c r="J190" s="315">
        <f>+'Control Cuota Licitada V-VIII '!I26</f>
        <v>2.0622661867800006E-2</v>
      </c>
      <c r="K190" s="315">
        <f>+'Control Cuota Licitada V-VIII '!J26</f>
        <v>0</v>
      </c>
      <c r="L190" s="315">
        <f>+'Control Cuota Licitada V-VIII '!K26</f>
        <v>2.0622661867800006E-2</v>
      </c>
      <c r="M190" s="420">
        <f>+'Control Cuota Licitada V-VIII '!L26</f>
        <v>0</v>
      </c>
      <c r="N190" s="421" t="s">
        <v>203</v>
      </c>
      <c r="O190" s="421">
        <f>+'Resumen anual'!$B$4</f>
        <v>43440</v>
      </c>
    </row>
    <row r="191" spans="1:15">
      <c r="A191" s="305" t="s">
        <v>197</v>
      </c>
      <c r="B191" s="322" t="s">
        <v>192</v>
      </c>
      <c r="C191" s="322" t="s">
        <v>188</v>
      </c>
      <c r="D191" s="322" t="s">
        <v>189</v>
      </c>
      <c r="E191" s="322" t="str">
        <f>+'Control Cuota Licitada V-VIII '!$D$26</f>
        <v xml:space="preserve">ANTONIO DA VENEZIA RETAMALES </v>
      </c>
      <c r="F191" s="322" t="s">
        <v>178</v>
      </c>
      <c r="G191" s="322" t="s">
        <v>179</v>
      </c>
      <c r="H191" s="315">
        <f>+'Control Cuota Licitada V-VIII '!G27</f>
        <v>2.2914068742000003E-3</v>
      </c>
      <c r="I191" s="315">
        <f>+'Control Cuota Licitada V-VIII '!H27</f>
        <v>0</v>
      </c>
      <c r="J191" s="315">
        <f>+'Control Cuota Licitada V-VIII '!I27</f>
        <v>2.2914068742000006E-2</v>
      </c>
      <c r="K191" s="315">
        <f>+'Control Cuota Licitada V-VIII '!J27</f>
        <v>0</v>
      </c>
      <c r="L191" s="315">
        <f>+'Control Cuota Licitada V-VIII '!K27</f>
        <v>2.2914068742000006E-2</v>
      </c>
      <c r="M191" s="420">
        <f>+'Control Cuota Licitada V-VIII '!L27</f>
        <v>0</v>
      </c>
      <c r="N191" s="421" t="s">
        <v>203</v>
      </c>
      <c r="O191" s="421">
        <f>+'Resumen anual'!$B$4</f>
        <v>43440</v>
      </c>
    </row>
    <row r="192" spans="1:15">
      <c r="A192" s="305" t="s">
        <v>197</v>
      </c>
      <c r="B192" s="322" t="s">
        <v>192</v>
      </c>
      <c r="C192" s="322" t="s">
        <v>188</v>
      </c>
      <c r="D192" s="322" t="s">
        <v>189</v>
      </c>
      <c r="E192" s="322" t="str">
        <f>+'Control Cuota Licitada V-VIII '!$D$26</f>
        <v xml:space="preserve">ANTONIO DA VENEZIA RETAMALES </v>
      </c>
      <c r="F192" s="322" t="s">
        <v>176</v>
      </c>
      <c r="G192" s="322" t="s">
        <v>179</v>
      </c>
      <c r="H192" s="315">
        <f>+H190+H191</f>
        <v>2.2914068742000006E-2</v>
      </c>
      <c r="I192" s="315">
        <f>+I190+I191</f>
        <v>0</v>
      </c>
      <c r="J192" s="315">
        <f>+H192+I192</f>
        <v>2.2914068742000006E-2</v>
      </c>
      <c r="K192" s="315">
        <f>SUM(K190:K191)</f>
        <v>0</v>
      </c>
      <c r="L192" s="315">
        <f>+J192-K192</f>
        <v>2.2914068742000006E-2</v>
      </c>
      <c r="M192" s="420">
        <f>+K192/J192</f>
        <v>0</v>
      </c>
      <c r="N192" s="426" t="s">
        <v>203</v>
      </c>
      <c r="O192" s="421">
        <f>+'Resumen anual'!$B$4</f>
        <v>43440</v>
      </c>
    </row>
    <row r="193" spans="1:15">
      <c r="A193" s="305" t="s">
        <v>197</v>
      </c>
      <c r="B193" s="322" t="s">
        <v>192</v>
      </c>
      <c r="C193" s="322" t="s">
        <v>190</v>
      </c>
      <c r="D193" s="322" t="s">
        <v>189</v>
      </c>
      <c r="E193" s="322" t="str">
        <f>+'Control Cuota Licitada V-VIII '!$D$26</f>
        <v xml:space="preserve">ANTONIO DA VENEZIA RETAMALES </v>
      </c>
      <c r="F193" s="322" t="s">
        <v>176</v>
      </c>
      <c r="G193" s="322" t="s">
        <v>177</v>
      </c>
      <c r="H193" s="424">
        <f>+'Control Cuota Licitada V-VIII '!M26</f>
        <v>1.3668041004000002E-2</v>
      </c>
      <c r="I193" s="424">
        <f>+'Control Cuota Licitada V-VIII '!N26</f>
        <v>0</v>
      </c>
      <c r="J193" s="424">
        <f>+'Control Cuota Licitada V-VIII '!O26</f>
        <v>1.3668041004000002E-2</v>
      </c>
      <c r="K193" s="424">
        <f>+'Control Cuota Licitada V-VIII '!P26</f>
        <v>0</v>
      </c>
      <c r="L193" s="424">
        <f>+'Control Cuota Licitada V-VIII '!Q26</f>
        <v>1.3668041004000002E-2</v>
      </c>
      <c r="M193" s="420">
        <f>+'Control Cuota Licitada V-VIII '!R26</f>
        <v>0</v>
      </c>
      <c r="N193" s="421" t="s">
        <v>203</v>
      </c>
      <c r="O193" s="421">
        <f>+'Resumen anual'!$B$4</f>
        <v>43440</v>
      </c>
    </row>
    <row r="194" spans="1:15">
      <c r="A194" s="305" t="s">
        <v>197</v>
      </c>
      <c r="B194" s="322" t="s">
        <v>192</v>
      </c>
      <c r="C194" s="322" t="s">
        <v>190</v>
      </c>
      <c r="D194" s="322" t="s">
        <v>189</v>
      </c>
      <c r="E194" s="322" t="str">
        <f>+'Control Cuota Licitada V-VIII '!$D$26</f>
        <v xml:space="preserve">ANTONIO DA VENEZIA RETAMALES </v>
      </c>
      <c r="F194" s="322" t="s">
        <v>178</v>
      </c>
      <c r="G194" s="322" t="s">
        <v>179</v>
      </c>
      <c r="H194" s="424">
        <f>+'Control Cuota Licitada V-VIII '!M27</f>
        <v>1.4070042209999999E-3</v>
      </c>
      <c r="I194" s="424">
        <f>+'Control Cuota Licitada V-VIII '!N27</f>
        <v>0</v>
      </c>
      <c r="J194" s="424">
        <f>+'Control Cuota Licitada V-VIII '!O27</f>
        <v>1.5075045225000002E-2</v>
      </c>
      <c r="K194" s="424">
        <f>+'Control Cuota Licitada V-VIII '!P27</f>
        <v>0</v>
      </c>
      <c r="L194" s="424">
        <f>+'Control Cuota Licitada V-VIII '!Q27</f>
        <v>1.5075045225000002E-2</v>
      </c>
      <c r="M194" s="420">
        <f>+'Control Cuota Licitada V-VIII '!R27</f>
        <v>0</v>
      </c>
      <c r="N194" s="426" t="s">
        <v>203</v>
      </c>
      <c r="O194" s="421">
        <f>+'Resumen anual'!$B$4</f>
        <v>43440</v>
      </c>
    </row>
    <row r="195" spans="1:15">
      <c r="A195" s="305" t="s">
        <v>197</v>
      </c>
      <c r="B195" s="322" t="s">
        <v>192</v>
      </c>
      <c r="C195" s="322" t="s">
        <v>190</v>
      </c>
      <c r="D195" s="322" t="s">
        <v>189</v>
      </c>
      <c r="E195" s="322" t="str">
        <f>+'Control Cuota Licitada V-VIII '!$D$26</f>
        <v xml:space="preserve">ANTONIO DA VENEZIA RETAMALES </v>
      </c>
      <c r="F195" s="322" t="s">
        <v>176</v>
      </c>
      <c r="G195" s="322" t="s">
        <v>179</v>
      </c>
      <c r="H195" s="315">
        <f>+H193+H194</f>
        <v>1.5075045225000002E-2</v>
      </c>
      <c r="I195" s="315">
        <f>+I193+I194</f>
        <v>0</v>
      </c>
      <c r="J195" s="315">
        <f>+H195+I195</f>
        <v>1.5075045225000002E-2</v>
      </c>
      <c r="K195" s="315">
        <f>SUM(K193:K194)</f>
        <v>0</v>
      </c>
      <c r="L195" s="315">
        <f>+J195-K195</f>
        <v>1.5075045225000002E-2</v>
      </c>
      <c r="M195" s="420">
        <f>+K195/J195</f>
        <v>0</v>
      </c>
      <c r="N195" s="421" t="s">
        <v>203</v>
      </c>
      <c r="O195" s="421">
        <f>+'Resumen anual'!$B$4</f>
        <v>43440</v>
      </c>
    </row>
    <row r="196" spans="1:15">
      <c r="A196" s="305" t="s">
        <v>197</v>
      </c>
      <c r="B196" s="322" t="s">
        <v>192</v>
      </c>
      <c r="C196" s="322" t="s">
        <v>208</v>
      </c>
      <c r="D196" s="322" t="s">
        <v>189</v>
      </c>
      <c r="E196" s="322" t="str">
        <f>+'Control Cuota Licitada V-VIII '!$D$26</f>
        <v xml:space="preserve">ANTONIO DA VENEZIA RETAMALES </v>
      </c>
      <c r="F196" s="322" t="s">
        <v>176</v>
      </c>
      <c r="G196" s="322" t="s">
        <v>179</v>
      </c>
      <c r="H196" s="315">
        <f>+'Control Cuota Licitada V-VIII '!Y26</f>
        <v>3.7989113967000006E-2</v>
      </c>
      <c r="I196" s="315">
        <f>+'Control Cuota Licitada V-VIII '!Z26</f>
        <v>0</v>
      </c>
      <c r="J196" s="315">
        <f>+'Control Cuota Licitada V-VIII '!AA26</f>
        <v>3.7989113967000006E-2</v>
      </c>
      <c r="K196" s="315">
        <f>+'Control Cuota Licitada V-VIII '!AB26</f>
        <v>0</v>
      </c>
      <c r="L196" s="315">
        <f>+'Control Cuota Licitada V-VIII '!AC26</f>
        <v>3.7989113967000006E-2</v>
      </c>
      <c r="M196" s="420">
        <f>+'Control Cuota Licitada V-VIII '!AD26</f>
        <v>0</v>
      </c>
      <c r="N196" s="421"/>
      <c r="O196" s="421">
        <f>+'Resumen anual'!$B$4</f>
        <v>43440</v>
      </c>
    </row>
    <row r="197" spans="1:15">
      <c r="A197" s="305" t="s">
        <v>197</v>
      </c>
      <c r="B197" s="322" t="s">
        <v>192</v>
      </c>
      <c r="C197" s="322" t="s">
        <v>188</v>
      </c>
      <c r="D197" s="322" t="s">
        <v>189</v>
      </c>
      <c r="E197" s="322" t="str">
        <f>+'Control Cuota Licitada V-VIII '!$D$28</f>
        <v>LANDES S.A. SOC. PESQ.</v>
      </c>
      <c r="F197" s="322" t="s">
        <v>176</v>
      </c>
      <c r="G197" s="322" t="s">
        <v>177</v>
      </c>
      <c r="H197" s="315">
        <f>+'Control Cuota Licitada V-VIII '!G28</f>
        <v>1.0260030780000002</v>
      </c>
      <c r="I197" s="315">
        <f>+'Control Cuota Licitada V-VIII '!H28</f>
        <v>0</v>
      </c>
      <c r="J197" s="315">
        <f>+'Control Cuota Licitada V-VIII '!I28</f>
        <v>1.0260030780000002</v>
      </c>
      <c r="K197" s="315">
        <f>+'Control Cuota Licitada V-VIII '!J28</f>
        <v>0</v>
      </c>
      <c r="L197" s="315">
        <f>+'Control Cuota Licitada V-VIII '!K28</f>
        <v>1.0260030780000002</v>
      </c>
      <c r="M197" s="420">
        <f>+'Control Cuota Licitada V-VIII '!L28</f>
        <v>0</v>
      </c>
      <c r="N197" s="421" t="s">
        <v>203</v>
      </c>
      <c r="O197" s="421">
        <f>+'Resumen anual'!$B$4</f>
        <v>43440</v>
      </c>
    </row>
    <row r="198" spans="1:15">
      <c r="A198" s="305" t="s">
        <v>197</v>
      </c>
      <c r="B198" s="322" t="s">
        <v>192</v>
      </c>
      <c r="C198" s="322" t="s">
        <v>188</v>
      </c>
      <c r="D198" s="322" t="s">
        <v>189</v>
      </c>
      <c r="E198" s="322" t="str">
        <f>+'Control Cuota Licitada V-VIII '!$D$28</f>
        <v>LANDES S.A. SOC. PESQ.</v>
      </c>
      <c r="F198" s="322" t="s">
        <v>178</v>
      </c>
      <c r="G198" s="322" t="s">
        <v>179</v>
      </c>
      <c r="H198" s="315">
        <f>+'Control Cuota Licitada V-VIII '!G29</f>
        <v>0.114000342</v>
      </c>
      <c r="I198" s="315">
        <f>+'Control Cuota Licitada V-VIII '!H29</f>
        <v>0</v>
      </c>
      <c r="J198" s="315">
        <f>+'Control Cuota Licitada V-VIII '!I29</f>
        <v>1.1400034200000002</v>
      </c>
      <c r="K198" s="315">
        <f>+'Control Cuota Licitada V-VIII '!J29</f>
        <v>0</v>
      </c>
      <c r="L198" s="315">
        <f>+'Control Cuota Licitada V-VIII '!K29</f>
        <v>1.1400034200000002</v>
      </c>
      <c r="M198" s="420">
        <f>+'Control Cuota Licitada V-VIII '!L29</f>
        <v>0</v>
      </c>
      <c r="N198" s="426" t="s">
        <v>203</v>
      </c>
      <c r="O198" s="421">
        <f>+'Resumen anual'!$B$4</f>
        <v>43440</v>
      </c>
    </row>
    <row r="199" spans="1:15">
      <c r="A199" s="305" t="s">
        <v>197</v>
      </c>
      <c r="B199" s="322" t="s">
        <v>192</v>
      </c>
      <c r="C199" s="322" t="s">
        <v>188</v>
      </c>
      <c r="D199" s="322" t="s">
        <v>189</v>
      </c>
      <c r="E199" s="322" t="str">
        <f>+'Control Cuota Licitada V-VIII '!$D$28</f>
        <v>LANDES S.A. SOC. PESQ.</v>
      </c>
      <c r="F199" s="322" t="s">
        <v>176</v>
      </c>
      <c r="G199" s="322" t="s">
        <v>179</v>
      </c>
      <c r="H199" s="315">
        <f>+H197+H198</f>
        <v>1.1400034200000002</v>
      </c>
      <c r="I199" s="315">
        <f>+I197+I198</f>
        <v>0</v>
      </c>
      <c r="J199" s="315">
        <f>+H199+I199</f>
        <v>1.1400034200000002</v>
      </c>
      <c r="K199" s="315">
        <f>SUM(K197:K198)</f>
        <v>0</v>
      </c>
      <c r="L199" s="315">
        <f>+J199-K199</f>
        <v>1.1400034200000002</v>
      </c>
      <c r="M199" s="420">
        <f>+K199/J199</f>
        <v>0</v>
      </c>
      <c r="N199" s="421" t="s">
        <v>203</v>
      </c>
      <c r="O199" s="421">
        <f>+'Resumen anual'!$B$4</f>
        <v>43440</v>
      </c>
    </row>
    <row r="200" spans="1:15">
      <c r="A200" s="305" t="s">
        <v>197</v>
      </c>
      <c r="B200" s="322" t="s">
        <v>192</v>
      </c>
      <c r="C200" s="322" t="s">
        <v>190</v>
      </c>
      <c r="D200" s="322" t="s">
        <v>189</v>
      </c>
      <c r="E200" s="322" t="str">
        <f>+'Control Cuota Licitada V-VIII '!$D$28</f>
        <v>LANDES S.A. SOC. PESQ.</v>
      </c>
      <c r="F200" s="322" t="s">
        <v>176</v>
      </c>
      <c r="G200" s="322" t="s">
        <v>177</v>
      </c>
      <c r="H200" s="424">
        <f>+'Control Cuota Licitada V-VIII '!M28</f>
        <v>0.68000204000000009</v>
      </c>
      <c r="I200" s="424">
        <f>+'Control Cuota Licitada V-VIII '!N28</f>
        <v>0</v>
      </c>
      <c r="J200" s="424">
        <f>+'Control Cuota Licitada V-VIII '!O28</f>
        <v>0.68000204000000009</v>
      </c>
      <c r="K200" s="424">
        <f>+'Control Cuota Licitada V-VIII '!P28</f>
        <v>0</v>
      </c>
      <c r="L200" s="424">
        <f>+'Control Cuota Licitada V-VIII '!Q28</f>
        <v>0.68000204000000009</v>
      </c>
      <c r="M200" s="420">
        <f>+'Control Cuota Licitada V-VIII '!R28</f>
        <v>0</v>
      </c>
      <c r="N200" s="421" t="s">
        <v>203</v>
      </c>
      <c r="O200" s="421">
        <f>+'Resumen anual'!$B$4</f>
        <v>43440</v>
      </c>
    </row>
    <row r="201" spans="1:15">
      <c r="A201" s="305" t="s">
        <v>197</v>
      </c>
      <c r="B201" s="322" t="s">
        <v>192</v>
      </c>
      <c r="C201" s="322" t="s">
        <v>190</v>
      </c>
      <c r="D201" s="322" t="s">
        <v>189</v>
      </c>
      <c r="E201" s="322" t="str">
        <f>+'Control Cuota Licitada V-VIII '!$D$28</f>
        <v>LANDES S.A. SOC. PESQ.</v>
      </c>
      <c r="F201" s="322" t="s">
        <v>178</v>
      </c>
      <c r="G201" s="322" t="s">
        <v>179</v>
      </c>
      <c r="H201" s="424">
        <f>+'Control Cuota Licitada V-VIII '!M29</f>
        <v>7.0000209999999993E-2</v>
      </c>
      <c r="I201" s="424">
        <f>+'Control Cuota Licitada V-VIII '!N29</f>
        <v>0</v>
      </c>
      <c r="J201" s="424">
        <f>+'Control Cuota Licitada V-VIII '!O29</f>
        <v>0.75000225000000009</v>
      </c>
      <c r="K201" s="424">
        <f>+'Control Cuota Licitada V-VIII '!P29</f>
        <v>0</v>
      </c>
      <c r="L201" s="424">
        <f>+'Control Cuota Licitada V-VIII '!Q29</f>
        <v>0.75000225000000009</v>
      </c>
      <c r="M201" s="420">
        <f>+'Control Cuota Licitada V-VIII '!R29</f>
        <v>0</v>
      </c>
      <c r="N201" s="426" t="s">
        <v>203</v>
      </c>
      <c r="O201" s="421">
        <f>+'Resumen anual'!$B$4</f>
        <v>43440</v>
      </c>
    </row>
    <row r="202" spans="1:15">
      <c r="A202" s="305" t="s">
        <v>197</v>
      </c>
      <c r="B202" s="322" t="s">
        <v>192</v>
      </c>
      <c r="C202" s="322" t="s">
        <v>190</v>
      </c>
      <c r="D202" s="322" t="s">
        <v>189</v>
      </c>
      <c r="E202" s="322" t="str">
        <f>+'Control Cuota Licitada V-VIII '!$D$28</f>
        <v>LANDES S.A. SOC. PESQ.</v>
      </c>
      <c r="F202" s="322" t="s">
        <v>176</v>
      </c>
      <c r="G202" s="322" t="s">
        <v>179</v>
      </c>
      <c r="H202" s="315">
        <f>+H200+H201</f>
        <v>0.75000225000000009</v>
      </c>
      <c r="I202" s="315">
        <f>+I200+I201</f>
        <v>0</v>
      </c>
      <c r="J202" s="315">
        <f>+H202+I202</f>
        <v>0.75000225000000009</v>
      </c>
      <c r="K202" s="315">
        <f>SUM(K200:K201)</f>
        <v>0</v>
      </c>
      <c r="L202" s="315">
        <f>+J202-K202</f>
        <v>0.75000225000000009</v>
      </c>
      <c r="M202" s="420">
        <f>+K202/J202</f>
        <v>0</v>
      </c>
      <c r="N202" s="421" t="s">
        <v>203</v>
      </c>
      <c r="O202" s="421">
        <f>+'Resumen anual'!$B$4</f>
        <v>43440</v>
      </c>
    </row>
    <row r="203" spans="1:15">
      <c r="A203" s="305" t="s">
        <v>197</v>
      </c>
      <c r="B203" s="322" t="s">
        <v>192</v>
      </c>
      <c r="C203" s="322" t="s">
        <v>208</v>
      </c>
      <c r="D203" s="322" t="s">
        <v>189</v>
      </c>
      <c r="E203" s="322" t="str">
        <f>+'Control Cuota Licitada V-VIII '!$D$28</f>
        <v>LANDES S.A. SOC. PESQ.</v>
      </c>
      <c r="F203" s="322" t="s">
        <v>176</v>
      </c>
      <c r="G203" s="322" t="s">
        <v>179</v>
      </c>
      <c r="H203" s="315">
        <f>+'Control Cuota Licitada V-VIII '!Y28</f>
        <v>1.8900056700000003</v>
      </c>
      <c r="I203" s="315">
        <f>+'Control Cuota Licitada V-VIII '!Z28</f>
        <v>0</v>
      </c>
      <c r="J203" s="315">
        <f>+'Control Cuota Licitada V-VIII '!AA28</f>
        <v>1.8900056700000003</v>
      </c>
      <c r="K203" s="315">
        <f>+'Control Cuota Licitada V-VIII '!AB28</f>
        <v>0</v>
      </c>
      <c r="L203" s="315">
        <f>+'Control Cuota Licitada V-VIII '!AC28</f>
        <v>1.8900056700000003</v>
      </c>
      <c r="M203" s="420">
        <f>+'Control Cuota Licitada V-VIII '!AD28</f>
        <v>0</v>
      </c>
      <c r="N203" s="421"/>
      <c r="O203" s="421">
        <f>+'Resumen anual'!$B$4</f>
        <v>43440</v>
      </c>
    </row>
    <row r="204" spans="1:15">
      <c r="A204" s="305" t="s">
        <v>197</v>
      </c>
      <c r="B204" s="322" t="s">
        <v>192</v>
      </c>
      <c r="C204" s="322" t="s">
        <v>188</v>
      </c>
      <c r="D204" s="322" t="s">
        <v>189</v>
      </c>
      <c r="E204" s="322" t="str">
        <f>+'Control Cuota Licitada V-VIII '!$D$30</f>
        <v>JORGE COFRE REYES</v>
      </c>
      <c r="F204" s="322" t="s">
        <v>176</v>
      </c>
      <c r="G204" s="322" t="s">
        <v>177</v>
      </c>
      <c r="H204" s="315">
        <f>+'Control Cuota Licitada V-VIII '!G30</f>
        <v>0</v>
      </c>
      <c r="I204" s="315">
        <f>+'Control Cuota Licitada V-VIII '!H30</f>
        <v>77.588423276520004</v>
      </c>
      <c r="J204" s="315">
        <f>+'Control Cuota Licitada V-VIII '!I30</f>
        <v>77.588423276520004</v>
      </c>
      <c r="K204" s="315">
        <f>+'Control Cuota Licitada V-VIII '!J30</f>
        <v>69.471999999999994</v>
      </c>
      <c r="L204" s="315">
        <f>+'Control Cuota Licitada V-VIII '!K30</f>
        <v>8.1164232765200097</v>
      </c>
      <c r="M204" s="420">
        <f>+'Control Cuota Licitada V-VIII '!L30</f>
        <v>0.89539131053619159</v>
      </c>
      <c r="N204" s="426" t="s">
        <v>203</v>
      </c>
      <c r="O204" s="421">
        <f>+'Resumen anual'!$B$4</f>
        <v>43440</v>
      </c>
    </row>
    <row r="205" spans="1:15">
      <c r="A205" s="305" t="s">
        <v>197</v>
      </c>
      <c r="B205" s="322" t="s">
        <v>192</v>
      </c>
      <c r="C205" s="322" t="s">
        <v>188</v>
      </c>
      <c r="D205" s="322" t="s">
        <v>189</v>
      </c>
      <c r="E205" s="322" t="str">
        <f>+'Control Cuota Licitada V-VIII '!$D$30</f>
        <v>JORGE COFRE REYES</v>
      </c>
      <c r="F205" s="322" t="s">
        <v>178</v>
      </c>
      <c r="G205" s="322" t="s">
        <v>179</v>
      </c>
      <c r="H205" s="315">
        <f>+'Control Cuota Licitada V-VIII '!G31</f>
        <v>0</v>
      </c>
      <c r="I205" s="315">
        <f>+'Control Cuota Licitada V-VIII '!H31</f>
        <v>0</v>
      </c>
      <c r="J205" s="315">
        <f>+'Control Cuota Licitada V-VIII '!I31</f>
        <v>8.1164232765200097</v>
      </c>
      <c r="K205" s="315">
        <f>+'Control Cuota Licitada V-VIII '!J31</f>
        <v>7.8319999999999999</v>
      </c>
      <c r="L205" s="315">
        <f>+'Control Cuota Licitada V-VIII '!K31</f>
        <v>0.28442327652000987</v>
      </c>
      <c r="M205" s="420">
        <f>+'Control Cuota Licitada V-VIII '!L31</f>
        <v>0.96495706706883833</v>
      </c>
      <c r="N205" s="421" t="s">
        <v>203</v>
      </c>
      <c r="O205" s="421">
        <f>+'Resumen anual'!$B$4</f>
        <v>43440</v>
      </c>
    </row>
    <row r="206" spans="1:15">
      <c r="A206" s="305" t="s">
        <v>197</v>
      </c>
      <c r="B206" s="322" t="s">
        <v>192</v>
      </c>
      <c r="C206" s="322" t="s">
        <v>188</v>
      </c>
      <c r="D206" s="322" t="s">
        <v>189</v>
      </c>
      <c r="E206" s="322" t="str">
        <f>+'Control Cuota Licitada V-VIII '!$D$30</f>
        <v>JORGE COFRE REYES</v>
      </c>
      <c r="F206" s="322" t="s">
        <v>176</v>
      </c>
      <c r="G206" s="322" t="s">
        <v>179</v>
      </c>
      <c r="H206" s="315">
        <f>+H204+H205</f>
        <v>0</v>
      </c>
      <c r="I206" s="315">
        <f>+I204+I205</f>
        <v>77.588423276520004</v>
      </c>
      <c r="J206" s="315">
        <f>+H206+I206</f>
        <v>77.588423276520004</v>
      </c>
      <c r="K206" s="315">
        <f>SUM(K204:K205)</f>
        <v>77.303999999999988</v>
      </c>
      <c r="L206" s="315">
        <f>+J206-K206</f>
        <v>0.28442327652001609</v>
      </c>
      <c r="M206" s="420">
        <f>+K206/J206</f>
        <v>0.99633420471110301</v>
      </c>
      <c r="N206" s="421" t="s">
        <v>203</v>
      </c>
      <c r="O206" s="421">
        <f>+'Resumen anual'!$B$4</f>
        <v>43440</v>
      </c>
    </row>
    <row r="207" spans="1:15">
      <c r="A207" s="305" t="s">
        <v>197</v>
      </c>
      <c r="B207" s="322" t="s">
        <v>192</v>
      </c>
      <c r="C207" s="322" t="s">
        <v>190</v>
      </c>
      <c r="D207" s="322" t="s">
        <v>189</v>
      </c>
      <c r="E207" s="322" t="str">
        <f>+'Control Cuota Licitada V-VIII '!$D$30</f>
        <v>JORGE COFRE REYES</v>
      </c>
      <c r="F207" s="322" t="s">
        <v>176</v>
      </c>
      <c r="G207" s="322" t="s">
        <v>177</v>
      </c>
      <c r="H207" s="424">
        <f>+'Control Cuota Licitada V-VIII '!M30</f>
        <v>0</v>
      </c>
      <c r="I207" s="424">
        <f>+'Control Cuota Licitada V-VIII '!N30</f>
        <v>51.044999999999995</v>
      </c>
      <c r="J207" s="424">
        <f>+'Control Cuota Licitada V-VIII '!O30</f>
        <v>51.044999999999995</v>
      </c>
      <c r="K207" s="424">
        <f>+'Control Cuota Licitada V-VIII '!P30</f>
        <v>45.393000000000001</v>
      </c>
      <c r="L207" s="424">
        <f>+'Control Cuota Licitada V-VIII '!Q30</f>
        <v>5.6519999999999939</v>
      </c>
      <c r="M207" s="420">
        <f>+'Control Cuota Licitada V-VIII '!R30</f>
        <v>0.8892741698501323</v>
      </c>
      <c r="N207" s="426" t="s">
        <v>203</v>
      </c>
      <c r="O207" s="421">
        <f>+'Resumen anual'!$B$4</f>
        <v>43440</v>
      </c>
    </row>
    <row r="208" spans="1:15">
      <c r="A208" s="305" t="s">
        <v>197</v>
      </c>
      <c r="B208" s="322" t="s">
        <v>192</v>
      </c>
      <c r="C208" s="322" t="s">
        <v>190</v>
      </c>
      <c r="D208" s="322" t="s">
        <v>189</v>
      </c>
      <c r="E208" s="322" t="str">
        <f>+'Control Cuota Licitada V-VIII '!$D$30</f>
        <v>JORGE COFRE REYES</v>
      </c>
      <c r="F208" s="322" t="s">
        <v>178</v>
      </c>
      <c r="G208" s="322" t="s">
        <v>179</v>
      </c>
      <c r="H208" s="424">
        <f>+'Control Cuota Licitada V-VIII '!M31</f>
        <v>0</v>
      </c>
      <c r="I208" s="424">
        <f>+'Control Cuota Licitada V-VIII '!N31</f>
        <v>0</v>
      </c>
      <c r="J208" s="424">
        <f>+'Control Cuota Licitada V-VIII '!O31</f>
        <v>5.6519999999999939</v>
      </c>
      <c r="K208" s="424">
        <f>+'Control Cuota Licitada V-VIII '!P31</f>
        <v>4.8520000000000003</v>
      </c>
      <c r="L208" s="424">
        <f>+'Control Cuota Licitada V-VIII '!Q31</f>
        <v>0.79999999999999361</v>
      </c>
      <c r="M208" s="420">
        <f>+'Control Cuota Licitada V-VIII '!R31</f>
        <v>0.85845718329794862</v>
      </c>
      <c r="N208" s="421" t="s">
        <v>203</v>
      </c>
      <c r="O208" s="421">
        <f>+'Resumen anual'!$B$4</f>
        <v>43440</v>
      </c>
    </row>
    <row r="209" spans="1:15">
      <c r="A209" s="305" t="s">
        <v>197</v>
      </c>
      <c r="B209" s="322" t="s">
        <v>192</v>
      </c>
      <c r="C209" s="322" t="s">
        <v>190</v>
      </c>
      <c r="D209" s="322" t="s">
        <v>189</v>
      </c>
      <c r="E209" s="322" t="str">
        <f>+'Control Cuota Licitada V-VIII '!$D$30</f>
        <v>JORGE COFRE REYES</v>
      </c>
      <c r="F209" s="322" t="s">
        <v>176</v>
      </c>
      <c r="G209" s="322" t="s">
        <v>179</v>
      </c>
      <c r="H209" s="315">
        <f>+H207+H208</f>
        <v>0</v>
      </c>
      <c r="I209" s="315">
        <f>+I207+I208</f>
        <v>51.044999999999995</v>
      </c>
      <c r="J209" s="315">
        <f>+H209+I209</f>
        <v>51.044999999999995</v>
      </c>
      <c r="K209" s="315">
        <f>SUM(K207:K208)</f>
        <v>50.245000000000005</v>
      </c>
      <c r="L209" s="315">
        <f>+J209-K209</f>
        <v>0.79999999999999005</v>
      </c>
      <c r="M209" s="420">
        <f>+K209/J209</f>
        <v>0.98432755411891493</v>
      </c>
      <c r="N209" s="421" t="s">
        <v>203</v>
      </c>
      <c r="O209" s="421">
        <f>+'Resumen anual'!$B$4</f>
        <v>43440</v>
      </c>
    </row>
    <row r="210" spans="1:15">
      <c r="A210" s="305" t="s">
        <v>197</v>
      </c>
      <c r="B210" s="322" t="s">
        <v>192</v>
      </c>
      <c r="C210" s="322" t="s">
        <v>208</v>
      </c>
      <c r="D210" s="322" t="s">
        <v>189</v>
      </c>
      <c r="E210" s="322" t="str">
        <f>+'Control Cuota Licitada V-VIII '!$D$30</f>
        <v>JORGE COFRE REYES</v>
      </c>
      <c r="F210" s="322" t="s">
        <v>176</v>
      </c>
      <c r="G210" s="322" t="s">
        <v>179</v>
      </c>
      <c r="H210" s="315">
        <f>+'Control Cuota Licitada V-VIII '!Y30</f>
        <v>0</v>
      </c>
      <c r="I210" s="315">
        <f>+'Control Cuota Licitada V-VIII '!Z30</f>
        <v>128.63342327652001</v>
      </c>
      <c r="J210" s="315">
        <f>+'Control Cuota Licitada V-VIII '!AA30</f>
        <v>128.63342327652001</v>
      </c>
      <c r="K210" s="315">
        <f>+'Control Cuota Licitada V-VIII '!AB30</f>
        <v>127.54899999999999</v>
      </c>
      <c r="L210" s="315">
        <f>+'Control Cuota Licitada V-VIII '!AC30</f>
        <v>1.0844232765200132</v>
      </c>
      <c r="M210" s="420">
        <f>+'Control Cuota Licitada V-VIII '!AD30</f>
        <v>0.99156966168746941</v>
      </c>
      <c r="N210" s="421"/>
      <c r="O210" s="421">
        <f>+'Resumen anual'!$B$4</f>
        <v>43440</v>
      </c>
    </row>
    <row r="211" spans="1:15">
      <c r="A211" s="305" t="s">
        <v>197</v>
      </c>
      <c r="B211" s="322" t="s">
        <v>192</v>
      </c>
      <c r="C211" s="322" t="s">
        <v>188</v>
      </c>
      <c r="D211" s="322" t="s">
        <v>189</v>
      </c>
      <c r="E211" s="322" t="str">
        <f>+'Control Cuota Licitada V-VIII '!$D$32</f>
        <v>CRISTIAN MARDONES PANTOJA</v>
      </c>
      <c r="F211" s="322" t="s">
        <v>176</v>
      </c>
      <c r="G211" s="322" t="s">
        <v>177</v>
      </c>
      <c r="H211" s="315">
        <f>+'Control Cuota Licitada V-VIII '!G32</f>
        <v>0</v>
      </c>
      <c r="I211" s="315">
        <f>+'Control Cuota Licitada V-VIII '!H32</f>
        <v>0</v>
      </c>
      <c r="J211" s="315">
        <f>+'Control Cuota Licitada V-VIII '!I32</f>
        <v>0</v>
      </c>
      <c r="K211" s="315">
        <f>+'Control Cuota Licitada V-VIII '!J32</f>
        <v>0</v>
      </c>
      <c r="L211" s="315">
        <f>+'Control Cuota Licitada V-VIII '!K32</f>
        <v>0</v>
      </c>
      <c r="M211" s="420">
        <f>+'Control Cuota Licitada V-VIII '!L32</f>
        <v>0</v>
      </c>
      <c r="N211" s="426" t="s">
        <v>203</v>
      </c>
      <c r="O211" s="421">
        <f>+'Resumen anual'!$B$4</f>
        <v>43440</v>
      </c>
    </row>
    <row r="212" spans="1:15">
      <c r="A212" s="305" t="s">
        <v>197</v>
      </c>
      <c r="B212" s="322" t="s">
        <v>192</v>
      </c>
      <c r="C212" s="322" t="s">
        <v>188</v>
      </c>
      <c r="D212" s="322" t="s">
        <v>189</v>
      </c>
      <c r="E212" s="322" t="str">
        <f>+'Control Cuota Licitada V-VIII '!$D$32</f>
        <v>CRISTIAN MARDONES PANTOJA</v>
      </c>
      <c r="F212" s="322" t="s">
        <v>178</v>
      </c>
      <c r="G212" s="322" t="s">
        <v>179</v>
      </c>
      <c r="H212" s="315">
        <f>+'Control Cuota Licitada V-VIII '!G33</f>
        <v>0</v>
      </c>
      <c r="I212" s="315">
        <f>+'Control Cuota Licitada V-VIII '!H33</f>
        <v>0</v>
      </c>
      <c r="J212" s="315">
        <f>+'Control Cuota Licitada V-VIII '!I33</f>
        <v>0</v>
      </c>
      <c r="K212" s="315">
        <f>+'Control Cuota Licitada V-VIII '!J33</f>
        <v>0</v>
      </c>
      <c r="L212" s="315">
        <f>+'Control Cuota Licitada V-VIII '!K33</f>
        <v>0</v>
      </c>
      <c r="M212" s="420">
        <f>+'Control Cuota Licitada V-VIII '!L33</f>
        <v>0</v>
      </c>
      <c r="N212" s="421" t="s">
        <v>203</v>
      </c>
      <c r="O212" s="421">
        <f>+'Resumen anual'!$B$4</f>
        <v>43440</v>
      </c>
    </row>
    <row r="213" spans="1:15">
      <c r="A213" s="305" t="s">
        <v>197</v>
      </c>
      <c r="B213" s="322" t="s">
        <v>192</v>
      </c>
      <c r="C213" s="322" t="s">
        <v>188</v>
      </c>
      <c r="D213" s="322" t="s">
        <v>189</v>
      </c>
      <c r="E213" s="322" t="str">
        <f>+'Control Cuota Licitada V-VIII '!$D$32</f>
        <v>CRISTIAN MARDONES PANTOJA</v>
      </c>
      <c r="F213" s="322" t="s">
        <v>176</v>
      </c>
      <c r="G213" s="322" t="s">
        <v>179</v>
      </c>
      <c r="H213" s="315">
        <f>+H211+H212</f>
        <v>0</v>
      </c>
      <c r="I213" s="315">
        <f>+I211+I212</f>
        <v>0</v>
      </c>
      <c r="J213" s="315">
        <f>+H213+I213</f>
        <v>0</v>
      </c>
      <c r="K213" s="315">
        <f>SUM(K211:K212)</f>
        <v>0</v>
      </c>
      <c r="L213" s="315">
        <f>+J213-K213</f>
        <v>0</v>
      </c>
      <c r="M213" s="420" t="e">
        <f>+K213/J213</f>
        <v>#DIV/0!</v>
      </c>
      <c r="N213" s="426" t="s">
        <v>203</v>
      </c>
      <c r="O213" s="421">
        <f>+'Resumen anual'!$B$4</f>
        <v>43440</v>
      </c>
    </row>
    <row r="214" spans="1:15">
      <c r="A214" s="305" t="s">
        <v>197</v>
      </c>
      <c r="B214" s="322" t="s">
        <v>192</v>
      </c>
      <c r="C214" s="322" t="s">
        <v>190</v>
      </c>
      <c r="D214" s="322" t="s">
        <v>189</v>
      </c>
      <c r="E214" s="322" t="str">
        <f>+'Control Cuota Licitada V-VIII '!$D$32</f>
        <v>CRISTIAN MARDONES PANTOJA</v>
      </c>
      <c r="F214" s="322" t="s">
        <v>176</v>
      </c>
      <c r="G214" s="322" t="s">
        <v>177</v>
      </c>
      <c r="H214" s="424">
        <f>+'Control Cuota Licitada V-VIII '!M32</f>
        <v>0</v>
      </c>
      <c r="I214" s="424">
        <f>+'Control Cuota Licitada V-VIII '!N32</f>
        <v>0</v>
      </c>
      <c r="J214" s="424">
        <f>+'Control Cuota Licitada V-VIII '!O32</f>
        <v>0</v>
      </c>
      <c r="K214" s="424">
        <f>+'Control Cuota Licitada V-VIII '!P32</f>
        <v>0</v>
      </c>
      <c r="L214" s="424">
        <f>+'Control Cuota Licitada V-VIII '!Q32</f>
        <v>0</v>
      </c>
      <c r="M214" s="420">
        <f>+'Control Cuota Licitada V-VIII '!R32</f>
        <v>0</v>
      </c>
      <c r="N214" s="421" t="s">
        <v>203</v>
      </c>
      <c r="O214" s="421">
        <f>+'Resumen anual'!$B$4</f>
        <v>43440</v>
      </c>
    </row>
    <row r="215" spans="1:15">
      <c r="A215" s="305" t="s">
        <v>197</v>
      </c>
      <c r="B215" s="322" t="s">
        <v>192</v>
      </c>
      <c r="C215" s="322" t="s">
        <v>190</v>
      </c>
      <c r="D215" s="322" t="s">
        <v>189</v>
      </c>
      <c r="E215" s="322" t="str">
        <f>+'Control Cuota Licitada V-VIII '!$D$32</f>
        <v>CRISTIAN MARDONES PANTOJA</v>
      </c>
      <c r="F215" s="322" t="s">
        <v>178</v>
      </c>
      <c r="G215" s="322" t="s">
        <v>179</v>
      </c>
      <c r="H215" s="424">
        <f>+'Control Cuota Licitada V-VIII '!M33</f>
        <v>0</v>
      </c>
      <c r="I215" s="424">
        <f>+'Control Cuota Licitada V-VIII '!N33</f>
        <v>0</v>
      </c>
      <c r="J215" s="424">
        <f>+'Control Cuota Licitada V-VIII '!O33</f>
        <v>0</v>
      </c>
      <c r="K215" s="424">
        <f>+'Control Cuota Licitada V-VIII '!P33</f>
        <v>0</v>
      </c>
      <c r="L215" s="424">
        <f>+'Control Cuota Licitada V-VIII '!Q33</f>
        <v>0</v>
      </c>
      <c r="M215" s="420">
        <f>+'Control Cuota Licitada V-VIII '!R33</f>
        <v>0</v>
      </c>
      <c r="N215" s="421" t="s">
        <v>203</v>
      </c>
      <c r="O215" s="421">
        <f>+'Resumen anual'!$B$4</f>
        <v>43440</v>
      </c>
    </row>
    <row r="216" spans="1:15">
      <c r="A216" s="305" t="s">
        <v>197</v>
      </c>
      <c r="B216" s="322" t="s">
        <v>192</v>
      </c>
      <c r="C216" s="322" t="s">
        <v>190</v>
      </c>
      <c r="D216" s="322" t="s">
        <v>189</v>
      </c>
      <c r="E216" s="322" t="str">
        <f>+'Control Cuota Licitada V-VIII '!$D$32</f>
        <v>CRISTIAN MARDONES PANTOJA</v>
      </c>
      <c r="F216" s="322" t="s">
        <v>176</v>
      </c>
      <c r="G216" s="322" t="s">
        <v>179</v>
      </c>
      <c r="H216" s="315">
        <f>+H214+H215</f>
        <v>0</v>
      </c>
      <c r="I216" s="315">
        <f>+I214+I215</f>
        <v>0</v>
      </c>
      <c r="J216" s="315">
        <f>+H216+I216</f>
        <v>0</v>
      </c>
      <c r="K216" s="315">
        <f>SUM(K214:K215)</f>
        <v>0</v>
      </c>
      <c r="L216" s="315">
        <f>+J216-K216</f>
        <v>0</v>
      </c>
      <c r="M216" s="420" t="e">
        <f>+K216/J216</f>
        <v>#DIV/0!</v>
      </c>
      <c r="N216" s="426" t="s">
        <v>203</v>
      </c>
      <c r="O216" s="421">
        <f>+'Resumen anual'!$B$4</f>
        <v>43440</v>
      </c>
    </row>
    <row r="217" spans="1:15">
      <c r="A217" s="305" t="s">
        <v>197</v>
      </c>
      <c r="B217" s="322" t="s">
        <v>192</v>
      </c>
      <c r="C217" s="322" t="s">
        <v>208</v>
      </c>
      <c r="D217" s="322" t="s">
        <v>189</v>
      </c>
      <c r="E217" s="322" t="str">
        <f>+'Control Cuota Licitada V-VIII '!$D$32</f>
        <v>CRISTIAN MARDONES PANTOJA</v>
      </c>
      <c r="F217" s="322" t="s">
        <v>176</v>
      </c>
      <c r="G217" s="322" t="s">
        <v>179</v>
      </c>
      <c r="H217" s="315">
        <f>+'Control Cuota Licitada V-VIII '!Y32</f>
        <v>0</v>
      </c>
      <c r="I217" s="315">
        <f>+'Control Cuota Licitada V-VIII '!Z32</f>
        <v>0</v>
      </c>
      <c r="J217" s="315">
        <f>+'Control Cuota Licitada V-VIII '!AA32</f>
        <v>0</v>
      </c>
      <c r="K217" s="315">
        <f>+'Control Cuota Licitada V-VIII '!AB32</f>
        <v>0</v>
      </c>
      <c r="L217" s="315">
        <f>+'Control Cuota Licitada V-VIII '!AC32</f>
        <v>0</v>
      </c>
      <c r="M217" s="420">
        <f>+'Control Cuota Licitada V-VIII '!AD32</f>
        <v>0</v>
      </c>
      <c r="N217" s="426"/>
      <c r="O217" s="421">
        <f>+'Resumen anual'!$B$4</f>
        <v>43440</v>
      </c>
    </row>
    <row r="218" spans="1:15">
      <c r="A218" s="305" t="s">
        <v>197</v>
      </c>
      <c r="B218" s="322" t="s">
        <v>192</v>
      </c>
      <c r="C218" s="322" t="s">
        <v>188</v>
      </c>
      <c r="D218" s="322" t="s">
        <v>189</v>
      </c>
      <c r="E218" s="322" t="str">
        <f>+'Control Cuota Licitada V-VIII '!$D$34</f>
        <v>PESQUERA CMK LTDA.</v>
      </c>
      <c r="F218" s="322" t="s">
        <v>176</v>
      </c>
      <c r="G218" s="322" t="s">
        <v>177</v>
      </c>
      <c r="H218" s="315">
        <f>+'Control Cuota Licitada V-VIII '!G34</f>
        <v>0</v>
      </c>
      <c r="I218" s="315">
        <f>+'Control Cuota Licitada V-VIII '!H34</f>
        <v>61.788018536400003</v>
      </c>
      <c r="J218" s="315">
        <f>+'Control Cuota Licitada V-VIII '!I34</f>
        <v>61.788018536400003</v>
      </c>
      <c r="K218" s="315">
        <f>+'Control Cuota Licitada V-VIII '!J34</f>
        <v>42.570999999999998</v>
      </c>
      <c r="L218" s="315">
        <f>+'Control Cuota Licitada V-VIII '!K34</f>
        <v>19.217018536400005</v>
      </c>
      <c r="M218" s="420">
        <f>+'Control Cuota Licitada V-VIII '!L34</f>
        <v>0.68898470946953827</v>
      </c>
      <c r="N218" s="421" t="s">
        <v>203</v>
      </c>
      <c r="O218" s="421">
        <f>+'Resumen anual'!$B$4</f>
        <v>43440</v>
      </c>
    </row>
    <row r="219" spans="1:15">
      <c r="A219" s="305" t="s">
        <v>197</v>
      </c>
      <c r="B219" s="322" t="s">
        <v>192</v>
      </c>
      <c r="C219" s="322" t="s">
        <v>188</v>
      </c>
      <c r="D219" s="322" t="s">
        <v>189</v>
      </c>
      <c r="E219" s="322" t="str">
        <f>+'Control Cuota Licitada V-VIII '!$D$34</f>
        <v>PESQUERA CMK LTDA.</v>
      </c>
      <c r="F219" s="322" t="s">
        <v>178</v>
      </c>
      <c r="G219" s="322" t="s">
        <v>179</v>
      </c>
      <c r="H219" s="315">
        <f>+'Control Cuota Licitada V-VIII '!G35</f>
        <v>0</v>
      </c>
      <c r="I219" s="315">
        <f>+'Control Cuota Licitada V-VIII '!H35</f>
        <v>-9.0475946191209005</v>
      </c>
      <c r="J219" s="315">
        <f>+'Control Cuota Licitada V-VIII '!I35</f>
        <v>10.169423917279104</v>
      </c>
      <c r="K219" s="315">
        <f>+'Control Cuota Licitada V-VIII '!J35</f>
        <v>9.1340000000000003</v>
      </c>
      <c r="L219" s="315">
        <f>+'Control Cuota Licitada V-VIII '!K35</f>
        <v>1.035423917279104</v>
      </c>
      <c r="M219" s="420">
        <f>+'Control Cuota Licitada V-VIII '!L35</f>
        <v>0.89818263790539887</v>
      </c>
      <c r="N219" s="421" t="s">
        <v>203</v>
      </c>
      <c r="O219" s="421">
        <f>+'Resumen anual'!$B$4</f>
        <v>43440</v>
      </c>
    </row>
    <row r="220" spans="1:15">
      <c r="A220" s="305" t="s">
        <v>197</v>
      </c>
      <c r="B220" s="322" t="s">
        <v>192</v>
      </c>
      <c r="C220" s="322" t="s">
        <v>188</v>
      </c>
      <c r="D220" s="322" t="s">
        <v>189</v>
      </c>
      <c r="E220" s="322" t="str">
        <f>+'Control Cuota Licitada V-VIII '!$D$34</f>
        <v>PESQUERA CMK LTDA.</v>
      </c>
      <c r="F220" s="322" t="s">
        <v>176</v>
      </c>
      <c r="G220" s="322" t="s">
        <v>179</v>
      </c>
      <c r="H220" s="315">
        <f>+H218+H219</f>
        <v>0</v>
      </c>
      <c r="I220" s="315">
        <f>+I218+I219</f>
        <v>52.740423917279102</v>
      </c>
      <c r="J220" s="315">
        <f>+H220+I220</f>
        <v>52.740423917279102</v>
      </c>
      <c r="K220" s="315">
        <f>SUM(K218:K219)</f>
        <v>51.704999999999998</v>
      </c>
      <c r="L220" s="315">
        <f>+J220-K220</f>
        <v>1.035423917279104</v>
      </c>
      <c r="M220" s="420">
        <f>+K220/J220</f>
        <v>0.9803675465539845</v>
      </c>
      <c r="N220" s="426" t="s">
        <v>203</v>
      </c>
      <c r="O220" s="421">
        <f>+'Resumen anual'!$B$4</f>
        <v>43440</v>
      </c>
    </row>
    <row r="221" spans="1:15">
      <c r="A221" s="305" t="s">
        <v>197</v>
      </c>
      <c r="B221" s="322" t="s">
        <v>192</v>
      </c>
      <c r="C221" s="322" t="s">
        <v>190</v>
      </c>
      <c r="D221" s="322" t="s">
        <v>189</v>
      </c>
      <c r="E221" s="322" t="str">
        <f>+'Control Cuota Licitada V-VIII '!$D$34</f>
        <v>PESQUERA CMK LTDA.</v>
      </c>
      <c r="F221" s="322" t="s">
        <v>176</v>
      </c>
      <c r="G221" s="322" t="s">
        <v>177</v>
      </c>
      <c r="H221" s="424">
        <f>+'Control Cuota Licitada V-VIII '!M34</f>
        <v>0</v>
      </c>
      <c r="I221" s="424">
        <f>+'Control Cuota Licitada V-VIII '!N34</f>
        <v>40.650000000000006</v>
      </c>
      <c r="J221" s="424">
        <f>+'Control Cuota Licitada V-VIII '!O34</f>
        <v>40.650000000000006</v>
      </c>
      <c r="K221" s="424">
        <f>+'Control Cuota Licitada V-VIII '!P34</f>
        <v>21.812999999999999</v>
      </c>
      <c r="L221" s="424">
        <f>+'Control Cuota Licitada V-VIII '!Q34</f>
        <v>18.837000000000007</v>
      </c>
      <c r="M221" s="420">
        <f>+'Control Cuota Licitada V-VIII '!R34</f>
        <v>0.53660516605166042</v>
      </c>
      <c r="N221" s="421" t="s">
        <v>203</v>
      </c>
      <c r="O221" s="421">
        <f>+'Resumen anual'!$B$4</f>
        <v>43440</v>
      </c>
    </row>
    <row r="222" spans="1:15">
      <c r="A222" s="305" t="s">
        <v>197</v>
      </c>
      <c r="B222" s="322" t="s">
        <v>192</v>
      </c>
      <c r="C222" s="322" t="s">
        <v>190</v>
      </c>
      <c r="D222" s="322" t="s">
        <v>189</v>
      </c>
      <c r="E222" s="322" t="str">
        <f>+'Control Cuota Licitada V-VIII '!$D$34</f>
        <v>PESQUERA CMK LTDA.</v>
      </c>
      <c r="F222" s="322" t="s">
        <v>178</v>
      </c>
      <c r="G222" s="322" t="s">
        <v>179</v>
      </c>
      <c r="H222" s="424">
        <f>+'Control Cuota Licitada V-VIII '!M35</f>
        <v>0</v>
      </c>
      <c r="I222" s="424">
        <f>+'Control Cuota Licitada V-VIII '!N35</f>
        <v>-5.9523630952916626</v>
      </c>
      <c r="J222" s="424">
        <f>+'Control Cuota Licitada V-VIII '!O35</f>
        <v>12.884636904708344</v>
      </c>
      <c r="K222" s="424">
        <f>+'Control Cuota Licitada V-VIII '!P35</f>
        <v>11.787000000000001</v>
      </c>
      <c r="L222" s="424">
        <f>+'Control Cuota Licitada V-VIII '!Q35</f>
        <v>1.0976369047083434</v>
      </c>
      <c r="M222" s="420">
        <f>+'Control Cuota Licitada V-VIII '!R35</f>
        <v>0.91481041236736427</v>
      </c>
      <c r="N222" s="426" t="s">
        <v>203</v>
      </c>
      <c r="O222" s="421">
        <f>+'Resumen anual'!$B$4</f>
        <v>43440</v>
      </c>
    </row>
    <row r="223" spans="1:15">
      <c r="A223" s="305" t="s">
        <v>197</v>
      </c>
      <c r="B223" s="322" t="s">
        <v>192</v>
      </c>
      <c r="C223" s="322" t="s">
        <v>190</v>
      </c>
      <c r="D223" s="322" t="s">
        <v>189</v>
      </c>
      <c r="E223" s="322" t="str">
        <f>+'Control Cuota Licitada V-VIII '!$D$34</f>
        <v>PESQUERA CMK LTDA.</v>
      </c>
      <c r="F223" s="322" t="s">
        <v>176</v>
      </c>
      <c r="G223" s="322" t="s">
        <v>179</v>
      </c>
      <c r="H223" s="315">
        <f>+H221+H222</f>
        <v>0</v>
      </c>
      <c r="I223" s="315">
        <f>+I221+I222</f>
        <v>34.697636904708347</v>
      </c>
      <c r="J223" s="315">
        <f>+H223+I223</f>
        <v>34.697636904708347</v>
      </c>
      <c r="K223" s="315">
        <f>SUM(K221:K222)</f>
        <v>33.6</v>
      </c>
      <c r="L223" s="315">
        <f>+J223-K223</f>
        <v>1.0976369047083452</v>
      </c>
      <c r="M223" s="420">
        <f>+K223/J223</f>
        <v>0.96836565822269582</v>
      </c>
      <c r="N223" s="421" t="s">
        <v>203</v>
      </c>
      <c r="O223" s="421">
        <f>+'Resumen anual'!$B$4</f>
        <v>43440</v>
      </c>
    </row>
    <row r="224" spans="1:15">
      <c r="A224" s="305" t="s">
        <v>197</v>
      </c>
      <c r="B224" s="322" t="s">
        <v>192</v>
      </c>
      <c r="C224" s="322" t="s">
        <v>208</v>
      </c>
      <c r="D224" s="322" t="s">
        <v>189</v>
      </c>
      <c r="E224" s="322" t="str">
        <f>+'Control Cuota Licitada V-VIII '!$D$34</f>
        <v>PESQUERA CMK LTDA.</v>
      </c>
      <c r="F224" s="322" t="s">
        <v>176</v>
      </c>
      <c r="G224" s="322" t="s">
        <v>179</v>
      </c>
      <c r="H224" s="315">
        <f>+'Control Cuota Licitada V-VIII '!Y34</f>
        <v>0</v>
      </c>
      <c r="I224" s="315">
        <f>+'Control Cuota Licitada V-VIII '!Z34</f>
        <v>87.438060821987449</v>
      </c>
      <c r="J224" s="315">
        <f>+'Control Cuota Licitada V-VIII '!AA34</f>
        <v>87.438060821987449</v>
      </c>
      <c r="K224" s="315">
        <f>+'Control Cuota Licitada V-VIII '!AB34</f>
        <v>85.305000000000007</v>
      </c>
      <c r="L224" s="315">
        <f>+'Control Cuota Licitada V-VIII '!AC34</f>
        <v>2.1330608219874421</v>
      </c>
      <c r="M224" s="420">
        <f>+'Control Cuota Licitada V-VIII '!AD34</f>
        <v>0.97560489331608036</v>
      </c>
      <c r="N224" s="421"/>
      <c r="O224" s="421">
        <f>+'Resumen anual'!$B$4</f>
        <v>43440</v>
      </c>
    </row>
    <row r="225" spans="1:15">
      <c r="A225" s="305" t="s">
        <v>197</v>
      </c>
      <c r="B225" s="322" t="s">
        <v>192</v>
      </c>
      <c r="C225" s="322" t="s">
        <v>188</v>
      </c>
      <c r="D225" s="322" t="s">
        <v>189</v>
      </c>
      <c r="E225" s="322" t="str">
        <f>+'Control Cuota Licitada V-VIII '!$D$36</f>
        <v>RUBIO Y MAUAD LTDA.</v>
      </c>
      <c r="F225" s="322" t="s">
        <v>176</v>
      </c>
      <c r="G225" s="322" t="s">
        <v>177</v>
      </c>
      <c r="H225" s="315">
        <f>+'Control Cuota Licitada V-VIII '!G36</f>
        <v>0</v>
      </c>
      <c r="I225" s="315">
        <f>+'Control Cuota Licitada V-VIII '!H36</f>
        <v>0</v>
      </c>
      <c r="J225" s="315">
        <f>+'Control Cuota Licitada V-VIII '!I36</f>
        <v>0</v>
      </c>
      <c r="K225" s="315">
        <f>+'Control Cuota Licitada V-VIII '!J36</f>
        <v>0</v>
      </c>
      <c r="L225" s="315">
        <f>+'Control Cuota Licitada V-VIII '!K36</f>
        <v>0</v>
      </c>
      <c r="M225" s="420">
        <f>+'Control Cuota Licitada V-VIII '!L36</f>
        <v>0</v>
      </c>
      <c r="N225" s="421" t="s">
        <v>203</v>
      </c>
      <c r="O225" s="421">
        <f>+'Resumen anual'!$B$4</f>
        <v>43440</v>
      </c>
    </row>
    <row r="226" spans="1:15">
      <c r="A226" s="305" t="s">
        <v>197</v>
      </c>
      <c r="B226" s="322" t="s">
        <v>192</v>
      </c>
      <c r="C226" s="322" t="s">
        <v>188</v>
      </c>
      <c r="D226" s="322" t="s">
        <v>189</v>
      </c>
      <c r="E226" s="322" t="str">
        <f>+'Control Cuota Licitada V-VIII '!$D$36</f>
        <v>RUBIO Y MAUAD LTDA.</v>
      </c>
      <c r="F226" s="322" t="s">
        <v>178</v>
      </c>
      <c r="G226" s="322" t="s">
        <v>179</v>
      </c>
      <c r="H226" s="315">
        <f>+'Control Cuota Licitada V-VIII '!G37</f>
        <v>0</v>
      </c>
      <c r="I226" s="315">
        <f>+'Control Cuota Licitada V-VIII '!H37</f>
        <v>0</v>
      </c>
      <c r="J226" s="315">
        <f>+'Control Cuota Licitada V-VIII '!I37</f>
        <v>0</v>
      </c>
      <c r="K226" s="315">
        <f>+'Control Cuota Licitada V-VIII '!J37</f>
        <v>0</v>
      </c>
      <c r="L226" s="315">
        <f>+'Control Cuota Licitada V-VIII '!K37</f>
        <v>0</v>
      </c>
      <c r="M226" s="420">
        <f>+'Control Cuota Licitada V-VIII '!L37</f>
        <v>0</v>
      </c>
      <c r="N226" s="421" t="s">
        <v>203</v>
      </c>
      <c r="O226" s="421">
        <f>+'Resumen anual'!$B$4</f>
        <v>43440</v>
      </c>
    </row>
    <row r="227" spans="1:15" ht="13.35" customHeight="1">
      <c r="A227" s="305" t="s">
        <v>197</v>
      </c>
      <c r="B227" s="322" t="s">
        <v>192</v>
      </c>
      <c r="C227" s="322" t="s">
        <v>188</v>
      </c>
      <c r="D227" s="322" t="s">
        <v>189</v>
      </c>
      <c r="E227" s="322" t="str">
        <f>+'Control Cuota Licitada V-VIII '!$D$36</f>
        <v>RUBIO Y MAUAD LTDA.</v>
      </c>
      <c r="F227" s="322" t="s">
        <v>176</v>
      </c>
      <c r="G227" s="322" t="s">
        <v>179</v>
      </c>
      <c r="H227" s="315">
        <f>+H225+H226</f>
        <v>0</v>
      </c>
      <c r="I227" s="315">
        <f>+I225+I226</f>
        <v>0</v>
      </c>
      <c r="J227" s="315">
        <f>+H227+I227</f>
        <v>0</v>
      </c>
      <c r="K227" s="315">
        <f>SUM(K225:K226)</f>
        <v>0</v>
      </c>
      <c r="L227" s="315">
        <f>+J227-K227</f>
        <v>0</v>
      </c>
      <c r="M227" s="420" t="e">
        <f>+K227/J227</f>
        <v>#DIV/0!</v>
      </c>
      <c r="N227" s="426" t="s">
        <v>203</v>
      </c>
      <c r="O227" s="421">
        <f>+'Resumen anual'!$B$4</f>
        <v>43440</v>
      </c>
    </row>
    <row r="228" spans="1:15">
      <c r="A228" s="305" t="s">
        <v>197</v>
      </c>
      <c r="B228" s="322" t="s">
        <v>192</v>
      </c>
      <c r="C228" s="322" t="s">
        <v>190</v>
      </c>
      <c r="D228" s="322" t="s">
        <v>189</v>
      </c>
      <c r="E228" s="322" t="str">
        <f>+'Control Cuota Licitada V-VIII '!$D$36</f>
        <v>RUBIO Y MAUAD LTDA.</v>
      </c>
      <c r="F228" s="322" t="s">
        <v>176</v>
      </c>
      <c r="G228" s="322" t="s">
        <v>177</v>
      </c>
      <c r="H228" s="424">
        <f>+'Control Cuota Licitada V-VIII '!M36</f>
        <v>0</v>
      </c>
      <c r="I228" s="424">
        <f>+'Control Cuota Licitada V-VIII '!N36</f>
        <v>0</v>
      </c>
      <c r="J228" s="424">
        <f>+'Control Cuota Licitada V-VIII '!O36</f>
        <v>0</v>
      </c>
      <c r="K228" s="424">
        <f>+'Control Cuota Licitada V-VIII '!P36</f>
        <v>0</v>
      </c>
      <c r="L228" s="424">
        <f>+'Control Cuota Licitada V-VIII '!Q36</f>
        <v>0</v>
      </c>
      <c r="M228" s="420" t="e">
        <f>+'Control Cuota Licitada V-VIII '!R36</f>
        <v>#DIV/0!</v>
      </c>
      <c r="N228" s="421" t="s">
        <v>203</v>
      </c>
      <c r="O228" s="421">
        <f>+'Resumen anual'!$B$4</f>
        <v>43440</v>
      </c>
    </row>
    <row r="229" spans="1:15">
      <c r="A229" s="305" t="s">
        <v>197</v>
      </c>
      <c r="B229" s="322" t="s">
        <v>192</v>
      </c>
      <c r="C229" s="322" t="s">
        <v>190</v>
      </c>
      <c r="D229" s="322" t="s">
        <v>189</v>
      </c>
      <c r="E229" s="322" t="str">
        <f>+'Control Cuota Licitada V-VIII '!$D$36</f>
        <v>RUBIO Y MAUAD LTDA.</v>
      </c>
      <c r="F229" s="322" t="s">
        <v>178</v>
      </c>
      <c r="G229" s="322" t="s">
        <v>179</v>
      </c>
      <c r="H229" s="424">
        <f>+'Control Cuota Licitada V-VIII '!M37</f>
        <v>0</v>
      </c>
      <c r="I229" s="424">
        <f>+'Control Cuota Licitada V-VIII '!N37</f>
        <v>0</v>
      </c>
      <c r="J229" s="424">
        <f>+'Control Cuota Licitada V-VIII '!O37</f>
        <v>0</v>
      </c>
      <c r="K229" s="424">
        <f>+'Control Cuota Licitada V-VIII '!P37</f>
        <v>0</v>
      </c>
      <c r="L229" s="424">
        <f>+'Control Cuota Licitada V-VIII '!Q37</f>
        <v>0</v>
      </c>
      <c r="M229" s="420" t="e">
        <f>+'Control Cuota Licitada V-VIII '!R37</f>
        <v>#DIV/0!</v>
      </c>
      <c r="N229" s="426" t="s">
        <v>203</v>
      </c>
      <c r="O229" s="421">
        <f>+'Resumen anual'!$B$4</f>
        <v>43440</v>
      </c>
    </row>
    <row r="230" spans="1:15">
      <c r="A230" s="305" t="s">
        <v>197</v>
      </c>
      <c r="B230" s="322" t="s">
        <v>192</v>
      </c>
      <c r="C230" s="322" t="s">
        <v>190</v>
      </c>
      <c r="D230" s="322" t="s">
        <v>189</v>
      </c>
      <c r="E230" s="322" t="str">
        <f>+'Control Cuota Licitada V-VIII '!$D$36</f>
        <v>RUBIO Y MAUAD LTDA.</v>
      </c>
      <c r="F230" s="322" t="s">
        <v>176</v>
      </c>
      <c r="G230" s="322" t="s">
        <v>179</v>
      </c>
      <c r="H230" s="315">
        <f>+H228+H229</f>
        <v>0</v>
      </c>
      <c r="I230" s="315">
        <f>+I228+I229</f>
        <v>0</v>
      </c>
      <c r="J230" s="315">
        <f>+H230+I230</f>
        <v>0</v>
      </c>
      <c r="K230" s="315">
        <f>SUM(K228:K229)</f>
        <v>0</v>
      </c>
      <c r="L230" s="315">
        <f>+J230-K230</f>
        <v>0</v>
      </c>
      <c r="M230" s="420" t="e">
        <f>+K230/J230</f>
        <v>#DIV/0!</v>
      </c>
      <c r="N230" s="421" t="s">
        <v>203</v>
      </c>
      <c r="O230" s="421">
        <f>+'Resumen anual'!$B$4</f>
        <v>43440</v>
      </c>
    </row>
    <row r="231" spans="1:15">
      <c r="A231" s="305" t="s">
        <v>197</v>
      </c>
      <c r="B231" s="322" t="s">
        <v>192</v>
      </c>
      <c r="C231" s="322" t="s">
        <v>208</v>
      </c>
      <c r="D231" s="322" t="s">
        <v>189</v>
      </c>
      <c r="E231" s="322" t="str">
        <f>+'Control Cuota Licitada V-VIII '!$D$36</f>
        <v>RUBIO Y MAUAD LTDA.</v>
      </c>
      <c r="F231" s="322" t="s">
        <v>176</v>
      </c>
      <c r="G231" s="322" t="s">
        <v>179</v>
      </c>
      <c r="H231" s="315">
        <f>+'Control Cuota Licitada V-VIII '!Y36</f>
        <v>0</v>
      </c>
      <c r="I231" s="315">
        <f>+'Control Cuota Licitada V-VIII '!Z36</f>
        <v>0</v>
      </c>
      <c r="J231" s="315">
        <f>+'Control Cuota Licitada V-VIII '!AA36</f>
        <v>0</v>
      </c>
      <c r="K231" s="315">
        <f>+'Control Cuota Licitada V-VIII '!AB36</f>
        <v>0</v>
      </c>
      <c r="L231" s="315">
        <f>+'Control Cuota Licitada V-VIII '!AC36</f>
        <v>0</v>
      </c>
      <c r="M231" s="420">
        <f>+'Control Cuota Licitada V-VIII '!AD36</f>
        <v>0</v>
      </c>
      <c r="N231" s="421"/>
      <c r="O231" s="421">
        <f>+'Resumen anual'!$B$4</f>
        <v>43440</v>
      </c>
    </row>
    <row r="232" spans="1:15">
      <c r="A232" s="305" t="s">
        <v>197</v>
      </c>
      <c r="B232" s="322" t="s">
        <v>192</v>
      </c>
      <c r="C232" s="322" t="s">
        <v>190</v>
      </c>
      <c r="D232" s="322" t="s">
        <v>191</v>
      </c>
      <c r="E232" s="322" t="str">
        <f>+'Control Cuota Licitada V-VIII '!$D$38</f>
        <v>TOTAL ASIGNATARIOS PEP</v>
      </c>
      <c r="F232" s="322" t="s">
        <v>178</v>
      </c>
      <c r="G232" s="322" t="s">
        <v>179</v>
      </c>
      <c r="H232" s="424">
        <f>+'Control Cuota Licitada V-VIII '!Y38</f>
        <v>1890.0113381270041</v>
      </c>
      <c r="I232" s="424">
        <f>+'Control Cuota Licitada V-VIII '!Z38</f>
        <v>9.450001709950584E-3</v>
      </c>
      <c r="J232" s="424">
        <f>+'Control Cuota Licitada V-VIII '!AA38</f>
        <v>1890.020788128714</v>
      </c>
      <c r="K232" s="424">
        <f>+'Control Cuota Licitada V-VIII '!AB38</f>
        <v>1816.1569999999999</v>
      </c>
      <c r="L232" s="424">
        <f>+'Control Cuota Licitada V-VIII '!AC38</f>
        <v>73.863788128714077</v>
      </c>
      <c r="M232" s="420">
        <f>+'Control Cuota Licitada V-VIII '!AD38</f>
        <v>0.96091906047136888</v>
      </c>
      <c r="N232" s="421" t="s">
        <v>203</v>
      </c>
      <c r="O232" s="421">
        <f>+'Resumen anual'!$B$4</f>
        <v>43440</v>
      </c>
    </row>
    <row r="233" spans="1:15">
      <c r="A233" s="305"/>
      <c r="H233" s="315"/>
      <c r="I233" s="315"/>
      <c r="J233" s="315"/>
      <c r="K233" s="315"/>
      <c r="L233" s="315"/>
    </row>
    <row r="234" spans="1:15">
      <c r="A234" s="305"/>
      <c r="H234" s="315"/>
      <c r="I234" s="315"/>
      <c r="J234" s="315"/>
      <c r="K234" s="315"/>
      <c r="L234" s="315"/>
    </row>
    <row r="236" spans="1:15">
      <c r="A236" s="305"/>
    </row>
    <row r="237" spans="1:15">
      <c r="A237" s="305"/>
    </row>
    <row r="238" spans="1:15">
      <c r="A238" s="305"/>
    </row>
    <row r="239" spans="1:15">
      <c r="A239" s="305"/>
      <c r="H239" s="424"/>
    </row>
    <row r="240" spans="1:15">
      <c r="A240" s="305"/>
    </row>
    <row r="241" spans="1:1">
      <c r="A241" s="305"/>
    </row>
    <row r="242" spans="1:1">
      <c r="A242" s="305"/>
    </row>
    <row r="243" spans="1:1">
      <c r="A243" s="305"/>
    </row>
    <row r="244" spans="1:1">
      <c r="A244" s="305"/>
    </row>
    <row r="245" spans="1:1">
      <c r="A245" s="305"/>
    </row>
    <row r="246" spans="1:1">
      <c r="A246" s="305"/>
    </row>
    <row r="247" spans="1:1">
      <c r="A247" s="305"/>
    </row>
    <row r="248" spans="1:1">
      <c r="A248" s="305"/>
    </row>
    <row r="249" spans="1:1">
      <c r="A249" s="305"/>
    </row>
    <row r="250" spans="1:1">
      <c r="A250" s="305"/>
    </row>
    <row r="251" spans="1:1">
      <c r="A251" s="305"/>
    </row>
    <row r="252" spans="1:1">
      <c r="A252" s="305"/>
    </row>
    <row r="253" spans="1:1">
      <c r="A253" s="305"/>
    </row>
    <row r="254" spans="1:1">
      <c r="A254" s="305"/>
    </row>
    <row r="255" spans="1:1">
      <c r="A255" s="305"/>
    </row>
    <row r="256" spans="1:1">
      <c r="A256" s="305"/>
    </row>
    <row r="257" spans="1:1">
      <c r="A257" s="305"/>
    </row>
    <row r="258" spans="1:1">
      <c r="A258" s="305"/>
    </row>
    <row r="259" spans="1:1">
      <c r="A259" s="305"/>
    </row>
    <row r="297" spans="1:1">
      <c r="A297" s="305"/>
    </row>
    <row r="298" spans="1:1">
      <c r="A298" s="305"/>
    </row>
    <row r="299" spans="1:1">
      <c r="A299" s="305"/>
    </row>
    <row r="300" spans="1:1">
      <c r="A300" s="305"/>
    </row>
    <row r="301" spans="1:1">
      <c r="A301" s="305"/>
    </row>
    <row r="302" spans="1:1">
      <c r="A302" s="305"/>
    </row>
    <row r="303" spans="1:1">
      <c r="A303" s="305"/>
    </row>
    <row r="304" spans="1:1">
      <c r="A304" s="305"/>
    </row>
    <row r="305" spans="1:1">
      <c r="A305" s="305"/>
    </row>
    <row r="306" spans="1:1">
      <c r="A306" s="305"/>
    </row>
    <row r="307" spans="1:1">
      <c r="A307" s="305"/>
    </row>
    <row r="308" spans="1:1">
      <c r="A308" s="305"/>
    </row>
    <row r="309" spans="1:1">
      <c r="A309" s="305"/>
    </row>
    <row r="310" spans="1:1">
      <c r="A310" s="305"/>
    </row>
    <row r="311" spans="1:1">
      <c r="A311" s="305"/>
    </row>
    <row r="312" spans="1:1">
      <c r="A312" s="305"/>
    </row>
    <row r="313" spans="1:1">
      <c r="A313" s="305"/>
    </row>
    <row r="314" spans="1:1">
      <c r="A314" s="305"/>
    </row>
    <row r="315" spans="1:1">
      <c r="A315" s="305"/>
    </row>
    <row r="316" spans="1:1">
      <c r="A316" s="305"/>
    </row>
    <row r="317" spans="1:1">
      <c r="A317" s="305"/>
    </row>
    <row r="318" spans="1:1">
      <c r="A318" s="305"/>
    </row>
    <row r="319" spans="1:1">
      <c r="A319" s="305"/>
    </row>
    <row r="320" spans="1:1">
      <c r="A320" s="305"/>
    </row>
    <row r="321" spans="1:1">
      <c r="A321" s="305"/>
    </row>
    <row r="322" spans="1:1">
      <c r="A322" s="305"/>
    </row>
    <row r="323" spans="1:1">
      <c r="A323" s="305"/>
    </row>
    <row r="324" spans="1:1">
      <c r="A324" s="305"/>
    </row>
    <row r="325" spans="1:1">
      <c r="A325" s="305"/>
    </row>
    <row r="326" spans="1:1">
      <c r="A326" s="305"/>
    </row>
    <row r="327" spans="1:1">
      <c r="A327" s="305"/>
    </row>
    <row r="328" spans="1:1">
      <c r="A328" s="305"/>
    </row>
    <row r="329" spans="1:1">
      <c r="A329" s="305"/>
    </row>
    <row r="330" spans="1:1">
      <c r="A330" s="305"/>
    </row>
    <row r="331" spans="1:1">
      <c r="A331" s="305"/>
    </row>
    <row r="332" spans="1:1">
      <c r="A332" s="305"/>
    </row>
    <row r="333" spans="1:1">
      <c r="A333" s="305"/>
    </row>
    <row r="334" spans="1:1">
      <c r="A334" s="305"/>
    </row>
    <row r="335" spans="1:1">
      <c r="A335" s="305"/>
    </row>
    <row r="336" spans="1:1">
      <c r="A336" s="305"/>
    </row>
    <row r="337" spans="1:1">
      <c r="A337" s="305"/>
    </row>
    <row r="338" spans="1:1">
      <c r="A338" s="305"/>
    </row>
    <row r="339" spans="1:1">
      <c r="A339" s="305"/>
    </row>
    <row r="340" spans="1:1">
      <c r="A340" s="305"/>
    </row>
    <row r="341" spans="1:1">
      <c r="A341" s="305"/>
    </row>
    <row r="342" spans="1:1">
      <c r="A342" s="305"/>
    </row>
    <row r="343" spans="1:1">
      <c r="A343" s="305"/>
    </row>
    <row r="344" spans="1:1">
      <c r="A344" s="305"/>
    </row>
    <row r="345" spans="1:1">
      <c r="A345" s="305"/>
    </row>
    <row r="346" spans="1:1">
      <c r="A346" s="305"/>
    </row>
    <row r="347" spans="1:1">
      <c r="A347" s="305"/>
    </row>
    <row r="348" spans="1:1">
      <c r="A348" s="305"/>
    </row>
    <row r="349" spans="1:1">
      <c r="A349" s="305"/>
    </row>
    <row r="350" spans="1:1">
      <c r="A350" s="305"/>
    </row>
    <row r="351" spans="1:1">
      <c r="A351" s="305"/>
    </row>
    <row r="352" spans="1:1">
      <c r="A352" s="305"/>
    </row>
    <row r="353" spans="1:1">
      <c r="A353" s="305"/>
    </row>
    <row r="354" spans="1:1">
      <c r="A354" s="305"/>
    </row>
    <row r="355" spans="1:1">
      <c r="A355" s="305"/>
    </row>
    <row r="356" spans="1:1">
      <c r="A356" s="305"/>
    </row>
    <row r="357" spans="1:1">
      <c r="A357" s="305"/>
    </row>
    <row r="358" spans="1:1">
      <c r="A358" s="305"/>
    </row>
    <row r="359" spans="1:1">
      <c r="A359" s="305"/>
    </row>
    <row r="360" spans="1:1">
      <c r="A360" s="305"/>
    </row>
    <row r="361" spans="1:1">
      <c r="A361" s="305"/>
    </row>
    <row r="362" spans="1:1">
      <c r="A362" s="305"/>
    </row>
    <row r="363" spans="1:1">
      <c r="A363" s="305"/>
    </row>
    <row r="364" spans="1:1">
      <c r="A364" s="305"/>
    </row>
    <row r="365" spans="1:1">
      <c r="A365" s="305"/>
    </row>
    <row r="366" spans="1:1">
      <c r="A366" s="305"/>
    </row>
    <row r="367" spans="1:1">
      <c r="A367" s="305"/>
    </row>
    <row r="368" spans="1:1">
      <c r="A368" s="305"/>
    </row>
    <row r="369" spans="1:1">
      <c r="A369" s="305"/>
    </row>
    <row r="370" spans="1:1">
      <c r="A370" s="305"/>
    </row>
    <row r="371" spans="1:1">
      <c r="A371" s="305"/>
    </row>
    <row r="372" spans="1:1">
      <c r="A372" s="305"/>
    </row>
    <row r="373" spans="1:1">
      <c r="A373" s="305"/>
    </row>
    <row r="374" spans="1:1">
      <c r="A374" s="305"/>
    </row>
    <row r="375" spans="1:1">
      <c r="A375" s="305"/>
    </row>
    <row r="376" spans="1:1">
      <c r="A376" s="305"/>
    </row>
    <row r="377" spans="1:1">
      <c r="A377" s="305"/>
    </row>
    <row r="378" spans="1:1">
      <c r="A378" s="305"/>
    </row>
    <row r="379" spans="1:1">
      <c r="A379" s="305"/>
    </row>
    <row r="380" spans="1:1">
      <c r="A380" s="305"/>
    </row>
    <row r="381" spans="1:1">
      <c r="A381" s="305"/>
    </row>
    <row r="382" spans="1:1">
      <c r="A382" s="305"/>
    </row>
    <row r="383" spans="1:1">
      <c r="A383" s="305"/>
    </row>
    <row r="384" spans="1:1">
      <c r="A384" s="305"/>
    </row>
  </sheetData>
  <pageMargins left="0.7" right="0.7" top="0.75" bottom="0.75" header="0.3" footer="0.3"/>
  <pageSetup paperSize="16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B1:I23"/>
  <sheetViews>
    <sheetView showGridLines="0" workbookViewId="0">
      <selection activeCell="H18" sqref="H18"/>
    </sheetView>
  </sheetViews>
  <sheetFormatPr baseColWidth="10" defaultRowHeight="14.4"/>
  <cols>
    <col min="1" max="1" width="4.44140625" customWidth="1"/>
    <col min="2" max="2" width="26" customWidth="1"/>
    <col min="3" max="3" width="15.5546875" customWidth="1"/>
    <col min="4" max="4" width="8.44140625" customWidth="1"/>
    <col min="5" max="5" width="11.88671875" customWidth="1"/>
    <col min="6" max="6" width="8" customWidth="1"/>
    <col min="7" max="7" width="9" customWidth="1"/>
    <col min="8" max="8" width="9.109375" customWidth="1"/>
  </cols>
  <sheetData>
    <row r="1" spans="2:9">
      <c r="B1" s="441" t="s">
        <v>228</v>
      </c>
      <c r="C1" s="441" t="s">
        <v>236</v>
      </c>
      <c r="D1" s="441" t="s">
        <v>237</v>
      </c>
      <c r="E1" s="441" t="s">
        <v>238</v>
      </c>
    </row>
    <row r="2" spans="2:9">
      <c r="B2" s="442" t="s">
        <v>118</v>
      </c>
      <c r="C2" s="443">
        <v>53.506999999999998</v>
      </c>
      <c r="D2" s="443">
        <v>0.94199999999999995</v>
      </c>
      <c r="E2" s="443">
        <v>14.818</v>
      </c>
    </row>
    <row r="5" spans="2:9">
      <c r="B5" s="440" t="s">
        <v>227</v>
      </c>
      <c r="C5" t="s">
        <v>192</v>
      </c>
    </row>
    <row r="7" spans="2:9">
      <c r="B7" s="440" t="s">
        <v>232</v>
      </c>
      <c r="C7" s="440" t="s">
        <v>233</v>
      </c>
    </row>
    <row r="8" spans="2:9">
      <c r="B8" s="440" t="s">
        <v>234</v>
      </c>
      <c r="C8">
        <v>3</v>
      </c>
      <c r="D8">
        <v>4</v>
      </c>
      <c r="E8">
        <v>5</v>
      </c>
      <c r="F8">
        <v>6</v>
      </c>
      <c r="G8">
        <v>7</v>
      </c>
      <c r="H8">
        <v>8</v>
      </c>
      <c r="I8" t="s">
        <v>235</v>
      </c>
    </row>
    <row r="9" spans="2:9">
      <c r="B9" s="438" t="s">
        <v>135</v>
      </c>
      <c r="C9" s="439">
        <v>7.9050000000000002</v>
      </c>
      <c r="D9" s="439">
        <v>323.36399999999998</v>
      </c>
      <c r="E9" s="439">
        <v>27.850999999999999</v>
      </c>
      <c r="F9" s="439"/>
      <c r="G9" s="439"/>
      <c r="H9" s="439"/>
      <c r="I9" s="439">
        <v>359.11999999999995</v>
      </c>
    </row>
    <row r="10" spans="2:9">
      <c r="B10" s="438" t="s">
        <v>140</v>
      </c>
      <c r="C10" s="439"/>
      <c r="D10" s="439">
        <v>337.34899999999993</v>
      </c>
      <c r="E10" s="439">
        <v>284.64500000000004</v>
      </c>
      <c r="F10" s="439"/>
      <c r="G10" s="439"/>
      <c r="H10" s="439"/>
      <c r="I10" s="445">
        <v>621.99399999999991</v>
      </c>
    </row>
    <row r="11" spans="2:9">
      <c r="B11" s="446" t="s">
        <v>229</v>
      </c>
      <c r="C11" s="447"/>
      <c r="D11" s="447"/>
      <c r="E11" s="447">
        <v>120.996</v>
      </c>
      <c r="F11" s="447">
        <v>1.6159999999999999</v>
      </c>
      <c r="G11" s="447">
        <v>7.3479999999999999</v>
      </c>
      <c r="H11" s="447">
        <v>104.56099999999999</v>
      </c>
      <c r="I11" s="448">
        <v>234.52100000000002</v>
      </c>
    </row>
    <row r="12" spans="2:9">
      <c r="B12" s="438" t="s">
        <v>230</v>
      </c>
      <c r="C12" s="439"/>
      <c r="D12" s="439">
        <v>46.75</v>
      </c>
      <c r="E12" s="439">
        <v>62.99</v>
      </c>
      <c r="F12" s="439"/>
      <c r="G12" s="439">
        <v>19.887999999999998</v>
      </c>
      <c r="H12" s="439">
        <v>52.055999999999997</v>
      </c>
      <c r="I12" s="439">
        <v>181.68400000000003</v>
      </c>
    </row>
    <row r="13" spans="2:9">
      <c r="B13" s="438" t="s">
        <v>231</v>
      </c>
      <c r="C13" s="439"/>
      <c r="D13" s="439">
        <v>61.131</v>
      </c>
      <c r="E13" s="439">
        <v>20.655999999999999</v>
      </c>
      <c r="F13" s="439"/>
      <c r="G13" s="439">
        <v>5.49</v>
      </c>
      <c r="H13" s="439"/>
      <c r="I13" s="439">
        <v>87.277000000000001</v>
      </c>
    </row>
    <row r="14" spans="2:9">
      <c r="B14" s="438" t="s">
        <v>235</v>
      </c>
      <c r="C14" s="439">
        <v>7.9050000000000002</v>
      </c>
      <c r="D14" s="439">
        <v>768.59399999999994</v>
      </c>
      <c r="E14" s="439">
        <v>517.13800000000003</v>
      </c>
      <c r="F14" s="439">
        <v>1.6159999999999999</v>
      </c>
      <c r="G14" s="439">
        <v>32.725999999999999</v>
      </c>
      <c r="H14" s="439">
        <v>156.61699999999999</v>
      </c>
      <c r="I14" s="439">
        <v>1484.5959999999998</v>
      </c>
    </row>
    <row r="17" spans="2:4">
      <c r="B17" t="s">
        <v>239</v>
      </c>
    </row>
    <row r="18" spans="2:4">
      <c r="B18" s="440" t="s">
        <v>227</v>
      </c>
      <c r="C18" t="s">
        <v>192</v>
      </c>
    </row>
    <row r="20" spans="2:4">
      <c r="B20" s="440" t="s">
        <v>232</v>
      </c>
      <c r="C20" s="440" t="s">
        <v>233</v>
      </c>
    </row>
    <row r="21" spans="2:4">
      <c r="B21" s="440" t="s">
        <v>234</v>
      </c>
      <c r="C21">
        <v>8</v>
      </c>
      <c r="D21" t="s">
        <v>235</v>
      </c>
    </row>
    <row r="22" spans="2:4">
      <c r="B22" s="438" t="s">
        <v>229</v>
      </c>
      <c r="C22" s="439">
        <v>0.122</v>
      </c>
      <c r="D22" s="439">
        <v>0.122</v>
      </c>
    </row>
    <row r="23" spans="2:4">
      <c r="B23" s="438" t="s">
        <v>235</v>
      </c>
      <c r="C23" s="439">
        <v>0.122</v>
      </c>
      <c r="D23" s="439">
        <v>0.122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7FC8E"/>
  </sheetPr>
  <dimension ref="A1:BUH284"/>
  <sheetViews>
    <sheetView topLeftCell="B33" zoomScale="80" zoomScaleNormal="80" workbookViewId="0">
      <selection activeCell="I54" sqref="I54"/>
    </sheetView>
  </sheetViews>
  <sheetFormatPr baseColWidth="10" defaultRowHeight="14.4"/>
  <cols>
    <col min="1" max="1" width="7.5546875" style="1" customWidth="1"/>
    <col min="2" max="2" width="21.88671875" customWidth="1"/>
    <col min="3" max="3" width="28.21875" customWidth="1"/>
    <col min="4" max="4" width="14.21875" customWidth="1"/>
    <col min="5" max="5" width="17" customWidth="1"/>
    <col min="6" max="6" width="16.6640625" customWidth="1"/>
    <col min="7" max="7" width="16.44140625" customWidth="1"/>
    <col min="8" max="8" width="22.21875" customWidth="1"/>
    <col min="9" max="9" width="18.6640625" customWidth="1"/>
    <col min="10" max="1906" width="11.5546875" style="1"/>
  </cols>
  <sheetData>
    <row r="1" spans="1:1906" s="1" customFormat="1" ht="15" thickBot="1"/>
    <row r="2" spans="1:1906" ht="23.1" customHeight="1">
      <c r="B2" s="641" t="s">
        <v>86</v>
      </c>
      <c r="C2" s="642"/>
      <c r="D2" s="642"/>
      <c r="E2" s="642"/>
      <c r="F2" s="642"/>
      <c r="G2" s="642"/>
      <c r="H2" s="642"/>
      <c r="I2" s="643"/>
    </row>
    <row r="3" spans="1:1906" ht="12" customHeight="1">
      <c r="B3" s="644" t="s">
        <v>89</v>
      </c>
      <c r="C3" s="645"/>
      <c r="D3" s="645"/>
      <c r="E3" s="645"/>
      <c r="F3" s="645"/>
      <c r="G3" s="645"/>
      <c r="H3" s="645"/>
      <c r="I3" s="646"/>
    </row>
    <row r="4" spans="1:1906" ht="15.6" customHeight="1" thickBot="1">
      <c r="B4" s="638">
        <v>43440</v>
      </c>
      <c r="C4" s="639"/>
      <c r="D4" s="639"/>
      <c r="E4" s="639"/>
      <c r="F4" s="639"/>
      <c r="G4" s="639"/>
      <c r="H4" s="639"/>
      <c r="I4" s="640"/>
    </row>
    <row r="5" spans="1:1906" s="1" customFormat="1" ht="15" thickBot="1"/>
    <row r="6" spans="1:1906" ht="31.8" thickBot="1">
      <c r="B6" s="65" t="s">
        <v>45</v>
      </c>
      <c r="C6" s="66" t="s">
        <v>46</v>
      </c>
      <c r="D6" s="67" t="s">
        <v>13</v>
      </c>
      <c r="E6" s="68" t="s">
        <v>3</v>
      </c>
      <c r="F6" s="68" t="s">
        <v>4</v>
      </c>
      <c r="G6" s="68" t="s">
        <v>5</v>
      </c>
      <c r="H6" s="68" t="s">
        <v>6</v>
      </c>
      <c r="I6" s="69" t="s">
        <v>29</v>
      </c>
      <c r="J6" s="69" t="s">
        <v>8</v>
      </c>
    </row>
    <row r="7" spans="1:1906">
      <c r="B7" s="653" t="s">
        <v>88</v>
      </c>
      <c r="C7" s="71" t="s">
        <v>20</v>
      </c>
      <c r="D7" s="576">
        <f>'Resumen periodo'!E6+'Resumen periodo'!E7</f>
        <v>30</v>
      </c>
      <c r="E7" s="50">
        <f>'Resumen periodo'!F6+'Resumen periodo'!F7</f>
        <v>0</v>
      </c>
      <c r="F7" s="50">
        <f t="shared" ref="F7:F13" si="0">D7+E7</f>
        <v>30</v>
      </c>
      <c r="G7" s="50">
        <f>'Resumen periodo'!$H$6+'Resumen periodo'!$H$7</f>
        <v>0</v>
      </c>
      <c r="H7" s="50">
        <f t="shared" ref="H7:H13" si="1">F7-G7</f>
        <v>30</v>
      </c>
      <c r="I7" s="577">
        <f t="shared" ref="I7:I12" si="2">G7/F7</f>
        <v>0</v>
      </c>
      <c r="J7" s="578"/>
    </row>
    <row r="8" spans="1:1906" ht="15" thickBot="1">
      <c r="B8" s="654"/>
      <c r="C8" s="306" t="s">
        <v>103</v>
      </c>
      <c r="D8" s="579">
        <f>'Resumen periodo'!E8+'Resumen periodo'!E9</f>
        <v>710.00000000000011</v>
      </c>
      <c r="E8" s="580">
        <f>'Resumen periodo'!F8+'Resumen periodo'!F9</f>
        <v>-100.11</v>
      </c>
      <c r="F8" s="581">
        <f t="shared" si="0"/>
        <v>609.8900000000001</v>
      </c>
      <c r="G8" s="581">
        <f>'Resumen periodo'!$H$8+'Resumen periodo'!$H$9</f>
        <v>542.89</v>
      </c>
      <c r="H8" s="581">
        <f t="shared" si="1"/>
        <v>67.000000000000114</v>
      </c>
      <c r="I8" s="572">
        <f t="shared" si="2"/>
        <v>0.89014412435029255</v>
      </c>
      <c r="J8" s="582"/>
    </row>
    <row r="9" spans="1:1906" ht="15" thickBot="1">
      <c r="B9" s="654"/>
      <c r="C9" s="307" t="s">
        <v>42</v>
      </c>
      <c r="D9" s="573">
        <v>16</v>
      </c>
      <c r="E9" s="308">
        <f>'Resumen periodo'!F10</f>
        <v>0</v>
      </c>
      <c r="F9" s="308">
        <f t="shared" si="0"/>
        <v>16</v>
      </c>
      <c r="G9" s="309">
        <f>+'Resumen periodo'!H10</f>
        <v>0</v>
      </c>
      <c r="H9" s="308">
        <f t="shared" si="1"/>
        <v>16</v>
      </c>
      <c r="I9" s="574">
        <f t="shared" si="2"/>
        <v>0</v>
      </c>
      <c r="J9" s="575"/>
    </row>
    <row r="10" spans="1:1906">
      <c r="B10" s="654"/>
      <c r="C10" s="72" t="s">
        <v>67</v>
      </c>
      <c r="D10" s="583">
        <f>+'Resumen periodo'!E11+'Resumen periodo'!E12</f>
        <v>29.999997</v>
      </c>
      <c r="E10" s="51">
        <f>+'Resumen periodo'!F11+'Resumen periodo'!F12</f>
        <v>3.4694469519536142E-17</v>
      </c>
      <c r="F10" s="50">
        <f t="shared" si="0"/>
        <v>29.999997</v>
      </c>
      <c r="G10" s="50">
        <f>+'Resumen periodo'!H11+'Resumen periodo'!H12</f>
        <v>16.66</v>
      </c>
      <c r="H10" s="584">
        <f t="shared" si="1"/>
        <v>13.339997</v>
      </c>
      <c r="I10" s="585">
        <f t="shared" si="2"/>
        <v>0.55533338886667216</v>
      </c>
      <c r="J10" s="578"/>
    </row>
    <row r="11" spans="1:1906" ht="15" thickBot="1">
      <c r="B11" s="654"/>
      <c r="C11" s="295" t="s">
        <v>68</v>
      </c>
      <c r="D11" s="586">
        <f>+'Resumen periodo'!E13+'Resumen periodo'!E14</f>
        <v>1019.9998979999998</v>
      </c>
      <c r="E11" s="587">
        <f>+'Resumen periodo'!F13+'Resumen periodo'!F14</f>
        <v>100.10999999999999</v>
      </c>
      <c r="F11" s="581">
        <f t="shared" si="0"/>
        <v>1120.1098979999997</v>
      </c>
      <c r="G11" s="581">
        <f>+'Resumen periodo'!H13+'Resumen periodo'!H14</f>
        <v>1072.4009999999998</v>
      </c>
      <c r="H11" s="588">
        <f t="shared" si="1"/>
        <v>47.708897999999863</v>
      </c>
      <c r="I11" s="589">
        <f t="shared" si="2"/>
        <v>0.95740694900992662</v>
      </c>
      <c r="J11" s="590"/>
      <c r="K11" s="52"/>
      <c r="L11" s="52"/>
      <c r="M11" s="52"/>
      <c r="N11" s="52"/>
      <c r="O11" s="52"/>
      <c r="P11" s="52"/>
      <c r="Q11" s="52"/>
    </row>
    <row r="12" spans="1:1906">
      <c r="B12" s="654"/>
      <c r="C12" s="600" t="s">
        <v>251</v>
      </c>
      <c r="D12" s="601">
        <v>37</v>
      </c>
      <c r="E12" s="602">
        <v>0</v>
      </c>
      <c r="F12" s="549">
        <f>D12+E12</f>
        <v>37</v>
      </c>
      <c r="G12" s="549">
        <f>+'P.Invest-Fauna Acomp'!E8</f>
        <v>49.159000000000006</v>
      </c>
      <c r="H12" s="549">
        <f t="shared" si="1"/>
        <v>-12.159000000000006</v>
      </c>
      <c r="I12" s="571">
        <f t="shared" si="2"/>
        <v>1.3286216216216218</v>
      </c>
      <c r="J12" s="603">
        <v>43411</v>
      </c>
    </row>
    <row r="13" spans="1:1906" ht="15" thickBot="1">
      <c r="B13" s="654"/>
      <c r="C13" s="73" t="s">
        <v>22</v>
      </c>
      <c r="D13" s="579">
        <v>0</v>
      </c>
      <c r="E13" s="581">
        <f>+'[1]Resumen periodo'!F21+'[1]Resumen periodo'!F22</f>
        <v>0</v>
      </c>
      <c r="F13" s="581">
        <f t="shared" si="0"/>
        <v>0</v>
      </c>
      <c r="G13" s="581">
        <v>0</v>
      </c>
      <c r="H13" s="581">
        <f t="shared" si="1"/>
        <v>0</v>
      </c>
      <c r="I13" s="572">
        <v>0</v>
      </c>
      <c r="J13" s="582"/>
    </row>
    <row r="14" spans="1:1906" s="4" customFormat="1" ht="30.6" customHeight="1" thickBot="1">
      <c r="A14" s="1"/>
      <c r="B14" s="655"/>
      <c r="C14" s="70" t="s">
        <v>111</v>
      </c>
      <c r="D14" s="591">
        <f>SUM(D7:D13)</f>
        <v>1842.9998949999999</v>
      </c>
      <c r="E14" s="592">
        <f>SUM(E7:E13)</f>
        <v>-1.4210854715202004E-14</v>
      </c>
      <c r="F14" s="592">
        <f>+D14+E14</f>
        <v>1842.9998949999999</v>
      </c>
      <c r="G14" s="592">
        <f>SUM(G7:G13)</f>
        <v>1681.11</v>
      </c>
      <c r="H14" s="592">
        <f>+F14-G14</f>
        <v>161.88989500000002</v>
      </c>
      <c r="I14" s="593">
        <f>+G14/F14</f>
        <v>0.91215957448548846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</row>
    <row r="15" spans="1:1906" s="1" customFormat="1" ht="14.4" customHeight="1" thickBot="1"/>
    <row r="16" spans="1:1906" s="4" customFormat="1" ht="18">
      <c r="A16" s="1"/>
      <c r="B16" s="647" t="s">
        <v>104</v>
      </c>
      <c r="C16" s="648"/>
      <c r="D16" s="648"/>
      <c r="E16" s="648"/>
      <c r="F16" s="648"/>
      <c r="G16" s="648"/>
      <c r="H16" s="648"/>
      <c r="I16" s="64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</row>
    <row r="17" spans="1:1906" s="4" customFormat="1">
      <c r="A17" s="1"/>
      <c r="B17" s="650" t="s">
        <v>90</v>
      </c>
      <c r="C17" s="651"/>
      <c r="D17" s="651"/>
      <c r="E17" s="651"/>
      <c r="F17" s="651"/>
      <c r="G17" s="651"/>
      <c r="H17" s="651"/>
      <c r="I17" s="652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</row>
    <row r="18" spans="1:1906" s="4" customFormat="1" ht="15" thickBot="1">
      <c r="A18" s="1"/>
      <c r="B18" s="633">
        <f>+B4</f>
        <v>43440</v>
      </c>
      <c r="C18" s="634"/>
      <c r="D18" s="634"/>
      <c r="E18" s="634"/>
      <c r="F18" s="634"/>
      <c r="G18" s="634"/>
      <c r="H18" s="634"/>
      <c r="I18" s="635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</row>
    <row r="19" spans="1:1906" s="1" customFormat="1" ht="15" thickBot="1"/>
    <row r="20" spans="1:1906" s="4" customFormat="1" ht="31.8" thickBot="1">
      <c r="A20" s="1"/>
      <c r="B20" s="251" t="s">
        <v>45</v>
      </c>
      <c r="C20" s="252" t="s">
        <v>46</v>
      </c>
      <c r="D20" s="253" t="s">
        <v>13</v>
      </c>
      <c r="E20" s="253" t="s">
        <v>3</v>
      </c>
      <c r="F20" s="253" t="s">
        <v>4</v>
      </c>
      <c r="G20" s="253" t="s">
        <v>5</v>
      </c>
      <c r="H20" s="253" t="s">
        <v>6</v>
      </c>
      <c r="I20" s="254" t="s">
        <v>29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</row>
    <row r="21" spans="1:1906">
      <c r="B21" s="636" t="s">
        <v>87</v>
      </c>
      <c r="C21" s="246" t="s">
        <v>100</v>
      </c>
      <c r="D21" s="247">
        <f>+'Resumen periodo'!E22+'Resumen periodo'!E23</f>
        <v>1140.0068388702566</v>
      </c>
      <c r="E21" s="455">
        <f>+'Resumen periodo'!F22+'Resumen periodo'!F23</f>
        <v>5.7000017099557709E-3</v>
      </c>
      <c r="F21" s="247">
        <f t="shared" ref="F21:F24" si="3">D21+E21</f>
        <v>1140.0125388719666</v>
      </c>
      <c r="G21" s="248">
        <f>+'Resumen periodo'!H22+'Resumen periodo'!H23</f>
        <v>1092.5740000000001</v>
      </c>
      <c r="H21" s="249">
        <f t="shared" ref="H21:H24" si="4">F21-G21</f>
        <v>47.438538871966557</v>
      </c>
      <c r="I21" s="250">
        <f t="shared" ref="I21:I24" si="5">G21/F21</f>
        <v>0.95838770429761533</v>
      </c>
    </row>
    <row r="22" spans="1:1906">
      <c r="B22" s="636"/>
      <c r="C22" s="59" t="s">
        <v>99</v>
      </c>
      <c r="D22" s="208">
        <f>+'Resumen periodo'!E24+'Resumen periodo'!E25</f>
        <v>750.00449925674775</v>
      </c>
      <c r="E22" s="456">
        <f>+'Resumen periodo'!F24+'Resumen periodo'!F25</f>
        <v>3.7499999999752731E-3</v>
      </c>
      <c r="F22" s="208">
        <f t="shared" si="3"/>
        <v>750.00824925674772</v>
      </c>
      <c r="G22" s="60">
        <f>+'Resumen periodo'!H24+'Resumen periodo'!H25</f>
        <v>723.58299999999997</v>
      </c>
      <c r="H22" s="209">
        <f t="shared" si="4"/>
        <v>26.425249256747747</v>
      </c>
      <c r="I22" s="88">
        <f t="shared" si="5"/>
        <v>0.96476672185547963</v>
      </c>
    </row>
    <row r="23" spans="1:1906">
      <c r="B23" s="636"/>
      <c r="C23" s="89" t="s">
        <v>258</v>
      </c>
      <c r="D23" s="208">
        <v>25</v>
      </c>
      <c r="E23" s="457">
        <v>0</v>
      </c>
      <c r="F23" s="208">
        <f t="shared" ref="F23" si="6">D23+E23</f>
        <v>25</v>
      </c>
      <c r="G23" s="398">
        <f>+'Resumen periodo'!H26</f>
        <v>1.3550000000000002</v>
      </c>
      <c r="H23" s="209">
        <f t="shared" ref="H23" si="7">F23-G23</f>
        <v>23.645</v>
      </c>
      <c r="I23" s="88">
        <f t="shared" ref="I23" si="8">G23/F23</f>
        <v>5.4200000000000005E-2</v>
      </c>
    </row>
    <row r="24" spans="1:1906" ht="15" thickBot="1">
      <c r="B24" s="636"/>
      <c r="C24" s="89" t="s">
        <v>246</v>
      </c>
      <c r="D24" s="208">
        <v>39</v>
      </c>
      <c r="E24" s="457">
        <v>0</v>
      </c>
      <c r="F24" s="208">
        <f t="shared" si="3"/>
        <v>39</v>
      </c>
      <c r="G24" s="60">
        <f>+'P.Invest-Fauna Acomp'!E9</f>
        <v>24.851000000000003</v>
      </c>
      <c r="H24" s="209">
        <f t="shared" si="4"/>
        <v>14.148999999999997</v>
      </c>
      <c r="I24" s="88">
        <f t="shared" si="5"/>
        <v>0.63720512820512831</v>
      </c>
    </row>
    <row r="25" spans="1:1906" s="1" customFormat="1" ht="29.4" thickBot="1">
      <c r="B25" s="637"/>
      <c r="C25" s="61" t="s">
        <v>112</v>
      </c>
      <c r="D25" s="62">
        <f>SUM(D21:D24)</f>
        <v>1954.0113381270044</v>
      </c>
      <c r="E25" s="63">
        <f>SUM(E21:E24)</f>
        <v>9.450001709931044E-3</v>
      </c>
      <c r="F25" s="63">
        <f>+D25+E25</f>
        <v>1954.0207881287142</v>
      </c>
      <c r="G25" s="63">
        <f>SUM(G21:G24)</f>
        <v>1842.3630000000003</v>
      </c>
      <c r="H25" s="63">
        <f>+F25-G25</f>
        <v>111.65778812871395</v>
      </c>
      <c r="I25" s="64">
        <f>+G25/F25</f>
        <v>0.94285742055198707</v>
      </c>
    </row>
    <row r="26" spans="1:1906" s="1" customFormat="1">
      <c r="G26" s="222"/>
    </row>
    <row r="27" spans="1:1906" s="1" customFormat="1" ht="7.8" customHeight="1">
      <c r="G27" s="221"/>
    </row>
    <row r="28" spans="1:1906" s="1" customFormat="1">
      <c r="D28" s="221"/>
      <c r="G28" s="221"/>
    </row>
    <row r="29" spans="1:1906" s="1" customFormat="1">
      <c r="D29" s="222"/>
      <c r="G29" s="222"/>
    </row>
    <row r="30" spans="1:1906" s="1" customFormat="1">
      <c r="D30" s="222"/>
      <c r="G30" s="550"/>
    </row>
    <row r="31" spans="1:1906" s="1" customFormat="1"/>
    <row r="32" spans="1:1906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</sheetData>
  <mergeCells count="8">
    <mergeCell ref="B18:I18"/>
    <mergeCell ref="B21:B25"/>
    <mergeCell ref="B4:I4"/>
    <mergeCell ref="B2:I2"/>
    <mergeCell ref="B3:I3"/>
    <mergeCell ref="B16:I16"/>
    <mergeCell ref="B17:I17"/>
    <mergeCell ref="B7:B14"/>
  </mergeCells>
  <pageMargins left="0.7" right="0.7" top="0.75" bottom="0.75" header="0.3" footer="0.3"/>
  <pageSetup paperSize="177" scale="71" orientation="portrait" r:id="rId1"/>
  <colBreaks count="1" manualBreakCount="1">
    <brk id="9" max="1048575" man="1"/>
  </colBreaks>
  <ignoredErrors>
    <ignoredError sqref="F14" formula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-0.499984740745262"/>
  </sheetPr>
  <dimension ref="A1:I22"/>
  <sheetViews>
    <sheetView showGridLines="0" tabSelected="1" workbookViewId="0">
      <selection activeCell="H30" sqref="H30"/>
    </sheetView>
  </sheetViews>
  <sheetFormatPr baseColWidth="10" defaultColWidth="11.5546875" defaultRowHeight="12" customHeight="1"/>
  <cols>
    <col min="1" max="1" width="11.5546875" style="444"/>
    <col min="2" max="2" width="20.33203125" style="444" customWidth="1"/>
    <col min="3" max="3" width="12.88671875" style="444" customWidth="1"/>
    <col min="4" max="4" width="11.5546875" style="444" customWidth="1"/>
    <col min="5" max="5" width="13" style="444" customWidth="1"/>
    <col min="6" max="6" width="11.44140625" style="444" customWidth="1"/>
    <col min="7" max="7" width="10.88671875" style="444" customWidth="1"/>
    <col min="8" max="8" width="11.88671875" style="444" bestFit="1" customWidth="1"/>
    <col min="9" max="16384" width="11.5546875" style="444"/>
  </cols>
  <sheetData>
    <row r="1" spans="1:9" ht="12" customHeight="1">
      <c r="B1" s="656" t="s">
        <v>260</v>
      </c>
      <c r="C1" s="656"/>
      <c r="D1" s="656"/>
      <c r="E1" s="568">
        <v>0</v>
      </c>
    </row>
    <row r="2" spans="1:9" ht="12" customHeight="1">
      <c r="B2" s="656" t="s">
        <v>261</v>
      </c>
      <c r="C2" s="656"/>
      <c r="D2" s="656"/>
      <c r="E2" s="569">
        <f>SUM(E5:E14)</f>
        <v>148.02000000000001</v>
      </c>
    </row>
    <row r="3" spans="1:9" ht="12" customHeight="1">
      <c r="B3" s="657" t="s">
        <v>262</v>
      </c>
      <c r="C3" s="657"/>
      <c r="D3" s="657"/>
      <c r="E3" s="570">
        <f>SUM(E1:E2)</f>
        <v>148.02000000000001</v>
      </c>
    </row>
    <row r="8" spans="1:9" ht="12" customHeight="1">
      <c r="B8" s="659" t="s">
        <v>240</v>
      </c>
      <c r="C8" s="659"/>
      <c r="D8" s="659"/>
      <c r="E8" s="450">
        <f>+C20</f>
        <v>49.159000000000006</v>
      </c>
    </row>
    <row r="9" spans="1:9" ht="12" customHeight="1">
      <c r="B9" s="659" t="s">
        <v>241</v>
      </c>
      <c r="C9" s="659"/>
      <c r="D9" s="659"/>
      <c r="E9" s="450">
        <f>+D20+E20+F20+G20</f>
        <v>24.851000000000003</v>
      </c>
    </row>
    <row r="10" spans="1:9" ht="12" customHeight="1">
      <c r="B10" s="660" t="s">
        <v>242</v>
      </c>
      <c r="C10" s="661"/>
      <c r="D10" s="662"/>
      <c r="E10" s="545">
        <f>SUM(E8:E9)</f>
        <v>74.010000000000005</v>
      </c>
    </row>
    <row r="11" spans="1:9" ht="12" customHeight="1">
      <c r="B11"/>
      <c r="C11"/>
      <c r="D11"/>
      <c r="E11"/>
      <c r="F11"/>
      <c r="G11"/>
      <c r="H11"/>
      <c r="I11"/>
    </row>
    <row r="12" spans="1:9" ht="12" customHeight="1">
      <c r="A12" s="663" t="s">
        <v>259</v>
      </c>
      <c r="B12" s="663"/>
      <c r="C12" s="663"/>
      <c r="D12" s="663"/>
      <c r="E12" s="663"/>
      <c r="F12" s="663"/>
      <c r="G12" s="663"/>
      <c r="H12" s="663"/>
    </row>
    <row r="13" spans="1:9" ht="12" customHeight="1">
      <c r="A13" s="485" t="s">
        <v>254</v>
      </c>
      <c r="B13" s="485" t="s">
        <v>192</v>
      </c>
      <c r="C13" s="485" t="s">
        <v>244</v>
      </c>
      <c r="D13" s="485" t="s">
        <v>236</v>
      </c>
      <c r="E13" s="485" t="s">
        <v>249</v>
      </c>
      <c r="F13" s="485" t="s">
        <v>237</v>
      </c>
      <c r="G13" s="486" t="s">
        <v>238</v>
      </c>
      <c r="H13" s="487" t="s">
        <v>242</v>
      </c>
    </row>
    <row r="14" spans="1:9" ht="12" customHeight="1">
      <c r="A14" s="543" t="s">
        <v>255</v>
      </c>
      <c r="B14" s="544" t="s">
        <v>224</v>
      </c>
      <c r="C14" s="594">
        <v>13.596</v>
      </c>
      <c r="D14" s="594">
        <v>3.0310000000000001</v>
      </c>
      <c r="E14" s="594"/>
      <c r="F14" s="595"/>
      <c r="G14" s="595"/>
      <c r="H14" s="543">
        <f>SUM(C14:G14)</f>
        <v>16.626999999999999</v>
      </c>
    </row>
    <row r="15" spans="1:9" ht="12" customHeight="1">
      <c r="A15" s="543" t="s">
        <v>255</v>
      </c>
      <c r="B15" s="544" t="s">
        <v>245</v>
      </c>
      <c r="C15" s="594">
        <v>25</v>
      </c>
      <c r="D15" s="594"/>
      <c r="E15" s="594"/>
      <c r="F15" s="595"/>
      <c r="G15" s="595"/>
      <c r="H15" s="543">
        <f t="shared" ref="H15:H16" si="0">SUM(C15:G15)</f>
        <v>25</v>
      </c>
    </row>
    <row r="16" spans="1:9" ht="12" customHeight="1">
      <c r="A16" s="565"/>
      <c r="B16" s="566"/>
      <c r="C16" s="567"/>
      <c r="D16" s="567"/>
      <c r="E16" s="567"/>
      <c r="F16" s="596"/>
      <c r="G16" s="596"/>
      <c r="H16" s="543">
        <f t="shared" si="0"/>
        <v>0</v>
      </c>
    </row>
    <row r="17" spans="1:8" ht="12" customHeight="1">
      <c r="A17" s="610" t="s">
        <v>256</v>
      </c>
      <c r="B17" s="611" t="s">
        <v>248</v>
      </c>
      <c r="C17" s="977"/>
      <c r="D17" s="977"/>
      <c r="E17" s="977"/>
      <c r="F17" s="977">
        <v>0.20600000000000002</v>
      </c>
      <c r="G17" s="977">
        <v>2.7800000000000002</v>
      </c>
      <c r="H17" s="612">
        <f>SUM(C17:G17)</f>
        <v>2.9860000000000002</v>
      </c>
    </row>
    <row r="18" spans="1:8" ht="12" customHeight="1">
      <c r="A18" s="610" t="s">
        <v>256</v>
      </c>
      <c r="B18" s="613" t="s">
        <v>247</v>
      </c>
      <c r="C18" s="978">
        <v>1.8819999999999999</v>
      </c>
      <c r="D18" s="978">
        <v>3.3489999999999998</v>
      </c>
      <c r="E18" s="979">
        <v>1.288</v>
      </c>
      <c r="F18" s="977">
        <v>0.379</v>
      </c>
      <c r="G18" s="977"/>
      <c r="H18" s="612">
        <f t="shared" ref="H18:H19" si="1">SUM(C18:G18)</f>
        <v>6.8979999999999997</v>
      </c>
    </row>
    <row r="19" spans="1:8" ht="12" customHeight="1">
      <c r="A19" s="610" t="s">
        <v>256</v>
      </c>
      <c r="B19" s="611" t="s">
        <v>257</v>
      </c>
      <c r="C19" s="978">
        <v>8.6810000000000009</v>
      </c>
      <c r="D19" s="978">
        <v>13.767000000000001</v>
      </c>
      <c r="E19" s="977">
        <v>4.8000000000000001E-2</v>
      </c>
      <c r="F19" s="977">
        <v>3.0000000000000001E-3</v>
      </c>
      <c r="G19" s="977"/>
      <c r="H19" s="612">
        <f t="shared" si="1"/>
        <v>22.498999999999999</v>
      </c>
    </row>
    <row r="20" spans="1:8" ht="12" customHeight="1">
      <c r="A20" s="658" t="s">
        <v>235</v>
      </c>
      <c r="B20" s="658"/>
      <c r="C20" s="546">
        <f>SUM(C14:C19)</f>
        <v>49.159000000000006</v>
      </c>
      <c r="D20" s="546">
        <f>SUM(D14:D19)</f>
        <v>20.147000000000002</v>
      </c>
      <c r="E20" s="546">
        <f t="shared" ref="E20:G20" si="2">SUM(E14:E19)</f>
        <v>1.3360000000000001</v>
      </c>
      <c r="F20" s="546">
        <f t="shared" si="2"/>
        <v>0.58799999999999997</v>
      </c>
      <c r="G20" s="546">
        <f t="shared" si="2"/>
        <v>2.7800000000000002</v>
      </c>
      <c r="H20" s="546">
        <f>SUM(H14:H19)</f>
        <v>74.009999999999991</v>
      </c>
    </row>
    <row r="21" spans="1:8" ht="12" customHeight="1">
      <c r="B21"/>
      <c r="C21"/>
      <c r="D21"/>
      <c r="E21"/>
      <c r="F21"/>
      <c r="G21"/>
      <c r="H21"/>
    </row>
    <row r="22" spans="1:8" ht="12" customHeight="1">
      <c r="B22"/>
      <c r="C22"/>
      <c r="D22"/>
      <c r="E22"/>
      <c r="F22"/>
      <c r="G22"/>
      <c r="H22"/>
    </row>
  </sheetData>
  <mergeCells count="8">
    <mergeCell ref="B1:D1"/>
    <mergeCell ref="B2:D2"/>
    <mergeCell ref="B3:D3"/>
    <mergeCell ref="A20:B20"/>
    <mergeCell ref="B8:D8"/>
    <mergeCell ref="B9:D9"/>
    <mergeCell ref="B10:D10"/>
    <mergeCell ref="A12:H1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9999"/>
  </sheetPr>
  <dimension ref="A1:KW194"/>
  <sheetViews>
    <sheetView topLeftCell="A10" zoomScale="70" zoomScaleNormal="70" workbookViewId="0">
      <selection activeCell="H33" sqref="H33"/>
    </sheetView>
  </sheetViews>
  <sheetFormatPr baseColWidth="10" defaultRowHeight="14.4"/>
  <cols>
    <col min="1" max="1" width="5.88671875" style="10" customWidth="1"/>
    <col min="2" max="2" width="24.44140625" customWidth="1"/>
    <col min="3" max="3" width="29.88671875" customWidth="1"/>
    <col min="4" max="4" width="22.88671875" customWidth="1"/>
    <col min="5" max="5" width="17" customWidth="1"/>
    <col min="6" max="6" width="17.109375" style="3" customWidth="1"/>
    <col min="7" max="7" width="16" customWidth="1"/>
    <col min="8" max="8" width="16.109375" customWidth="1"/>
    <col min="9" max="9" width="18.44140625" customWidth="1"/>
    <col min="10" max="10" width="19.88671875" customWidth="1"/>
    <col min="11" max="11" width="13" style="10" customWidth="1"/>
    <col min="12" max="307" width="11.44140625" style="10"/>
    <col min="308" max="309" width="11.5546875" style="10"/>
  </cols>
  <sheetData>
    <row r="1" spans="1:309" s="10" customFormat="1" ht="15" thickBot="1">
      <c r="E1" s="11"/>
      <c r="F1" s="12"/>
    </row>
    <row r="2" spans="1:309" ht="27" customHeight="1">
      <c r="B2" s="641" t="s">
        <v>85</v>
      </c>
      <c r="C2" s="642"/>
      <c r="D2" s="642"/>
      <c r="E2" s="642"/>
      <c r="F2" s="642"/>
      <c r="G2" s="642"/>
      <c r="H2" s="642"/>
      <c r="I2" s="642"/>
      <c r="J2" s="643"/>
    </row>
    <row r="3" spans="1:309" ht="18" customHeight="1">
      <c r="B3" s="672" t="str">
        <f>+'Resumen anual'!B3</f>
        <v xml:space="preserve">D.Ex.N°777 de 15-12-2017 </v>
      </c>
      <c r="C3" s="645"/>
      <c r="D3" s="645"/>
      <c r="E3" s="645"/>
      <c r="F3" s="645"/>
      <c r="G3" s="645"/>
      <c r="H3" s="645"/>
      <c r="I3" s="645"/>
      <c r="J3" s="646"/>
    </row>
    <row r="4" spans="1:309" ht="21" customHeight="1">
      <c r="B4" s="684">
        <f>+'Resumen anual'!B4:I4</f>
        <v>43440</v>
      </c>
      <c r="C4" s="685"/>
      <c r="D4" s="685"/>
      <c r="E4" s="685"/>
      <c r="F4" s="685"/>
      <c r="G4" s="685"/>
      <c r="H4" s="685"/>
      <c r="I4" s="685"/>
      <c r="J4" s="686"/>
    </row>
    <row r="5" spans="1:309" ht="41.4" customHeight="1">
      <c r="B5" s="179" t="s">
        <v>45</v>
      </c>
      <c r="C5" s="166" t="s">
        <v>46</v>
      </c>
      <c r="D5" s="166" t="s">
        <v>1</v>
      </c>
      <c r="E5" s="166" t="s">
        <v>13</v>
      </c>
      <c r="F5" s="166" t="s">
        <v>3</v>
      </c>
      <c r="G5" s="166" t="s">
        <v>4</v>
      </c>
      <c r="H5" s="166" t="s">
        <v>5</v>
      </c>
      <c r="I5" s="166" t="s">
        <v>6</v>
      </c>
      <c r="J5" s="180" t="s">
        <v>29</v>
      </c>
    </row>
    <row r="6" spans="1:309" ht="22.35" customHeight="1">
      <c r="B6" s="682" t="s">
        <v>44</v>
      </c>
      <c r="C6" s="664" t="s">
        <v>40</v>
      </c>
      <c r="D6" s="172" t="s">
        <v>38</v>
      </c>
      <c r="E6" s="167">
        <f>'Control Cuota Artesanal III-IV'!E7</f>
        <v>27</v>
      </c>
      <c r="F6" s="38">
        <f>'Control Cuota Artesanal III-IV'!F7</f>
        <v>0</v>
      </c>
      <c r="G6" s="165">
        <f>E6+F6</f>
        <v>27</v>
      </c>
      <c r="H6" s="40">
        <f>+'Control Cuota Artesanal III-IV'!H7+'Control Cuota Artesanal III-IV'!H8</f>
        <v>0</v>
      </c>
      <c r="I6" s="42">
        <f t="shared" ref="I6:I10" si="0">G6-H6</f>
        <v>27</v>
      </c>
      <c r="J6" s="31">
        <f t="shared" ref="J6:J10" si="1">H6/G6</f>
        <v>0</v>
      </c>
    </row>
    <row r="7" spans="1:309" ht="22.35" customHeight="1">
      <c r="B7" s="682"/>
      <c r="C7" s="665"/>
      <c r="D7" s="173" t="s">
        <v>39</v>
      </c>
      <c r="E7" s="168">
        <f>'Control Cuota Artesanal III-IV'!E8</f>
        <v>3</v>
      </c>
      <c r="F7" s="37">
        <f>'Control Cuota Artesanal III-IV'!F8</f>
        <v>0</v>
      </c>
      <c r="G7" s="43">
        <f>E7+I6+F7</f>
        <v>30</v>
      </c>
      <c r="H7" s="39">
        <f>'Control Cuota Artesanal III-IV'!H8</f>
        <v>0</v>
      </c>
      <c r="I7" s="41">
        <f t="shared" si="0"/>
        <v>30</v>
      </c>
      <c r="J7" s="32">
        <f t="shared" si="1"/>
        <v>0</v>
      </c>
    </row>
    <row r="8" spans="1:309" ht="22.35" customHeight="1">
      <c r="B8" s="682"/>
      <c r="C8" s="664" t="s">
        <v>41</v>
      </c>
      <c r="D8" s="172" t="s">
        <v>38</v>
      </c>
      <c r="E8" s="169">
        <f>'Control Cuota Artesanal III-IV'!E9+'Control Cuota Artesanal III-IV'!E11+'Control Cuota Artesanal III-IV'!E13+'Control Cuota Artesanal III-IV'!E15+'Control Cuota Artesanal III-IV'!E17</f>
        <v>639.0100000000001</v>
      </c>
      <c r="F8" s="181">
        <f>'Control Cuota Artesanal III-IV'!F9+'Control Cuota Artesanal III-IV'!F11+'Control Cuota Artesanal III-IV'!F13+'Control Cuota Artesanal III-IV'!F15+'Control Cuota Artesanal III-IV'!F17</f>
        <v>-100.11</v>
      </c>
      <c r="G8" s="182">
        <f>E8+F8</f>
        <v>538.90000000000009</v>
      </c>
      <c r="H8" s="183">
        <f>+'Control Cuota Artesanal III-IV'!H9+'Control Cuota Artesanal III-IV'!H11+'Control Cuota Artesanal III-IV'!H13+'Control Cuota Artesanal III-IV'!H15+'Control Cuota Artesanal III-IV'!H17</f>
        <v>413.21999999999997</v>
      </c>
      <c r="I8" s="184">
        <f t="shared" si="0"/>
        <v>125.68000000000012</v>
      </c>
      <c r="J8" s="185">
        <f t="shared" si="1"/>
        <v>0.76678419001670051</v>
      </c>
    </row>
    <row r="9" spans="1:309" ht="22.35" customHeight="1">
      <c r="B9" s="682"/>
      <c r="C9" s="666"/>
      <c r="D9" s="174" t="s">
        <v>39</v>
      </c>
      <c r="E9" s="167">
        <f>'Control Cuota Artesanal III-IV'!E10+'Control Cuota Artesanal III-IV'!E12+'Control Cuota Artesanal III-IV'!E14+'Control Cuota Artesanal III-IV'!E16+'Control Cuota Artesanal III-IV'!E18</f>
        <v>70.989999999999995</v>
      </c>
      <c r="F9" s="38">
        <f>'Control Cuota Artesanal III-IV'!F10+'Control Cuota Artesanal III-IV'!F12+'Control Cuota Artesanal III-IV'!F14+'Control Cuota Artesanal III-IV'!F16+'Control Cuota Artesanal III-IV'!F18</f>
        <v>0</v>
      </c>
      <c r="G9" s="165">
        <f>E9+I8+F9</f>
        <v>196.67000000000013</v>
      </c>
      <c r="H9" s="40">
        <f>+'Control Cuota Artesanal III-IV'!H10+'Control Cuota Artesanal III-IV'!H12+'Control Cuota Artesanal III-IV'!H14+'Control Cuota Artesanal III-IV'!H16+'Control Cuota Artesanal III-IV'!H18</f>
        <v>129.66999999999999</v>
      </c>
      <c r="I9" s="42">
        <f>G9-H9</f>
        <v>67.000000000000142</v>
      </c>
      <c r="J9" s="31">
        <f t="shared" si="1"/>
        <v>0.65932780800325363</v>
      </c>
    </row>
    <row r="10" spans="1:309" ht="22.35" customHeight="1">
      <c r="B10" s="682"/>
      <c r="C10" s="310" t="s">
        <v>43</v>
      </c>
      <c r="D10" s="310" t="s">
        <v>12</v>
      </c>
      <c r="E10" s="311">
        <v>16</v>
      </c>
      <c r="F10" s="312">
        <v>0</v>
      </c>
      <c r="G10" s="313">
        <f>E10+I9+F10</f>
        <v>83.000000000000142</v>
      </c>
      <c r="H10" s="557">
        <v>0</v>
      </c>
      <c r="I10" s="454">
        <f t="shared" si="0"/>
        <v>83.000000000000142</v>
      </c>
      <c r="J10" s="314">
        <f t="shared" si="1"/>
        <v>0</v>
      </c>
    </row>
    <row r="11" spans="1:309" s="2" customFormat="1" ht="22.35" customHeight="1">
      <c r="A11" s="10"/>
      <c r="B11" s="682"/>
      <c r="C11" s="678" t="s">
        <v>69</v>
      </c>
      <c r="D11" s="176" t="s">
        <v>38</v>
      </c>
      <c r="E11" s="197">
        <f>+'Control Cuota LTP III-IV'!E37</f>
        <v>26.9999973</v>
      </c>
      <c r="F11" s="181">
        <f>+'Control Cuota LTP III-IV'!F37</f>
        <v>3.4694469519536142E-17</v>
      </c>
      <c r="G11" s="186">
        <f>E11+F11</f>
        <v>26.9999973</v>
      </c>
      <c r="H11" s="40">
        <f>+'Control Cuota LTP III-IV'!H37</f>
        <v>16.66</v>
      </c>
      <c r="I11" s="198">
        <f t="shared" ref="I11:I13" si="2">G11-H11</f>
        <v>10.3399973</v>
      </c>
      <c r="J11" s="188">
        <f t="shared" ref="J11:J14" si="3">H11/G11</f>
        <v>0.61703709874074686</v>
      </c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</row>
    <row r="12" spans="1:309" s="2" customFormat="1" ht="22.35" customHeight="1">
      <c r="A12" s="10"/>
      <c r="B12" s="682"/>
      <c r="C12" s="679"/>
      <c r="D12" s="175" t="s">
        <v>39</v>
      </c>
      <c r="E12" s="199">
        <f>+'Control Cuota LTP III-IV'!E38</f>
        <v>2.9999997000000005</v>
      </c>
      <c r="F12" s="37">
        <f>+'Control Cuota LTP III-IV'!F38</f>
        <v>0</v>
      </c>
      <c r="G12" s="45">
        <f>E12+I11+F12</f>
        <v>13.339997</v>
      </c>
      <c r="H12" s="39">
        <f>+'Control Cuota LTP III-IV'!H38</f>
        <v>0</v>
      </c>
      <c r="I12" s="47">
        <f t="shared" si="2"/>
        <v>13.339997</v>
      </c>
      <c r="J12" s="48">
        <f t="shared" si="3"/>
        <v>0</v>
      </c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</row>
    <row r="13" spans="1:309" s="2" customFormat="1" ht="22.35" customHeight="1">
      <c r="A13" s="10"/>
      <c r="B13" s="682"/>
      <c r="C13" s="680" t="s">
        <v>70</v>
      </c>
      <c r="D13" s="176" t="s">
        <v>38</v>
      </c>
      <c r="E13" s="170">
        <f>+'Control Cuota LTP III-IV'!K37</f>
        <v>917.99990819999982</v>
      </c>
      <c r="F13" s="181">
        <f>+'Control Cuota LTP III-IV'!L37</f>
        <v>100.10999999999999</v>
      </c>
      <c r="G13" s="186">
        <f>E13+F13</f>
        <v>1018.1099081999998</v>
      </c>
      <c r="H13" s="183">
        <f>+'Control Cuota LTP III-IV'!T37</f>
        <v>923.53999999999985</v>
      </c>
      <c r="I13" s="187">
        <f t="shared" si="2"/>
        <v>94.569908199999986</v>
      </c>
      <c r="J13" s="188">
        <f t="shared" si="3"/>
        <v>0.9071122798842044</v>
      </c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</row>
    <row r="14" spans="1:309" s="2" customFormat="1" ht="22.35" customHeight="1">
      <c r="A14" s="10"/>
      <c r="B14" s="682"/>
      <c r="C14" s="681"/>
      <c r="D14" s="177" t="s">
        <v>39</v>
      </c>
      <c r="E14" s="171">
        <f>+'Control Cuota LTP III-IV'!K38</f>
        <v>101.99998980000001</v>
      </c>
      <c r="F14" s="38">
        <f>+'Control Cuota LTP III-IV'!L38</f>
        <v>0</v>
      </c>
      <c r="G14" s="46">
        <f>E14+I13+F14</f>
        <v>196.56989799999999</v>
      </c>
      <c r="H14" s="40">
        <f>+'Control Cuota LTP III-IV'!T38</f>
        <v>148.86099999999999</v>
      </c>
      <c r="I14" s="49">
        <f>G14-H14</f>
        <v>47.708898000000005</v>
      </c>
      <c r="J14" s="178">
        <f t="shared" si="3"/>
        <v>0.75729296049184491</v>
      </c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</row>
    <row r="15" spans="1:309" s="2" customFormat="1" ht="22.35" customHeight="1" thickBot="1">
      <c r="A15" s="10"/>
      <c r="B15" s="683"/>
      <c r="C15" s="676" t="s">
        <v>47</v>
      </c>
      <c r="D15" s="677"/>
      <c r="E15" s="189">
        <f>SUM(E6:E14)</f>
        <v>1805.9998949999999</v>
      </c>
      <c r="F15" s="190">
        <f>SUM(F6:F14)</f>
        <v>-1.4210854715202004E-14</v>
      </c>
      <c r="G15" s="191">
        <f>+E15+F15</f>
        <v>1805.9998949999999</v>
      </c>
      <c r="H15" s="190">
        <f>SUM(H6:H14)</f>
        <v>1631.9509999999996</v>
      </c>
      <c r="I15" s="200">
        <f>+G15-H15</f>
        <v>174.04889500000036</v>
      </c>
      <c r="J15" s="201">
        <f t="shared" ref="J15" si="4">H15/G15</f>
        <v>0.90362740580336498</v>
      </c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</row>
    <row r="16" spans="1:309" s="10" customFormat="1"/>
    <row r="17" spans="1:309" s="10" customFormat="1" ht="15" thickBot="1"/>
    <row r="18" spans="1:309" s="2" customFormat="1" ht="22.35" customHeight="1">
      <c r="A18" s="10"/>
      <c r="B18" s="690" t="s">
        <v>84</v>
      </c>
      <c r="C18" s="648"/>
      <c r="D18" s="648"/>
      <c r="E18" s="648"/>
      <c r="F18" s="648"/>
      <c r="G18" s="648"/>
      <c r="H18" s="648"/>
      <c r="I18" s="648"/>
      <c r="J18" s="649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</row>
    <row r="19" spans="1:309" s="2" customFormat="1" ht="17.399999999999999" customHeight="1">
      <c r="A19" s="10"/>
      <c r="B19" s="673" t="str">
        <f>+'Resumen anual'!B17:I17</f>
        <v xml:space="preserve">D.Ex.N°672 de 15-11-2017 </v>
      </c>
      <c r="C19" s="674"/>
      <c r="D19" s="674"/>
      <c r="E19" s="674"/>
      <c r="F19" s="674"/>
      <c r="G19" s="674"/>
      <c r="H19" s="674"/>
      <c r="I19" s="674"/>
      <c r="J19" s="675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</row>
    <row r="20" spans="1:309" s="2" customFormat="1" ht="22.35" customHeight="1">
      <c r="A20" s="10"/>
      <c r="B20" s="687">
        <f>+'Resumen anual'!B18:I18</f>
        <v>43440</v>
      </c>
      <c r="C20" s="688"/>
      <c r="D20" s="688"/>
      <c r="E20" s="688"/>
      <c r="F20" s="688"/>
      <c r="G20" s="688"/>
      <c r="H20" s="688"/>
      <c r="I20" s="688"/>
      <c r="J20" s="689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</row>
    <row r="21" spans="1:309" s="2" customFormat="1" ht="33.6" customHeight="1">
      <c r="A21" s="10"/>
      <c r="B21" s="153" t="s">
        <v>45</v>
      </c>
      <c r="C21" s="146" t="s">
        <v>46</v>
      </c>
      <c r="D21" s="150" t="s">
        <v>1</v>
      </c>
      <c r="E21" s="146" t="s">
        <v>83</v>
      </c>
      <c r="F21" s="146" t="s">
        <v>3</v>
      </c>
      <c r="G21" s="146" t="s">
        <v>4</v>
      </c>
      <c r="H21" s="146" t="s">
        <v>5</v>
      </c>
      <c r="I21" s="146" t="s">
        <v>6</v>
      </c>
      <c r="J21" s="154" t="s">
        <v>29</v>
      </c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</row>
    <row r="22" spans="1:309" s="2" customFormat="1" ht="22.35" customHeight="1">
      <c r="A22" s="10"/>
      <c r="B22" s="669" t="s">
        <v>73</v>
      </c>
      <c r="C22" s="691" t="s">
        <v>71</v>
      </c>
      <c r="D22" s="147" t="s">
        <v>38</v>
      </c>
      <c r="E22" s="151">
        <f>+'Control Cuota Licitada V-VIII '!G38</f>
        <v>1026.006154983231</v>
      </c>
      <c r="F22" s="145">
        <f>+'Control Cuota Licitada V-VIII '!H38</f>
        <v>5.7000017099539946E-3</v>
      </c>
      <c r="G22" s="159">
        <f>+E22+F22</f>
        <v>1026.011854984941</v>
      </c>
      <c r="H22" s="109">
        <f>+'Control Cuota Licitada V-VIII '!J38</f>
        <v>971.42600000000004</v>
      </c>
      <c r="I22" s="130">
        <f>G22-H22</f>
        <v>54.585854984940966</v>
      </c>
      <c r="J22" s="160">
        <f t="shared" ref="J22:J26" si="5">H22/G22</f>
        <v>0.94679802702109894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</row>
    <row r="23" spans="1:309" s="2" customFormat="1" ht="22.35" customHeight="1">
      <c r="A23" s="10"/>
      <c r="B23" s="669"/>
      <c r="C23" s="691"/>
      <c r="D23" s="148" t="s">
        <v>39</v>
      </c>
      <c r="E23" s="151">
        <f>+'Control Cuota Licitada V-VIII '!G39</f>
        <v>114.00068388702564</v>
      </c>
      <c r="F23" s="145">
        <f>+'Control Cuota Licitada V-VIII '!H39</f>
        <v>1.7763568394002505E-15</v>
      </c>
      <c r="G23" s="159">
        <f>+E23+F23+I22</f>
        <v>168.58653887196661</v>
      </c>
      <c r="H23" s="109">
        <f>+'Control Cuota Licitada V-VIII '!J39</f>
        <v>121.14799999999998</v>
      </c>
      <c r="I23" s="130">
        <f t="shared" ref="I23:I24" si="6">G23-H23</f>
        <v>47.438538871966628</v>
      </c>
      <c r="J23" s="160">
        <f t="shared" si="5"/>
        <v>0.71861016194185035</v>
      </c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</row>
    <row r="24" spans="1:309" s="2" customFormat="1" ht="22.35" customHeight="1">
      <c r="A24" s="10"/>
      <c r="B24" s="669"/>
      <c r="C24" s="691" t="s">
        <v>72</v>
      </c>
      <c r="D24" s="149" t="s">
        <v>38</v>
      </c>
      <c r="E24" s="152">
        <f>+'Control Cuota Licitada V-VIII '!M38</f>
        <v>680.00407932611802</v>
      </c>
      <c r="F24" s="155">
        <f>+'Control Cuota Licitada V-VIII '!N38</f>
        <v>3.7499999999752731E-3</v>
      </c>
      <c r="G24" s="161">
        <f>+E24+F24</f>
        <v>680.00782932611799</v>
      </c>
      <c r="H24" s="162">
        <f>+'Control Cuota Licitada V-VIII '!P38</f>
        <v>572.18899999999996</v>
      </c>
      <c r="I24" s="163">
        <f t="shared" si="6"/>
        <v>107.81882932611802</v>
      </c>
      <c r="J24" s="164">
        <f t="shared" si="5"/>
        <v>0.84144472361007139</v>
      </c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</row>
    <row r="25" spans="1:309" s="2" customFormat="1" ht="22.35" customHeight="1">
      <c r="A25" s="10"/>
      <c r="B25" s="669"/>
      <c r="C25" s="692"/>
      <c r="D25" s="147" t="s">
        <v>39</v>
      </c>
      <c r="E25" s="151">
        <f>+'Control Cuota Licitada V-VIII '!M39</f>
        <v>70.000419930629775</v>
      </c>
      <c r="F25" s="145">
        <f>+'Control Cuota Licitada V-VIII '!N39</f>
        <v>0</v>
      </c>
      <c r="G25" s="159">
        <f>+E25+F25+I24</f>
        <v>177.81924925674781</v>
      </c>
      <c r="H25" s="109">
        <f>+'Control Cuota Licitada V-VIII '!P39</f>
        <v>151.39400000000001</v>
      </c>
      <c r="I25" s="130">
        <f>G25-H25</f>
        <v>26.425249256747804</v>
      </c>
      <c r="J25" s="160">
        <f t="shared" si="5"/>
        <v>0.85139263962028544</v>
      </c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</row>
    <row r="26" spans="1:309" s="2" customFormat="1" ht="22.35" customHeight="1">
      <c r="A26" s="10"/>
      <c r="B26" s="670"/>
      <c r="C26" s="192" t="s">
        <v>127</v>
      </c>
      <c r="D26" s="192" t="s">
        <v>12</v>
      </c>
      <c r="E26" s="193">
        <v>25</v>
      </c>
      <c r="F26" s="181">
        <v>0</v>
      </c>
      <c r="G26" s="194">
        <f>E26+F26</f>
        <v>25</v>
      </c>
      <c r="H26" s="183">
        <v>1.3550000000000002</v>
      </c>
      <c r="I26" s="195">
        <f t="shared" ref="I26" si="7">G26-H26</f>
        <v>23.645</v>
      </c>
      <c r="J26" s="196">
        <f t="shared" si="5"/>
        <v>5.4200000000000005E-2</v>
      </c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</row>
    <row r="27" spans="1:309" s="10" customFormat="1" ht="32.1" customHeight="1" thickBot="1">
      <c r="B27" s="671"/>
      <c r="C27" s="667" t="s">
        <v>48</v>
      </c>
      <c r="D27" s="668"/>
      <c r="E27" s="156">
        <f>SUM(E21:E25)</f>
        <v>1890.0113381270044</v>
      </c>
      <c r="F27" s="156">
        <f>SUM(F22:F25)</f>
        <v>9.450001709931044E-3</v>
      </c>
      <c r="G27" s="157">
        <f>+E27+F27</f>
        <v>1890.0207881287142</v>
      </c>
      <c r="H27" s="156">
        <f>SUM(H21:H25)</f>
        <v>1816.1569999999999</v>
      </c>
      <c r="I27" s="156">
        <f>+G27-H27</f>
        <v>73.863788128714305</v>
      </c>
      <c r="J27" s="158">
        <f t="shared" ref="J27" si="8">H27/G27</f>
        <v>0.96091906047136877</v>
      </c>
    </row>
    <row r="28" spans="1:309" s="10" customFormat="1" ht="22.35" customHeight="1">
      <c r="F28" s="12"/>
    </row>
    <row r="29" spans="1:309" s="10" customFormat="1" ht="22.35" customHeight="1">
      <c r="A29" s="362"/>
      <c r="B29" s="362"/>
      <c r="C29" s="362"/>
      <c r="D29" s="362"/>
      <c r="E29" s="362"/>
      <c r="F29" s="363"/>
      <c r="G29" s="362"/>
      <c r="H29" s="362"/>
      <c r="I29" s="362"/>
      <c r="J29" s="362"/>
    </row>
    <row r="30" spans="1:309" s="10" customFormat="1" ht="22.35" customHeight="1">
      <c r="F30" s="12"/>
    </row>
    <row r="31" spans="1:309" s="10" customFormat="1" ht="22.35" customHeight="1">
      <c r="F31" s="12"/>
    </row>
    <row r="32" spans="1:309" s="10" customFormat="1" ht="22.35" customHeight="1">
      <c r="F32" s="12"/>
    </row>
    <row r="33" spans="6:6" s="10" customFormat="1" ht="22.35" customHeight="1">
      <c r="F33" s="12"/>
    </row>
    <row r="34" spans="6:6" s="10" customFormat="1" ht="22.35" customHeight="1">
      <c r="F34" s="12"/>
    </row>
    <row r="35" spans="6:6" s="10" customFormat="1" ht="22.35" customHeight="1">
      <c r="F35" s="12"/>
    </row>
    <row r="36" spans="6:6" s="10" customFormat="1" ht="22.35" customHeight="1">
      <c r="F36" s="12"/>
    </row>
    <row r="37" spans="6:6" s="10" customFormat="1" ht="22.35" customHeight="1">
      <c r="F37" s="12"/>
    </row>
    <row r="38" spans="6:6" s="10" customFormat="1" ht="22.35" customHeight="1">
      <c r="F38" s="12"/>
    </row>
    <row r="39" spans="6:6" s="10" customFormat="1">
      <c r="F39" s="12"/>
    </row>
    <row r="40" spans="6:6" s="10" customFormat="1">
      <c r="F40" s="12"/>
    </row>
    <row r="41" spans="6:6" s="10" customFormat="1">
      <c r="F41" s="12"/>
    </row>
    <row r="42" spans="6:6" s="10" customFormat="1">
      <c r="F42" s="12"/>
    </row>
    <row r="43" spans="6:6" s="10" customFormat="1">
      <c r="F43" s="12"/>
    </row>
    <row r="44" spans="6:6" s="10" customFormat="1">
      <c r="F44" s="12"/>
    </row>
    <row r="45" spans="6:6" s="10" customFormat="1">
      <c r="F45" s="12"/>
    </row>
    <row r="46" spans="6:6" s="10" customFormat="1">
      <c r="F46" s="12"/>
    </row>
    <row r="47" spans="6:6" s="10" customFormat="1">
      <c r="F47" s="12"/>
    </row>
    <row r="48" spans="6:6" s="10" customFormat="1">
      <c r="F48" s="12"/>
    </row>
    <row r="49" spans="6:6" s="10" customFormat="1">
      <c r="F49" s="12"/>
    </row>
    <row r="50" spans="6:6" s="10" customFormat="1">
      <c r="F50" s="12"/>
    </row>
    <row r="51" spans="6:6" s="10" customFormat="1">
      <c r="F51" s="12"/>
    </row>
    <row r="52" spans="6:6" s="10" customFormat="1">
      <c r="F52" s="12"/>
    </row>
    <row r="53" spans="6:6" s="10" customFormat="1">
      <c r="F53" s="12"/>
    </row>
    <row r="54" spans="6:6" s="10" customFormat="1">
      <c r="F54" s="12"/>
    </row>
    <row r="55" spans="6:6" s="10" customFormat="1">
      <c r="F55" s="12"/>
    </row>
    <row r="56" spans="6:6" s="10" customFormat="1">
      <c r="F56" s="12"/>
    </row>
    <row r="57" spans="6:6" s="10" customFormat="1">
      <c r="F57" s="12"/>
    </row>
    <row r="58" spans="6:6" s="10" customFormat="1">
      <c r="F58" s="12"/>
    </row>
    <row r="59" spans="6:6" s="10" customFormat="1">
      <c r="F59" s="12"/>
    </row>
    <row r="60" spans="6:6" s="10" customFormat="1">
      <c r="F60" s="12"/>
    </row>
    <row r="61" spans="6:6" s="10" customFormat="1">
      <c r="F61" s="12"/>
    </row>
    <row r="62" spans="6:6" s="10" customFormat="1">
      <c r="F62" s="12"/>
    </row>
    <row r="63" spans="6:6" s="10" customFormat="1">
      <c r="F63" s="12"/>
    </row>
    <row r="64" spans="6:6" s="10" customFormat="1">
      <c r="F64" s="12"/>
    </row>
    <row r="65" spans="6:6" s="10" customFormat="1">
      <c r="F65" s="12"/>
    </row>
    <row r="66" spans="6:6" s="10" customFormat="1">
      <c r="F66" s="12"/>
    </row>
    <row r="67" spans="6:6" s="10" customFormat="1">
      <c r="F67" s="12"/>
    </row>
    <row r="68" spans="6:6" s="10" customFormat="1">
      <c r="F68" s="12"/>
    </row>
    <row r="69" spans="6:6" s="10" customFormat="1">
      <c r="F69" s="12"/>
    </row>
    <row r="70" spans="6:6" s="10" customFormat="1">
      <c r="F70" s="12"/>
    </row>
    <row r="71" spans="6:6" s="10" customFormat="1">
      <c r="F71" s="12"/>
    </row>
    <row r="72" spans="6:6" s="10" customFormat="1">
      <c r="F72" s="12"/>
    </row>
    <row r="73" spans="6:6" s="10" customFormat="1">
      <c r="F73" s="12"/>
    </row>
    <row r="74" spans="6:6" s="10" customFormat="1">
      <c r="F74" s="12"/>
    </row>
    <row r="75" spans="6:6" s="10" customFormat="1">
      <c r="F75" s="12"/>
    </row>
    <row r="76" spans="6:6" s="10" customFormat="1">
      <c r="F76" s="12"/>
    </row>
    <row r="77" spans="6:6" s="10" customFormat="1">
      <c r="F77" s="12"/>
    </row>
    <row r="78" spans="6:6" s="10" customFormat="1">
      <c r="F78" s="12"/>
    </row>
    <row r="79" spans="6:6" s="10" customFormat="1">
      <c r="F79" s="12"/>
    </row>
    <row r="80" spans="6:6" s="10" customFormat="1">
      <c r="F80" s="12"/>
    </row>
    <row r="81" spans="6:6" s="10" customFormat="1">
      <c r="F81" s="12"/>
    </row>
    <row r="82" spans="6:6" s="10" customFormat="1">
      <c r="F82" s="12"/>
    </row>
    <row r="83" spans="6:6" s="10" customFormat="1">
      <c r="F83" s="12"/>
    </row>
    <row r="84" spans="6:6" s="10" customFormat="1">
      <c r="F84" s="12"/>
    </row>
    <row r="85" spans="6:6" s="10" customFormat="1">
      <c r="F85" s="12"/>
    </row>
    <row r="86" spans="6:6" s="10" customFormat="1">
      <c r="F86" s="12"/>
    </row>
    <row r="87" spans="6:6" s="10" customFormat="1">
      <c r="F87" s="12"/>
    </row>
    <row r="88" spans="6:6" s="10" customFormat="1">
      <c r="F88" s="12"/>
    </row>
    <row r="89" spans="6:6" s="10" customFormat="1">
      <c r="F89" s="12"/>
    </row>
    <row r="90" spans="6:6" s="10" customFormat="1">
      <c r="F90" s="12"/>
    </row>
    <row r="91" spans="6:6" s="10" customFormat="1">
      <c r="F91" s="12"/>
    </row>
    <row r="92" spans="6:6" s="10" customFormat="1">
      <c r="F92" s="12"/>
    </row>
    <row r="93" spans="6:6" s="10" customFormat="1">
      <c r="F93" s="12"/>
    </row>
    <row r="94" spans="6:6" s="10" customFormat="1">
      <c r="F94" s="12"/>
    </row>
    <row r="95" spans="6:6" s="10" customFormat="1">
      <c r="F95" s="12"/>
    </row>
    <row r="96" spans="6:6" s="10" customFormat="1">
      <c r="F96" s="12"/>
    </row>
    <row r="97" spans="6:6" s="10" customFormat="1">
      <c r="F97" s="12"/>
    </row>
    <row r="98" spans="6:6" s="10" customFormat="1">
      <c r="F98" s="12"/>
    </row>
    <row r="99" spans="6:6" s="10" customFormat="1">
      <c r="F99" s="12"/>
    </row>
    <row r="100" spans="6:6" s="10" customFormat="1">
      <c r="F100" s="12"/>
    </row>
    <row r="101" spans="6:6" s="10" customFormat="1">
      <c r="F101" s="12"/>
    </row>
    <row r="102" spans="6:6" s="10" customFormat="1">
      <c r="F102" s="12"/>
    </row>
    <row r="103" spans="6:6" s="10" customFormat="1">
      <c r="F103" s="12"/>
    </row>
    <row r="104" spans="6:6" s="10" customFormat="1">
      <c r="F104" s="12"/>
    </row>
    <row r="105" spans="6:6" s="10" customFormat="1">
      <c r="F105" s="12"/>
    </row>
    <row r="106" spans="6:6" s="10" customFormat="1">
      <c r="F106" s="12"/>
    </row>
    <row r="107" spans="6:6" s="10" customFormat="1">
      <c r="F107" s="12"/>
    </row>
    <row r="108" spans="6:6" s="10" customFormat="1">
      <c r="F108" s="12"/>
    </row>
    <row r="109" spans="6:6" s="10" customFormat="1">
      <c r="F109" s="12"/>
    </row>
    <row r="110" spans="6:6" s="10" customFormat="1">
      <c r="F110" s="12"/>
    </row>
    <row r="111" spans="6:6" s="10" customFormat="1">
      <c r="F111" s="12"/>
    </row>
    <row r="112" spans="6:6" s="10" customFormat="1">
      <c r="F112" s="12"/>
    </row>
    <row r="113" spans="6:6" s="10" customFormat="1">
      <c r="F113" s="12"/>
    </row>
    <row r="114" spans="6:6" s="10" customFormat="1">
      <c r="F114" s="12"/>
    </row>
    <row r="115" spans="6:6" s="10" customFormat="1">
      <c r="F115" s="12"/>
    </row>
    <row r="116" spans="6:6" s="10" customFormat="1">
      <c r="F116" s="12"/>
    </row>
    <row r="117" spans="6:6" s="10" customFormat="1">
      <c r="F117" s="12"/>
    </row>
    <row r="118" spans="6:6" s="10" customFormat="1">
      <c r="F118" s="12"/>
    </row>
    <row r="119" spans="6:6" s="10" customFormat="1">
      <c r="F119" s="12"/>
    </row>
    <row r="120" spans="6:6" s="10" customFormat="1">
      <c r="F120" s="12"/>
    </row>
    <row r="121" spans="6:6" s="10" customFormat="1">
      <c r="F121" s="12"/>
    </row>
    <row r="122" spans="6:6" s="10" customFormat="1">
      <c r="F122" s="12"/>
    </row>
    <row r="123" spans="6:6" s="10" customFormat="1">
      <c r="F123" s="12"/>
    </row>
    <row r="124" spans="6:6" s="10" customFormat="1">
      <c r="F124" s="12"/>
    </row>
    <row r="125" spans="6:6" s="10" customFormat="1">
      <c r="F125" s="12"/>
    </row>
    <row r="126" spans="6:6" s="10" customFormat="1">
      <c r="F126" s="12"/>
    </row>
    <row r="127" spans="6:6" s="10" customFormat="1">
      <c r="F127" s="12"/>
    </row>
    <row r="128" spans="6:6" s="10" customFormat="1">
      <c r="F128" s="12"/>
    </row>
    <row r="129" spans="6:6" s="10" customFormat="1">
      <c r="F129" s="12"/>
    </row>
    <row r="130" spans="6:6" s="10" customFormat="1">
      <c r="F130" s="12"/>
    </row>
    <row r="131" spans="6:6" s="10" customFormat="1">
      <c r="F131" s="12"/>
    </row>
    <row r="132" spans="6:6" s="10" customFormat="1">
      <c r="F132" s="12"/>
    </row>
    <row r="133" spans="6:6" s="10" customFormat="1">
      <c r="F133" s="12"/>
    </row>
    <row r="134" spans="6:6" s="10" customFormat="1">
      <c r="F134" s="12"/>
    </row>
    <row r="135" spans="6:6" s="10" customFormat="1">
      <c r="F135" s="12"/>
    </row>
    <row r="136" spans="6:6" s="10" customFormat="1">
      <c r="F136" s="12"/>
    </row>
    <row r="137" spans="6:6" s="10" customFormat="1">
      <c r="F137" s="12"/>
    </row>
    <row r="138" spans="6:6" s="10" customFormat="1">
      <c r="F138" s="12"/>
    </row>
    <row r="139" spans="6:6" s="10" customFormat="1">
      <c r="F139" s="12"/>
    </row>
    <row r="140" spans="6:6" s="10" customFormat="1">
      <c r="F140" s="12"/>
    </row>
    <row r="141" spans="6:6" s="10" customFormat="1">
      <c r="F141" s="12"/>
    </row>
    <row r="142" spans="6:6" s="10" customFormat="1">
      <c r="F142" s="12"/>
    </row>
    <row r="143" spans="6:6" s="10" customFormat="1">
      <c r="F143" s="12"/>
    </row>
    <row r="144" spans="6:6" s="10" customFormat="1">
      <c r="F144" s="12"/>
    </row>
    <row r="145" spans="6:6" s="10" customFormat="1">
      <c r="F145" s="12"/>
    </row>
    <row r="146" spans="6:6" s="10" customFormat="1">
      <c r="F146" s="12"/>
    </row>
    <row r="147" spans="6:6" s="10" customFormat="1">
      <c r="F147" s="12"/>
    </row>
    <row r="148" spans="6:6" s="10" customFormat="1">
      <c r="F148" s="12"/>
    </row>
    <row r="149" spans="6:6" s="10" customFormat="1">
      <c r="F149" s="12"/>
    </row>
    <row r="150" spans="6:6" s="10" customFormat="1">
      <c r="F150" s="12"/>
    </row>
    <row r="151" spans="6:6" s="10" customFormat="1">
      <c r="F151" s="12"/>
    </row>
    <row r="152" spans="6:6" s="10" customFormat="1">
      <c r="F152" s="12"/>
    </row>
    <row r="153" spans="6:6" s="10" customFormat="1">
      <c r="F153" s="12"/>
    </row>
    <row r="154" spans="6:6" s="10" customFormat="1">
      <c r="F154" s="12"/>
    </row>
    <row r="155" spans="6:6" s="10" customFormat="1">
      <c r="F155" s="12"/>
    </row>
    <row r="156" spans="6:6" s="10" customFormat="1">
      <c r="F156" s="12"/>
    </row>
    <row r="157" spans="6:6" s="10" customFormat="1">
      <c r="F157" s="12"/>
    </row>
    <row r="158" spans="6:6" s="10" customFormat="1">
      <c r="F158" s="12"/>
    </row>
    <row r="159" spans="6:6" s="10" customFormat="1">
      <c r="F159" s="12"/>
    </row>
    <row r="160" spans="6:6" s="10" customFormat="1">
      <c r="F160" s="12"/>
    </row>
    <row r="161" spans="6:6" s="10" customFormat="1">
      <c r="F161" s="12"/>
    </row>
    <row r="162" spans="6:6" s="10" customFormat="1">
      <c r="F162" s="12"/>
    </row>
    <row r="163" spans="6:6" s="10" customFormat="1">
      <c r="F163" s="12"/>
    </row>
    <row r="164" spans="6:6" s="10" customFormat="1">
      <c r="F164" s="12"/>
    </row>
    <row r="165" spans="6:6" s="10" customFormat="1">
      <c r="F165" s="12"/>
    </row>
    <row r="166" spans="6:6" s="10" customFormat="1">
      <c r="F166" s="12"/>
    </row>
    <row r="167" spans="6:6" s="10" customFormat="1">
      <c r="F167" s="12"/>
    </row>
    <row r="168" spans="6:6" s="10" customFormat="1">
      <c r="F168" s="12"/>
    </row>
    <row r="169" spans="6:6" s="10" customFormat="1">
      <c r="F169" s="12"/>
    </row>
    <row r="170" spans="6:6" s="10" customFormat="1">
      <c r="F170" s="12"/>
    </row>
    <row r="171" spans="6:6" s="10" customFormat="1">
      <c r="F171" s="12"/>
    </row>
    <row r="172" spans="6:6" s="10" customFormat="1">
      <c r="F172" s="12"/>
    </row>
    <row r="173" spans="6:6" s="10" customFormat="1">
      <c r="F173" s="12"/>
    </row>
    <row r="174" spans="6:6" s="10" customFormat="1">
      <c r="F174" s="12"/>
    </row>
    <row r="175" spans="6:6" s="10" customFormat="1">
      <c r="F175" s="12"/>
    </row>
    <row r="176" spans="6:6" s="10" customFormat="1">
      <c r="F176" s="12"/>
    </row>
    <row r="177" spans="6:6" s="10" customFormat="1">
      <c r="F177" s="12"/>
    </row>
    <row r="178" spans="6:6" s="10" customFormat="1">
      <c r="F178" s="12"/>
    </row>
    <row r="179" spans="6:6" s="10" customFormat="1">
      <c r="F179" s="12"/>
    </row>
    <row r="180" spans="6:6" s="10" customFormat="1">
      <c r="F180" s="12"/>
    </row>
    <row r="181" spans="6:6" s="10" customFormat="1">
      <c r="F181" s="12"/>
    </row>
    <row r="182" spans="6:6" s="10" customFormat="1">
      <c r="F182" s="12"/>
    </row>
    <row r="183" spans="6:6" s="10" customFormat="1">
      <c r="F183" s="12"/>
    </row>
    <row r="184" spans="6:6" s="10" customFormat="1">
      <c r="F184" s="12"/>
    </row>
    <row r="185" spans="6:6" s="10" customFormat="1">
      <c r="F185" s="12"/>
    </row>
    <row r="186" spans="6:6" s="10" customFormat="1">
      <c r="F186" s="12"/>
    </row>
    <row r="187" spans="6:6" s="10" customFormat="1">
      <c r="F187" s="12"/>
    </row>
    <row r="188" spans="6:6" s="10" customFormat="1">
      <c r="F188" s="12"/>
    </row>
    <row r="189" spans="6:6" s="10" customFormat="1">
      <c r="F189" s="12"/>
    </row>
    <row r="190" spans="6:6" s="10" customFormat="1">
      <c r="F190" s="12"/>
    </row>
    <row r="191" spans="6:6" s="10" customFormat="1">
      <c r="F191" s="12"/>
    </row>
    <row r="192" spans="6:6" s="10" customFormat="1">
      <c r="F192" s="12"/>
    </row>
    <row r="193" spans="6:6" s="10" customFormat="1">
      <c r="F193" s="12"/>
    </row>
    <row r="194" spans="6:6" s="10" customFormat="1">
      <c r="F194" s="12"/>
    </row>
  </sheetData>
  <mergeCells count="16">
    <mergeCell ref="B2:J2"/>
    <mergeCell ref="C6:C7"/>
    <mergeCell ref="C8:C9"/>
    <mergeCell ref="C27:D27"/>
    <mergeCell ref="B22:B27"/>
    <mergeCell ref="B3:J3"/>
    <mergeCell ref="B19:J19"/>
    <mergeCell ref="C15:D15"/>
    <mergeCell ref="C11:C12"/>
    <mergeCell ref="C13:C14"/>
    <mergeCell ref="B6:B15"/>
    <mergeCell ref="B4:J4"/>
    <mergeCell ref="B20:J20"/>
    <mergeCell ref="B18:J18"/>
    <mergeCell ref="C22:C23"/>
    <mergeCell ref="C24:C25"/>
  </mergeCells>
  <pageMargins left="0.7" right="0.7" top="0.75" bottom="0.75" header="0.3" footer="0.3"/>
  <pageSetup orientation="portrait" r:id="rId1"/>
  <ignoredErrors>
    <ignoredError sqref="G7:G9 G27 G23:G25 G11:G13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N72"/>
  <sheetViews>
    <sheetView workbookViewId="0">
      <selection activeCell="D11" sqref="D11"/>
    </sheetView>
  </sheetViews>
  <sheetFormatPr baseColWidth="10" defaultRowHeight="14.4"/>
  <cols>
    <col min="2" max="2" width="18.88671875" customWidth="1"/>
    <col min="4" max="4" width="17.5546875" customWidth="1"/>
    <col min="5" max="5" width="15.5546875" customWidth="1"/>
    <col min="6" max="6" width="17.5546875" customWidth="1"/>
    <col min="7" max="7" width="14.5546875" customWidth="1"/>
    <col min="8" max="8" width="21.44140625" customWidth="1"/>
    <col min="10" max="10" width="12.5546875" customWidth="1"/>
    <col min="11" max="11" width="16.5546875" customWidth="1"/>
  </cols>
  <sheetData>
    <row r="1" spans="1:14">
      <c r="A1" s="699" t="s">
        <v>88</v>
      </c>
      <c r="B1" s="699"/>
    </row>
    <row r="2" spans="1:14">
      <c r="A2" s="223" t="s">
        <v>0</v>
      </c>
      <c r="B2" s="223" t="s">
        <v>119</v>
      </c>
    </row>
    <row r="3" spans="1:14">
      <c r="A3" s="224" t="s">
        <v>120</v>
      </c>
      <c r="B3" s="224">
        <f>+'Control Cuota LTP III-IV'!E37+'Control Cuota LTP III-IV'!E38</f>
        <v>29.999997</v>
      </c>
    </row>
    <row r="4" spans="1:14">
      <c r="A4" s="224" t="s">
        <v>121</v>
      </c>
      <c r="B4" s="224">
        <f>+'Control Cuota LTP III-IV'!K37+'Control Cuota LTP III-IV'!K38</f>
        <v>1019.9998979999998</v>
      </c>
    </row>
    <row r="5" spans="1:14">
      <c r="A5" s="225"/>
      <c r="B5" s="225">
        <f>B3+B4</f>
        <v>1049.9998949999997</v>
      </c>
    </row>
    <row r="7" spans="1:14" s="226" customFormat="1" ht="57.6" customHeight="1">
      <c r="A7" s="700" t="s">
        <v>126</v>
      </c>
      <c r="B7" s="701"/>
      <c r="D7" s="702"/>
      <c r="E7" s="702"/>
      <c r="G7" s="703"/>
      <c r="H7" s="703"/>
      <c r="J7" s="703"/>
      <c r="K7" s="703"/>
    </row>
    <row r="8" spans="1:14">
      <c r="A8" s="227">
        <v>4.7789999999999999E-2</v>
      </c>
      <c r="B8" s="228">
        <f>A8*B3</f>
        <v>1.4336998566300001</v>
      </c>
      <c r="D8" s="227"/>
      <c r="E8" s="229">
        <f>D8*B3</f>
        <v>0</v>
      </c>
      <c r="G8" s="227"/>
      <c r="H8" s="229">
        <f>G8*B3</f>
        <v>0</v>
      </c>
      <c r="J8" s="227"/>
      <c r="K8" s="229">
        <f>J8*B3</f>
        <v>0</v>
      </c>
    </row>
    <row r="9" spans="1:14">
      <c r="A9" s="227">
        <v>4.7789999999999999E-2</v>
      </c>
      <c r="B9" s="228">
        <f>A9*B4</f>
        <v>48.745795125419988</v>
      </c>
      <c r="D9" s="227"/>
      <c r="E9" s="229">
        <f>D9*B4</f>
        <v>0</v>
      </c>
      <c r="G9" s="227"/>
      <c r="H9" s="229">
        <f>G9*B4</f>
        <v>0</v>
      </c>
      <c r="J9" s="227"/>
      <c r="K9" s="229">
        <f>J9*B4</f>
        <v>0</v>
      </c>
    </row>
    <row r="10" spans="1:14">
      <c r="B10" s="230">
        <f>SUM(B8:B9)</f>
        <v>50.179494982049988</v>
      </c>
      <c r="E10">
        <f>SUM(E8:E9)</f>
        <v>0</v>
      </c>
      <c r="H10" s="227">
        <f>SUM(H8:H9)</f>
        <v>0</v>
      </c>
      <c r="K10">
        <f>SUM(K8:K9)</f>
        <v>0</v>
      </c>
    </row>
    <row r="13" spans="1:14" ht="64.5" customHeight="1">
      <c r="A13" s="693"/>
      <c r="B13" s="694"/>
      <c r="D13" s="695"/>
      <c r="E13" s="696"/>
      <c r="G13" s="693"/>
      <c r="H13" s="694"/>
      <c r="J13" s="697"/>
      <c r="K13" s="698"/>
    </row>
    <row r="14" spans="1:14">
      <c r="A14" s="231"/>
      <c r="B14" s="229">
        <f>A14*$B$3</f>
        <v>0</v>
      </c>
      <c r="D14" s="227"/>
      <c r="E14" s="229">
        <f>D14*B3</f>
        <v>0</v>
      </c>
      <c r="G14" s="231"/>
      <c r="H14" s="229">
        <f>G14*B3</f>
        <v>0</v>
      </c>
      <c r="J14" s="227"/>
      <c r="K14" s="229">
        <f>J14*B3</f>
        <v>0</v>
      </c>
      <c r="N14" s="232"/>
    </row>
    <row r="15" spans="1:14">
      <c r="A15" s="231"/>
      <c r="B15" s="229">
        <f>A15*B4</f>
        <v>0</v>
      </c>
      <c r="D15" s="227"/>
      <c r="E15" s="229">
        <f>D15*B4</f>
        <v>0</v>
      </c>
      <c r="G15" s="231"/>
      <c r="H15" s="229">
        <f>G15*B4</f>
        <v>0</v>
      </c>
      <c r="J15" s="227"/>
      <c r="K15" s="229">
        <f>J15*B4</f>
        <v>0</v>
      </c>
      <c r="N15" s="232"/>
    </row>
    <row r="16" spans="1:14">
      <c r="B16" s="227">
        <f>SUM(B14:B15)</f>
        <v>0</v>
      </c>
      <c r="E16">
        <f>SUM(E14:E15)</f>
        <v>0</v>
      </c>
      <c r="H16" s="227">
        <f>SUM(H14:H15)</f>
        <v>0</v>
      </c>
      <c r="K16">
        <f>SUM(K14:K15)</f>
        <v>0</v>
      </c>
    </row>
    <row r="19" spans="1:11" ht="49.5" customHeight="1">
      <c r="A19" s="704"/>
      <c r="B19" s="705"/>
      <c r="D19" s="693"/>
      <c r="E19" s="694"/>
      <c r="G19" s="693"/>
      <c r="H19" s="694"/>
      <c r="J19" s="693"/>
      <c r="K19" s="694"/>
    </row>
    <row r="20" spans="1:11">
      <c r="A20" s="231"/>
      <c r="B20" s="229">
        <f>A20*$B$3</f>
        <v>0</v>
      </c>
      <c r="D20" s="231"/>
      <c r="E20" s="229">
        <f>D20*$B$3</f>
        <v>0</v>
      </c>
      <c r="G20" s="231"/>
      <c r="H20" s="229">
        <f>G20*$B$3</f>
        <v>0</v>
      </c>
      <c r="J20" s="231"/>
      <c r="K20" s="229">
        <f>J20*$B$3</f>
        <v>0</v>
      </c>
    </row>
    <row r="21" spans="1:11">
      <c r="A21" s="231"/>
      <c r="B21" s="229">
        <f>A21*B4</f>
        <v>0</v>
      </c>
      <c r="D21" s="231"/>
      <c r="E21" s="229">
        <f>D21*B4</f>
        <v>0</v>
      </c>
      <c r="G21" s="231"/>
      <c r="H21" s="229">
        <v>140</v>
      </c>
      <c r="J21" s="231"/>
      <c r="K21" s="229">
        <f>J21*B$4</f>
        <v>0</v>
      </c>
    </row>
    <row r="22" spans="1:11">
      <c r="B22" s="227">
        <f>SUM(B20:B21)</f>
        <v>0</v>
      </c>
      <c r="E22" s="227">
        <f>SUM(E20:E21)</f>
        <v>0</v>
      </c>
      <c r="H22" s="227">
        <f>SUM(H20:H21)</f>
        <v>140</v>
      </c>
      <c r="K22" s="227">
        <f>SUM(K20:K21)</f>
        <v>0</v>
      </c>
    </row>
    <row r="23" spans="1:11" ht="9.75" customHeight="1"/>
    <row r="24" spans="1:11" ht="42.75" customHeight="1">
      <c r="A24" s="693"/>
      <c r="B24" s="694"/>
      <c r="D24" s="693"/>
      <c r="E24" s="694"/>
      <c r="G24" s="693"/>
      <c r="H24" s="694"/>
      <c r="J24" s="693"/>
      <c r="K24" s="694"/>
    </row>
    <row r="25" spans="1:11">
      <c r="A25" s="231"/>
      <c r="B25" s="229">
        <f>A25*$B$3</f>
        <v>0</v>
      </c>
      <c r="D25" s="231"/>
      <c r="E25" s="229">
        <f>D25*$B$3</f>
        <v>0</v>
      </c>
      <c r="G25" s="231"/>
      <c r="H25" s="229">
        <f>G25*$B$3</f>
        <v>0</v>
      </c>
      <c r="J25" s="231"/>
      <c r="K25" s="229">
        <f>J25*$B$3</f>
        <v>0</v>
      </c>
    </row>
    <row r="26" spans="1:11">
      <c r="A26" s="231"/>
      <c r="B26" s="229">
        <f>A26*B4</f>
        <v>0</v>
      </c>
      <c r="D26" s="231"/>
      <c r="E26" s="229">
        <f>D26*$B$4</f>
        <v>0</v>
      </c>
      <c r="G26" s="231"/>
      <c r="H26" s="229">
        <f>G26*$B$4</f>
        <v>0</v>
      </c>
      <c r="J26" s="231"/>
      <c r="K26" s="229">
        <f>J26*$B$4</f>
        <v>0</v>
      </c>
    </row>
    <row r="27" spans="1:11">
      <c r="B27" s="227">
        <f>SUM(B25:B26)</f>
        <v>0</v>
      </c>
      <c r="E27" s="227">
        <f>SUM(E25:E26)</f>
        <v>0</v>
      </c>
      <c r="H27" s="227">
        <f>SUM(H25:H26)</f>
        <v>0</v>
      </c>
      <c r="K27" s="227">
        <f>SUM(K25:K26)</f>
        <v>0</v>
      </c>
    </row>
    <row r="28" spans="1:11">
      <c r="A28" s="227"/>
      <c r="B28" s="227"/>
    </row>
    <row r="29" spans="1:11" ht="6.75" customHeight="1">
      <c r="F29" t="s">
        <v>122</v>
      </c>
    </row>
    <row r="30" spans="1:11" ht="61.5" customHeight="1">
      <c r="A30" s="706"/>
      <c r="B30" s="707"/>
      <c r="D30" s="706"/>
      <c r="E30" s="707"/>
      <c r="G30" s="706"/>
      <c r="H30" s="707"/>
      <c r="J30" s="706"/>
      <c r="K30" s="707"/>
    </row>
    <row r="31" spans="1:11" ht="15" customHeight="1">
      <c r="A31" s="231"/>
      <c r="B31" s="229">
        <f>A31*$B$3</f>
        <v>0</v>
      </c>
      <c r="D31" s="231"/>
      <c r="E31" s="229">
        <f>D31*$B$3</f>
        <v>0</v>
      </c>
      <c r="G31" s="231"/>
      <c r="H31" s="229">
        <f>G31*$B$3</f>
        <v>0</v>
      </c>
      <c r="J31" s="231"/>
      <c r="K31" s="229">
        <f>J31*$B$3</f>
        <v>0</v>
      </c>
    </row>
    <row r="32" spans="1:11" ht="15" customHeight="1">
      <c r="A32" s="231"/>
      <c r="B32" s="229">
        <f>A32*$B$4</f>
        <v>0</v>
      </c>
      <c r="D32" s="231"/>
      <c r="E32" s="229">
        <f>D32*$B$4</f>
        <v>0</v>
      </c>
      <c r="G32" s="231"/>
      <c r="H32" s="229">
        <f>G32*$B$4</f>
        <v>0</v>
      </c>
      <c r="J32" s="231"/>
      <c r="K32" s="229">
        <f>J32*$B$4</f>
        <v>0</v>
      </c>
    </row>
    <row r="33" spans="1:11" ht="15" customHeight="1">
      <c r="B33" s="227">
        <f>SUM(B31:B32)</f>
        <v>0</v>
      </c>
      <c r="E33" s="227">
        <f>SUM(E31:E32)</f>
        <v>0</v>
      </c>
      <c r="H33" s="227">
        <f>SUM(H31:H32)</f>
        <v>0</v>
      </c>
      <c r="K33" s="227">
        <f>SUM(K31:K32)</f>
        <v>0</v>
      </c>
    </row>
    <row r="34" spans="1:11" ht="15" customHeight="1"/>
    <row r="35" spans="1:11" ht="45.75" customHeight="1">
      <c r="A35" s="706"/>
      <c r="B35" s="707"/>
      <c r="D35" s="706"/>
      <c r="E35" s="707"/>
      <c r="G35" s="693"/>
      <c r="H35" s="694"/>
      <c r="J35" s="706"/>
      <c r="K35" s="707"/>
    </row>
    <row r="36" spans="1:11" ht="15" customHeight="1">
      <c r="A36" s="231"/>
      <c r="B36" s="229">
        <f>A36*$B$3</f>
        <v>0</v>
      </c>
      <c r="D36" s="231"/>
      <c r="E36" s="229">
        <f>D36*$B$3</f>
        <v>0</v>
      </c>
      <c r="G36" s="231"/>
      <c r="H36" s="229">
        <f>G36*$B$3</f>
        <v>0</v>
      </c>
      <c r="J36" s="231"/>
      <c r="K36" s="229">
        <f>J36*$B$3</f>
        <v>0</v>
      </c>
    </row>
    <row r="37" spans="1:11" ht="15" customHeight="1">
      <c r="A37" s="231"/>
      <c r="B37" s="229">
        <f>A37*$B$4</f>
        <v>0</v>
      </c>
      <c r="D37" s="231"/>
      <c r="E37" s="229">
        <f>D37*$B$4</f>
        <v>0</v>
      </c>
      <c r="G37" s="231"/>
      <c r="H37" s="229">
        <f>G37*$B$4</f>
        <v>0</v>
      </c>
      <c r="J37" s="231"/>
      <c r="K37" s="229">
        <f>J37*$B$4</f>
        <v>0</v>
      </c>
    </row>
    <row r="38" spans="1:11" ht="15" customHeight="1">
      <c r="B38" s="227">
        <f>SUM(B36:B37)</f>
        <v>0</v>
      </c>
      <c r="E38" s="227">
        <f>SUM(E36:E37)</f>
        <v>0</v>
      </c>
      <c r="H38" s="227">
        <f>SUM(H36:H37)</f>
        <v>0</v>
      </c>
      <c r="K38" s="227">
        <f>SUM(K36:K37)</f>
        <v>0</v>
      </c>
    </row>
    <row r="39" spans="1:11" ht="15" customHeight="1"/>
    <row r="40" spans="1:11" ht="15" customHeight="1"/>
    <row r="41" spans="1:11" ht="49.5" customHeight="1">
      <c r="A41" s="706"/>
      <c r="B41" s="707"/>
      <c r="D41" s="706"/>
      <c r="E41" s="707"/>
      <c r="G41" s="693"/>
      <c r="H41" s="694"/>
      <c r="J41" s="706"/>
      <c r="K41" s="707"/>
    </row>
    <row r="42" spans="1:11" ht="15" customHeight="1">
      <c r="A42" s="231"/>
      <c r="B42" s="229">
        <f>A42*$B$3</f>
        <v>0</v>
      </c>
      <c r="D42" s="231"/>
      <c r="E42" s="229">
        <f>D42*$B$3</f>
        <v>0</v>
      </c>
      <c r="G42" s="231"/>
      <c r="H42" s="229">
        <f>G42*$B$3</f>
        <v>0</v>
      </c>
      <c r="J42" s="231"/>
      <c r="K42" s="229">
        <f>J42*$B$3</f>
        <v>0</v>
      </c>
    </row>
    <row r="43" spans="1:11" ht="15" customHeight="1">
      <c r="A43" s="231"/>
      <c r="B43" s="229">
        <f>A43*$B$4</f>
        <v>0</v>
      </c>
      <c r="D43" s="231"/>
      <c r="E43" s="229">
        <f>D43*$B$4</f>
        <v>0</v>
      </c>
      <c r="G43" s="231"/>
      <c r="H43" s="229">
        <f>G43*$B$4</f>
        <v>0</v>
      </c>
      <c r="J43" s="231"/>
      <c r="K43" s="229">
        <f>J43*$B$4</f>
        <v>0</v>
      </c>
    </row>
    <row r="44" spans="1:11" ht="15" customHeight="1">
      <c r="B44" s="227">
        <f>SUM(B42:B43)</f>
        <v>0</v>
      </c>
      <c r="E44" s="227">
        <f>SUM(E42:E43)</f>
        <v>0</v>
      </c>
      <c r="H44" s="227">
        <f>SUM(H42:H43)</f>
        <v>0</v>
      </c>
      <c r="K44" s="227">
        <f>SUM(K42:K43)</f>
        <v>0</v>
      </c>
    </row>
    <row r="45" spans="1:11" ht="15" customHeight="1"/>
    <row r="46" spans="1:11" ht="15" customHeight="1"/>
    <row r="47" spans="1:11" ht="47.25" customHeight="1">
      <c r="A47" s="706"/>
      <c r="B47" s="707"/>
      <c r="D47" s="706"/>
      <c r="E47" s="707"/>
      <c r="G47" s="693"/>
      <c r="H47" s="694"/>
      <c r="J47" s="706"/>
      <c r="K47" s="707"/>
    </row>
    <row r="48" spans="1:11" ht="15" customHeight="1">
      <c r="A48" s="231"/>
      <c r="B48" s="229">
        <f>A48*$B$3</f>
        <v>0</v>
      </c>
      <c r="D48" s="231"/>
      <c r="E48" s="229">
        <f>D48*$B$3</f>
        <v>0</v>
      </c>
      <c r="G48" s="231"/>
      <c r="H48" s="229">
        <f>G48*$B$3</f>
        <v>0</v>
      </c>
      <c r="J48" s="231"/>
      <c r="K48" s="229">
        <f>J48*$B$3</f>
        <v>0</v>
      </c>
    </row>
    <row r="49" spans="1:11" ht="15" customHeight="1">
      <c r="A49" s="231"/>
      <c r="B49" s="229">
        <f>A49*$B$4</f>
        <v>0</v>
      </c>
      <c r="D49" s="231"/>
      <c r="E49" s="229">
        <f>D49*$B$4</f>
        <v>0</v>
      </c>
      <c r="G49" s="231"/>
      <c r="H49" s="229">
        <f>G49*$B$4</f>
        <v>0</v>
      </c>
      <c r="J49" s="231"/>
      <c r="K49" s="229">
        <f>J49*$B$4</f>
        <v>0</v>
      </c>
    </row>
    <row r="50" spans="1:11" ht="15" customHeight="1">
      <c r="B50" s="227">
        <f>SUM(B48:B49)</f>
        <v>0</v>
      </c>
      <c r="E50" s="227">
        <f>SUM(E48:E49)</f>
        <v>0</v>
      </c>
      <c r="H50" s="227">
        <f>SUM(H48:H49)</f>
        <v>0</v>
      </c>
      <c r="K50" s="227">
        <f>SUM(K48:K49)</f>
        <v>0</v>
      </c>
    </row>
    <row r="51" spans="1:11" ht="15" customHeight="1"/>
    <row r="52" spans="1:11" ht="15" customHeight="1"/>
    <row r="53" spans="1:11" ht="15" customHeight="1"/>
    <row r="54" spans="1:11" ht="15" customHeight="1"/>
    <row r="55" spans="1:11" ht="15" customHeight="1"/>
    <row r="56" spans="1:11" ht="15" customHeight="1"/>
    <row r="57" spans="1:11" ht="15" customHeight="1"/>
    <row r="58" spans="1:11" ht="15" customHeight="1"/>
    <row r="59" spans="1:11" ht="15" customHeight="1"/>
    <row r="60" spans="1:11" ht="15" customHeight="1"/>
    <row r="62" spans="1:11" ht="36" customHeight="1">
      <c r="A62" s="708"/>
      <c r="B62" s="709"/>
      <c r="C62" s="709"/>
    </row>
    <row r="63" spans="1:11" ht="36" customHeight="1">
      <c r="A63" s="233" t="s">
        <v>123</v>
      </c>
      <c r="B63" s="233" t="s">
        <v>124</v>
      </c>
      <c r="C63" s="233" t="s">
        <v>125</v>
      </c>
    </row>
    <row r="64" spans="1:11">
      <c r="A64" s="227"/>
      <c r="B64" s="227">
        <f>A64/100</f>
        <v>0</v>
      </c>
      <c r="C64" s="227">
        <f>B27*B64</f>
        <v>0</v>
      </c>
    </row>
    <row r="65" spans="1:3">
      <c r="A65" s="227"/>
      <c r="B65" s="227">
        <f>A65/100</f>
        <v>0</v>
      </c>
      <c r="C65" s="227">
        <f>B28*B65</f>
        <v>0</v>
      </c>
    </row>
    <row r="66" spans="1:3" ht="15" customHeight="1">
      <c r="B66" s="230"/>
      <c r="C66">
        <f>SUM(C64:C65)</f>
        <v>0</v>
      </c>
    </row>
    <row r="72" spans="1:3" ht="15" customHeight="1"/>
  </sheetData>
  <mergeCells count="34">
    <mergeCell ref="A62:C62"/>
    <mergeCell ref="A41:B41"/>
    <mergeCell ref="D41:E41"/>
    <mergeCell ref="G41:H41"/>
    <mergeCell ref="J41:K41"/>
    <mergeCell ref="A47:B47"/>
    <mergeCell ref="D47:E47"/>
    <mergeCell ref="G47:H47"/>
    <mergeCell ref="J47:K47"/>
    <mergeCell ref="A30:B30"/>
    <mergeCell ref="D30:E30"/>
    <mergeCell ref="G30:H30"/>
    <mergeCell ref="J30:K30"/>
    <mergeCell ref="A35:B35"/>
    <mergeCell ref="D35:E35"/>
    <mergeCell ref="G35:H35"/>
    <mergeCell ref="J35:K35"/>
    <mergeCell ref="A19:B19"/>
    <mergeCell ref="D19:E19"/>
    <mergeCell ref="G19:H19"/>
    <mergeCell ref="J19:K19"/>
    <mergeCell ref="A24:B24"/>
    <mergeCell ref="D24:E24"/>
    <mergeCell ref="G24:H24"/>
    <mergeCell ref="J24:K24"/>
    <mergeCell ref="A13:B13"/>
    <mergeCell ref="D13:E13"/>
    <mergeCell ref="G13:H13"/>
    <mergeCell ref="J13:K13"/>
    <mergeCell ref="A1:B1"/>
    <mergeCell ref="A7:B7"/>
    <mergeCell ref="D7:E7"/>
    <mergeCell ref="G7:H7"/>
    <mergeCell ref="J7:K7"/>
  </mergeCells>
  <pageMargins left="0.7" right="0.7" top="0.75" bottom="0.75" header="0.3" footer="0.3"/>
  <pageSetup paperSize="17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2:G17"/>
  <sheetViews>
    <sheetView workbookViewId="0">
      <selection activeCell="E22" sqref="E22"/>
    </sheetView>
  </sheetViews>
  <sheetFormatPr baseColWidth="10" defaultColWidth="11.5546875" defaultRowHeight="14.4"/>
  <cols>
    <col min="1" max="1" width="5.44140625" style="36" customWidth="1"/>
    <col min="2" max="2" width="9.44140625" style="36" customWidth="1"/>
    <col min="3" max="3" width="37.5546875" style="36" customWidth="1"/>
    <col min="4" max="4" width="13.109375" style="36" customWidth="1"/>
    <col min="5" max="5" width="11.5546875" style="36"/>
    <col min="6" max="6" width="37.44140625" style="36" customWidth="1"/>
    <col min="7" max="16384" width="11.5546875" style="36"/>
  </cols>
  <sheetData>
    <row r="2" spans="2:7" ht="12" customHeight="1">
      <c r="B2" s="234" t="s">
        <v>128</v>
      </c>
      <c r="C2" s="234" t="s">
        <v>129</v>
      </c>
      <c r="D2" s="234" t="s">
        <v>130</v>
      </c>
      <c r="E2" s="234" t="s">
        <v>131</v>
      </c>
      <c r="F2" s="234" t="s">
        <v>132</v>
      </c>
      <c r="G2" s="234" t="s">
        <v>133</v>
      </c>
    </row>
    <row r="3" spans="2:7" ht="12" customHeight="1" thickBot="1">
      <c r="B3" s="235" t="s">
        <v>134</v>
      </c>
      <c r="C3" s="235" t="s">
        <v>135</v>
      </c>
      <c r="D3" s="235">
        <v>0.35143999999999997</v>
      </c>
      <c r="E3" s="236">
        <v>41494</v>
      </c>
      <c r="F3" s="235" t="s">
        <v>136</v>
      </c>
      <c r="G3" s="237"/>
    </row>
    <row r="4" spans="2:7" ht="12" customHeight="1" thickBot="1">
      <c r="B4" s="235" t="s">
        <v>137</v>
      </c>
      <c r="C4" s="235" t="s">
        <v>138</v>
      </c>
      <c r="D4" s="235">
        <v>3.0000000000000001E-5</v>
      </c>
      <c r="E4" s="236">
        <v>41494</v>
      </c>
      <c r="F4" s="235" t="s">
        <v>136</v>
      </c>
      <c r="G4" s="237"/>
    </row>
    <row r="5" spans="2:7" ht="12" customHeight="1" thickBot="1">
      <c r="B5" s="235" t="s">
        <v>139</v>
      </c>
      <c r="C5" s="235" t="s">
        <v>140</v>
      </c>
      <c r="D5" s="235">
        <v>0.38292619999999999</v>
      </c>
      <c r="E5" s="236">
        <v>41494</v>
      </c>
      <c r="F5" s="235" t="s">
        <v>136</v>
      </c>
      <c r="G5" s="237"/>
    </row>
    <row r="6" spans="2:7" ht="12" customHeight="1" thickBot="1">
      <c r="B6" s="235" t="s">
        <v>141</v>
      </c>
      <c r="C6" s="235" t="s">
        <v>142</v>
      </c>
      <c r="D6" s="235">
        <v>1.7310000000000001E-4</v>
      </c>
      <c r="E6" s="236">
        <v>41494</v>
      </c>
      <c r="F6" s="235" t="s">
        <v>136</v>
      </c>
      <c r="G6" s="237"/>
    </row>
    <row r="7" spans="2:7" ht="12" customHeight="1" thickBot="1">
      <c r="B7" s="235" t="s">
        <v>143</v>
      </c>
      <c r="C7" s="235" t="s">
        <v>144</v>
      </c>
      <c r="D7" s="235">
        <v>7.2582300000000002E-2</v>
      </c>
      <c r="E7" s="236">
        <v>41494</v>
      </c>
      <c r="F7" s="235" t="s">
        <v>136</v>
      </c>
      <c r="G7" s="237"/>
    </row>
    <row r="8" spans="2:7" ht="12" customHeight="1" thickBot="1">
      <c r="B8" s="235" t="s">
        <v>145</v>
      </c>
      <c r="C8" s="235" t="s">
        <v>146</v>
      </c>
      <c r="D8" s="235">
        <v>1.0009999999999999E-4</v>
      </c>
      <c r="E8" s="236">
        <v>41494</v>
      </c>
      <c r="F8" s="235" t="s">
        <v>136</v>
      </c>
      <c r="G8" s="237"/>
    </row>
    <row r="9" spans="2:7" ht="12" customHeight="1" thickBot="1">
      <c r="B9" s="235" t="s">
        <v>147</v>
      </c>
      <c r="C9" s="235" t="s">
        <v>34</v>
      </c>
      <c r="D9" s="235">
        <v>2.0100000000000001E-5</v>
      </c>
      <c r="E9" s="236">
        <v>41494</v>
      </c>
      <c r="F9" s="235" t="s">
        <v>136</v>
      </c>
      <c r="G9" s="237"/>
    </row>
    <row r="10" spans="2:7" ht="12" customHeight="1" thickBot="1">
      <c r="B10" s="235" t="s">
        <v>148</v>
      </c>
      <c r="C10" s="235" t="s">
        <v>25</v>
      </c>
      <c r="D10" s="235">
        <v>6.6637100000000005E-2</v>
      </c>
      <c r="E10" s="236">
        <v>41494</v>
      </c>
      <c r="F10" s="235" t="s">
        <v>136</v>
      </c>
      <c r="G10" s="237"/>
    </row>
    <row r="11" spans="2:7" ht="12" customHeight="1" thickBot="1">
      <c r="B11" s="235" t="s">
        <v>149</v>
      </c>
      <c r="C11" s="235" t="s">
        <v>150</v>
      </c>
      <c r="D11" s="235">
        <v>4.9240600000000002E-2</v>
      </c>
      <c r="E11" s="236">
        <v>41494</v>
      </c>
      <c r="F11" s="235" t="s">
        <v>136</v>
      </c>
      <c r="G11" s="237"/>
    </row>
    <row r="12" spans="2:7" ht="12" customHeight="1" thickBot="1">
      <c r="B12" s="235" t="s">
        <v>151</v>
      </c>
      <c r="C12" s="235" t="s">
        <v>152</v>
      </c>
      <c r="D12" s="235">
        <v>0</v>
      </c>
      <c r="E12" s="236">
        <v>41494</v>
      </c>
      <c r="F12" s="235" t="s">
        <v>136</v>
      </c>
      <c r="G12" s="237"/>
    </row>
    <row r="13" spans="2:7" ht="12" customHeight="1" thickBot="1">
      <c r="B13" s="235" t="s">
        <v>153</v>
      </c>
      <c r="C13" s="235" t="s">
        <v>154</v>
      </c>
      <c r="D13" s="235">
        <v>8.1010000000000001E-4</v>
      </c>
      <c r="E13" s="236">
        <v>42381</v>
      </c>
      <c r="F13" s="235" t="s">
        <v>136</v>
      </c>
      <c r="G13" s="237"/>
    </row>
    <row r="14" spans="2:7" ht="12" customHeight="1" thickBot="1">
      <c r="B14" s="235" t="s">
        <v>155</v>
      </c>
      <c r="C14" s="235" t="s">
        <v>156</v>
      </c>
      <c r="D14" s="235">
        <v>4.8000000000000001E-2</v>
      </c>
      <c r="E14" s="236">
        <v>42401</v>
      </c>
      <c r="F14" s="235" t="s">
        <v>136</v>
      </c>
      <c r="G14" s="237"/>
    </row>
    <row r="15" spans="2:7" ht="12" customHeight="1" thickBot="1">
      <c r="B15" s="235" t="s">
        <v>157</v>
      </c>
      <c r="C15" s="235" t="s">
        <v>158</v>
      </c>
      <c r="D15" s="235">
        <v>1.125E-2</v>
      </c>
      <c r="E15" s="236">
        <v>42460</v>
      </c>
      <c r="F15" s="235" t="s">
        <v>136</v>
      </c>
      <c r="G15" s="237"/>
    </row>
    <row r="16" spans="2:7" ht="12" customHeight="1" thickBot="1">
      <c r="B16" s="235" t="s">
        <v>159</v>
      </c>
      <c r="C16" s="235" t="s">
        <v>160</v>
      </c>
      <c r="D16" s="235">
        <v>0</v>
      </c>
      <c r="E16" s="236">
        <v>42733</v>
      </c>
      <c r="F16" s="235" t="s">
        <v>136</v>
      </c>
      <c r="G16" s="237"/>
    </row>
    <row r="17" spans="2:7" ht="12" customHeight="1" thickBot="1">
      <c r="B17" s="235" t="s">
        <v>161</v>
      </c>
      <c r="C17" s="235" t="s">
        <v>162</v>
      </c>
      <c r="D17" s="235">
        <v>1.6790300000000001E-2</v>
      </c>
      <c r="E17" s="236">
        <v>42860</v>
      </c>
      <c r="F17" s="235" t="s">
        <v>136</v>
      </c>
      <c r="G17" s="238"/>
    </row>
  </sheetData>
  <hyperlinks>
    <hyperlink ref="G3" r:id="rId1" tooltip="Ver detalle" display="http://200.54.73.149:8084/SRP.RLTP.Web.Ciudadana/BuscadorLtpWeb/irFormularioLtp/175?nombreUnidadPesqueria=020%20Langostino%20amarillo%2C%20III%20y%20IV%20regi%C3%B3n&amp;nombreArmador=ANTARTIC%20SEAFOOD%20S.A.&amp;idArmador=28&amp;idUnidadPesqueria=20&amp;rut=76014281-6&amp;direccion=Ger%C3%B3nimo%20M%C3%A9ndez%20N%C2%B0%201610%2C%20Barrio%20Industrial%2C%20Coquimbo&amp;tipoArmador=True"/>
    <hyperlink ref="G4" r:id="rId2" tooltip="Ver detalle" display="http://200.54.73.149:8084/SRP.RLTP.Web.Ciudadana/BuscadorLtpWeb/irFormularioLtp/176?nombreUnidadPesqueria=020%20Langostino%20amarillo%2C%20III%20y%20IV%20regi%C3%B3n&amp;nombreArmador=BAYCIC%20BAYCIC%20MARIA&amp;idArmador=39&amp;idUnidadPesqueria=20&amp;rut=3636489-0&amp;direccion=Avenida%2021%20de%20Mayo%20N%C2%B0%201057%2C%20Quintero%2C%20V%20Regi%C3%B3n&amp;tipoArmador=False"/>
    <hyperlink ref="G5" r:id="rId3" tooltip="Ver detalle" display="http://200.54.73.149:8084/SRP.RLTP.Web.Ciudadana/BuscadorLtpWeb/irFormularioLtp/177?nombreUnidadPesqueria=020%20Langostino%20amarillo%2C%20III%20y%20IV%20regi%C3%B3n&amp;nombreArmador=BRACPESCA%20S.A.&amp;idArmador=36&amp;idUnidadPesqueria=20&amp;rut=99520490-8&amp;direccion=calle%20Regimiento%20Coquimbo%20N%C2%B0%20230%2C%20Coquimbo%2C%20IV%20Regi%C3%B3n&amp;tipoArmador=True"/>
    <hyperlink ref="G6" r:id="rId4" tooltip="Ver detalle" display="http://200.54.73.149:8084/SRP.RLTP.Web.Ciudadana/BuscadorLtpWeb/irFormularioLtp/178?nombreUnidadPesqueria=020%20Langostino%20amarillo%2C%20III%20y%20IV%20regi%C3%B3n&amp;nombreArmador=GRIMAR%20S.A.%20PESQ.&amp;idArmador=31&amp;idUnidadPesqueria=20&amp;rut=96962720-5&amp;direccion=Jos%C3%A9%20Mar%C3%ADa%20Caro%20N%C2%B0%20300%2C%20Puerto%20Chacabuco&amp;tipoArmador=True"/>
    <hyperlink ref="G7" r:id="rId5" tooltip="Ver detalle" display="http://200.54.73.149:8084/SRP.RLTP.Web.Ciudadana/BuscadorLtpWeb/irFormularioLtp/179?nombreUnidadPesqueria=020%20Langostino%20amarillo%2C%20III%20y%20IV%20regi%C3%B3n&amp;nombreArmador=ISLADAMAS%20S.A.%20PESQ.&amp;idArmador=12&amp;idUnidadPesqueria=20&amp;rut=96603620-6&amp;direccion=Avenida%20Baquedano%20N%C2%B0%20102%2C%20Coquimbo&amp;tipoArmador=True"/>
    <hyperlink ref="G8" r:id="rId6" tooltip="Ver detalle" display="http://200.54.73.149:8084/SRP.RLTP.Web.Ciudadana/BuscadorLtpWeb/irFormularioLtp/180?nombreUnidadPesqueria=020%20Langostino%20amarillo%2C%20III%20y%20IV%20regi%C3%B3n&amp;nombreArmador=MOROZIN%20BAYCIC%20MARIA%20ANA&amp;idArmador=40&amp;idUnidadPesqueria=20&amp;rut=6904186-8&amp;direccion=Avenida%2021%20de%20Mayo%20N%C2%B0%201057%2C%20Quintero&amp;tipoArmador=False"/>
    <hyperlink ref="G9" r:id="rId7" tooltip="Ver detalle" display="http://200.54.73.149:8084/SRP.RLTP.Web.Ciudadana/BuscadorLtpWeb/irFormularioLtp/181?nombreUnidadPesqueria=020%20Langostino%20amarillo%2C%20III%20y%20IV%20regi%C3%B3n&amp;nombreArmador=MOROZIN%20YURECIC%20MARIO&amp;idArmador=41&amp;idUnidadPesqueria=20&amp;rut=3636549-8&amp;direccion=Avenida%2021%20de%20Mayo%20N%C2%B0%201057%2C%20Quintero&amp;tipoArmador=False"/>
    <hyperlink ref="G10" r:id="rId8" tooltip="Ver detalle" display="http://200.54.73.149:8084/SRP.RLTP.Web.Ciudadana/BuscadorLtpWeb/irFormularioLtp/182?nombreUnidadPesqueria=020%20Langostino%20amarillo%2C%20III%20y%20IV%20regi%C3%B3n&amp;nombreArmador=QUINTERO%20S.A.%20PESQ.&amp;idArmador=42&amp;idUnidadPesqueria=20&amp;rut=91374000-9&amp;direccion=Avenida%2021%20de%20Mayo%20N%C2%B0%201057%2C%20Quintero&amp;tipoArmador=True"/>
    <hyperlink ref="G11" r:id="rId9" tooltip="Ver detalle" display="http://200.54.73.149:8084/SRP.RLTP.Web.Ciudadana/BuscadorLtpWeb/irFormularioLtp/183?nombreUnidadPesqueria=020%20Langostino%20amarillo%2C%20III%20y%20IV%20regi%C3%B3n&amp;nombreArmador=RUBIO%20Y%20MAUAD%20LTDA.&amp;idArmador=37&amp;idUnidadPesqueria=20&amp;rut=77333980-5&amp;direccion=Ger%C3%B3nimo%20M%C3%A9ndez%20N%C2%B0%201851%2C%20galp%C3%B3n%2037%2C%20Barrio%20Industrial%20Coquimbo%2C%20IV%20Regi%C3%B3n&amp;tipoArmador=True"/>
    <hyperlink ref="G12" r:id="rId10" tooltip="Ver detalle" display="http://200.54.73.149:8084/SRP.RLTP.Web.Ciudadana/BuscadorLtpWeb/irFormularioLtp/184?nombreUnidadPesqueria=020%20Langostino%20amarillo%2C%20III%20y%20IV%20regi%C3%B3n&amp;nombreArmador=SUNRISE%20S.A.%20PESQ.&amp;idArmador=38&amp;idUnidadPesqueria=20&amp;rut=96762440-3&amp;direccion=Avenida%20Baquedano%20N%C2%B0%20102%2C%20Coquimbo&amp;tipoArmador=True"/>
    <hyperlink ref="G13" r:id="rId11" tooltip="Ver detalle" display="http://200.54.73.149:8084/SRP.RLTP.Web.Ciudadana/BuscadorLtpWeb/irFormularioLtp/282?nombreUnidadPesqueria=020%20Langostino%20amarillo%2C%20III%20y%20IV%20regi%C3%B3n&amp;nombreArmador=ENFEMAR%20LTDA.%20SOC.%20PESQ.&amp;idArmador=23&amp;idUnidadPesqueria=20&amp;rut=76346240-4&amp;direccion=Antonio%20N%C3%BA%C3%B1ez%20de%20Fonseca%2C%20N%C2%B0%203975%2C%20San%20Antonio&amp;tipoArmador=True"/>
    <hyperlink ref="G14" r:id="rId12" tooltip="Ver detalle" display="http://200.54.73.149:8084/SRP.RLTP.Web.Ciudadana/BuscadorLtpWeb/irFormularioLtp/292?nombreUnidadPesqueria=020%20Langostino%20amarillo%2C%20III%20y%20IV%20regi%C3%B3n&amp;nombreArmador=ALIMENTOS%20ALSAN%20LTDA&amp;idArmador=83&amp;idUnidadPesqueria=20&amp;rut=76048397-4&amp;direccion=Calle%2012%20de%20Febrero%20n%C2%B0%20168%2C%20Coquimbo&amp;tipoArmador=True"/>
    <hyperlink ref="G15" r:id="rId13" tooltip="Ver detalle" display="http://200.54.73.149:8084/SRP.RLTP.Web.Ciudadana/BuscadorLtpWeb/irFormularioLtp/311?nombreUnidadPesqueria=020%20Langostino%20amarillo%2C%20III%20y%20IV%20regi%C3%B3n&amp;nombreArmador=SOC.%20DISTRIBUIDORA%20DE%20PRODUCTOS%20DEL%20MAR%20LTDA.&amp;idArmador=92&amp;idUnidadPesqueria=20&amp;rut=77818790-6&amp;direccion=Calle%20Nueva%205%2C%20N%C2%B0%201250%2C%20Barrio%20Industrial%2C%20Coquimbo&amp;tipoArmador=True"/>
    <hyperlink ref="G16" r:id="rId14" tooltip="Ver detalle" display="http://200.54.73.149:8084/SRP.RLTP.Web.Ciudadana/BuscadorLtpWeb/irFormularioLtp/335?nombreUnidadPesqueria=020%20Langostino%20amarillo%2C%20III%20y%20IV%20regi%C3%B3n&amp;nombreArmador=DA%20VENEZIA%20RETAMALES%20ANTONIO&amp;idArmador=22&amp;idUnidadPesqueria=20&amp;rut=5226590-8&amp;direccion=Parcela%2017%2C%20sector%201%2C%20Santo%20Domingo&amp;tipoArmador=False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V219"/>
  <sheetViews>
    <sheetView zoomScale="74" zoomScaleNormal="74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H14" sqref="H14"/>
    </sheetView>
  </sheetViews>
  <sheetFormatPr baseColWidth="10" defaultRowHeight="14.4"/>
  <cols>
    <col min="1" max="1" width="7.5546875" style="1" customWidth="1"/>
    <col min="2" max="2" width="18.44140625" customWidth="1"/>
    <col min="3" max="3" width="19.5546875" customWidth="1"/>
    <col min="4" max="4" width="13.6640625" customWidth="1"/>
    <col min="5" max="5" width="12" customWidth="1"/>
    <col min="6" max="6" width="10.6640625" customWidth="1"/>
    <col min="7" max="7" width="12.44140625" customWidth="1"/>
    <col min="8" max="8" width="13.5546875" customWidth="1"/>
    <col min="9" max="9" width="14" customWidth="1"/>
    <col min="10" max="10" width="14.109375" customWidth="1"/>
    <col min="11" max="11" width="13.33203125" customWidth="1"/>
    <col min="12" max="12" width="4.21875" customWidth="1"/>
    <col min="13" max="13" width="14.109375" style="1" customWidth="1"/>
    <col min="14" max="14" width="12.5546875" style="1" customWidth="1"/>
    <col min="15" max="15" width="13.109375" style="1" customWidth="1"/>
    <col min="16" max="17" width="11.44140625" style="1"/>
    <col min="18" max="18" width="14.88671875" style="1" customWidth="1"/>
    <col min="19" max="22" width="11.44140625" style="1"/>
  </cols>
  <sheetData>
    <row r="1" spans="1:20" s="1" customFormat="1" ht="15" thickBot="1"/>
    <row r="2" spans="1:20" ht="31.35" customHeight="1">
      <c r="B2" s="712" t="s">
        <v>61</v>
      </c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4"/>
    </row>
    <row r="3" spans="1:20" ht="21" customHeight="1" thickBot="1">
      <c r="B3" s="735">
        <f>+'Resumen anual'!B4</f>
        <v>43440</v>
      </c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6"/>
      <c r="R3" s="737"/>
    </row>
    <row r="4" spans="1:20" s="1" customFormat="1" ht="15" thickBot="1"/>
    <row r="5" spans="1:20" s="1" customFormat="1" ht="20.100000000000001" customHeight="1" thickBot="1">
      <c r="A5" s="33"/>
      <c r="B5" s="733" t="s">
        <v>0</v>
      </c>
      <c r="C5" s="731" t="s">
        <v>62</v>
      </c>
      <c r="D5" s="728" t="s">
        <v>80</v>
      </c>
      <c r="E5" s="729"/>
      <c r="F5" s="729"/>
      <c r="G5" s="729"/>
      <c r="H5" s="729"/>
      <c r="I5" s="729"/>
      <c r="J5" s="729"/>
      <c r="K5" s="730"/>
      <c r="L5" s="33"/>
      <c r="M5" s="715" t="s">
        <v>81</v>
      </c>
      <c r="N5" s="716"/>
      <c r="O5" s="716"/>
      <c r="P5" s="716"/>
      <c r="Q5" s="716"/>
      <c r="R5" s="717"/>
      <c r="S5" s="33"/>
      <c r="T5" s="33"/>
    </row>
    <row r="6" spans="1:20" ht="29.4" thickBot="1">
      <c r="A6" s="33"/>
      <c r="B6" s="734"/>
      <c r="C6" s="732"/>
      <c r="D6" s="303" t="s">
        <v>1</v>
      </c>
      <c r="E6" s="97" t="s">
        <v>2</v>
      </c>
      <c r="F6" s="97" t="s">
        <v>102</v>
      </c>
      <c r="G6" s="97" t="s">
        <v>4</v>
      </c>
      <c r="H6" s="97" t="s">
        <v>5</v>
      </c>
      <c r="I6" s="97" t="s">
        <v>6</v>
      </c>
      <c r="J6" s="97" t="s">
        <v>31</v>
      </c>
      <c r="K6" s="98" t="s">
        <v>8</v>
      </c>
      <c r="L6" s="33"/>
      <c r="M6" s="95" t="s">
        <v>2</v>
      </c>
      <c r="N6" s="96" t="s">
        <v>102</v>
      </c>
      <c r="O6" s="96" t="s">
        <v>4</v>
      </c>
      <c r="P6" s="97" t="s">
        <v>5</v>
      </c>
      <c r="Q6" s="98" t="s">
        <v>6</v>
      </c>
      <c r="R6" s="94" t="s">
        <v>7</v>
      </c>
      <c r="S6" s="33"/>
      <c r="T6" s="33"/>
    </row>
    <row r="7" spans="1:20" ht="22.35" customHeight="1">
      <c r="A7" s="33"/>
      <c r="B7" s="718" t="s">
        <v>10</v>
      </c>
      <c r="C7" s="720" t="s">
        <v>181</v>
      </c>
      <c r="D7" s="99" t="s">
        <v>11</v>
      </c>
      <c r="E7" s="100">
        <v>27</v>
      </c>
      <c r="F7" s="101"/>
      <c r="G7" s="100">
        <f>E7+F7</f>
        <v>27</v>
      </c>
      <c r="H7" s="101"/>
      <c r="I7" s="100">
        <f>G7-H7</f>
        <v>27</v>
      </c>
      <c r="J7" s="102">
        <f>H7/G7</f>
        <v>0</v>
      </c>
      <c r="K7" s="323" t="s">
        <v>203</v>
      </c>
      <c r="L7" s="33"/>
      <c r="M7" s="722">
        <f>E7+E8</f>
        <v>30</v>
      </c>
      <c r="N7" s="724">
        <f>F7+F8</f>
        <v>0</v>
      </c>
      <c r="O7" s="724">
        <f>M7+N7</f>
        <v>30</v>
      </c>
      <c r="P7" s="724">
        <f>H7+H8</f>
        <v>0</v>
      </c>
      <c r="Q7" s="724">
        <f>O7-P7</f>
        <v>30</v>
      </c>
      <c r="R7" s="726">
        <f>P7/O7</f>
        <v>0</v>
      </c>
      <c r="S7" s="33"/>
      <c r="T7" s="33"/>
    </row>
    <row r="8" spans="1:20" ht="22.35" customHeight="1" thickBot="1">
      <c r="A8" s="33"/>
      <c r="B8" s="719"/>
      <c r="C8" s="721"/>
      <c r="D8" s="103" t="s">
        <v>9</v>
      </c>
      <c r="E8" s="300">
        <v>3</v>
      </c>
      <c r="F8" s="301"/>
      <c r="G8" s="300">
        <f>E8+F8+I7</f>
        <v>30</v>
      </c>
      <c r="H8" s="301"/>
      <c r="I8" s="300">
        <f>G8-H8</f>
        <v>30</v>
      </c>
      <c r="J8" s="302">
        <f>H8/G8</f>
        <v>0</v>
      </c>
      <c r="K8" s="324" t="s">
        <v>203</v>
      </c>
      <c r="L8" s="33"/>
      <c r="M8" s="723"/>
      <c r="N8" s="725"/>
      <c r="O8" s="725"/>
      <c r="P8" s="725"/>
      <c r="Q8" s="725"/>
      <c r="R8" s="727"/>
      <c r="S8" s="33"/>
      <c r="T8" s="33"/>
    </row>
    <row r="9" spans="1:20" ht="22.35" customHeight="1">
      <c r="A9" s="33"/>
      <c r="B9" s="738" t="s">
        <v>14</v>
      </c>
      <c r="C9" s="739" t="s">
        <v>183</v>
      </c>
      <c r="D9" s="296" t="s">
        <v>11</v>
      </c>
      <c r="E9" s="132">
        <v>180.2</v>
      </c>
      <c r="F9" s="297">
        <f>-100.11</f>
        <v>-100.11</v>
      </c>
      <c r="G9" s="298">
        <f>E9+F9</f>
        <v>80.089999999999989</v>
      </c>
      <c r="H9" s="968">
        <v>78.584999999999994</v>
      </c>
      <c r="I9" s="133">
        <f>G9-H9</f>
        <v>1.5049999999999955</v>
      </c>
      <c r="J9" s="299">
        <f t="shared" ref="J9:J18" si="0">H9/G9</f>
        <v>0.98120864027968546</v>
      </c>
      <c r="K9" s="374" t="s">
        <v>203</v>
      </c>
      <c r="L9" s="33"/>
      <c r="M9" s="722">
        <f>E9+E10</f>
        <v>200.22</v>
      </c>
      <c r="N9" s="724">
        <f>F9+F10</f>
        <v>-100.11</v>
      </c>
      <c r="O9" s="724">
        <f>M9+N9</f>
        <v>100.11</v>
      </c>
      <c r="P9" s="724">
        <f>H9+H10</f>
        <v>98.340999999999994</v>
      </c>
      <c r="Q9" s="724">
        <f>O9-P9</f>
        <v>1.7690000000000055</v>
      </c>
      <c r="R9" s="746">
        <f>P9/O9</f>
        <v>0.98232943761861946</v>
      </c>
      <c r="S9" s="33"/>
      <c r="T9" s="33"/>
    </row>
    <row r="10" spans="1:20" ht="22.35" customHeight="1">
      <c r="A10" s="33"/>
      <c r="B10" s="738"/>
      <c r="C10" s="740"/>
      <c r="D10" s="104" t="s">
        <v>9</v>
      </c>
      <c r="E10" s="105">
        <v>20.02</v>
      </c>
      <c r="F10" s="90"/>
      <c r="G10" s="106">
        <f>E10+F10+I9</f>
        <v>21.524999999999995</v>
      </c>
      <c r="H10" s="969">
        <v>19.756000000000004</v>
      </c>
      <c r="I10" s="107">
        <f t="shared" ref="I10:I18" si="1">G10-H10</f>
        <v>1.7689999999999912</v>
      </c>
      <c r="J10" s="108">
        <f t="shared" si="0"/>
        <v>0.91781649245063923</v>
      </c>
      <c r="K10" s="375" t="s">
        <v>203</v>
      </c>
      <c r="L10" s="33"/>
      <c r="M10" s="741"/>
      <c r="N10" s="742"/>
      <c r="O10" s="742"/>
      <c r="P10" s="742"/>
      <c r="Q10" s="742"/>
      <c r="R10" s="747"/>
      <c r="S10" s="33"/>
      <c r="T10" s="33"/>
    </row>
    <row r="11" spans="1:20" ht="22.35" customHeight="1">
      <c r="A11" s="33"/>
      <c r="B11" s="738"/>
      <c r="C11" s="740" t="s">
        <v>184</v>
      </c>
      <c r="D11" s="104" t="s">
        <v>11</v>
      </c>
      <c r="E11" s="105">
        <v>168.06</v>
      </c>
      <c r="F11" s="90"/>
      <c r="G11" s="106">
        <f>E11+F11</f>
        <v>168.06</v>
      </c>
      <c r="H11" s="970">
        <v>154.55799999999996</v>
      </c>
      <c r="I11" s="107">
        <f t="shared" si="1"/>
        <v>13.502000000000038</v>
      </c>
      <c r="J11" s="108">
        <f t="shared" si="0"/>
        <v>0.91965964536475042</v>
      </c>
      <c r="K11" s="375" t="s">
        <v>203</v>
      </c>
      <c r="L11" s="33"/>
      <c r="M11" s="741">
        <f>E11+E12</f>
        <v>186.73000000000002</v>
      </c>
      <c r="N11" s="742">
        <f>F11+F12</f>
        <v>0</v>
      </c>
      <c r="O11" s="742">
        <f>M11+N11</f>
        <v>186.73000000000002</v>
      </c>
      <c r="P11" s="742">
        <f>H11+H12</f>
        <v>183.56699999999995</v>
      </c>
      <c r="Q11" s="742">
        <f>O11-P11</f>
        <v>3.1630000000000678</v>
      </c>
      <c r="R11" s="746">
        <f>P11/O11</f>
        <v>0.98306110426819437</v>
      </c>
      <c r="S11" s="33"/>
      <c r="T11" s="33"/>
    </row>
    <row r="12" spans="1:20" ht="22.35" customHeight="1">
      <c r="A12" s="33"/>
      <c r="B12" s="738"/>
      <c r="C12" s="740" t="s">
        <v>184</v>
      </c>
      <c r="D12" s="104" t="s">
        <v>9</v>
      </c>
      <c r="E12" s="105">
        <v>18.670000000000002</v>
      </c>
      <c r="F12" s="90"/>
      <c r="G12" s="106">
        <f>E12+F12+I11</f>
        <v>32.17200000000004</v>
      </c>
      <c r="H12" s="970">
        <v>29.009</v>
      </c>
      <c r="I12" s="107">
        <f t="shared" si="1"/>
        <v>3.1630000000000393</v>
      </c>
      <c r="J12" s="108">
        <f t="shared" si="0"/>
        <v>0.90168469476563362</v>
      </c>
      <c r="K12" s="375" t="s">
        <v>203</v>
      </c>
      <c r="L12" s="33"/>
      <c r="M12" s="741"/>
      <c r="N12" s="742"/>
      <c r="O12" s="742"/>
      <c r="P12" s="742"/>
      <c r="Q12" s="742"/>
      <c r="R12" s="747"/>
      <c r="S12" s="33"/>
      <c r="T12" s="33"/>
    </row>
    <row r="13" spans="1:20" ht="22.35" customHeight="1">
      <c r="A13" s="33"/>
      <c r="B13" s="738"/>
      <c r="C13" s="740" t="s">
        <v>185</v>
      </c>
      <c r="D13" s="104" t="s">
        <v>11</v>
      </c>
      <c r="E13" s="105">
        <v>129.72</v>
      </c>
      <c r="F13" s="90"/>
      <c r="G13" s="106">
        <f>E13+F13</f>
        <v>129.72</v>
      </c>
      <c r="H13" s="551">
        <v>101.77599999999998</v>
      </c>
      <c r="I13" s="107">
        <f t="shared" si="1"/>
        <v>27.944000000000017</v>
      </c>
      <c r="J13" s="108">
        <f t="shared" si="0"/>
        <v>0.78458217699660793</v>
      </c>
      <c r="K13" s="375" t="s">
        <v>203</v>
      </c>
      <c r="L13" s="33"/>
      <c r="M13" s="741">
        <f>E13+E14</f>
        <v>144.13</v>
      </c>
      <c r="N13" s="742">
        <f>F13+F14</f>
        <v>0</v>
      </c>
      <c r="O13" s="742">
        <f>M13+N13</f>
        <v>144.13</v>
      </c>
      <c r="P13" s="742">
        <f>H13+H14</f>
        <v>101.77599999999998</v>
      </c>
      <c r="Q13" s="742">
        <f>O13-P13</f>
        <v>42.354000000000013</v>
      </c>
      <c r="R13" s="746">
        <f>P13/O13</f>
        <v>0.70614029001595768</v>
      </c>
      <c r="S13" s="33"/>
      <c r="T13" s="33"/>
    </row>
    <row r="14" spans="1:20" ht="22.35" customHeight="1">
      <c r="A14" s="33"/>
      <c r="B14" s="738"/>
      <c r="C14" s="743" t="s">
        <v>185</v>
      </c>
      <c r="D14" s="104" t="s">
        <v>9</v>
      </c>
      <c r="E14" s="105">
        <v>14.41</v>
      </c>
      <c r="F14" s="90"/>
      <c r="G14" s="106">
        <f>E14+F14+I13</f>
        <v>42.354000000000013</v>
      </c>
      <c r="H14" s="973"/>
      <c r="I14" s="107">
        <f t="shared" si="1"/>
        <v>42.354000000000013</v>
      </c>
      <c r="J14" s="108">
        <f t="shared" si="0"/>
        <v>0</v>
      </c>
      <c r="K14" s="375" t="s">
        <v>203</v>
      </c>
      <c r="L14" s="33"/>
      <c r="M14" s="741"/>
      <c r="N14" s="742"/>
      <c r="O14" s="742"/>
      <c r="P14" s="742"/>
      <c r="Q14" s="742"/>
      <c r="R14" s="747"/>
      <c r="S14" s="33"/>
      <c r="T14" s="33"/>
    </row>
    <row r="15" spans="1:20" ht="22.35" customHeight="1">
      <c r="A15" s="33"/>
      <c r="B15" s="738"/>
      <c r="C15" s="744" t="s">
        <v>224</v>
      </c>
      <c r="D15" s="104" t="s">
        <v>11</v>
      </c>
      <c r="E15" s="105">
        <v>122.69</v>
      </c>
      <c r="F15" s="90"/>
      <c r="G15" s="106">
        <f>E15+F15</f>
        <v>122.69</v>
      </c>
      <c r="H15" s="971">
        <v>40.625999999999998</v>
      </c>
      <c r="I15" s="107">
        <f t="shared" si="1"/>
        <v>82.063999999999993</v>
      </c>
      <c r="J15" s="108">
        <f>H15/G15</f>
        <v>0.33112723123318932</v>
      </c>
      <c r="K15" s="375" t="s">
        <v>203</v>
      </c>
      <c r="L15" s="33"/>
      <c r="M15" s="741">
        <f>E15+E16</f>
        <v>136.32</v>
      </c>
      <c r="N15" s="742">
        <f>F15+F16</f>
        <v>0</v>
      </c>
      <c r="O15" s="742">
        <f>M15+N15</f>
        <v>136.32</v>
      </c>
      <c r="P15" s="742">
        <f>H15+H16</f>
        <v>116.691</v>
      </c>
      <c r="Q15" s="742">
        <f>O15-P15</f>
        <v>19.628999999999991</v>
      </c>
      <c r="R15" s="745">
        <f>P15/O15</f>
        <v>0.8560079225352113</v>
      </c>
      <c r="S15" s="33"/>
      <c r="T15" s="33"/>
    </row>
    <row r="16" spans="1:20" ht="22.35" customHeight="1">
      <c r="A16" s="33"/>
      <c r="B16" s="738"/>
      <c r="C16" s="744"/>
      <c r="D16" s="104" t="s">
        <v>9</v>
      </c>
      <c r="E16" s="105">
        <v>13.63</v>
      </c>
      <c r="F16" s="90"/>
      <c r="G16" s="106">
        <f>E16+F16+I15</f>
        <v>95.693999999999988</v>
      </c>
      <c r="H16" s="969">
        <v>76.064999999999998</v>
      </c>
      <c r="I16" s="107">
        <f>G16-H16</f>
        <v>19.628999999999991</v>
      </c>
      <c r="J16" s="108">
        <f t="shared" si="0"/>
        <v>0.79487742178192999</v>
      </c>
      <c r="K16" s="375" t="s">
        <v>203</v>
      </c>
      <c r="L16" s="33"/>
      <c r="M16" s="741"/>
      <c r="N16" s="742"/>
      <c r="O16" s="742"/>
      <c r="P16" s="742"/>
      <c r="Q16" s="742"/>
      <c r="R16" s="745"/>
      <c r="S16" s="33"/>
      <c r="T16" s="33"/>
    </row>
    <row r="17" spans="1:20" ht="22.35" customHeight="1">
      <c r="A17" s="33"/>
      <c r="B17" s="738"/>
      <c r="C17" s="739" t="s">
        <v>187</v>
      </c>
      <c r="D17" s="104" t="s">
        <v>11</v>
      </c>
      <c r="E17" s="105">
        <v>38.340000000000003</v>
      </c>
      <c r="F17" s="90"/>
      <c r="G17" s="106">
        <f>E17+F17</f>
        <v>38.340000000000003</v>
      </c>
      <c r="H17" s="972">
        <v>37.675000000000011</v>
      </c>
      <c r="I17" s="107">
        <f>G17-H17</f>
        <v>0.66499999999999204</v>
      </c>
      <c r="J17" s="108">
        <f t="shared" si="0"/>
        <v>0.98265519040166949</v>
      </c>
      <c r="K17" s="376" t="s">
        <v>203</v>
      </c>
      <c r="L17" s="33"/>
      <c r="M17" s="741">
        <f>E17+E18</f>
        <v>42.6</v>
      </c>
      <c r="N17" s="742">
        <f>F17+F18</f>
        <v>0</v>
      </c>
      <c r="O17" s="742">
        <f>M17+N17</f>
        <v>42.6</v>
      </c>
      <c r="P17" s="742">
        <f>H17+H18</f>
        <v>42.515000000000015</v>
      </c>
      <c r="Q17" s="742">
        <f>O17-P17</f>
        <v>8.4999999999986642E-2</v>
      </c>
      <c r="R17" s="746">
        <f>P17/O17</f>
        <v>0.99800469483568111</v>
      </c>
      <c r="S17" s="33"/>
      <c r="T17" s="33"/>
    </row>
    <row r="18" spans="1:20" ht="22.35" customHeight="1" thickBot="1">
      <c r="A18" s="33"/>
      <c r="B18" s="738"/>
      <c r="C18" s="748" t="s">
        <v>187</v>
      </c>
      <c r="D18" s="355" t="s">
        <v>9</v>
      </c>
      <c r="E18" s="356">
        <v>4.26</v>
      </c>
      <c r="F18" s="357"/>
      <c r="G18" s="358">
        <f>E18+F18+I17</f>
        <v>4.9249999999999918</v>
      </c>
      <c r="H18" s="974">
        <v>4.84</v>
      </c>
      <c r="I18" s="359">
        <f t="shared" si="1"/>
        <v>8.4999999999991971E-2</v>
      </c>
      <c r="J18" s="360">
        <f t="shared" si="0"/>
        <v>0.98274111675127063</v>
      </c>
      <c r="K18" s="377" t="s">
        <v>203</v>
      </c>
      <c r="L18" s="33"/>
      <c r="M18" s="749"/>
      <c r="N18" s="750"/>
      <c r="O18" s="750"/>
      <c r="P18" s="750"/>
      <c r="Q18" s="750"/>
      <c r="R18" s="747"/>
      <c r="S18" s="33"/>
      <c r="T18" s="33"/>
    </row>
    <row r="19" spans="1:20" s="1" customFormat="1" ht="35.1" customHeight="1" thickBot="1">
      <c r="A19" s="33"/>
      <c r="B19" s="710" t="s">
        <v>82</v>
      </c>
      <c r="C19" s="711"/>
      <c r="D19" s="304" t="s">
        <v>196</v>
      </c>
      <c r="E19" s="91">
        <f>SUM(E7:E18)</f>
        <v>740</v>
      </c>
      <c r="F19" s="91">
        <f>SUM(F7:F18)</f>
        <v>-100.11</v>
      </c>
      <c r="G19" s="547">
        <f>+F19+E19</f>
        <v>639.89</v>
      </c>
      <c r="H19" s="609">
        <f>SUM(H7:H18)</f>
        <v>542.89</v>
      </c>
      <c r="I19" s="217">
        <f>+G19-H19</f>
        <v>97</v>
      </c>
      <c r="J19" s="92">
        <f>H19/G19</f>
        <v>0.84841144571723259</v>
      </c>
      <c r="K19" s="93"/>
      <c r="L19" s="33"/>
      <c r="M19" s="361">
        <f>SUM(M7:M18)</f>
        <v>740.00000000000011</v>
      </c>
      <c r="N19" s="353">
        <f>SUM(N7:N18)</f>
        <v>-100.11</v>
      </c>
      <c r="O19" s="353">
        <f>+N19+M19</f>
        <v>639.8900000000001</v>
      </c>
      <c r="P19" s="353">
        <f>SUM(P7:P18)</f>
        <v>542.89</v>
      </c>
      <c r="Q19" s="353">
        <f>+O19-P19</f>
        <v>97.000000000000114</v>
      </c>
      <c r="R19" s="354">
        <f>+P19/O19</f>
        <v>0.84841144571723248</v>
      </c>
      <c r="S19" s="33"/>
      <c r="T19" s="33"/>
    </row>
    <row r="20" spans="1:20" s="1" customFormat="1">
      <c r="B20" s="5" t="s">
        <v>15</v>
      </c>
    </row>
    <row r="21" spans="1:20" s="1" customFormat="1">
      <c r="B21" s="6" t="s">
        <v>17</v>
      </c>
      <c r="H21" s="550">
        <f>+H9+H11+H13+H15+H17</f>
        <v>413.21999999999997</v>
      </c>
    </row>
    <row r="22" spans="1:20" s="1" customFormat="1">
      <c r="B22" s="7" t="s">
        <v>19</v>
      </c>
      <c r="H22" s="550">
        <f>+H10+H12+H14+H16+H18</f>
        <v>129.66999999999999</v>
      </c>
    </row>
    <row r="23" spans="1:20" s="1" customFormat="1">
      <c r="B23" s="7" t="s">
        <v>18</v>
      </c>
    </row>
    <row r="24" spans="1:20" s="1" customFormat="1">
      <c r="B24" s="7" t="s">
        <v>16</v>
      </c>
    </row>
    <row r="25" spans="1:20" s="1" customFormat="1"/>
    <row r="26" spans="1:20" s="1" customFormat="1"/>
    <row r="27" spans="1:20" s="1" customFormat="1"/>
    <row r="28" spans="1:20" s="1" customFormat="1"/>
    <row r="29" spans="1:20" s="1" customFormat="1"/>
    <row r="30" spans="1:20" s="1" customFormat="1"/>
    <row r="31" spans="1:20" s="1" customFormat="1"/>
    <row r="32" spans="1:20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</sheetData>
  <mergeCells count="51">
    <mergeCell ref="R17:R18"/>
    <mergeCell ref="C17:C18"/>
    <mergeCell ref="M17:M18"/>
    <mergeCell ref="N17:N18"/>
    <mergeCell ref="O17:O18"/>
    <mergeCell ref="P17:P18"/>
    <mergeCell ref="Q17:Q18"/>
    <mergeCell ref="P9:P10"/>
    <mergeCell ref="P13:P14"/>
    <mergeCell ref="Q13:Q14"/>
    <mergeCell ref="R13:R14"/>
    <mergeCell ref="O15:O16"/>
    <mergeCell ref="Q15:Q16"/>
    <mergeCell ref="R15:R16"/>
    <mergeCell ref="Q9:Q10"/>
    <mergeCell ref="R9:R10"/>
    <mergeCell ref="Q11:Q12"/>
    <mergeCell ref="R11:R12"/>
    <mergeCell ref="C15:C16"/>
    <mergeCell ref="M15:M16"/>
    <mergeCell ref="N15:N16"/>
    <mergeCell ref="P11:P12"/>
    <mergeCell ref="P15:P16"/>
    <mergeCell ref="C9:C10"/>
    <mergeCell ref="M9:M10"/>
    <mergeCell ref="N9:N10"/>
    <mergeCell ref="O9:O10"/>
    <mergeCell ref="C13:C14"/>
    <mergeCell ref="M13:M14"/>
    <mergeCell ref="N13:N14"/>
    <mergeCell ref="O13:O14"/>
    <mergeCell ref="C11:C12"/>
    <mergeCell ref="M11:M12"/>
    <mergeCell ref="N11:N12"/>
    <mergeCell ref="O11:O12"/>
    <mergeCell ref="B19:C19"/>
    <mergeCell ref="B2:R2"/>
    <mergeCell ref="M5:R5"/>
    <mergeCell ref="B7:B8"/>
    <mergeCell ref="C7:C8"/>
    <mergeCell ref="M7:M8"/>
    <mergeCell ref="N7:N8"/>
    <mergeCell ref="O7:O8"/>
    <mergeCell ref="P7:P8"/>
    <mergeCell ref="Q7:Q8"/>
    <mergeCell ref="R7:R8"/>
    <mergeCell ref="D5:K5"/>
    <mergeCell ref="C5:C6"/>
    <mergeCell ref="B5:B6"/>
    <mergeCell ref="B3:R3"/>
    <mergeCell ref="B9:B18"/>
  </mergeCells>
  <conditionalFormatting sqref="H7:H18">
    <cfRule type="dataBar" priority="11">
      <dataBar>
        <cfvo type="min" val="0"/>
        <cfvo type="max" val="0"/>
        <color rgb="FFFFB628"/>
      </dataBar>
    </cfRule>
  </conditionalFormatting>
  <conditionalFormatting sqref="J9:J18">
    <cfRule type="cellIs" dxfId="44" priority="9" operator="greaterThan">
      <formula>0.95</formula>
    </cfRule>
    <cfRule type="cellIs" dxfId="43" priority="8" operator="greaterThan">
      <formula>0.9</formula>
    </cfRule>
  </conditionalFormatting>
  <conditionalFormatting sqref="I9:I18">
    <cfRule type="cellIs" dxfId="42" priority="7" operator="lessThan">
      <formula>0</formula>
    </cfRule>
  </conditionalFormatting>
  <conditionalFormatting sqref="E7:I18">
    <cfRule type="cellIs" dxfId="41" priority="6" operator="lessThan">
      <formula>0</formula>
    </cfRule>
  </conditionalFormatting>
  <conditionalFormatting sqref="M7:Q19 R7:R9 R11:R19">
    <cfRule type="cellIs" dxfId="40" priority="5" operator="lessThan">
      <formula>0</formula>
    </cfRule>
  </conditionalFormatting>
  <conditionalFormatting sqref="R9:R10">
    <cfRule type="cellIs" dxfId="39" priority="4" operator="greaterThan">
      <formula>0.8</formula>
    </cfRule>
  </conditionalFormatting>
  <conditionalFormatting sqref="R11:R12">
    <cfRule type="cellIs" dxfId="38" priority="3" operator="greaterThan">
      <formula>0.8</formula>
    </cfRule>
  </conditionalFormatting>
  <conditionalFormatting sqref="R17:R18">
    <cfRule type="cellIs" dxfId="37" priority="2" operator="greaterThan">
      <formula>0.8</formula>
    </cfRule>
  </conditionalFormatting>
  <conditionalFormatting sqref="R13:R14">
    <cfRule type="cellIs" dxfId="0" priority="1" operator="greaterThan">
      <formula>0.8</formula>
    </cfRule>
  </conditionalFormatting>
  <pageMargins left="0.7" right="0.7" top="0.75" bottom="0.75" header="0.3" footer="0.3"/>
  <pageSetup paperSize="162" orientation="portrait" r:id="rId1"/>
  <ignoredErrors>
    <ignoredError sqref="G9:G18 G8" 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DPT5090"/>
  <sheetViews>
    <sheetView zoomScale="57" zoomScaleNormal="57" workbookViewId="0">
      <pane xSplit="4" ySplit="6" topLeftCell="P10" activePane="bottomRight" state="frozen"/>
      <selection pane="topRight" activeCell="E1" sqref="E1"/>
      <selection pane="bottomLeft" activeCell="A7" sqref="A7"/>
      <selection pane="bottomRight" activeCell="AD44" sqref="Q41:AD44"/>
    </sheetView>
  </sheetViews>
  <sheetFormatPr baseColWidth="10" defaultColWidth="11.44140625" defaultRowHeight="14.4"/>
  <cols>
    <col min="1" max="1" width="2.5546875" style="20" customWidth="1"/>
    <col min="2" max="2" width="13.5546875" style="8" customWidth="1"/>
    <col min="3" max="3" width="33.5546875" style="9" customWidth="1"/>
    <col min="4" max="4" width="14" style="8" customWidth="1"/>
    <col min="5" max="5" width="13.5546875" style="8" customWidth="1"/>
    <col min="6" max="6" width="12.5546875" style="8" customWidth="1"/>
    <col min="7" max="7" width="14.109375" style="8" customWidth="1"/>
    <col min="8" max="11" width="11.44140625" style="8"/>
    <col min="12" max="12" width="13.5546875" style="8" bestFit="1" customWidth="1"/>
    <col min="13" max="16" width="11.44140625" style="8"/>
    <col min="17" max="17" width="12.44140625" style="8" customWidth="1"/>
    <col min="18" max="19" width="12.5546875" style="8" customWidth="1"/>
    <col min="20" max="20" width="13.5546875" style="8" customWidth="1"/>
    <col min="21" max="21" width="11.44140625" style="8"/>
    <col min="22" max="22" width="10.88671875" style="8" customWidth="1"/>
    <col min="23" max="23" width="15.5546875" style="8" customWidth="1"/>
    <col min="24" max="24" width="14.5546875" style="8" customWidth="1"/>
    <col min="25" max="25" width="12.5546875" style="8" bestFit="1" customWidth="1"/>
    <col min="26" max="26" width="11.5546875" style="8" bestFit="1" customWidth="1"/>
    <col min="27" max="27" width="12.5546875" style="8" bestFit="1" customWidth="1"/>
    <col min="28" max="28" width="18.5546875" style="8" customWidth="1"/>
    <col min="29" max="29" width="11.44140625" style="20"/>
    <col min="30" max="30" width="15" style="20" customWidth="1"/>
    <col min="31" max="32" width="11.44140625" style="20"/>
    <col min="33" max="33" width="11.44140625" style="21"/>
    <col min="34" max="55" width="11.44140625" style="20"/>
    <col min="56" max="56" width="17.44140625" style="20" bestFit="1" customWidth="1"/>
    <col min="57" max="57" width="11.44140625" style="20"/>
    <col min="58" max="58" width="20.5546875" style="20" bestFit="1" customWidth="1"/>
    <col min="59" max="3140" width="11.44140625" style="20"/>
    <col min="3141" max="16384" width="11.44140625" style="8"/>
  </cols>
  <sheetData>
    <row r="1" spans="1:3140" s="20" customFormat="1" ht="15" thickBot="1">
      <c r="C1" s="22"/>
      <c r="AG1" s="21"/>
    </row>
    <row r="2" spans="1:3140" ht="26.4" customHeight="1">
      <c r="B2" s="803" t="s">
        <v>114</v>
      </c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  <c r="N2" s="804"/>
      <c r="O2" s="804"/>
      <c r="P2" s="804"/>
      <c r="Q2" s="804"/>
      <c r="R2" s="804"/>
      <c r="S2" s="804"/>
      <c r="T2" s="804"/>
      <c r="U2" s="804"/>
      <c r="V2" s="804"/>
      <c r="W2" s="804"/>
      <c r="X2" s="804"/>
      <c r="Y2" s="804"/>
      <c r="Z2" s="804"/>
      <c r="AA2" s="804"/>
      <c r="AB2" s="805"/>
    </row>
    <row r="3" spans="1:3140" ht="38.4" customHeight="1" thickBot="1">
      <c r="B3" s="806">
        <f>+'Resumen anual'!B4:I4</f>
        <v>43440</v>
      </c>
      <c r="C3" s="807"/>
      <c r="D3" s="807"/>
      <c r="E3" s="807"/>
      <c r="F3" s="807"/>
      <c r="G3" s="807"/>
      <c r="H3" s="807"/>
      <c r="I3" s="807"/>
      <c r="J3" s="807"/>
      <c r="K3" s="807"/>
      <c r="L3" s="807"/>
      <c r="M3" s="807"/>
      <c r="N3" s="807"/>
      <c r="O3" s="807"/>
      <c r="P3" s="807"/>
      <c r="Q3" s="807"/>
      <c r="R3" s="807"/>
      <c r="S3" s="807"/>
      <c r="T3" s="807"/>
      <c r="U3" s="807"/>
      <c r="V3" s="807"/>
      <c r="W3" s="807"/>
      <c r="X3" s="807"/>
      <c r="Y3" s="807"/>
      <c r="Z3" s="807"/>
      <c r="AA3" s="807"/>
      <c r="AB3" s="808"/>
    </row>
    <row r="4" spans="1:3140" s="20" customFormat="1" ht="15" thickBot="1">
      <c r="B4" s="23"/>
      <c r="C4" s="24"/>
      <c r="D4" s="23"/>
      <c r="AG4" s="21"/>
    </row>
    <row r="5" spans="1:3140" s="136" customFormat="1" ht="28.35" customHeight="1">
      <c r="A5" s="134"/>
      <c r="B5" s="813" t="s">
        <v>33</v>
      </c>
      <c r="C5" s="811" t="s">
        <v>57</v>
      </c>
      <c r="D5" s="809" t="s">
        <v>32</v>
      </c>
      <c r="E5" s="780" t="s">
        <v>50</v>
      </c>
      <c r="F5" s="781"/>
      <c r="G5" s="781"/>
      <c r="H5" s="781"/>
      <c r="I5" s="781"/>
      <c r="J5" s="782"/>
      <c r="K5" s="783" t="s">
        <v>49</v>
      </c>
      <c r="L5" s="784"/>
      <c r="M5" s="784"/>
      <c r="N5" s="784"/>
      <c r="O5" s="784"/>
      <c r="P5" s="785"/>
      <c r="Q5" s="795" t="s">
        <v>51</v>
      </c>
      <c r="R5" s="796"/>
      <c r="S5" s="796"/>
      <c r="T5" s="796"/>
      <c r="U5" s="796"/>
      <c r="V5" s="797"/>
      <c r="W5" s="788" t="s">
        <v>52</v>
      </c>
      <c r="X5" s="789"/>
      <c r="Y5" s="789"/>
      <c r="Z5" s="789"/>
      <c r="AA5" s="789"/>
      <c r="AB5" s="790"/>
      <c r="AC5" s="134"/>
      <c r="AD5" s="134"/>
      <c r="AE5" s="134"/>
      <c r="AF5" s="134"/>
      <c r="AG5" s="135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  <c r="DW5" s="134"/>
      <c r="DX5" s="134"/>
      <c r="DY5" s="134"/>
      <c r="DZ5" s="134"/>
      <c r="EA5" s="134"/>
      <c r="EB5" s="134"/>
      <c r="EC5" s="134"/>
      <c r="ED5" s="134"/>
      <c r="EE5" s="134"/>
      <c r="EF5" s="134"/>
      <c r="EG5" s="134"/>
      <c r="EH5" s="134"/>
      <c r="EI5" s="134"/>
      <c r="EJ5" s="134"/>
      <c r="EK5" s="134"/>
      <c r="EL5" s="134"/>
      <c r="EM5" s="134"/>
      <c r="EN5" s="134"/>
      <c r="EO5" s="134"/>
      <c r="EP5" s="134"/>
      <c r="EQ5" s="134"/>
      <c r="ER5" s="134"/>
      <c r="ES5" s="134"/>
      <c r="ET5" s="134"/>
      <c r="EU5" s="134"/>
      <c r="EV5" s="134"/>
      <c r="EW5" s="134"/>
      <c r="EX5" s="134"/>
      <c r="EY5" s="134"/>
      <c r="EZ5" s="134"/>
      <c r="FA5" s="134"/>
      <c r="FB5" s="134"/>
      <c r="FC5" s="134"/>
      <c r="FD5" s="134"/>
      <c r="FE5" s="134"/>
      <c r="FF5" s="134"/>
      <c r="FG5" s="134"/>
      <c r="FH5" s="134"/>
      <c r="FI5" s="134"/>
      <c r="FJ5" s="134"/>
      <c r="FK5" s="134"/>
      <c r="FL5" s="134"/>
      <c r="FM5" s="134"/>
      <c r="FN5" s="134"/>
      <c r="FO5" s="134"/>
      <c r="FP5" s="134"/>
      <c r="FQ5" s="134"/>
      <c r="FR5" s="134"/>
      <c r="FS5" s="134"/>
      <c r="FT5" s="134"/>
      <c r="FU5" s="134"/>
      <c r="FV5" s="134"/>
      <c r="FW5" s="134"/>
      <c r="FX5" s="134"/>
      <c r="FY5" s="134"/>
      <c r="FZ5" s="134"/>
      <c r="GA5" s="134"/>
      <c r="GB5" s="134"/>
      <c r="GC5" s="134"/>
      <c r="GD5" s="134"/>
      <c r="GE5" s="134"/>
      <c r="GF5" s="134"/>
      <c r="GG5" s="134"/>
      <c r="GH5" s="134"/>
      <c r="GI5" s="134"/>
      <c r="GJ5" s="134"/>
      <c r="GK5" s="134"/>
      <c r="GL5" s="134"/>
      <c r="GM5" s="134"/>
      <c r="GN5" s="134"/>
      <c r="GO5" s="134"/>
      <c r="GP5" s="134"/>
      <c r="GQ5" s="134"/>
      <c r="GR5" s="134"/>
      <c r="GS5" s="134"/>
      <c r="GT5" s="134"/>
      <c r="GU5" s="134"/>
      <c r="GV5" s="134"/>
      <c r="GW5" s="134"/>
      <c r="GX5" s="134"/>
      <c r="GY5" s="134"/>
      <c r="GZ5" s="134"/>
      <c r="HA5" s="134"/>
      <c r="HB5" s="134"/>
      <c r="HC5" s="134"/>
      <c r="HD5" s="134"/>
      <c r="HE5" s="134"/>
      <c r="HF5" s="134"/>
      <c r="HG5" s="134"/>
      <c r="HH5" s="134"/>
      <c r="HI5" s="134"/>
      <c r="HJ5" s="134"/>
      <c r="HK5" s="134"/>
      <c r="HL5" s="134"/>
      <c r="HM5" s="134"/>
      <c r="HN5" s="134"/>
      <c r="HO5" s="134"/>
      <c r="HP5" s="134"/>
      <c r="HQ5" s="134"/>
      <c r="HR5" s="134"/>
      <c r="HS5" s="134"/>
      <c r="HT5" s="134"/>
      <c r="HU5" s="134"/>
      <c r="HV5" s="134"/>
      <c r="HW5" s="134"/>
      <c r="HX5" s="134"/>
      <c r="HY5" s="134"/>
      <c r="HZ5" s="134"/>
      <c r="IA5" s="134"/>
      <c r="IB5" s="134"/>
      <c r="IC5" s="134"/>
      <c r="ID5" s="134"/>
      <c r="IE5" s="134"/>
      <c r="IF5" s="134"/>
      <c r="IG5" s="134"/>
      <c r="IH5" s="134"/>
      <c r="II5" s="134"/>
      <c r="IJ5" s="134"/>
      <c r="IK5" s="134"/>
      <c r="IL5" s="134"/>
      <c r="IM5" s="134"/>
      <c r="IN5" s="134"/>
      <c r="IO5" s="134"/>
      <c r="IP5" s="134"/>
      <c r="IQ5" s="134"/>
      <c r="IR5" s="134"/>
      <c r="IS5" s="134"/>
      <c r="IT5" s="134"/>
      <c r="IU5" s="134"/>
      <c r="IV5" s="134"/>
      <c r="IW5" s="134"/>
      <c r="IX5" s="134"/>
      <c r="IY5" s="134"/>
      <c r="IZ5" s="134"/>
      <c r="JA5" s="134"/>
      <c r="JB5" s="134"/>
      <c r="JC5" s="134"/>
      <c r="JD5" s="134"/>
      <c r="JE5" s="134"/>
      <c r="JF5" s="134"/>
      <c r="JG5" s="134"/>
      <c r="JH5" s="134"/>
      <c r="JI5" s="134"/>
      <c r="JJ5" s="134"/>
      <c r="JK5" s="134"/>
      <c r="JL5" s="134"/>
      <c r="JM5" s="134"/>
      <c r="JN5" s="134"/>
      <c r="JO5" s="134"/>
      <c r="JP5" s="134"/>
      <c r="JQ5" s="134"/>
      <c r="JR5" s="134"/>
      <c r="JS5" s="134"/>
      <c r="JT5" s="134"/>
      <c r="JU5" s="134"/>
      <c r="JV5" s="134"/>
      <c r="JW5" s="134"/>
      <c r="JX5" s="134"/>
      <c r="JY5" s="134"/>
      <c r="JZ5" s="134"/>
      <c r="KA5" s="134"/>
      <c r="KB5" s="134"/>
      <c r="KC5" s="134"/>
      <c r="KD5" s="134"/>
      <c r="KE5" s="134"/>
      <c r="KF5" s="134"/>
      <c r="KG5" s="134"/>
      <c r="KH5" s="134"/>
      <c r="KI5" s="134"/>
      <c r="KJ5" s="134"/>
      <c r="KK5" s="134"/>
      <c r="KL5" s="134"/>
      <c r="KM5" s="134"/>
      <c r="KN5" s="134"/>
      <c r="KO5" s="134"/>
      <c r="KP5" s="134"/>
      <c r="KQ5" s="134"/>
      <c r="KR5" s="134"/>
      <c r="KS5" s="134"/>
      <c r="KT5" s="134"/>
      <c r="KU5" s="134"/>
      <c r="KV5" s="134"/>
      <c r="KW5" s="134"/>
      <c r="KX5" s="134"/>
      <c r="KY5" s="134"/>
      <c r="KZ5" s="134"/>
      <c r="LA5" s="134"/>
      <c r="LB5" s="134"/>
      <c r="LC5" s="134"/>
      <c r="LD5" s="134"/>
      <c r="LE5" s="134"/>
      <c r="LF5" s="134"/>
      <c r="LG5" s="134"/>
      <c r="LH5" s="134"/>
      <c r="LI5" s="134"/>
      <c r="LJ5" s="134"/>
      <c r="LK5" s="134"/>
      <c r="LL5" s="134"/>
      <c r="LM5" s="134"/>
      <c r="LN5" s="134"/>
      <c r="LO5" s="134"/>
      <c r="LP5" s="134"/>
      <c r="LQ5" s="134"/>
      <c r="LR5" s="134"/>
      <c r="LS5" s="134"/>
      <c r="LT5" s="134"/>
      <c r="LU5" s="134"/>
      <c r="LV5" s="134"/>
      <c r="LW5" s="134"/>
      <c r="LX5" s="134"/>
      <c r="LY5" s="134"/>
      <c r="LZ5" s="134"/>
      <c r="MA5" s="134"/>
      <c r="MB5" s="134"/>
      <c r="MC5" s="134"/>
      <c r="MD5" s="134"/>
      <c r="ME5" s="134"/>
      <c r="MF5" s="134"/>
      <c r="MG5" s="134"/>
      <c r="MH5" s="134"/>
      <c r="MI5" s="134"/>
      <c r="MJ5" s="134"/>
      <c r="MK5" s="134"/>
      <c r="ML5" s="134"/>
      <c r="MM5" s="134"/>
      <c r="MN5" s="134"/>
      <c r="MO5" s="134"/>
      <c r="MP5" s="134"/>
      <c r="MQ5" s="134"/>
      <c r="MR5" s="134"/>
      <c r="MS5" s="134"/>
      <c r="MT5" s="134"/>
      <c r="MU5" s="134"/>
      <c r="MV5" s="134"/>
      <c r="MW5" s="134"/>
      <c r="MX5" s="134"/>
      <c r="MY5" s="134"/>
      <c r="MZ5" s="134"/>
      <c r="NA5" s="134"/>
      <c r="NB5" s="134"/>
      <c r="NC5" s="134"/>
      <c r="ND5" s="134"/>
      <c r="NE5" s="134"/>
      <c r="NF5" s="134"/>
      <c r="NG5" s="134"/>
      <c r="NH5" s="134"/>
      <c r="NI5" s="134"/>
      <c r="NJ5" s="134"/>
      <c r="NK5" s="134"/>
      <c r="NL5" s="134"/>
      <c r="NM5" s="134"/>
      <c r="NN5" s="134"/>
      <c r="NO5" s="134"/>
      <c r="NP5" s="134"/>
      <c r="NQ5" s="134"/>
      <c r="NR5" s="134"/>
      <c r="NS5" s="134"/>
      <c r="NT5" s="134"/>
      <c r="NU5" s="134"/>
      <c r="NV5" s="134"/>
      <c r="NW5" s="134"/>
      <c r="NX5" s="134"/>
      <c r="NY5" s="134"/>
      <c r="NZ5" s="134"/>
      <c r="OA5" s="134"/>
      <c r="OB5" s="134"/>
      <c r="OC5" s="134"/>
      <c r="OD5" s="134"/>
      <c r="OE5" s="134"/>
      <c r="OF5" s="134"/>
      <c r="OG5" s="134"/>
      <c r="OH5" s="134"/>
      <c r="OI5" s="134"/>
      <c r="OJ5" s="134"/>
      <c r="OK5" s="134"/>
      <c r="OL5" s="134"/>
      <c r="OM5" s="134"/>
      <c r="ON5" s="134"/>
      <c r="OO5" s="134"/>
      <c r="OP5" s="134"/>
      <c r="OQ5" s="134"/>
      <c r="OR5" s="134"/>
      <c r="OS5" s="134"/>
      <c r="OT5" s="134"/>
      <c r="OU5" s="134"/>
      <c r="OV5" s="134"/>
      <c r="OW5" s="134"/>
      <c r="OX5" s="134"/>
      <c r="OY5" s="134"/>
      <c r="OZ5" s="134"/>
      <c r="PA5" s="134"/>
      <c r="PB5" s="134"/>
      <c r="PC5" s="134"/>
      <c r="PD5" s="134"/>
      <c r="PE5" s="134"/>
      <c r="PF5" s="134"/>
      <c r="PG5" s="134"/>
      <c r="PH5" s="134"/>
      <c r="PI5" s="134"/>
      <c r="PJ5" s="134"/>
      <c r="PK5" s="134"/>
      <c r="PL5" s="134"/>
      <c r="PM5" s="134"/>
      <c r="PN5" s="134"/>
      <c r="PO5" s="134"/>
      <c r="PP5" s="134"/>
      <c r="PQ5" s="134"/>
      <c r="PR5" s="134"/>
      <c r="PS5" s="134"/>
      <c r="PT5" s="134"/>
      <c r="PU5" s="134"/>
      <c r="PV5" s="134"/>
      <c r="PW5" s="134"/>
      <c r="PX5" s="134"/>
      <c r="PY5" s="134"/>
      <c r="PZ5" s="134"/>
      <c r="QA5" s="134"/>
      <c r="QB5" s="134"/>
      <c r="QC5" s="134"/>
      <c r="QD5" s="134"/>
      <c r="QE5" s="134"/>
      <c r="QF5" s="134"/>
      <c r="QG5" s="134"/>
      <c r="QH5" s="134"/>
      <c r="QI5" s="134"/>
      <c r="QJ5" s="134"/>
      <c r="QK5" s="134"/>
      <c r="QL5" s="134"/>
      <c r="QM5" s="134"/>
      <c r="QN5" s="134"/>
      <c r="QO5" s="134"/>
      <c r="QP5" s="134"/>
      <c r="QQ5" s="134"/>
      <c r="QR5" s="134"/>
      <c r="QS5" s="134"/>
      <c r="QT5" s="134"/>
      <c r="QU5" s="134"/>
      <c r="QV5" s="134"/>
      <c r="QW5" s="134"/>
      <c r="QX5" s="134"/>
      <c r="QY5" s="134"/>
      <c r="QZ5" s="134"/>
      <c r="RA5" s="134"/>
      <c r="RB5" s="134"/>
      <c r="RC5" s="134"/>
      <c r="RD5" s="134"/>
      <c r="RE5" s="134"/>
      <c r="RF5" s="134"/>
      <c r="RG5" s="134"/>
      <c r="RH5" s="134"/>
      <c r="RI5" s="134"/>
      <c r="RJ5" s="134"/>
      <c r="RK5" s="134"/>
      <c r="RL5" s="134"/>
      <c r="RM5" s="134"/>
      <c r="RN5" s="134"/>
      <c r="RO5" s="134"/>
      <c r="RP5" s="134"/>
      <c r="RQ5" s="134"/>
      <c r="RR5" s="134"/>
      <c r="RS5" s="134"/>
      <c r="RT5" s="134"/>
      <c r="RU5" s="134"/>
      <c r="RV5" s="134"/>
      <c r="RW5" s="134"/>
      <c r="RX5" s="134"/>
      <c r="RY5" s="134"/>
      <c r="RZ5" s="134"/>
      <c r="SA5" s="134"/>
      <c r="SB5" s="134"/>
      <c r="SC5" s="134"/>
      <c r="SD5" s="134"/>
      <c r="SE5" s="134"/>
      <c r="SF5" s="134"/>
      <c r="SG5" s="134"/>
      <c r="SH5" s="134"/>
      <c r="SI5" s="134"/>
      <c r="SJ5" s="134"/>
      <c r="SK5" s="134"/>
      <c r="SL5" s="134"/>
      <c r="SM5" s="134"/>
      <c r="SN5" s="134"/>
      <c r="SO5" s="134"/>
      <c r="SP5" s="134"/>
      <c r="SQ5" s="134"/>
      <c r="SR5" s="134"/>
      <c r="SS5" s="134"/>
      <c r="ST5" s="134"/>
      <c r="SU5" s="134"/>
      <c r="SV5" s="134"/>
      <c r="SW5" s="134"/>
      <c r="SX5" s="134"/>
      <c r="SY5" s="134"/>
      <c r="SZ5" s="134"/>
      <c r="TA5" s="134"/>
      <c r="TB5" s="134"/>
      <c r="TC5" s="134"/>
      <c r="TD5" s="134"/>
      <c r="TE5" s="134"/>
      <c r="TF5" s="134"/>
      <c r="TG5" s="134"/>
      <c r="TH5" s="134"/>
      <c r="TI5" s="134"/>
      <c r="TJ5" s="134"/>
      <c r="TK5" s="134"/>
      <c r="TL5" s="134"/>
      <c r="TM5" s="134"/>
      <c r="TN5" s="134"/>
      <c r="TO5" s="134"/>
      <c r="TP5" s="134"/>
      <c r="TQ5" s="134"/>
      <c r="TR5" s="134"/>
      <c r="TS5" s="134"/>
      <c r="TT5" s="134"/>
      <c r="TU5" s="134"/>
      <c r="TV5" s="134"/>
      <c r="TW5" s="134"/>
      <c r="TX5" s="134"/>
      <c r="TY5" s="134"/>
      <c r="TZ5" s="134"/>
      <c r="UA5" s="134"/>
      <c r="UB5" s="134"/>
      <c r="UC5" s="134"/>
      <c r="UD5" s="134"/>
      <c r="UE5" s="134"/>
      <c r="UF5" s="134"/>
      <c r="UG5" s="134"/>
      <c r="UH5" s="134"/>
      <c r="UI5" s="134"/>
      <c r="UJ5" s="134"/>
      <c r="UK5" s="134"/>
      <c r="UL5" s="134"/>
      <c r="UM5" s="134"/>
      <c r="UN5" s="134"/>
      <c r="UO5" s="134"/>
      <c r="UP5" s="134"/>
      <c r="UQ5" s="134"/>
      <c r="UR5" s="134"/>
      <c r="US5" s="134"/>
      <c r="UT5" s="134"/>
      <c r="UU5" s="134"/>
      <c r="UV5" s="134"/>
      <c r="UW5" s="134"/>
      <c r="UX5" s="134"/>
      <c r="UY5" s="134"/>
      <c r="UZ5" s="134"/>
      <c r="VA5" s="134"/>
      <c r="VB5" s="134"/>
      <c r="VC5" s="134"/>
      <c r="VD5" s="134"/>
      <c r="VE5" s="134"/>
      <c r="VF5" s="134"/>
      <c r="VG5" s="134"/>
      <c r="VH5" s="134"/>
      <c r="VI5" s="134"/>
      <c r="VJ5" s="134"/>
      <c r="VK5" s="134"/>
      <c r="VL5" s="134"/>
      <c r="VM5" s="134"/>
      <c r="VN5" s="134"/>
      <c r="VO5" s="134"/>
      <c r="VP5" s="134"/>
      <c r="VQ5" s="134"/>
      <c r="VR5" s="134"/>
      <c r="VS5" s="134"/>
      <c r="VT5" s="134"/>
      <c r="VU5" s="134"/>
      <c r="VV5" s="134"/>
      <c r="VW5" s="134"/>
      <c r="VX5" s="134"/>
      <c r="VY5" s="134"/>
      <c r="VZ5" s="134"/>
      <c r="WA5" s="134"/>
      <c r="WB5" s="134"/>
      <c r="WC5" s="134"/>
      <c r="WD5" s="134"/>
      <c r="WE5" s="134"/>
      <c r="WF5" s="134"/>
      <c r="WG5" s="134"/>
      <c r="WH5" s="134"/>
      <c r="WI5" s="134"/>
      <c r="WJ5" s="134"/>
      <c r="WK5" s="134"/>
      <c r="WL5" s="134"/>
      <c r="WM5" s="134"/>
      <c r="WN5" s="134"/>
      <c r="WO5" s="134"/>
      <c r="WP5" s="134"/>
      <c r="WQ5" s="134"/>
      <c r="WR5" s="134"/>
      <c r="WS5" s="134"/>
      <c r="WT5" s="134"/>
      <c r="WU5" s="134"/>
      <c r="WV5" s="134"/>
      <c r="WW5" s="134"/>
      <c r="WX5" s="134"/>
      <c r="WY5" s="134"/>
      <c r="WZ5" s="134"/>
      <c r="XA5" s="134"/>
      <c r="XB5" s="134"/>
      <c r="XC5" s="134"/>
      <c r="XD5" s="134"/>
      <c r="XE5" s="134"/>
      <c r="XF5" s="134"/>
      <c r="XG5" s="134"/>
      <c r="XH5" s="134"/>
      <c r="XI5" s="134"/>
      <c r="XJ5" s="134"/>
      <c r="XK5" s="134"/>
      <c r="XL5" s="134"/>
      <c r="XM5" s="134"/>
      <c r="XN5" s="134"/>
      <c r="XO5" s="134"/>
      <c r="XP5" s="134"/>
      <c r="XQ5" s="134"/>
      <c r="XR5" s="134"/>
      <c r="XS5" s="134"/>
      <c r="XT5" s="134"/>
      <c r="XU5" s="134"/>
      <c r="XV5" s="134"/>
      <c r="XW5" s="134"/>
      <c r="XX5" s="134"/>
      <c r="XY5" s="134"/>
      <c r="XZ5" s="134"/>
      <c r="YA5" s="134"/>
      <c r="YB5" s="134"/>
      <c r="YC5" s="134"/>
      <c r="YD5" s="134"/>
      <c r="YE5" s="134"/>
      <c r="YF5" s="134"/>
      <c r="YG5" s="134"/>
      <c r="YH5" s="134"/>
      <c r="YI5" s="134"/>
      <c r="YJ5" s="134"/>
      <c r="YK5" s="134"/>
      <c r="YL5" s="134"/>
      <c r="YM5" s="134"/>
      <c r="YN5" s="134"/>
      <c r="YO5" s="134"/>
      <c r="YP5" s="134"/>
      <c r="YQ5" s="134"/>
      <c r="YR5" s="134"/>
      <c r="YS5" s="134"/>
      <c r="YT5" s="134"/>
      <c r="YU5" s="134"/>
      <c r="YV5" s="134"/>
      <c r="YW5" s="134"/>
      <c r="YX5" s="134"/>
      <c r="YY5" s="134"/>
      <c r="YZ5" s="134"/>
      <c r="ZA5" s="134"/>
      <c r="ZB5" s="134"/>
      <c r="ZC5" s="134"/>
      <c r="ZD5" s="134"/>
      <c r="ZE5" s="134"/>
      <c r="ZF5" s="134"/>
      <c r="ZG5" s="134"/>
      <c r="ZH5" s="134"/>
      <c r="ZI5" s="134"/>
      <c r="ZJ5" s="134"/>
      <c r="ZK5" s="134"/>
      <c r="ZL5" s="134"/>
      <c r="ZM5" s="134"/>
      <c r="ZN5" s="134"/>
      <c r="ZO5" s="134"/>
      <c r="ZP5" s="134"/>
      <c r="ZQ5" s="134"/>
      <c r="ZR5" s="134"/>
      <c r="ZS5" s="134"/>
      <c r="ZT5" s="134"/>
      <c r="ZU5" s="134"/>
      <c r="ZV5" s="134"/>
      <c r="ZW5" s="134"/>
      <c r="ZX5" s="134"/>
      <c r="ZY5" s="134"/>
      <c r="ZZ5" s="134"/>
      <c r="AAA5" s="134"/>
      <c r="AAB5" s="134"/>
      <c r="AAC5" s="134"/>
      <c r="AAD5" s="134"/>
      <c r="AAE5" s="134"/>
      <c r="AAF5" s="134"/>
      <c r="AAG5" s="134"/>
      <c r="AAH5" s="134"/>
      <c r="AAI5" s="134"/>
      <c r="AAJ5" s="134"/>
      <c r="AAK5" s="134"/>
      <c r="AAL5" s="134"/>
      <c r="AAM5" s="134"/>
      <c r="AAN5" s="134"/>
      <c r="AAO5" s="134"/>
      <c r="AAP5" s="134"/>
      <c r="AAQ5" s="134"/>
      <c r="AAR5" s="134"/>
      <c r="AAS5" s="134"/>
      <c r="AAT5" s="134"/>
      <c r="AAU5" s="134"/>
      <c r="AAV5" s="134"/>
      <c r="AAW5" s="134"/>
      <c r="AAX5" s="134"/>
      <c r="AAY5" s="134"/>
      <c r="AAZ5" s="134"/>
      <c r="ABA5" s="134"/>
      <c r="ABB5" s="134"/>
      <c r="ABC5" s="134"/>
      <c r="ABD5" s="134"/>
      <c r="ABE5" s="134"/>
      <c r="ABF5" s="134"/>
      <c r="ABG5" s="134"/>
      <c r="ABH5" s="134"/>
      <c r="ABI5" s="134"/>
      <c r="ABJ5" s="134"/>
      <c r="ABK5" s="134"/>
      <c r="ABL5" s="134"/>
      <c r="ABM5" s="134"/>
      <c r="ABN5" s="134"/>
      <c r="ABO5" s="134"/>
      <c r="ABP5" s="134"/>
      <c r="ABQ5" s="134"/>
      <c r="ABR5" s="134"/>
      <c r="ABS5" s="134"/>
      <c r="ABT5" s="134"/>
      <c r="ABU5" s="134"/>
      <c r="ABV5" s="134"/>
      <c r="ABW5" s="134"/>
      <c r="ABX5" s="134"/>
      <c r="ABY5" s="134"/>
      <c r="ABZ5" s="134"/>
      <c r="ACA5" s="134"/>
      <c r="ACB5" s="134"/>
      <c r="ACC5" s="134"/>
      <c r="ACD5" s="134"/>
      <c r="ACE5" s="134"/>
      <c r="ACF5" s="134"/>
      <c r="ACG5" s="134"/>
      <c r="ACH5" s="134"/>
      <c r="ACI5" s="134"/>
      <c r="ACJ5" s="134"/>
      <c r="ACK5" s="134"/>
      <c r="ACL5" s="134"/>
      <c r="ACM5" s="134"/>
      <c r="ACN5" s="134"/>
      <c r="ACO5" s="134"/>
      <c r="ACP5" s="134"/>
      <c r="ACQ5" s="134"/>
      <c r="ACR5" s="134"/>
      <c r="ACS5" s="134"/>
      <c r="ACT5" s="134"/>
      <c r="ACU5" s="134"/>
      <c r="ACV5" s="134"/>
      <c r="ACW5" s="134"/>
      <c r="ACX5" s="134"/>
      <c r="ACY5" s="134"/>
      <c r="ACZ5" s="134"/>
      <c r="ADA5" s="134"/>
      <c r="ADB5" s="134"/>
      <c r="ADC5" s="134"/>
      <c r="ADD5" s="134"/>
      <c r="ADE5" s="134"/>
      <c r="ADF5" s="134"/>
      <c r="ADG5" s="134"/>
      <c r="ADH5" s="134"/>
      <c r="ADI5" s="134"/>
      <c r="ADJ5" s="134"/>
      <c r="ADK5" s="134"/>
      <c r="ADL5" s="134"/>
      <c r="ADM5" s="134"/>
      <c r="ADN5" s="134"/>
      <c r="ADO5" s="134"/>
      <c r="ADP5" s="134"/>
      <c r="ADQ5" s="134"/>
      <c r="ADR5" s="134"/>
      <c r="ADS5" s="134"/>
      <c r="ADT5" s="134"/>
      <c r="ADU5" s="134"/>
      <c r="ADV5" s="134"/>
      <c r="ADW5" s="134"/>
      <c r="ADX5" s="134"/>
      <c r="ADY5" s="134"/>
      <c r="ADZ5" s="134"/>
      <c r="AEA5" s="134"/>
      <c r="AEB5" s="134"/>
      <c r="AEC5" s="134"/>
      <c r="AED5" s="134"/>
      <c r="AEE5" s="134"/>
      <c r="AEF5" s="134"/>
      <c r="AEG5" s="134"/>
      <c r="AEH5" s="134"/>
      <c r="AEI5" s="134"/>
      <c r="AEJ5" s="134"/>
      <c r="AEK5" s="134"/>
      <c r="AEL5" s="134"/>
      <c r="AEM5" s="134"/>
      <c r="AEN5" s="134"/>
      <c r="AEO5" s="134"/>
      <c r="AEP5" s="134"/>
      <c r="AEQ5" s="134"/>
      <c r="AER5" s="134"/>
      <c r="AES5" s="134"/>
      <c r="AET5" s="134"/>
      <c r="AEU5" s="134"/>
      <c r="AEV5" s="134"/>
      <c r="AEW5" s="134"/>
      <c r="AEX5" s="134"/>
      <c r="AEY5" s="134"/>
      <c r="AEZ5" s="134"/>
      <c r="AFA5" s="134"/>
      <c r="AFB5" s="134"/>
      <c r="AFC5" s="134"/>
      <c r="AFD5" s="134"/>
      <c r="AFE5" s="134"/>
      <c r="AFF5" s="134"/>
      <c r="AFG5" s="134"/>
      <c r="AFH5" s="134"/>
      <c r="AFI5" s="134"/>
      <c r="AFJ5" s="134"/>
      <c r="AFK5" s="134"/>
      <c r="AFL5" s="134"/>
      <c r="AFM5" s="134"/>
      <c r="AFN5" s="134"/>
      <c r="AFO5" s="134"/>
      <c r="AFP5" s="134"/>
      <c r="AFQ5" s="134"/>
      <c r="AFR5" s="134"/>
      <c r="AFS5" s="134"/>
      <c r="AFT5" s="134"/>
      <c r="AFU5" s="134"/>
      <c r="AFV5" s="134"/>
      <c r="AFW5" s="134"/>
      <c r="AFX5" s="134"/>
      <c r="AFY5" s="134"/>
      <c r="AFZ5" s="134"/>
      <c r="AGA5" s="134"/>
      <c r="AGB5" s="134"/>
      <c r="AGC5" s="134"/>
      <c r="AGD5" s="134"/>
      <c r="AGE5" s="134"/>
      <c r="AGF5" s="134"/>
      <c r="AGG5" s="134"/>
      <c r="AGH5" s="134"/>
      <c r="AGI5" s="134"/>
      <c r="AGJ5" s="134"/>
      <c r="AGK5" s="134"/>
      <c r="AGL5" s="134"/>
      <c r="AGM5" s="134"/>
      <c r="AGN5" s="134"/>
      <c r="AGO5" s="134"/>
      <c r="AGP5" s="134"/>
      <c r="AGQ5" s="134"/>
      <c r="AGR5" s="134"/>
      <c r="AGS5" s="134"/>
      <c r="AGT5" s="134"/>
      <c r="AGU5" s="134"/>
      <c r="AGV5" s="134"/>
      <c r="AGW5" s="134"/>
      <c r="AGX5" s="134"/>
      <c r="AGY5" s="134"/>
      <c r="AGZ5" s="134"/>
      <c r="AHA5" s="134"/>
      <c r="AHB5" s="134"/>
      <c r="AHC5" s="134"/>
      <c r="AHD5" s="134"/>
      <c r="AHE5" s="134"/>
      <c r="AHF5" s="134"/>
      <c r="AHG5" s="134"/>
      <c r="AHH5" s="134"/>
      <c r="AHI5" s="134"/>
      <c r="AHJ5" s="134"/>
      <c r="AHK5" s="134"/>
      <c r="AHL5" s="134"/>
      <c r="AHM5" s="134"/>
      <c r="AHN5" s="134"/>
      <c r="AHO5" s="134"/>
      <c r="AHP5" s="134"/>
      <c r="AHQ5" s="134"/>
      <c r="AHR5" s="134"/>
      <c r="AHS5" s="134"/>
      <c r="AHT5" s="134"/>
      <c r="AHU5" s="134"/>
      <c r="AHV5" s="134"/>
      <c r="AHW5" s="134"/>
      <c r="AHX5" s="134"/>
      <c r="AHY5" s="134"/>
      <c r="AHZ5" s="134"/>
      <c r="AIA5" s="134"/>
      <c r="AIB5" s="134"/>
      <c r="AIC5" s="134"/>
      <c r="AID5" s="134"/>
      <c r="AIE5" s="134"/>
      <c r="AIF5" s="134"/>
      <c r="AIG5" s="134"/>
      <c r="AIH5" s="134"/>
      <c r="AII5" s="134"/>
      <c r="AIJ5" s="134"/>
      <c r="AIK5" s="134"/>
      <c r="AIL5" s="134"/>
      <c r="AIM5" s="134"/>
      <c r="AIN5" s="134"/>
      <c r="AIO5" s="134"/>
      <c r="AIP5" s="134"/>
      <c r="AIQ5" s="134"/>
      <c r="AIR5" s="134"/>
      <c r="AIS5" s="134"/>
      <c r="AIT5" s="134"/>
      <c r="AIU5" s="134"/>
      <c r="AIV5" s="134"/>
      <c r="AIW5" s="134"/>
      <c r="AIX5" s="134"/>
      <c r="AIY5" s="134"/>
      <c r="AIZ5" s="134"/>
      <c r="AJA5" s="134"/>
      <c r="AJB5" s="134"/>
      <c r="AJC5" s="134"/>
      <c r="AJD5" s="134"/>
      <c r="AJE5" s="134"/>
      <c r="AJF5" s="134"/>
      <c r="AJG5" s="134"/>
      <c r="AJH5" s="134"/>
      <c r="AJI5" s="134"/>
      <c r="AJJ5" s="134"/>
      <c r="AJK5" s="134"/>
      <c r="AJL5" s="134"/>
      <c r="AJM5" s="134"/>
      <c r="AJN5" s="134"/>
      <c r="AJO5" s="134"/>
      <c r="AJP5" s="134"/>
      <c r="AJQ5" s="134"/>
      <c r="AJR5" s="134"/>
      <c r="AJS5" s="134"/>
      <c r="AJT5" s="134"/>
      <c r="AJU5" s="134"/>
      <c r="AJV5" s="134"/>
      <c r="AJW5" s="134"/>
      <c r="AJX5" s="134"/>
      <c r="AJY5" s="134"/>
      <c r="AJZ5" s="134"/>
      <c r="AKA5" s="134"/>
      <c r="AKB5" s="134"/>
      <c r="AKC5" s="134"/>
      <c r="AKD5" s="134"/>
      <c r="AKE5" s="134"/>
      <c r="AKF5" s="134"/>
      <c r="AKG5" s="134"/>
      <c r="AKH5" s="134"/>
      <c r="AKI5" s="134"/>
      <c r="AKJ5" s="134"/>
      <c r="AKK5" s="134"/>
      <c r="AKL5" s="134"/>
      <c r="AKM5" s="134"/>
      <c r="AKN5" s="134"/>
      <c r="AKO5" s="134"/>
      <c r="AKP5" s="134"/>
      <c r="AKQ5" s="134"/>
      <c r="AKR5" s="134"/>
      <c r="AKS5" s="134"/>
      <c r="AKT5" s="134"/>
      <c r="AKU5" s="134"/>
      <c r="AKV5" s="134"/>
      <c r="AKW5" s="134"/>
      <c r="AKX5" s="134"/>
      <c r="AKY5" s="134"/>
      <c r="AKZ5" s="134"/>
      <c r="ALA5" s="134"/>
      <c r="ALB5" s="134"/>
      <c r="ALC5" s="134"/>
      <c r="ALD5" s="134"/>
      <c r="ALE5" s="134"/>
      <c r="ALF5" s="134"/>
      <c r="ALG5" s="134"/>
      <c r="ALH5" s="134"/>
      <c r="ALI5" s="134"/>
      <c r="ALJ5" s="134"/>
      <c r="ALK5" s="134"/>
      <c r="ALL5" s="134"/>
      <c r="ALM5" s="134"/>
      <c r="ALN5" s="134"/>
      <c r="ALO5" s="134"/>
      <c r="ALP5" s="134"/>
      <c r="ALQ5" s="134"/>
      <c r="ALR5" s="134"/>
      <c r="ALS5" s="134"/>
      <c r="ALT5" s="134"/>
      <c r="ALU5" s="134"/>
      <c r="ALV5" s="134"/>
      <c r="ALW5" s="134"/>
      <c r="ALX5" s="134"/>
      <c r="ALY5" s="134"/>
      <c r="ALZ5" s="134"/>
      <c r="AMA5" s="134"/>
      <c r="AMB5" s="134"/>
      <c r="AMC5" s="134"/>
      <c r="AMD5" s="134"/>
      <c r="AME5" s="134"/>
      <c r="AMF5" s="134"/>
      <c r="AMG5" s="134"/>
      <c r="AMH5" s="134"/>
      <c r="AMI5" s="134"/>
      <c r="AMJ5" s="134"/>
      <c r="AMK5" s="134"/>
      <c r="AML5" s="134"/>
      <c r="AMM5" s="134"/>
      <c r="AMN5" s="134"/>
      <c r="AMO5" s="134"/>
      <c r="AMP5" s="134"/>
      <c r="AMQ5" s="134"/>
      <c r="AMR5" s="134"/>
      <c r="AMS5" s="134"/>
      <c r="AMT5" s="134"/>
      <c r="AMU5" s="134"/>
      <c r="AMV5" s="134"/>
      <c r="AMW5" s="134"/>
      <c r="AMX5" s="134"/>
      <c r="AMY5" s="134"/>
      <c r="AMZ5" s="134"/>
      <c r="ANA5" s="134"/>
      <c r="ANB5" s="134"/>
      <c r="ANC5" s="134"/>
      <c r="AND5" s="134"/>
      <c r="ANE5" s="134"/>
      <c r="ANF5" s="134"/>
      <c r="ANG5" s="134"/>
      <c r="ANH5" s="134"/>
      <c r="ANI5" s="134"/>
      <c r="ANJ5" s="134"/>
      <c r="ANK5" s="134"/>
      <c r="ANL5" s="134"/>
      <c r="ANM5" s="134"/>
      <c r="ANN5" s="134"/>
      <c r="ANO5" s="134"/>
      <c r="ANP5" s="134"/>
      <c r="ANQ5" s="134"/>
      <c r="ANR5" s="134"/>
      <c r="ANS5" s="134"/>
      <c r="ANT5" s="134"/>
      <c r="ANU5" s="134"/>
      <c r="ANV5" s="134"/>
      <c r="ANW5" s="134"/>
      <c r="ANX5" s="134"/>
      <c r="ANY5" s="134"/>
      <c r="ANZ5" s="134"/>
      <c r="AOA5" s="134"/>
      <c r="AOB5" s="134"/>
      <c r="AOC5" s="134"/>
      <c r="AOD5" s="134"/>
      <c r="AOE5" s="134"/>
      <c r="AOF5" s="134"/>
      <c r="AOG5" s="134"/>
      <c r="AOH5" s="134"/>
      <c r="AOI5" s="134"/>
      <c r="AOJ5" s="134"/>
      <c r="AOK5" s="134"/>
      <c r="AOL5" s="134"/>
      <c r="AOM5" s="134"/>
      <c r="AON5" s="134"/>
      <c r="AOO5" s="134"/>
      <c r="AOP5" s="134"/>
      <c r="AOQ5" s="134"/>
      <c r="AOR5" s="134"/>
      <c r="AOS5" s="134"/>
      <c r="AOT5" s="134"/>
      <c r="AOU5" s="134"/>
      <c r="AOV5" s="134"/>
      <c r="AOW5" s="134"/>
      <c r="AOX5" s="134"/>
      <c r="AOY5" s="134"/>
      <c r="AOZ5" s="134"/>
      <c r="APA5" s="134"/>
      <c r="APB5" s="134"/>
      <c r="APC5" s="134"/>
      <c r="APD5" s="134"/>
      <c r="APE5" s="134"/>
      <c r="APF5" s="134"/>
      <c r="APG5" s="134"/>
      <c r="APH5" s="134"/>
      <c r="API5" s="134"/>
      <c r="APJ5" s="134"/>
      <c r="APK5" s="134"/>
      <c r="APL5" s="134"/>
      <c r="APM5" s="134"/>
      <c r="APN5" s="134"/>
      <c r="APO5" s="134"/>
      <c r="APP5" s="134"/>
      <c r="APQ5" s="134"/>
      <c r="APR5" s="134"/>
      <c r="APS5" s="134"/>
      <c r="APT5" s="134"/>
      <c r="APU5" s="134"/>
      <c r="APV5" s="134"/>
      <c r="APW5" s="134"/>
      <c r="APX5" s="134"/>
      <c r="APY5" s="134"/>
      <c r="APZ5" s="134"/>
      <c r="AQA5" s="134"/>
      <c r="AQB5" s="134"/>
      <c r="AQC5" s="134"/>
      <c r="AQD5" s="134"/>
      <c r="AQE5" s="134"/>
      <c r="AQF5" s="134"/>
      <c r="AQG5" s="134"/>
      <c r="AQH5" s="134"/>
      <c r="AQI5" s="134"/>
      <c r="AQJ5" s="134"/>
      <c r="AQK5" s="134"/>
      <c r="AQL5" s="134"/>
      <c r="AQM5" s="134"/>
      <c r="AQN5" s="134"/>
      <c r="AQO5" s="134"/>
      <c r="AQP5" s="134"/>
      <c r="AQQ5" s="134"/>
      <c r="AQR5" s="134"/>
      <c r="AQS5" s="134"/>
      <c r="AQT5" s="134"/>
      <c r="AQU5" s="134"/>
      <c r="AQV5" s="134"/>
      <c r="AQW5" s="134"/>
      <c r="AQX5" s="134"/>
      <c r="AQY5" s="134"/>
      <c r="AQZ5" s="134"/>
      <c r="ARA5" s="134"/>
      <c r="ARB5" s="134"/>
      <c r="ARC5" s="134"/>
      <c r="ARD5" s="134"/>
      <c r="ARE5" s="134"/>
      <c r="ARF5" s="134"/>
      <c r="ARG5" s="134"/>
      <c r="ARH5" s="134"/>
      <c r="ARI5" s="134"/>
      <c r="ARJ5" s="134"/>
      <c r="ARK5" s="134"/>
      <c r="ARL5" s="134"/>
      <c r="ARM5" s="134"/>
      <c r="ARN5" s="134"/>
      <c r="ARO5" s="134"/>
      <c r="ARP5" s="134"/>
      <c r="ARQ5" s="134"/>
      <c r="ARR5" s="134"/>
      <c r="ARS5" s="134"/>
      <c r="ART5" s="134"/>
      <c r="ARU5" s="134"/>
      <c r="ARV5" s="134"/>
      <c r="ARW5" s="134"/>
      <c r="ARX5" s="134"/>
      <c r="ARY5" s="134"/>
      <c r="ARZ5" s="134"/>
      <c r="ASA5" s="134"/>
      <c r="ASB5" s="134"/>
      <c r="ASC5" s="134"/>
      <c r="ASD5" s="134"/>
      <c r="ASE5" s="134"/>
      <c r="ASF5" s="134"/>
      <c r="ASG5" s="134"/>
      <c r="ASH5" s="134"/>
      <c r="ASI5" s="134"/>
      <c r="ASJ5" s="134"/>
      <c r="ASK5" s="134"/>
      <c r="ASL5" s="134"/>
      <c r="ASM5" s="134"/>
      <c r="ASN5" s="134"/>
      <c r="ASO5" s="134"/>
      <c r="ASP5" s="134"/>
      <c r="ASQ5" s="134"/>
      <c r="ASR5" s="134"/>
      <c r="ASS5" s="134"/>
      <c r="AST5" s="134"/>
      <c r="ASU5" s="134"/>
      <c r="ASV5" s="134"/>
      <c r="ASW5" s="134"/>
      <c r="ASX5" s="134"/>
      <c r="ASY5" s="134"/>
      <c r="ASZ5" s="134"/>
      <c r="ATA5" s="134"/>
      <c r="ATB5" s="134"/>
      <c r="ATC5" s="134"/>
      <c r="ATD5" s="134"/>
      <c r="ATE5" s="134"/>
      <c r="ATF5" s="134"/>
      <c r="ATG5" s="134"/>
      <c r="ATH5" s="134"/>
      <c r="ATI5" s="134"/>
      <c r="ATJ5" s="134"/>
      <c r="ATK5" s="134"/>
      <c r="ATL5" s="134"/>
      <c r="ATM5" s="134"/>
      <c r="ATN5" s="134"/>
      <c r="ATO5" s="134"/>
      <c r="ATP5" s="134"/>
      <c r="ATQ5" s="134"/>
      <c r="ATR5" s="134"/>
      <c r="ATS5" s="134"/>
      <c r="ATT5" s="134"/>
      <c r="ATU5" s="134"/>
      <c r="ATV5" s="134"/>
      <c r="ATW5" s="134"/>
      <c r="ATX5" s="134"/>
      <c r="ATY5" s="134"/>
      <c r="ATZ5" s="134"/>
      <c r="AUA5" s="134"/>
      <c r="AUB5" s="134"/>
      <c r="AUC5" s="134"/>
      <c r="AUD5" s="134"/>
      <c r="AUE5" s="134"/>
      <c r="AUF5" s="134"/>
      <c r="AUG5" s="134"/>
      <c r="AUH5" s="134"/>
      <c r="AUI5" s="134"/>
      <c r="AUJ5" s="134"/>
      <c r="AUK5" s="134"/>
      <c r="AUL5" s="134"/>
      <c r="AUM5" s="134"/>
      <c r="AUN5" s="134"/>
      <c r="AUO5" s="134"/>
      <c r="AUP5" s="134"/>
      <c r="AUQ5" s="134"/>
      <c r="AUR5" s="134"/>
      <c r="AUS5" s="134"/>
      <c r="AUT5" s="134"/>
      <c r="AUU5" s="134"/>
      <c r="AUV5" s="134"/>
      <c r="AUW5" s="134"/>
      <c r="AUX5" s="134"/>
      <c r="AUY5" s="134"/>
      <c r="AUZ5" s="134"/>
      <c r="AVA5" s="134"/>
      <c r="AVB5" s="134"/>
      <c r="AVC5" s="134"/>
      <c r="AVD5" s="134"/>
      <c r="AVE5" s="134"/>
      <c r="AVF5" s="134"/>
      <c r="AVG5" s="134"/>
      <c r="AVH5" s="134"/>
      <c r="AVI5" s="134"/>
      <c r="AVJ5" s="134"/>
      <c r="AVK5" s="134"/>
      <c r="AVL5" s="134"/>
      <c r="AVM5" s="134"/>
      <c r="AVN5" s="134"/>
      <c r="AVO5" s="134"/>
      <c r="AVP5" s="134"/>
      <c r="AVQ5" s="134"/>
      <c r="AVR5" s="134"/>
      <c r="AVS5" s="134"/>
      <c r="AVT5" s="134"/>
      <c r="AVU5" s="134"/>
      <c r="AVV5" s="134"/>
      <c r="AVW5" s="134"/>
      <c r="AVX5" s="134"/>
      <c r="AVY5" s="134"/>
      <c r="AVZ5" s="134"/>
      <c r="AWA5" s="134"/>
      <c r="AWB5" s="134"/>
      <c r="AWC5" s="134"/>
      <c r="AWD5" s="134"/>
      <c r="AWE5" s="134"/>
      <c r="AWF5" s="134"/>
      <c r="AWG5" s="134"/>
      <c r="AWH5" s="134"/>
      <c r="AWI5" s="134"/>
      <c r="AWJ5" s="134"/>
      <c r="AWK5" s="134"/>
      <c r="AWL5" s="134"/>
      <c r="AWM5" s="134"/>
      <c r="AWN5" s="134"/>
      <c r="AWO5" s="134"/>
      <c r="AWP5" s="134"/>
      <c r="AWQ5" s="134"/>
      <c r="AWR5" s="134"/>
      <c r="AWS5" s="134"/>
      <c r="AWT5" s="134"/>
      <c r="AWU5" s="134"/>
      <c r="AWV5" s="134"/>
      <c r="AWW5" s="134"/>
      <c r="AWX5" s="134"/>
      <c r="AWY5" s="134"/>
      <c r="AWZ5" s="134"/>
      <c r="AXA5" s="134"/>
      <c r="AXB5" s="134"/>
      <c r="AXC5" s="134"/>
      <c r="AXD5" s="134"/>
      <c r="AXE5" s="134"/>
      <c r="AXF5" s="134"/>
      <c r="AXG5" s="134"/>
      <c r="AXH5" s="134"/>
      <c r="AXI5" s="134"/>
      <c r="AXJ5" s="134"/>
      <c r="AXK5" s="134"/>
      <c r="AXL5" s="134"/>
      <c r="AXM5" s="134"/>
      <c r="AXN5" s="134"/>
      <c r="AXO5" s="134"/>
      <c r="AXP5" s="134"/>
      <c r="AXQ5" s="134"/>
      <c r="AXR5" s="134"/>
      <c r="AXS5" s="134"/>
      <c r="AXT5" s="134"/>
      <c r="AXU5" s="134"/>
      <c r="AXV5" s="134"/>
      <c r="AXW5" s="134"/>
      <c r="AXX5" s="134"/>
      <c r="AXY5" s="134"/>
      <c r="AXZ5" s="134"/>
      <c r="AYA5" s="134"/>
      <c r="AYB5" s="134"/>
      <c r="AYC5" s="134"/>
      <c r="AYD5" s="134"/>
      <c r="AYE5" s="134"/>
      <c r="AYF5" s="134"/>
      <c r="AYG5" s="134"/>
      <c r="AYH5" s="134"/>
      <c r="AYI5" s="134"/>
      <c r="AYJ5" s="134"/>
      <c r="AYK5" s="134"/>
      <c r="AYL5" s="134"/>
      <c r="AYM5" s="134"/>
      <c r="AYN5" s="134"/>
      <c r="AYO5" s="134"/>
      <c r="AYP5" s="134"/>
      <c r="AYQ5" s="134"/>
      <c r="AYR5" s="134"/>
      <c r="AYS5" s="134"/>
      <c r="AYT5" s="134"/>
      <c r="AYU5" s="134"/>
      <c r="AYV5" s="134"/>
      <c r="AYW5" s="134"/>
      <c r="AYX5" s="134"/>
      <c r="AYY5" s="134"/>
      <c r="AYZ5" s="134"/>
      <c r="AZA5" s="134"/>
      <c r="AZB5" s="134"/>
      <c r="AZC5" s="134"/>
      <c r="AZD5" s="134"/>
      <c r="AZE5" s="134"/>
      <c r="AZF5" s="134"/>
      <c r="AZG5" s="134"/>
      <c r="AZH5" s="134"/>
      <c r="AZI5" s="134"/>
      <c r="AZJ5" s="134"/>
      <c r="AZK5" s="134"/>
      <c r="AZL5" s="134"/>
      <c r="AZM5" s="134"/>
      <c r="AZN5" s="134"/>
      <c r="AZO5" s="134"/>
      <c r="AZP5" s="134"/>
      <c r="AZQ5" s="134"/>
      <c r="AZR5" s="134"/>
      <c r="AZS5" s="134"/>
      <c r="AZT5" s="134"/>
      <c r="AZU5" s="134"/>
      <c r="AZV5" s="134"/>
      <c r="AZW5" s="134"/>
      <c r="AZX5" s="134"/>
      <c r="AZY5" s="134"/>
      <c r="AZZ5" s="134"/>
      <c r="BAA5" s="134"/>
      <c r="BAB5" s="134"/>
      <c r="BAC5" s="134"/>
      <c r="BAD5" s="134"/>
      <c r="BAE5" s="134"/>
      <c r="BAF5" s="134"/>
      <c r="BAG5" s="134"/>
      <c r="BAH5" s="134"/>
      <c r="BAI5" s="134"/>
      <c r="BAJ5" s="134"/>
      <c r="BAK5" s="134"/>
      <c r="BAL5" s="134"/>
      <c r="BAM5" s="134"/>
      <c r="BAN5" s="134"/>
      <c r="BAO5" s="134"/>
      <c r="BAP5" s="134"/>
      <c r="BAQ5" s="134"/>
      <c r="BAR5" s="134"/>
      <c r="BAS5" s="134"/>
      <c r="BAT5" s="134"/>
      <c r="BAU5" s="134"/>
      <c r="BAV5" s="134"/>
      <c r="BAW5" s="134"/>
      <c r="BAX5" s="134"/>
      <c r="BAY5" s="134"/>
      <c r="BAZ5" s="134"/>
      <c r="BBA5" s="134"/>
      <c r="BBB5" s="134"/>
      <c r="BBC5" s="134"/>
      <c r="BBD5" s="134"/>
      <c r="BBE5" s="134"/>
      <c r="BBF5" s="134"/>
      <c r="BBG5" s="134"/>
      <c r="BBH5" s="134"/>
      <c r="BBI5" s="134"/>
      <c r="BBJ5" s="134"/>
      <c r="BBK5" s="134"/>
      <c r="BBL5" s="134"/>
      <c r="BBM5" s="134"/>
      <c r="BBN5" s="134"/>
      <c r="BBO5" s="134"/>
      <c r="BBP5" s="134"/>
      <c r="BBQ5" s="134"/>
      <c r="BBR5" s="134"/>
      <c r="BBS5" s="134"/>
      <c r="BBT5" s="134"/>
      <c r="BBU5" s="134"/>
      <c r="BBV5" s="134"/>
      <c r="BBW5" s="134"/>
      <c r="BBX5" s="134"/>
      <c r="BBY5" s="134"/>
      <c r="BBZ5" s="134"/>
      <c r="BCA5" s="134"/>
      <c r="BCB5" s="134"/>
      <c r="BCC5" s="134"/>
      <c r="BCD5" s="134"/>
      <c r="BCE5" s="134"/>
      <c r="BCF5" s="134"/>
      <c r="BCG5" s="134"/>
      <c r="BCH5" s="134"/>
      <c r="BCI5" s="134"/>
      <c r="BCJ5" s="134"/>
      <c r="BCK5" s="134"/>
      <c r="BCL5" s="134"/>
      <c r="BCM5" s="134"/>
      <c r="BCN5" s="134"/>
      <c r="BCO5" s="134"/>
      <c r="BCP5" s="134"/>
      <c r="BCQ5" s="134"/>
      <c r="BCR5" s="134"/>
      <c r="BCS5" s="134"/>
      <c r="BCT5" s="134"/>
      <c r="BCU5" s="134"/>
      <c r="BCV5" s="134"/>
      <c r="BCW5" s="134"/>
      <c r="BCX5" s="134"/>
      <c r="BCY5" s="134"/>
      <c r="BCZ5" s="134"/>
      <c r="BDA5" s="134"/>
      <c r="BDB5" s="134"/>
      <c r="BDC5" s="134"/>
      <c r="BDD5" s="134"/>
      <c r="BDE5" s="134"/>
      <c r="BDF5" s="134"/>
      <c r="BDG5" s="134"/>
      <c r="BDH5" s="134"/>
      <c r="BDI5" s="134"/>
      <c r="BDJ5" s="134"/>
      <c r="BDK5" s="134"/>
      <c r="BDL5" s="134"/>
      <c r="BDM5" s="134"/>
      <c r="BDN5" s="134"/>
      <c r="BDO5" s="134"/>
      <c r="BDP5" s="134"/>
      <c r="BDQ5" s="134"/>
      <c r="BDR5" s="134"/>
      <c r="BDS5" s="134"/>
      <c r="BDT5" s="134"/>
      <c r="BDU5" s="134"/>
      <c r="BDV5" s="134"/>
      <c r="BDW5" s="134"/>
      <c r="BDX5" s="134"/>
      <c r="BDY5" s="134"/>
      <c r="BDZ5" s="134"/>
      <c r="BEA5" s="134"/>
      <c r="BEB5" s="134"/>
      <c r="BEC5" s="134"/>
      <c r="BED5" s="134"/>
      <c r="BEE5" s="134"/>
      <c r="BEF5" s="134"/>
      <c r="BEG5" s="134"/>
      <c r="BEH5" s="134"/>
      <c r="BEI5" s="134"/>
      <c r="BEJ5" s="134"/>
      <c r="BEK5" s="134"/>
      <c r="BEL5" s="134"/>
      <c r="BEM5" s="134"/>
      <c r="BEN5" s="134"/>
      <c r="BEO5" s="134"/>
      <c r="BEP5" s="134"/>
      <c r="BEQ5" s="134"/>
      <c r="BER5" s="134"/>
      <c r="BES5" s="134"/>
      <c r="BET5" s="134"/>
      <c r="BEU5" s="134"/>
      <c r="BEV5" s="134"/>
      <c r="BEW5" s="134"/>
      <c r="BEX5" s="134"/>
      <c r="BEY5" s="134"/>
      <c r="BEZ5" s="134"/>
      <c r="BFA5" s="134"/>
      <c r="BFB5" s="134"/>
      <c r="BFC5" s="134"/>
      <c r="BFD5" s="134"/>
      <c r="BFE5" s="134"/>
      <c r="BFF5" s="134"/>
      <c r="BFG5" s="134"/>
      <c r="BFH5" s="134"/>
      <c r="BFI5" s="134"/>
      <c r="BFJ5" s="134"/>
      <c r="BFK5" s="134"/>
      <c r="BFL5" s="134"/>
      <c r="BFM5" s="134"/>
      <c r="BFN5" s="134"/>
      <c r="BFO5" s="134"/>
      <c r="BFP5" s="134"/>
      <c r="BFQ5" s="134"/>
      <c r="BFR5" s="134"/>
      <c r="BFS5" s="134"/>
      <c r="BFT5" s="134"/>
      <c r="BFU5" s="134"/>
      <c r="BFV5" s="134"/>
      <c r="BFW5" s="134"/>
      <c r="BFX5" s="134"/>
      <c r="BFY5" s="134"/>
      <c r="BFZ5" s="134"/>
      <c r="BGA5" s="134"/>
      <c r="BGB5" s="134"/>
      <c r="BGC5" s="134"/>
      <c r="BGD5" s="134"/>
      <c r="BGE5" s="134"/>
      <c r="BGF5" s="134"/>
      <c r="BGG5" s="134"/>
      <c r="BGH5" s="134"/>
      <c r="BGI5" s="134"/>
      <c r="BGJ5" s="134"/>
      <c r="BGK5" s="134"/>
      <c r="BGL5" s="134"/>
      <c r="BGM5" s="134"/>
      <c r="BGN5" s="134"/>
      <c r="BGO5" s="134"/>
      <c r="BGP5" s="134"/>
      <c r="BGQ5" s="134"/>
      <c r="BGR5" s="134"/>
      <c r="BGS5" s="134"/>
      <c r="BGT5" s="134"/>
      <c r="BGU5" s="134"/>
      <c r="BGV5" s="134"/>
      <c r="BGW5" s="134"/>
      <c r="BGX5" s="134"/>
      <c r="BGY5" s="134"/>
      <c r="BGZ5" s="134"/>
      <c r="BHA5" s="134"/>
      <c r="BHB5" s="134"/>
      <c r="BHC5" s="134"/>
      <c r="BHD5" s="134"/>
      <c r="BHE5" s="134"/>
      <c r="BHF5" s="134"/>
      <c r="BHG5" s="134"/>
      <c r="BHH5" s="134"/>
      <c r="BHI5" s="134"/>
      <c r="BHJ5" s="134"/>
      <c r="BHK5" s="134"/>
      <c r="BHL5" s="134"/>
      <c r="BHM5" s="134"/>
      <c r="BHN5" s="134"/>
      <c r="BHO5" s="134"/>
      <c r="BHP5" s="134"/>
      <c r="BHQ5" s="134"/>
      <c r="BHR5" s="134"/>
      <c r="BHS5" s="134"/>
      <c r="BHT5" s="134"/>
      <c r="BHU5" s="134"/>
      <c r="BHV5" s="134"/>
      <c r="BHW5" s="134"/>
      <c r="BHX5" s="134"/>
      <c r="BHY5" s="134"/>
      <c r="BHZ5" s="134"/>
      <c r="BIA5" s="134"/>
      <c r="BIB5" s="134"/>
      <c r="BIC5" s="134"/>
      <c r="BID5" s="134"/>
      <c r="BIE5" s="134"/>
      <c r="BIF5" s="134"/>
      <c r="BIG5" s="134"/>
      <c r="BIH5" s="134"/>
      <c r="BII5" s="134"/>
      <c r="BIJ5" s="134"/>
      <c r="BIK5" s="134"/>
      <c r="BIL5" s="134"/>
      <c r="BIM5" s="134"/>
      <c r="BIN5" s="134"/>
      <c r="BIO5" s="134"/>
      <c r="BIP5" s="134"/>
      <c r="BIQ5" s="134"/>
      <c r="BIR5" s="134"/>
      <c r="BIS5" s="134"/>
      <c r="BIT5" s="134"/>
      <c r="BIU5" s="134"/>
      <c r="BIV5" s="134"/>
      <c r="BIW5" s="134"/>
      <c r="BIX5" s="134"/>
      <c r="BIY5" s="134"/>
      <c r="BIZ5" s="134"/>
      <c r="BJA5" s="134"/>
      <c r="BJB5" s="134"/>
      <c r="BJC5" s="134"/>
      <c r="BJD5" s="134"/>
      <c r="BJE5" s="134"/>
      <c r="BJF5" s="134"/>
      <c r="BJG5" s="134"/>
      <c r="BJH5" s="134"/>
      <c r="BJI5" s="134"/>
      <c r="BJJ5" s="134"/>
      <c r="BJK5" s="134"/>
      <c r="BJL5" s="134"/>
      <c r="BJM5" s="134"/>
      <c r="BJN5" s="134"/>
      <c r="BJO5" s="134"/>
      <c r="BJP5" s="134"/>
      <c r="BJQ5" s="134"/>
      <c r="BJR5" s="134"/>
      <c r="BJS5" s="134"/>
      <c r="BJT5" s="134"/>
      <c r="BJU5" s="134"/>
      <c r="BJV5" s="134"/>
      <c r="BJW5" s="134"/>
      <c r="BJX5" s="134"/>
      <c r="BJY5" s="134"/>
      <c r="BJZ5" s="134"/>
      <c r="BKA5" s="134"/>
      <c r="BKB5" s="134"/>
      <c r="BKC5" s="134"/>
      <c r="BKD5" s="134"/>
      <c r="BKE5" s="134"/>
      <c r="BKF5" s="134"/>
      <c r="BKG5" s="134"/>
      <c r="BKH5" s="134"/>
      <c r="BKI5" s="134"/>
      <c r="BKJ5" s="134"/>
      <c r="BKK5" s="134"/>
      <c r="BKL5" s="134"/>
      <c r="BKM5" s="134"/>
      <c r="BKN5" s="134"/>
      <c r="BKO5" s="134"/>
      <c r="BKP5" s="134"/>
      <c r="BKQ5" s="134"/>
      <c r="BKR5" s="134"/>
      <c r="BKS5" s="134"/>
      <c r="BKT5" s="134"/>
      <c r="BKU5" s="134"/>
      <c r="BKV5" s="134"/>
      <c r="BKW5" s="134"/>
      <c r="BKX5" s="134"/>
      <c r="BKY5" s="134"/>
      <c r="BKZ5" s="134"/>
      <c r="BLA5" s="134"/>
      <c r="BLB5" s="134"/>
      <c r="BLC5" s="134"/>
      <c r="BLD5" s="134"/>
      <c r="BLE5" s="134"/>
      <c r="BLF5" s="134"/>
      <c r="BLG5" s="134"/>
      <c r="BLH5" s="134"/>
      <c r="BLI5" s="134"/>
      <c r="BLJ5" s="134"/>
      <c r="BLK5" s="134"/>
      <c r="BLL5" s="134"/>
      <c r="BLM5" s="134"/>
      <c r="BLN5" s="134"/>
      <c r="BLO5" s="134"/>
      <c r="BLP5" s="134"/>
      <c r="BLQ5" s="134"/>
      <c r="BLR5" s="134"/>
      <c r="BLS5" s="134"/>
      <c r="BLT5" s="134"/>
      <c r="BLU5" s="134"/>
      <c r="BLV5" s="134"/>
      <c r="BLW5" s="134"/>
      <c r="BLX5" s="134"/>
      <c r="BLY5" s="134"/>
      <c r="BLZ5" s="134"/>
      <c r="BMA5" s="134"/>
      <c r="BMB5" s="134"/>
      <c r="BMC5" s="134"/>
      <c r="BMD5" s="134"/>
      <c r="BME5" s="134"/>
      <c r="BMF5" s="134"/>
      <c r="BMG5" s="134"/>
      <c r="BMH5" s="134"/>
      <c r="BMI5" s="134"/>
      <c r="BMJ5" s="134"/>
      <c r="BMK5" s="134"/>
      <c r="BML5" s="134"/>
      <c r="BMM5" s="134"/>
      <c r="BMN5" s="134"/>
      <c r="BMO5" s="134"/>
      <c r="BMP5" s="134"/>
      <c r="BMQ5" s="134"/>
      <c r="BMR5" s="134"/>
      <c r="BMS5" s="134"/>
      <c r="BMT5" s="134"/>
      <c r="BMU5" s="134"/>
      <c r="BMV5" s="134"/>
      <c r="BMW5" s="134"/>
      <c r="BMX5" s="134"/>
      <c r="BMY5" s="134"/>
      <c r="BMZ5" s="134"/>
      <c r="BNA5" s="134"/>
      <c r="BNB5" s="134"/>
      <c r="BNC5" s="134"/>
      <c r="BND5" s="134"/>
      <c r="BNE5" s="134"/>
      <c r="BNF5" s="134"/>
      <c r="BNG5" s="134"/>
      <c r="BNH5" s="134"/>
      <c r="BNI5" s="134"/>
      <c r="BNJ5" s="134"/>
      <c r="BNK5" s="134"/>
      <c r="BNL5" s="134"/>
      <c r="BNM5" s="134"/>
      <c r="BNN5" s="134"/>
      <c r="BNO5" s="134"/>
      <c r="BNP5" s="134"/>
      <c r="BNQ5" s="134"/>
      <c r="BNR5" s="134"/>
      <c r="BNS5" s="134"/>
      <c r="BNT5" s="134"/>
      <c r="BNU5" s="134"/>
      <c r="BNV5" s="134"/>
      <c r="BNW5" s="134"/>
      <c r="BNX5" s="134"/>
      <c r="BNY5" s="134"/>
      <c r="BNZ5" s="134"/>
      <c r="BOA5" s="134"/>
      <c r="BOB5" s="134"/>
      <c r="BOC5" s="134"/>
      <c r="BOD5" s="134"/>
      <c r="BOE5" s="134"/>
      <c r="BOF5" s="134"/>
      <c r="BOG5" s="134"/>
      <c r="BOH5" s="134"/>
      <c r="BOI5" s="134"/>
      <c r="BOJ5" s="134"/>
      <c r="BOK5" s="134"/>
      <c r="BOL5" s="134"/>
      <c r="BOM5" s="134"/>
      <c r="BON5" s="134"/>
      <c r="BOO5" s="134"/>
      <c r="BOP5" s="134"/>
      <c r="BOQ5" s="134"/>
      <c r="BOR5" s="134"/>
      <c r="BOS5" s="134"/>
      <c r="BOT5" s="134"/>
      <c r="BOU5" s="134"/>
      <c r="BOV5" s="134"/>
      <c r="BOW5" s="134"/>
      <c r="BOX5" s="134"/>
      <c r="BOY5" s="134"/>
      <c r="BOZ5" s="134"/>
      <c r="BPA5" s="134"/>
      <c r="BPB5" s="134"/>
      <c r="BPC5" s="134"/>
      <c r="BPD5" s="134"/>
      <c r="BPE5" s="134"/>
      <c r="BPF5" s="134"/>
      <c r="BPG5" s="134"/>
      <c r="BPH5" s="134"/>
      <c r="BPI5" s="134"/>
      <c r="BPJ5" s="134"/>
      <c r="BPK5" s="134"/>
      <c r="BPL5" s="134"/>
      <c r="BPM5" s="134"/>
      <c r="BPN5" s="134"/>
      <c r="BPO5" s="134"/>
      <c r="BPP5" s="134"/>
      <c r="BPQ5" s="134"/>
      <c r="BPR5" s="134"/>
      <c r="BPS5" s="134"/>
      <c r="BPT5" s="134"/>
      <c r="BPU5" s="134"/>
      <c r="BPV5" s="134"/>
      <c r="BPW5" s="134"/>
      <c r="BPX5" s="134"/>
      <c r="BPY5" s="134"/>
      <c r="BPZ5" s="134"/>
      <c r="BQA5" s="134"/>
      <c r="BQB5" s="134"/>
      <c r="BQC5" s="134"/>
      <c r="BQD5" s="134"/>
      <c r="BQE5" s="134"/>
      <c r="BQF5" s="134"/>
      <c r="BQG5" s="134"/>
      <c r="BQH5" s="134"/>
      <c r="BQI5" s="134"/>
      <c r="BQJ5" s="134"/>
      <c r="BQK5" s="134"/>
      <c r="BQL5" s="134"/>
      <c r="BQM5" s="134"/>
      <c r="BQN5" s="134"/>
      <c r="BQO5" s="134"/>
      <c r="BQP5" s="134"/>
      <c r="BQQ5" s="134"/>
      <c r="BQR5" s="134"/>
      <c r="BQS5" s="134"/>
      <c r="BQT5" s="134"/>
      <c r="BQU5" s="134"/>
      <c r="BQV5" s="134"/>
      <c r="BQW5" s="134"/>
      <c r="BQX5" s="134"/>
      <c r="BQY5" s="134"/>
      <c r="BQZ5" s="134"/>
      <c r="BRA5" s="134"/>
      <c r="BRB5" s="134"/>
      <c r="BRC5" s="134"/>
      <c r="BRD5" s="134"/>
      <c r="BRE5" s="134"/>
      <c r="BRF5" s="134"/>
      <c r="BRG5" s="134"/>
      <c r="BRH5" s="134"/>
      <c r="BRI5" s="134"/>
      <c r="BRJ5" s="134"/>
      <c r="BRK5" s="134"/>
      <c r="BRL5" s="134"/>
      <c r="BRM5" s="134"/>
      <c r="BRN5" s="134"/>
      <c r="BRO5" s="134"/>
      <c r="BRP5" s="134"/>
      <c r="BRQ5" s="134"/>
      <c r="BRR5" s="134"/>
      <c r="BRS5" s="134"/>
      <c r="BRT5" s="134"/>
      <c r="BRU5" s="134"/>
      <c r="BRV5" s="134"/>
      <c r="BRW5" s="134"/>
      <c r="BRX5" s="134"/>
      <c r="BRY5" s="134"/>
      <c r="BRZ5" s="134"/>
      <c r="BSA5" s="134"/>
      <c r="BSB5" s="134"/>
      <c r="BSC5" s="134"/>
      <c r="BSD5" s="134"/>
      <c r="BSE5" s="134"/>
      <c r="BSF5" s="134"/>
      <c r="BSG5" s="134"/>
      <c r="BSH5" s="134"/>
      <c r="BSI5" s="134"/>
      <c r="BSJ5" s="134"/>
      <c r="BSK5" s="134"/>
      <c r="BSL5" s="134"/>
      <c r="BSM5" s="134"/>
      <c r="BSN5" s="134"/>
      <c r="BSO5" s="134"/>
      <c r="BSP5" s="134"/>
      <c r="BSQ5" s="134"/>
      <c r="BSR5" s="134"/>
      <c r="BSS5" s="134"/>
      <c r="BST5" s="134"/>
      <c r="BSU5" s="134"/>
      <c r="BSV5" s="134"/>
      <c r="BSW5" s="134"/>
      <c r="BSX5" s="134"/>
      <c r="BSY5" s="134"/>
      <c r="BSZ5" s="134"/>
      <c r="BTA5" s="134"/>
      <c r="BTB5" s="134"/>
      <c r="BTC5" s="134"/>
      <c r="BTD5" s="134"/>
      <c r="BTE5" s="134"/>
      <c r="BTF5" s="134"/>
      <c r="BTG5" s="134"/>
      <c r="BTH5" s="134"/>
      <c r="BTI5" s="134"/>
      <c r="BTJ5" s="134"/>
      <c r="BTK5" s="134"/>
      <c r="BTL5" s="134"/>
      <c r="BTM5" s="134"/>
      <c r="BTN5" s="134"/>
      <c r="BTO5" s="134"/>
      <c r="BTP5" s="134"/>
      <c r="BTQ5" s="134"/>
      <c r="BTR5" s="134"/>
      <c r="BTS5" s="134"/>
      <c r="BTT5" s="134"/>
      <c r="BTU5" s="134"/>
      <c r="BTV5" s="134"/>
      <c r="BTW5" s="134"/>
      <c r="BTX5" s="134"/>
      <c r="BTY5" s="134"/>
      <c r="BTZ5" s="134"/>
      <c r="BUA5" s="134"/>
      <c r="BUB5" s="134"/>
      <c r="BUC5" s="134"/>
      <c r="BUD5" s="134"/>
      <c r="BUE5" s="134"/>
      <c r="BUF5" s="134"/>
      <c r="BUG5" s="134"/>
      <c r="BUH5" s="134"/>
      <c r="BUI5" s="134"/>
      <c r="BUJ5" s="134"/>
      <c r="BUK5" s="134"/>
      <c r="BUL5" s="134"/>
      <c r="BUM5" s="134"/>
      <c r="BUN5" s="134"/>
      <c r="BUO5" s="134"/>
      <c r="BUP5" s="134"/>
      <c r="BUQ5" s="134"/>
      <c r="BUR5" s="134"/>
      <c r="BUS5" s="134"/>
      <c r="BUT5" s="134"/>
      <c r="BUU5" s="134"/>
      <c r="BUV5" s="134"/>
      <c r="BUW5" s="134"/>
      <c r="BUX5" s="134"/>
      <c r="BUY5" s="134"/>
      <c r="BUZ5" s="134"/>
      <c r="BVA5" s="134"/>
      <c r="BVB5" s="134"/>
      <c r="BVC5" s="134"/>
      <c r="BVD5" s="134"/>
      <c r="BVE5" s="134"/>
      <c r="BVF5" s="134"/>
      <c r="BVG5" s="134"/>
      <c r="BVH5" s="134"/>
      <c r="BVI5" s="134"/>
      <c r="BVJ5" s="134"/>
      <c r="BVK5" s="134"/>
      <c r="BVL5" s="134"/>
      <c r="BVM5" s="134"/>
      <c r="BVN5" s="134"/>
      <c r="BVO5" s="134"/>
      <c r="BVP5" s="134"/>
      <c r="BVQ5" s="134"/>
      <c r="BVR5" s="134"/>
      <c r="BVS5" s="134"/>
      <c r="BVT5" s="134"/>
      <c r="BVU5" s="134"/>
      <c r="BVV5" s="134"/>
      <c r="BVW5" s="134"/>
      <c r="BVX5" s="134"/>
      <c r="BVY5" s="134"/>
      <c r="BVZ5" s="134"/>
      <c r="BWA5" s="134"/>
      <c r="BWB5" s="134"/>
      <c r="BWC5" s="134"/>
      <c r="BWD5" s="134"/>
      <c r="BWE5" s="134"/>
      <c r="BWF5" s="134"/>
      <c r="BWG5" s="134"/>
      <c r="BWH5" s="134"/>
      <c r="BWI5" s="134"/>
      <c r="BWJ5" s="134"/>
      <c r="BWK5" s="134"/>
      <c r="BWL5" s="134"/>
      <c r="BWM5" s="134"/>
      <c r="BWN5" s="134"/>
      <c r="BWO5" s="134"/>
      <c r="BWP5" s="134"/>
      <c r="BWQ5" s="134"/>
      <c r="BWR5" s="134"/>
      <c r="BWS5" s="134"/>
      <c r="BWT5" s="134"/>
      <c r="BWU5" s="134"/>
      <c r="BWV5" s="134"/>
      <c r="BWW5" s="134"/>
      <c r="BWX5" s="134"/>
      <c r="BWY5" s="134"/>
      <c r="BWZ5" s="134"/>
      <c r="BXA5" s="134"/>
      <c r="BXB5" s="134"/>
      <c r="BXC5" s="134"/>
      <c r="BXD5" s="134"/>
      <c r="BXE5" s="134"/>
      <c r="BXF5" s="134"/>
      <c r="BXG5" s="134"/>
      <c r="BXH5" s="134"/>
      <c r="BXI5" s="134"/>
      <c r="BXJ5" s="134"/>
      <c r="BXK5" s="134"/>
      <c r="BXL5" s="134"/>
      <c r="BXM5" s="134"/>
      <c r="BXN5" s="134"/>
      <c r="BXO5" s="134"/>
      <c r="BXP5" s="134"/>
      <c r="BXQ5" s="134"/>
      <c r="BXR5" s="134"/>
      <c r="BXS5" s="134"/>
      <c r="BXT5" s="134"/>
      <c r="BXU5" s="134"/>
      <c r="BXV5" s="134"/>
      <c r="BXW5" s="134"/>
      <c r="BXX5" s="134"/>
      <c r="BXY5" s="134"/>
      <c r="BXZ5" s="134"/>
      <c r="BYA5" s="134"/>
      <c r="BYB5" s="134"/>
      <c r="BYC5" s="134"/>
      <c r="BYD5" s="134"/>
      <c r="BYE5" s="134"/>
      <c r="BYF5" s="134"/>
      <c r="BYG5" s="134"/>
      <c r="BYH5" s="134"/>
      <c r="BYI5" s="134"/>
      <c r="BYJ5" s="134"/>
      <c r="BYK5" s="134"/>
      <c r="BYL5" s="134"/>
      <c r="BYM5" s="134"/>
      <c r="BYN5" s="134"/>
      <c r="BYO5" s="134"/>
      <c r="BYP5" s="134"/>
      <c r="BYQ5" s="134"/>
      <c r="BYR5" s="134"/>
      <c r="BYS5" s="134"/>
      <c r="BYT5" s="134"/>
      <c r="BYU5" s="134"/>
      <c r="BYV5" s="134"/>
      <c r="BYW5" s="134"/>
      <c r="BYX5" s="134"/>
      <c r="BYY5" s="134"/>
      <c r="BYZ5" s="134"/>
      <c r="BZA5" s="134"/>
      <c r="BZB5" s="134"/>
      <c r="BZC5" s="134"/>
      <c r="BZD5" s="134"/>
      <c r="BZE5" s="134"/>
      <c r="BZF5" s="134"/>
      <c r="BZG5" s="134"/>
      <c r="BZH5" s="134"/>
      <c r="BZI5" s="134"/>
      <c r="BZJ5" s="134"/>
      <c r="BZK5" s="134"/>
      <c r="BZL5" s="134"/>
      <c r="BZM5" s="134"/>
      <c r="BZN5" s="134"/>
      <c r="BZO5" s="134"/>
      <c r="BZP5" s="134"/>
      <c r="BZQ5" s="134"/>
      <c r="BZR5" s="134"/>
      <c r="BZS5" s="134"/>
      <c r="BZT5" s="134"/>
      <c r="BZU5" s="134"/>
      <c r="BZV5" s="134"/>
      <c r="BZW5" s="134"/>
      <c r="BZX5" s="134"/>
      <c r="BZY5" s="134"/>
      <c r="BZZ5" s="134"/>
      <c r="CAA5" s="134"/>
      <c r="CAB5" s="134"/>
      <c r="CAC5" s="134"/>
      <c r="CAD5" s="134"/>
      <c r="CAE5" s="134"/>
      <c r="CAF5" s="134"/>
      <c r="CAG5" s="134"/>
      <c r="CAH5" s="134"/>
      <c r="CAI5" s="134"/>
      <c r="CAJ5" s="134"/>
      <c r="CAK5" s="134"/>
      <c r="CAL5" s="134"/>
      <c r="CAM5" s="134"/>
      <c r="CAN5" s="134"/>
      <c r="CAO5" s="134"/>
      <c r="CAP5" s="134"/>
      <c r="CAQ5" s="134"/>
      <c r="CAR5" s="134"/>
      <c r="CAS5" s="134"/>
      <c r="CAT5" s="134"/>
      <c r="CAU5" s="134"/>
      <c r="CAV5" s="134"/>
      <c r="CAW5" s="134"/>
      <c r="CAX5" s="134"/>
      <c r="CAY5" s="134"/>
      <c r="CAZ5" s="134"/>
      <c r="CBA5" s="134"/>
      <c r="CBB5" s="134"/>
      <c r="CBC5" s="134"/>
      <c r="CBD5" s="134"/>
      <c r="CBE5" s="134"/>
      <c r="CBF5" s="134"/>
      <c r="CBG5" s="134"/>
      <c r="CBH5" s="134"/>
      <c r="CBI5" s="134"/>
      <c r="CBJ5" s="134"/>
      <c r="CBK5" s="134"/>
      <c r="CBL5" s="134"/>
      <c r="CBM5" s="134"/>
      <c r="CBN5" s="134"/>
      <c r="CBO5" s="134"/>
      <c r="CBP5" s="134"/>
      <c r="CBQ5" s="134"/>
      <c r="CBR5" s="134"/>
      <c r="CBS5" s="134"/>
      <c r="CBT5" s="134"/>
      <c r="CBU5" s="134"/>
      <c r="CBV5" s="134"/>
      <c r="CBW5" s="134"/>
      <c r="CBX5" s="134"/>
      <c r="CBY5" s="134"/>
      <c r="CBZ5" s="134"/>
      <c r="CCA5" s="134"/>
      <c r="CCB5" s="134"/>
      <c r="CCC5" s="134"/>
      <c r="CCD5" s="134"/>
      <c r="CCE5" s="134"/>
      <c r="CCF5" s="134"/>
      <c r="CCG5" s="134"/>
      <c r="CCH5" s="134"/>
      <c r="CCI5" s="134"/>
      <c r="CCJ5" s="134"/>
      <c r="CCK5" s="134"/>
      <c r="CCL5" s="134"/>
      <c r="CCM5" s="134"/>
      <c r="CCN5" s="134"/>
      <c r="CCO5" s="134"/>
      <c r="CCP5" s="134"/>
      <c r="CCQ5" s="134"/>
      <c r="CCR5" s="134"/>
      <c r="CCS5" s="134"/>
      <c r="CCT5" s="134"/>
      <c r="CCU5" s="134"/>
      <c r="CCV5" s="134"/>
      <c r="CCW5" s="134"/>
      <c r="CCX5" s="134"/>
      <c r="CCY5" s="134"/>
      <c r="CCZ5" s="134"/>
      <c r="CDA5" s="134"/>
      <c r="CDB5" s="134"/>
      <c r="CDC5" s="134"/>
      <c r="CDD5" s="134"/>
      <c r="CDE5" s="134"/>
      <c r="CDF5" s="134"/>
      <c r="CDG5" s="134"/>
      <c r="CDH5" s="134"/>
      <c r="CDI5" s="134"/>
      <c r="CDJ5" s="134"/>
      <c r="CDK5" s="134"/>
      <c r="CDL5" s="134"/>
      <c r="CDM5" s="134"/>
      <c r="CDN5" s="134"/>
      <c r="CDO5" s="134"/>
      <c r="CDP5" s="134"/>
      <c r="CDQ5" s="134"/>
      <c r="CDR5" s="134"/>
      <c r="CDS5" s="134"/>
      <c r="CDT5" s="134"/>
      <c r="CDU5" s="134"/>
      <c r="CDV5" s="134"/>
      <c r="CDW5" s="134"/>
      <c r="CDX5" s="134"/>
      <c r="CDY5" s="134"/>
      <c r="CDZ5" s="134"/>
      <c r="CEA5" s="134"/>
      <c r="CEB5" s="134"/>
      <c r="CEC5" s="134"/>
      <c r="CED5" s="134"/>
      <c r="CEE5" s="134"/>
      <c r="CEF5" s="134"/>
      <c r="CEG5" s="134"/>
      <c r="CEH5" s="134"/>
      <c r="CEI5" s="134"/>
      <c r="CEJ5" s="134"/>
      <c r="CEK5" s="134"/>
      <c r="CEL5" s="134"/>
      <c r="CEM5" s="134"/>
      <c r="CEN5" s="134"/>
      <c r="CEO5" s="134"/>
      <c r="CEP5" s="134"/>
      <c r="CEQ5" s="134"/>
      <c r="CER5" s="134"/>
      <c r="CES5" s="134"/>
      <c r="CET5" s="134"/>
      <c r="CEU5" s="134"/>
      <c r="CEV5" s="134"/>
      <c r="CEW5" s="134"/>
      <c r="CEX5" s="134"/>
      <c r="CEY5" s="134"/>
      <c r="CEZ5" s="134"/>
      <c r="CFA5" s="134"/>
      <c r="CFB5" s="134"/>
      <c r="CFC5" s="134"/>
      <c r="CFD5" s="134"/>
      <c r="CFE5" s="134"/>
      <c r="CFF5" s="134"/>
      <c r="CFG5" s="134"/>
      <c r="CFH5" s="134"/>
      <c r="CFI5" s="134"/>
      <c r="CFJ5" s="134"/>
      <c r="CFK5" s="134"/>
      <c r="CFL5" s="134"/>
      <c r="CFM5" s="134"/>
      <c r="CFN5" s="134"/>
      <c r="CFO5" s="134"/>
      <c r="CFP5" s="134"/>
      <c r="CFQ5" s="134"/>
      <c r="CFR5" s="134"/>
      <c r="CFS5" s="134"/>
      <c r="CFT5" s="134"/>
      <c r="CFU5" s="134"/>
      <c r="CFV5" s="134"/>
      <c r="CFW5" s="134"/>
      <c r="CFX5" s="134"/>
      <c r="CFY5" s="134"/>
      <c r="CFZ5" s="134"/>
      <c r="CGA5" s="134"/>
      <c r="CGB5" s="134"/>
      <c r="CGC5" s="134"/>
      <c r="CGD5" s="134"/>
      <c r="CGE5" s="134"/>
      <c r="CGF5" s="134"/>
      <c r="CGG5" s="134"/>
      <c r="CGH5" s="134"/>
      <c r="CGI5" s="134"/>
      <c r="CGJ5" s="134"/>
      <c r="CGK5" s="134"/>
      <c r="CGL5" s="134"/>
      <c r="CGM5" s="134"/>
      <c r="CGN5" s="134"/>
      <c r="CGO5" s="134"/>
      <c r="CGP5" s="134"/>
      <c r="CGQ5" s="134"/>
      <c r="CGR5" s="134"/>
      <c r="CGS5" s="134"/>
      <c r="CGT5" s="134"/>
      <c r="CGU5" s="134"/>
      <c r="CGV5" s="134"/>
      <c r="CGW5" s="134"/>
      <c r="CGX5" s="134"/>
      <c r="CGY5" s="134"/>
      <c r="CGZ5" s="134"/>
      <c r="CHA5" s="134"/>
      <c r="CHB5" s="134"/>
      <c r="CHC5" s="134"/>
      <c r="CHD5" s="134"/>
      <c r="CHE5" s="134"/>
      <c r="CHF5" s="134"/>
      <c r="CHG5" s="134"/>
      <c r="CHH5" s="134"/>
      <c r="CHI5" s="134"/>
      <c r="CHJ5" s="134"/>
      <c r="CHK5" s="134"/>
      <c r="CHL5" s="134"/>
      <c r="CHM5" s="134"/>
      <c r="CHN5" s="134"/>
      <c r="CHO5" s="134"/>
      <c r="CHP5" s="134"/>
      <c r="CHQ5" s="134"/>
      <c r="CHR5" s="134"/>
      <c r="CHS5" s="134"/>
      <c r="CHT5" s="134"/>
      <c r="CHU5" s="134"/>
      <c r="CHV5" s="134"/>
      <c r="CHW5" s="134"/>
      <c r="CHX5" s="134"/>
      <c r="CHY5" s="134"/>
      <c r="CHZ5" s="134"/>
      <c r="CIA5" s="134"/>
      <c r="CIB5" s="134"/>
      <c r="CIC5" s="134"/>
      <c r="CID5" s="134"/>
      <c r="CIE5" s="134"/>
      <c r="CIF5" s="134"/>
      <c r="CIG5" s="134"/>
      <c r="CIH5" s="134"/>
      <c r="CII5" s="134"/>
      <c r="CIJ5" s="134"/>
      <c r="CIK5" s="134"/>
      <c r="CIL5" s="134"/>
      <c r="CIM5" s="134"/>
      <c r="CIN5" s="134"/>
      <c r="CIO5" s="134"/>
      <c r="CIP5" s="134"/>
      <c r="CIQ5" s="134"/>
      <c r="CIR5" s="134"/>
      <c r="CIS5" s="134"/>
      <c r="CIT5" s="134"/>
      <c r="CIU5" s="134"/>
      <c r="CIV5" s="134"/>
      <c r="CIW5" s="134"/>
      <c r="CIX5" s="134"/>
      <c r="CIY5" s="134"/>
      <c r="CIZ5" s="134"/>
      <c r="CJA5" s="134"/>
      <c r="CJB5" s="134"/>
      <c r="CJC5" s="134"/>
      <c r="CJD5" s="134"/>
      <c r="CJE5" s="134"/>
      <c r="CJF5" s="134"/>
      <c r="CJG5" s="134"/>
      <c r="CJH5" s="134"/>
      <c r="CJI5" s="134"/>
      <c r="CJJ5" s="134"/>
      <c r="CJK5" s="134"/>
      <c r="CJL5" s="134"/>
      <c r="CJM5" s="134"/>
      <c r="CJN5" s="134"/>
      <c r="CJO5" s="134"/>
      <c r="CJP5" s="134"/>
      <c r="CJQ5" s="134"/>
      <c r="CJR5" s="134"/>
      <c r="CJS5" s="134"/>
      <c r="CJT5" s="134"/>
      <c r="CJU5" s="134"/>
      <c r="CJV5" s="134"/>
      <c r="CJW5" s="134"/>
      <c r="CJX5" s="134"/>
      <c r="CJY5" s="134"/>
      <c r="CJZ5" s="134"/>
      <c r="CKA5" s="134"/>
      <c r="CKB5" s="134"/>
      <c r="CKC5" s="134"/>
      <c r="CKD5" s="134"/>
      <c r="CKE5" s="134"/>
      <c r="CKF5" s="134"/>
      <c r="CKG5" s="134"/>
      <c r="CKH5" s="134"/>
      <c r="CKI5" s="134"/>
      <c r="CKJ5" s="134"/>
      <c r="CKK5" s="134"/>
      <c r="CKL5" s="134"/>
      <c r="CKM5" s="134"/>
      <c r="CKN5" s="134"/>
      <c r="CKO5" s="134"/>
      <c r="CKP5" s="134"/>
      <c r="CKQ5" s="134"/>
      <c r="CKR5" s="134"/>
      <c r="CKS5" s="134"/>
      <c r="CKT5" s="134"/>
      <c r="CKU5" s="134"/>
      <c r="CKV5" s="134"/>
      <c r="CKW5" s="134"/>
      <c r="CKX5" s="134"/>
      <c r="CKY5" s="134"/>
      <c r="CKZ5" s="134"/>
      <c r="CLA5" s="134"/>
      <c r="CLB5" s="134"/>
      <c r="CLC5" s="134"/>
      <c r="CLD5" s="134"/>
      <c r="CLE5" s="134"/>
      <c r="CLF5" s="134"/>
      <c r="CLG5" s="134"/>
      <c r="CLH5" s="134"/>
      <c r="CLI5" s="134"/>
      <c r="CLJ5" s="134"/>
      <c r="CLK5" s="134"/>
      <c r="CLL5" s="134"/>
      <c r="CLM5" s="134"/>
      <c r="CLN5" s="134"/>
      <c r="CLO5" s="134"/>
      <c r="CLP5" s="134"/>
      <c r="CLQ5" s="134"/>
      <c r="CLR5" s="134"/>
      <c r="CLS5" s="134"/>
      <c r="CLT5" s="134"/>
      <c r="CLU5" s="134"/>
      <c r="CLV5" s="134"/>
      <c r="CLW5" s="134"/>
      <c r="CLX5" s="134"/>
      <c r="CLY5" s="134"/>
      <c r="CLZ5" s="134"/>
      <c r="CMA5" s="134"/>
      <c r="CMB5" s="134"/>
      <c r="CMC5" s="134"/>
      <c r="CMD5" s="134"/>
      <c r="CME5" s="134"/>
      <c r="CMF5" s="134"/>
      <c r="CMG5" s="134"/>
      <c r="CMH5" s="134"/>
      <c r="CMI5" s="134"/>
      <c r="CMJ5" s="134"/>
      <c r="CMK5" s="134"/>
      <c r="CML5" s="134"/>
      <c r="CMM5" s="134"/>
      <c r="CMN5" s="134"/>
      <c r="CMO5" s="134"/>
      <c r="CMP5" s="134"/>
      <c r="CMQ5" s="134"/>
      <c r="CMR5" s="134"/>
      <c r="CMS5" s="134"/>
      <c r="CMT5" s="134"/>
      <c r="CMU5" s="134"/>
      <c r="CMV5" s="134"/>
      <c r="CMW5" s="134"/>
      <c r="CMX5" s="134"/>
      <c r="CMY5" s="134"/>
      <c r="CMZ5" s="134"/>
      <c r="CNA5" s="134"/>
      <c r="CNB5" s="134"/>
      <c r="CNC5" s="134"/>
      <c r="CND5" s="134"/>
      <c r="CNE5" s="134"/>
      <c r="CNF5" s="134"/>
      <c r="CNG5" s="134"/>
      <c r="CNH5" s="134"/>
      <c r="CNI5" s="134"/>
      <c r="CNJ5" s="134"/>
      <c r="CNK5" s="134"/>
      <c r="CNL5" s="134"/>
      <c r="CNM5" s="134"/>
      <c r="CNN5" s="134"/>
      <c r="CNO5" s="134"/>
      <c r="CNP5" s="134"/>
      <c r="CNQ5" s="134"/>
      <c r="CNR5" s="134"/>
      <c r="CNS5" s="134"/>
      <c r="CNT5" s="134"/>
      <c r="CNU5" s="134"/>
      <c r="CNV5" s="134"/>
      <c r="CNW5" s="134"/>
      <c r="CNX5" s="134"/>
      <c r="CNY5" s="134"/>
      <c r="CNZ5" s="134"/>
      <c r="COA5" s="134"/>
      <c r="COB5" s="134"/>
      <c r="COC5" s="134"/>
      <c r="COD5" s="134"/>
      <c r="COE5" s="134"/>
      <c r="COF5" s="134"/>
      <c r="COG5" s="134"/>
      <c r="COH5" s="134"/>
      <c r="COI5" s="134"/>
      <c r="COJ5" s="134"/>
      <c r="COK5" s="134"/>
      <c r="COL5" s="134"/>
      <c r="COM5" s="134"/>
      <c r="CON5" s="134"/>
      <c r="COO5" s="134"/>
      <c r="COP5" s="134"/>
      <c r="COQ5" s="134"/>
      <c r="COR5" s="134"/>
      <c r="COS5" s="134"/>
      <c r="COT5" s="134"/>
      <c r="COU5" s="134"/>
      <c r="COV5" s="134"/>
      <c r="COW5" s="134"/>
      <c r="COX5" s="134"/>
      <c r="COY5" s="134"/>
      <c r="COZ5" s="134"/>
      <c r="CPA5" s="134"/>
      <c r="CPB5" s="134"/>
      <c r="CPC5" s="134"/>
      <c r="CPD5" s="134"/>
      <c r="CPE5" s="134"/>
      <c r="CPF5" s="134"/>
      <c r="CPG5" s="134"/>
      <c r="CPH5" s="134"/>
      <c r="CPI5" s="134"/>
      <c r="CPJ5" s="134"/>
      <c r="CPK5" s="134"/>
      <c r="CPL5" s="134"/>
      <c r="CPM5" s="134"/>
      <c r="CPN5" s="134"/>
      <c r="CPO5" s="134"/>
      <c r="CPP5" s="134"/>
      <c r="CPQ5" s="134"/>
      <c r="CPR5" s="134"/>
      <c r="CPS5" s="134"/>
      <c r="CPT5" s="134"/>
      <c r="CPU5" s="134"/>
      <c r="CPV5" s="134"/>
      <c r="CPW5" s="134"/>
      <c r="CPX5" s="134"/>
      <c r="CPY5" s="134"/>
      <c r="CPZ5" s="134"/>
      <c r="CQA5" s="134"/>
      <c r="CQB5" s="134"/>
      <c r="CQC5" s="134"/>
      <c r="CQD5" s="134"/>
      <c r="CQE5" s="134"/>
      <c r="CQF5" s="134"/>
      <c r="CQG5" s="134"/>
      <c r="CQH5" s="134"/>
      <c r="CQI5" s="134"/>
      <c r="CQJ5" s="134"/>
      <c r="CQK5" s="134"/>
      <c r="CQL5" s="134"/>
      <c r="CQM5" s="134"/>
      <c r="CQN5" s="134"/>
      <c r="CQO5" s="134"/>
      <c r="CQP5" s="134"/>
      <c r="CQQ5" s="134"/>
      <c r="CQR5" s="134"/>
      <c r="CQS5" s="134"/>
      <c r="CQT5" s="134"/>
      <c r="CQU5" s="134"/>
      <c r="CQV5" s="134"/>
      <c r="CQW5" s="134"/>
      <c r="CQX5" s="134"/>
      <c r="CQY5" s="134"/>
      <c r="CQZ5" s="134"/>
      <c r="CRA5" s="134"/>
      <c r="CRB5" s="134"/>
      <c r="CRC5" s="134"/>
      <c r="CRD5" s="134"/>
      <c r="CRE5" s="134"/>
      <c r="CRF5" s="134"/>
      <c r="CRG5" s="134"/>
      <c r="CRH5" s="134"/>
      <c r="CRI5" s="134"/>
      <c r="CRJ5" s="134"/>
      <c r="CRK5" s="134"/>
      <c r="CRL5" s="134"/>
      <c r="CRM5" s="134"/>
      <c r="CRN5" s="134"/>
      <c r="CRO5" s="134"/>
      <c r="CRP5" s="134"/>
      <c r="CRQ5" s="134"/>
      <c r="CRR5" s="134"/>
      <c r="CRS5" s="134"/>
      <c r="CRT5" s="134"/>
      <c r="CRU5" s="134"/>
      <c r="CRV5" s="134"/>
      <c r="CRW5" s="134"/>
      <c r="CRX5" s="134"/>
      <c r="CRY5" s="134"/>
      <c r="CRZ5" s="134"/>
      <c r="CSA5" s="134"/>
      <c r="CSB5" s="134"/>
      <c r="CSC5" s="134"/>
      <c r="CSD5" s="134"/>
      <c r="CSE5" s="134"/>
      <c r="CSF5" s="134"/>
      <c r="CSG5" s="134"/>
      <c r="CSH5" s="134"/>
      <c r="CSI5" s="134"/>
      <c r="CSJ5" s="134"/>
      <c r="CSK5" s="134"/>
      <c r="CSL5" s="134"/>
      <c r="CSM5" s="134"/>
      <c r="CSN5" s="134"/>
      <c r="CSO5" s="134"/>
      <c r="CSP5" s="134"/>
      <c r="CSQ5" s="134"/>
      <c r="CSR5" s="134"/>
      <c r="CSS5" s="134"/>
      <c r="CST5" s="134"/>
      <c r="CSU5" s="134"/>
      <c r="CSV5" s="134"/>
      <c r="CSW5" s="134"/>
      <c r="CSX5" s="134"/>
      <c r="CSY5" s="134"/>
      <c r="CSZ5" s="134"/>
      <c r="CTA5" s="134"/>
      <c r="CTB5" s="134"/>
      <c r="CTC5" s="134"/>
      <c r="CTD5" s="134"/>
      <c r="CTE5" s="134"/>
      <c r="CTF5" s="134"/>
      <c r="CTG5" s="134"/>
      <c r="CTH5" s="134"/>
      <c r="CTI5" s="134"/>
      <c r="CTJ5" s="134"/>
      <c r="CTK5" s="134"/>
      <c r="CTL5" s="134"/>
      <c r="CTM5" s="134"/>
      <c r="CTN5" s="134"/>
      <c r="CTO5" s="134"/>
      <c r="CTP5" s="134"/>
      <c r="CTQ5" s="134"/>
      <c r="CTR5" s="134"/>
      <c r="CTS5" s="134"/>
      <c r="CTT5" s="134"/>
      <c r="CTU5" s="134"/>
      <c r="CTV5" s="134"/>
      <c r="CTW5" s="134"/>
      <c r="CTX5" s="134"/>
      <c r="CTY5" s="134"/>
      <c r="CTZ5" s="134"/>
      <c r="CUA5" s="134"/>
      <c r="CUB5" s="134"/>
      <c r="CUC5" s="134"/>
      <c r="CUD5" s="134"/>
      <c r="CUE5" s="134"/>
      <c r="CUF5" s="134"/>
      <c r="CUG5" s="134"/>
      <c r="CUH5" s="134"/>
      <c r="CUI5" s="134"/>
      <c r="CUJ5" s="134"/>
      <c r="CUK5" s="134"/>
      <c r="CUL5" s="134"/>
      <c r="CUM5" s="134"/>
      <c r="CUN5" s="134"/>
      <c r="CUO5" s="134"/>
      <c r="CUP5" s="134"/>
      <c r="CUQ5" s="134"/>
      <c r="CUR5" s="134"/>
      <c r="CUS5" s="134"/>
      <c r="CUT5" s="134"/>
      <c r="CUU5" s="134"/>
      <c r="CUV5" s="134"/>
      <c r="CUW5" s="134"/>
      <c r="CUX5" s="134"/>
      <c r="CUY5" s="134"/>
      <c r="CUZ5" s="134"/>
      <c r="CVA5" s="134"/>
      <c r="CVB5" s="134"/>
      <c r="CVC5" s="134"/>
      <c r="CVD5" s="134"/>
      <c r="CVE5" s="134"/>
      <c r="CVF5" s="134"/>
      <c r="CVG5" s="134"/>
      <c r="CVH5" s="134"/>
      <c r="CVI5" s="134"/>
      <c r="CVJ5" s="134"/>
      <c r="CVK5" s="134"/>
      <c r="CVL5" s="134"/>
      <c r="CVM5" s="134"/>
      <c r="CVN5" s="134"/>
      <c r="CVO5" s="134"/>
      <c r="CVP5" s="134"/>
      <c r="CVQ5" s="134"/>
      <c r="CVR5" s="134"/>
      <c r="CVS5" s="134"/>
      <c r="CVT5" s="134"/>
      <c r="CVU5" s="134"/>
      <c r="CVV5" s="134"/>
      <c r="CVW5" s="134"/>
      <c r="CVX5" s="134"/>
      <c r="CVY5" s="134"/>
      <c r="CVZ5" s="134"/>
      <c r="CWA5" s="134"/>
      <c r="CWB5" s="134"/>
      <c r="CWC5" s="134"/>
      <c r="CWD5" s="134"/>
      <c r="CWE5" s="134"/>
      <c r="CWF5" s="134"/>
      <c r="CWG5" s="134"/>
      <c r="CWH5" s="134"/>
      <c r="CWI5" s="134"/>
      <c r="CWJ5" s="134"/>
      <c r="CWK5" s="134"/>
      <c r="CWL5" s="134"/>
      <c r="CWM5" s="134"/>
      <c r="CWN5" s="134"/>
      <c r="CWO5" s="134"/>
      <c r="CWP5" s="134"/>
      <c r="CWQ5" s="134"/>
      <c r="CWR5" s="134"/>
      <c r="CWS5" s="134"/>
      <c r="CWT5" s="134"/>
      <c r="CWU5" s="134"/>
      <c r="CWV5" s="134"/>
      <c r="CWW5" s="134"/>
      <c r="CWX5" s="134"/>
      <c r="CWY5" s="134"/>
      <c r="CWZ5" s="134"/>
      <c r="CXA5" s="134"/>
      <c r="CXB5" s="134"/>
      <c r="CXC5" s="134"/>
      <c r="CXD5" s="134"/>
      <c r="CXE5" s="134"/>
      <c r="CXF5" s="134"/>
      <c r="CXG5" s="134"/>
      <c r="CXH5" s="134"/>
      <c r="CXI5" s="134"/>
      <c r="CXJ5" s="134"/>
      <c r="CXK5" s="134"/>
      <c r="CXL5" s="134"/>
      <c r="CXM5" s="134"/>
      <c r="CXN5" s="134"/>
      <c r="CXO5" s="134"/>
      <c r="CXP5" s="134"/>
      <c r="CXQ5" s="134"/>
      <c r="CXR5" s="134"/>
      <c r="CXS5" s="134"/>
      <c r="CXT5" s="134"/>
      <c r="CXU5" s="134"/>
      <c r="CXV5" s="134"/>
      <c r="CXW5" s="134"/>
      <c r="CXX5" s="134"/>
      <c r="CXY5" s="134"/>
      <c r="CXZ5" s="134"/>
      <c r="CYA5" s="134"/>
      <c r="CYB5" s="134"/>
      <c r="CYC5" s="134"/>
      <c r="CYD5" s="134"/>
      <c r="CYE5" s="134"/>
      <c r="CYF5" s="134"/>
      <c r="CYG5" s="134"/>
      <c r="CYH5" s="134"/>
      <c r="CYI5" s="134"/>
      <c r="CYJ5" s="134"/>
      <c r="CYK5" s="134"/>
      <c r="CYL5" s="134"/>
      <c r="CYM5" s="134"/>
      <c r="CYN5" s="134"/>
      <c r="CYO5" s="134"/>
      <c r="CYP5" s="134"/>
      <c r="CYQ5" s="134"/>
      <c r="CYR5" s="134"/>
      <c r="CYS5" s="134"/>
      <c r="CYT5" s="134"/>
      <c r="CYU5" s="134"/>
      <c r="CYV5" s="134"/>
      <c r="CYW5" s="134"/>
      <c r="CYX5" s="134"/>
      <c r="CYY5" s="134"/>
      <c r="CYZ5" s="134"/>
      <c r="CZA5" s="134"/>
      <c r="CZB5" s="134"/>
      <c r="CZC5" s="134"/>
      <c r="CZD5" s="134"/>
      <c r="CZE5" s="134"/>
      <c r="CZF5" s="134"/>
      <c r="CZG5" s="134"/>
      <c r="CZH5" s="134"/>
      <c r="CZI5" s="134"/>
      <c r="CZJ5" s="134"/>
      <c r="CZK5" s="134"/>
      <c r="CZL5" s="134"/>
      <c r="CZM5" s="134"/>
      <c r="CZN5" s="134"/>
      <c r="CZO5" s="134"/>
      <c r="CZP5" s="134"/>
      <c r="CZQ5" s="134"/>
      <c r="CZR5" s="134"/>
      <c r="CZS5" s="134"/>
      <c r="CZT5" s="134"/>
      <c r="CZU5" s="134"/>
      <c r="CZV5" s="134"/>
      <c r="CZW5" s="134"/>
      <c r="CZX5" s="134"/>
      <c r="CZY5" s="134"/>
      <c r="CZZ5" s="134"/>
      <c r="DAA5" s="134"/>
      <c r="DAB5" s="134"/>
      <c r="DAC5" s="134"/>
      <c r="DAD5" s="134"/>
      <c r="DAE5" s="134"/>
      <c r="DAF5" s="134"/>
      <c r="DAG5" s="134"/>
      <c r="DAH5" s="134"/>
      <c r="DAI5" s="134"/>
      <c r="DAJ5" s="134"/>
      <c r="DAK5" s="134"/>
      <c r="DAL5" s="134"/>
      <c r="DAM5" s="134"/>
      <c r="DAN5" s="134"/>
      <c r="DAO5" s="134"/>
      <c r="DAP5" s="134"/>
      <c r="DAQ5" s="134"/>
      <c r="DAR5" s="134"/>
      <c r="DAS5" s="134"/>
      <c r="DAT5" s="134"/>
      <c r="DAU5" s="134"/>
      <c r="DAV5" s="134"/>
      <c r="DAW5" s="134"/>
      <c r="DAX5" s="134"/>
      <c r="DAY5" s="134"/>
      <c r="DAZ5" s="134"/>
      <c r="DBA5" s="134"/>
      <c r="DBB5" s="134"/>
      <c r="DBC5" s="134"/>
      <c r="DBD5" s="134"/>
      <c r="DBE5" s="134"/>
      <c r="DBF5" s="134"/>
      <c r="DBG5" s="134"/>
      <c r="DBH5" s="134"/>
      <c r="DBI5" s="134"/>
      <c r="DBJ5" s="134"/>
      <c r="DBK5" s="134"/>
      <c r="DBL5" s="134"/>
      <c r="DBM5" s="134"/>
      <c r="DBN5" s="134"/>
      <c r="DBO5" s="134"/>
      <c r="DBP5" s="134"/>
      <c r="DBQ5" s="134"/>
      <c r="DBR5" s="134"/>
      <c r="DBS5" s="134"/>
      <c r="DBT5" s="134"/>
      <c r="DBU5" s="134"/>
      <c r="DBV5" s="134"/>
      <c r="DBW5" s="134"/>
      <c r="DBX5" s="134"/>
      <c r="DBY5" s="134"/>
      <c r="DBZ5" s="134"/>
      <c r="DCA5" s="134"/>
      <c r="DCB5" s="134"/>
      <c r="DCC5" s="134"/>
      <c r="DCD5" s="134"/>
      <c r="DCE5" s="134"/>
      <c r="DCF5" s="134"/>
      <c r="DCG5" s="134"/>
      <c r="DCH5" s="134"/>
      <c r="DCI5" s="134"/>
      <c r="DCJ5" s="134"/>
      <c r="DCK5" s="134"/>
      <c r="DCL5" s="134"/>
      <c r="DCM5" s="134"/>
      <c r="DCN5" s="134"/>
      <c r="DCO5" s="134"/>
      <c r="DCP5" s="134"/>
      <c r="DCQ5" s="134"/>
      <c r="DCR5" s="134"/>
      <c r="DCS5" s="134"/>
      <c r="DCT5" s="134"/>
      <c r="DCU5" s="134"/>
      <c r="DCV5" s="134"/>
      <c r="DCW5" s="134"/>
      <c r="DCX5" s="134"/>
      <c r="DCY5" s="134"/>
      <c r="DCZ5" s="134"/>
      <c r="DDA5" s="134"/>
      <c r="DDB5" s="134"/>
      <c r="DDC5" s="134"/>
      <c r="DDD5" s="134"/>
      <c r="DDE5" s="134"/>
      <c r="DDF5" s="134"/>
      <c r="DDG5" s="134"/>
      <c r="DDH5" s="134"/>
      <c r="DDI5" s="134"/>
      <c r="DDJ5" s="134"/>
      <c r="DDK5" s="134"/>
      <c r="DDL5" s="134"/>
      <c r="DDM5" s="134"/>
      <c r="DDN5" s="134"/>
      <c r="DDO5" s="134"/>
      <c r="DDP5" s="134"/>
      <c r="DDQ5" s="134"/>
      <c r="DDR5" s="134"/>
      <c r="DDS5" s="134"/>
      <c r="DDT5" s="134"/>
      <c r="DDU5" s="134"/>
      <c r="DDV5" s="134"/>
      <c r="DDW5" s="134"/>
      <c r="DDX5" s="134"/>
      <c r="DDY5" s="134"/>
      <c r="DDZ5" s="134"/>
      <c r="DEA5" s="134"/>
      <c r="DEB5" s="134"/>
      <c r="DEC5" s="134"/>
      <c r="DED5" s="134"/>
      <c r="DEE5" s="134"/>
      <c r="DEF5" s="134"/>
      <c r="DEG5" s="134"/>
      <c r="DEH5" s="134"/>
      <c r="DEI5" s="134"/>
      <c r="DEJ5" s="134"/>
      <c r="DEK5" s="134"/>
      <c r="DEL5" s="134"/>
      <c r="DEM5" s="134"/>
      <c r="DEN5" s="134"/>
      <c r="DEO5" s="134"/>
      <c r="DEP5" s="134"/>
      <c r="DEQ5" s="134"/>
      <c r="DER5" s="134"/>
      <c r="DES5" s="134"/>
      <c r="DET5" s="134"/>
      <c r="DEU5" s="134"/>
      <c r="DEV5" s="134"/>
      <c r="DEW5" s="134"/>
      <c r="DEX5" s="134"/>
      <c r="DEY5" s="134"/>
      <c r="DEZ5" s="134"/>
      <c r="DFA5" s="134"/>
      <c r="DFB5" s="134"/>
      <c r="DFC5" s="134"/>
      <c r="DFD5" s="134"/>
      <c r="DFE5" s="134"/>
      <c r="DFF5" s="134"/>
      <c r="DFG5" s="134"/>
      <c r="DFH5" s="134"/>
      <c r="DFI5" s="134"/>
      <c r="DFJ5" s="134"/>
      <c r="DFK5" s="134"/>
      <c r="DFL5" s="134"/>
      <c r="DFM5" s="134"/>
      <c r="DFN5" s="134"/>
      <c r="DFO5" s="134"/>
      <c r="DFP5" s="134"/>
      <c r="DFQ5" s="134"/>
      <c r="DFR5" s="134"/>
      <c r="DFS5" s="134"/>
      <c r="DFT5" s="134"/>
      <c r="DFU5" s="134"/>
      <c r="DFV5" s="134"/>
      <c r="DFW5" s="134"/>
      <c r="DFX5" s="134"/>
      <c r="DFY5" s="134"/>
      <c r="DFZ5" s="134"/>
      <c r="DGA5" s="134"/>
      <c r="DGB5" s="134"/>
      <c r="DGC5" s="134"/>
      <c r="DGD5" s="134"/>
      <c r="DGE5" s="134"/>
      <c r="DGF5" s="134"/>
      <c r="DGG5" s="134"/>
      <c r="DGH5" s="134"/>
      <c r="DGI5" s="134"/>
      <c r="DGJ5" s="134"/>
      <c r="DGK5" s="134"/>
      <c r="DGL5" s="134"/>
      <c r="DGM5" s="134"/>
      <c r="DGN5" s="134"/>
      <c r="DGO5" s="134"/>
      <c r="DGP5" s="134"/>
      <c r="DGQ5" s="134"/>
      <c r="DGR5" s="134"/>
      <c r="DGS5" s="134"/>
      <c r="DGT5" s="134"/>
      <c r="DGU5" s="134"/>
      <c r="DGV5" s="134"/>
      <c r="DGW5" s="134"/>
      <c r="DGX5" s="134"/>
      <c r="DGY5" s="134"/>
      <c r="DGZ5" s="134"/>
      <c r="DHA5" s="134"/>
      <c r="DHB5" s="134"/>
      <c r="DHC5" s="134"/>
      <c r="DHD5" s="134"/>
      <c r="DHE5" s="134"/>
      <c r="DHF5" s="134"/>
      <c r="DHG5" s="134"/>
      <c r="DHH5" s="134"/>
      <c r="DHI5" s="134"/>
      <c r="DHJ5" s="134"/>
      <c r="DHK5" s="134"/>
      <c r="DHL5" s="134"/>
      <c r="DHM5" s="134"/>
      <c r="DHN5" s="134"/>
      <c r="DHO5" s="134"/>
      <c r="DHP5" s="134"/>
      <c r="DHQ5" s="134"/>
      <c r="DHR5" s="134"/>
      <c r="DHS5" s="134"/>
      <c r="DHT5" s="134"/>
      <c r="DHU5" s="134"/>
      <c r="DHV5" s="134"/>
      <c r="DHW5" s="134"/>
      <c r="DHX5" s="134"/>
      <c r="DHY5" s="134"/>
      <c r="DHZ5" s="134"/>
      <c r="DIA5" s="134"/>
      <c r="DIB5" s="134"/>
      <c r="DIC5" s="134"/>
      <c r="DID5" s="134"/>
      <c r="DIE5" s="134"/>
      <c r="DIF5" s="134"/>
      <c r="DIG5" s="134"/>
      <c r="DIH5" s="134"/>
      <c r="DII5" s="134"/>
      <c r="DIJ5" s="134"/>
      <c r="DIK5" s="134"/>
      <c r="DIL5" s="134"/>
      <c r="DIM5" s="134"/>
      <c r="DIN5" s="134"/>
      <c r="DIO5" s="134"/>
      <c r="DIP5" s="134"/>
      <c r="DIQ5" s="134"/>
      <c r="DIR5" s="134"/>
      <c r="DIS5" s="134"/>
      <c r="DIT5" s="134"/>
      <c r="DIU5" s="134"/>
      <c r="DIV5" s="134"/>
      <c r="DIW5" s="134"/>
      <c r="DIX5" s="134"/>
      <c r="DIY5" s="134"/>
      <c r="DIZ5" s="134"/>
      <c r="DJA5" s="134"/>
      <c r="DJB5" s="134"/>
      <c r="DJC5" s="134"/>
      <c r="DJD5" s="134"/>
      <c r="DJE5" s="134"/>
      <c r="DJF5" s="134"/>
      <c r="DJG5" s="134"/>
      <c r="DJH5" s="134"/>
      <c r="DJI5" s="134"/>
      <c r="DJJ5" s="134"/>
      <c r="DJK5" s="134"/>
      <c r="DJL5" s="134"/>
      <c r="DJM5" s="134"/>
      <c r="DJN5" s="134"/>
      <c r="DJO5" s="134"/>
      <c r="DJP5" s="134"/>
      <c r="DJQ5" s="134"/>
      <c r="DJR5" s="134"/>
      <c r="DJS5" s="134"/>
      <c r="DJT5" s="134"/>
      <c r="DJU5" s="134"/>
      <c r="DJV5" s="134"/>
      <c r="DJW5" s="134"/>
      <c r="DJX5" s="134"/>
      <c r="DJY5" s="134"/>
      <c r="DJZ5" s="134"/>
      <c r="DKA5" s="134"/>
      <c r="DKB5" s="134"/>
      <c r="DKC5" s="134"/>
      <c r="DKD5" s="134"/>
      <c r="DKE5" s="134"/>
      <c r="DKF5" s="134"/>
      <c r="DKG5" s="134"/>
      <c r="DKH5" s="134"/>
      <c r="DKI5" s="134"/>
      <c r="DKJ5" s="134"/>
      <c r="DKK5" s="134"/>
      <c r="DKL5" s="134"/>
      <c r="DKM5" s="134"/>
      <c r="DKN5" s="134"/>
      <c r="DKO5" s="134"/>
      <c r="DKP5" s="134"/>
      <c r="DKQ5" s="134"/>
      <c r="DKR5" s="134"/>
      <c r="DKS5" s="134"/>
      <c r="DKT5" s="134"/>
      <c r="DKU5" s="134"/>
      <c r="DKV5" s="134"/>
      <c r="DKW5" s="134"/>
      <c r="DKX5" s="134"/>
      <c r="DKY5" s="134"/>
      <c r="DKZ5" s="134"/>
      <c r="DLA5" s="134"/>
      <c r="DLB5" s="134"/>
      <c r="DLC5" s="134"/>
      <c r="DLD5" s="134"/>
      <c r="DLE5" s="134"/>
      <c r="DLF5" s="134"/>
      <c r="DLG5" s="134"/>
      <c r="DLH5" s="134"/>
      <c r="DLI5" s="134"/>
      <c r="DLJ5" s="134"/>
      <c r="DLK5" s="134"/>
      <c r="DLL5" s="134"/>
      <c r="DLM5" s="134"/>
      <c r="DLN5" s="134"/>
      <c r="DLO5" s="134"/>
      <c r="DLP5" s="134"/>
      <c r="DLQ5" s="134"/>
      <c r="DLR5" s="134"/>
      <c r="DLS5" s="134"/>
      <c r="DLT5" s="134"/>
      <c r="DLU5" s="134"/>
      <c r="DLV5" s="134"/>
      <c r="DLW5" s="134"/>
      <c r="DLX5" s="134"/>
      <c r="DLY5" s="134"/>
      <c r="DLZ5" s="134"/>
      <c r="DMA5" s="134"/>
      <c r="DMB5" s="134"/>
      <c r="DMC5" s="134"/>
      <c r="DMD5" s="134"/>
      <c r="DME5" s="134"/>
      <c r="DMF5" s="134"/>
      <c r="DMG5" s="134"/>
      <c r="DMH5" s="134"/>
      <c r="DMI5" s="134"/>
      <c r="DMJ5" s="134"/>
      <c r="DMK5" s="134"/>
      <c r="DML5" s="134"/>
      <c r="DMM5" s="134"/>
      <c r="DMN5" s="134"/>
      <c r="DMO5" s="134"/>
      <c r="DMP5" s="134"/>
      <c r="DMQ5" s="134"/>
      <c r="DMR5" s="134"/>
      <c r="DMS5" s="134"/>
      <c r="DMT5" s="134"/>
      <c r="DMU5" s="134"/>
      <c r="DMV5" s="134"/>
      <c r="DMW5" s="134"/>
      <c r="DMX5" s="134"/>
      <c r="DMY5" s="134"/>
      <c r="DMZ5" s="134"/>
      <c r="DNA5" s="134"/>
      <c r="DNB5" s="134"/>
      <c r="DNC5" s="134"/>
      <c r="DND5" s="134"/>
      <c r="DNE5" s="134"/>
      <c r="DNF5" s="134"/>
      <c r="DNG5" s="134"/>
      <c r="DNH5" s="134"/>
      <c r="DNI5" s="134"/>
      <c r="DNJ5" s="134"/>
      <c r="DNK5" s="134"/>
      <c r="DNL5" s="134"/>
      <c r="DNM5" s="134"/>
      <c r="DNN5" s="134"/>
      <c r="DNO5" s="134"/>
      <c r="DNP5" s="134"/>
      <c r="DNQ5" s="134"/>
      <c r="DNR5" s="134"/>
      <c r="DNS5" s="134"/>
      <c r="DNT5" s="134"/>
      <c r="DNU5" s="134"/>
      <c r="DNV5" s="134"/>
      <c r="DNW5" s="134"/>
      <c r="DNX5" s="134"/>
      <c r="DNY5" s="134"/>
      <c r="DNZ5" s="134"/>
      <c r="DOA5" s="134"/>
      <c r="DOB5" s="134"/>
      <c r="DOC5" s="134"/>
      <c r="DOD5" s="134"/>
      <c r="DOE5" s="134"/>
      <c r="DOF5" s="134"/>
      <c r="DOG5" s="134"/>
      <c r="DOH5" s="134"/>
      <c r="DOI5" s="134"/>
      <c r="DOJ5" s="134"/>
      <c r="DOK5" s="134"/>
      <c r="DOL5" s="134"/>
      <c r="DOM5" s="134"/>
      <c r="DON5" s="134"/>
      <c r="DOO5" s="134"/>
      <c r="DOP5" s="134"/>
      <c r="DOQ5" s="134"/>
      <c r="DOR5" s="134"/>
      <c r="DOS5" s="134"/>
      <c r="DOT5" s="134"/>
      <c r="DOU5" s="134"/>
      <c r="DOV5" s="134"/>
      <c r="DOW5" s="134"/>
      <c r="DOX5" s="134"/>
      <c r="DOY5" s="134"/>
      <c r="DOZ5" s="134"/>
      <c r="DPA5" s="134"/>
      <c r="DPB5" s="134"/>
      <c r="DPC5" s="134"/>
      <c r="DPD5" s="134"/>
      <c r="DPE5" s="134"/>
      <c r="DPF5" s="134"/>
      <c r="DPG5" s="134"/>
      <c r="DPH5" s="134"/>
      <c r="DPI5" s="134"/>
      <c r="DPJ5" s="134"/>
      <c r="DPK5" s="134"/>
      <c r="DPL5" s="134"/>
      <c r="DPM5" s="134"/>
      <c r="DPN5" s="134"/>
      <c r="DPO5" s="134"/>
      <c r="DPP5" s="134"/>
      <c r="DPQ5" s="134"/>
      <c r="DPR5" s="134"/>
      <c r="DPS5" s="134"/>
      <c r="DPT5" s="134"/>
    </row>
    <row r="6" spans="1:3140" s="137" customFormat="1" ht="43.8" thickBot="1">
      <c r="A6" s="134"/>
      <c r="B6" s="814"/>
      <c r="C6" s="812"/>
      <c r="D6" s="810"/>
      <c r="E6" s="468" t="s">
        <v>58</v>
      </c>
      <c r="F6" s="469" t="s">
        <v>59</v>
      </c>
      <c r="G6" s="469" t="s">
        <v>4</v>
      </c>
      <c r="H6" s="470" t="s">
        <v>5</v>
      </c>
      <c r="I6" s="470" t="s">
        <v>26</v>
      </c>
      <c r="J6" s="471" t="s">
        <v>29</v>
      </c>
      <c r="K6" s="491" t="s">
        <v>30</v>
      </c>
      <c r="L6" s="492" t="s">
        <v>60</v>
      </c>
      <c r="M6" s="492" t="s">
        <v>4</v>
      </c>
      <c r="N6" s="493" t="s">
        <v>5</v>
      </c>
      <c r="O6" s="493" t="s">
        <v>26</v>
      </c>
      <c r="P6" s="494" t="s">
        <v>29</v>
      </c>
      <c r="Q6" s="504" t="s">
        <v>37</v>
      </c>
      <c r="R6" s="505" t="s">
        <v>60</v>
      </c>
      <c r="S6" s="505" t="s">
        <v>4</v>
      </c>
      <c r="T6" s="506" t="s">
        <v>53</v>
      </c>
      <c r="U6" s="506" t="s">
        <v>6</v>
      </c>
      <c r="V6" s="507" t="s">
        <v>29</v>
      </c>
      <c r="W6" s="399" t="s">
        <v>54</v>
      </c>
      <c r="X6" s="400" t="s">
        <v>56</v>
      </c>
      <c r="Y6" s="401" t="s">
        <v>4</v>
      </c>
      <c r="Z6" s="402" t="s">
        <v>55</v>
      </c>
      <c r="AA6" s="402" t="s">
        <v>6</v>
      </c>
      <c r="AB6" s="403" t="s">
        <v>29</v>
      </c>
      <c r="AC6" s="134"/>
      <c r="AD6" s="134"/>
      <c r="AE6" s="134"/>
      <c r="AF6" s="134"/>
      <c r="AG6" s="135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  <c r="BG6" s="134"/>
      <c r="BH6" s="134"/>
      <c r="BI6" s="134"/>
      <c r="BJ6" s="134"/>
      <c r="BK6" s="134"/>
      <c r="BL6" s="134"/>
      <c r="BM6" s="134"/>
      <c r="BN6" s="134"/>
      <c r="BO6" s="134"/>
      <c r="BP6" s="134"/>
      <c r="BQ6" s="134"/>
      <c r="BR6" s="134"/>
      <c r="BS6" s="134"/>
      <c r="BT6" s="134"/>
      <c r="BU6" s="134"/>
      <c r="BV6" s="134"/>
      <c r="BW6" s="134"/>
      <c r="BX6" s="134"/>
      <c r="BY6" s="134"/>
      <c r="BZ6" s="134"/>
      <c r="CA6" s="134"/>
      <c r="CB6" s="134"/>
      <c r="CC6" s="134"/>
      <c r="CD6" s="134"/>
      <c r="CE6" s="134"/>
      <c r="CF6" s="134"/>
      <c r="CG6" s="134"/>
      <c r="CH6" s="134"/>
      <c r="CI6" s="134"/>
      <c r="CJ6" s="134"/>
      <c r="CK6" s="134"/>
      <c r="CL6" s="134"/>
      <c r="CM6" s="134"/>
      <c r="CN6" s="134"/>
      <c r="CO6" s="134"/>
      <c r="CP6" s="134"/>
      <c r="CQ6" s="134"/>
      <c r="CR6" s="134"/>
      <c r="CS6" s="134"/>
      <c r="CT6" s="134"/>
      <c r="CU6" s="134"/>
      <c r="CV6" s="134"/>
      <c r="CW6" s="134"/>
      <c r="CX6" s="134"/>
      <c r="CY6" s="134"/>
      <c r="CZ6" s="134"/>
      <c r="DA6" s="134"/>
      <c r="DB6" s="134"/>
      <c r="DC6" s="134"/>
      <c r="DD6" s="134"/>
      <c r="DE6" s="134"/>
      <c r="DF6" s="134"/>
      <c r="DG6" s="134"/>
      <c r="DH6" s="134"/>
      <c r="DI6" s="134"/>
      <c r="DJ6" s="134"/>
      <c r="DK6" s="134"/>
      <c r="DL6" s="134"/>
      <c r="DM6" s="134"/>
      <c r="DN6" s="134"/>
      <c r="DO6" s="134"/>
      <c r="DP6" s="134"/>
      <c r="DQ6" s="134"/>
      <c r="DR6" s="134"/>
      <c r="DS6" s="134"/>
      <c r="DT6" s="134"/>
      <c r="DU6" s="134"/>
      <c r="DV6" s="134"/>
      <c r="DW6" s="134"/>
      <c r="DX6" s="134"/>
      <c r="DY6" s="134"/>
      <c r="DZ6" s="134"/>
      <c r="EA6" s="134"/>
      <c r="EB6" s="134"/>
      <c r="EC6" s="134"/>
      <c r="ED6" s="134"/>
      <c r="EE6" s="134"/>
      <c r="EF6" s="134"/>
      <c r="EG6" s="134"/>
      <c r="EH6" s="134"/>
      <c r="EI6" s="134"/>
      <c r="EJ6" s="134"/>
      <c r="EK6" s="134"/>
      <c r="EL6" s="134"/>
      <c r="EM6" s="134"/>
      <c r="EN6" s="134"/>
      <c r="EO6" s="134"/>
      <c r="EP6" s="134"/>
      <c r="EQ6" s="134"/>
      <c r="ER6" s="134"/>
      <c r="ES6" s="134"/>
      <c r="ET6" s="134"/>
      <c r="EU6" s="134"/>
      <c r="EV6" s="134"/>
      <c r="EW6" s="134"/>
      <c r="EX6" s="134"/>
      <c r="EY6" s="134"/>
      <c r="EZ6" s="134"/>
      <c r="FA6" s="134"/>
      <c r="FB6" s="134"/>
      <c r="FC6" s="134"/>
      <c r="FD6" s="134"/>
      <c r="FE6" s="134"/>
      <c r="FF6" s="134"/>
      <c r="FG6" s="134"/>
      <c r="FH6" s="134"/>
      <c r="FI6" s="134"/>
      <c r="FJ6" s="134"/>
      <c r="FK6" s="134"/>
      <c r="FL6" s="134"/>
      <c r="FM6" s="134"/>
      <c r="FN6" s="134"/>
      <c r="FO6" s="134"/>
      <c r="FP6" s="134"/>
      <c r="FQ6" s="134"/>
      <c r="FR6" s="134"/>
      <c r="FS6" s="134"/>
      <c r="FT6" s="134"/>
      <c r="FU6" s="134"/>
      <c r="FV6" s="134"/>
      <c r="FW6" s="134"/>
      <c r="FX6" s="134"/>
      <c r="FY6" s="134"/>
      <c r="FZ6" s="134"/>
      <c r="GA6" s="134"/>
      <c r="GB6" s="134"/>
      <c r="GC6" s="134"/>
      <c r="GD6" s="134"/>
      <c r="GE6" s="134"/>
      <c r="GF6" s="134"/>
      <c r="GG6" s="134"/>
      <c r="GH6" s="134"/>
      <c r="GI6" s="134"/>
      <c r="GJ6" s="134"/>
      <c r="GK6" s="134"/>
      <c r="GL6" s="134"/>
      <c r="GM6" s="134"/>
      <c r="GN6" s="134"/>
      <c r="GO6" s="134"/>
      <c r="GP6" s="134"/>
      <c r="GQ6" s="134"/>
      <c r="GR6" s="134"/>
      <c r="GS6" s="134"/>
      <c r="GT6" s="134"/>
      <c r="GU6" s="134"/>
      <c r="GV6" s="134"/>
      <c r="GW6" s="134"/>
      <c r="GX6" s="134"/>
      <c r="GY6" s="134"/>
      <c r="GZ6" s="134"/>
      <c r="HA6" s="134"/>
      <c r="HB6" s="134"/>
      <c r="HC6" s="134"/>
      <c r="HD6" s="134"/>
      <c r="HE6" s="134"/>
      <c r="HF6" s="134"/>
      <c r="HG6" s="134"/>
      <c r="HH6" s="134"/>
      <c r="HI6" s="134"/>
      <c r="HJ6" s="134"/>
      <c r="HK6" s="134"/>
      <c r="HL6" s="134"/>
      <c r="HM6" s="134"/>
      <c r="HN6" s="134"/>
      <c r="HO6" s="134"/>
      <c r="HP6" s="134"/>
      <c r="HQ6" s="134"/>
      <c r="HR6" s="134"/>
      <c r="HS6" s="134"/>
      <c r="HT6" s="134"/>
      <c r="HU6" s="134"/>
      <c r="HV6" s="134"/>
      <c r="HW6" s="134"/>
      <c r="HX6" s="134"/>
      <c r="HY6" s="134"/>
      <c r="HZ6" s="134"/>
      <c r="IA6" s="134"/>
      <c r="IB6" s="134"/>
      <c r="IC6" s="134"/>
      <c r="ID6" s="134"/>
      <c r="IE6" s="134"/>
      <c r="IF6" s="134"/>
      <c r="IG6" s="134"/>
      <c r="IH6" s="134"/>
      <c r="II6" s="134"/>
      <c r="IJ6" s="134"/>
      <c r="IK6" s="134"/>
      <c r="IL6" s="134"/>
      <c r="IM6" s="134"/>
      <c r="IN6" s="134"/>
      <c r="IO6" s="134"/>
      <c r="IP6" s="134"/>
      <c r="IQ6" s="134"/>
      <c r="IR6" s="134"/>
      <c r="IS6" s="134"/>
      <c r="IT6" s="134"/>
      <c r="IU6" s="134"/>
      <c r="IV6" s="134"/>
      <c r="IW6" s="134"/>
      <c r="IX6" s="134"/>
      <c r="IY6" s="134"/>
      <c r="IZ6" s="134"/>
      <c r="JA6" s="134"/>
      <c r="JB6" s="134"/>
      <c r="JC6" s="134"/>
      <c r="JD6" s="134"/>
      <c r="JE6" s="134"/>
      <c r="JF6" s="134"/>
      <c r="JG6" s="134"/>
      <c r="JH6" s="134"/>
      <c r="JI6" s="134"/>
      <c r="JJ6" s="134"/>
      <c r="JK6" s="134"/>
      <c r="JL6" s="134"/>
      <c r="JM6" s="134"/>
      <c r="JN6" s="134"/>
      <c r="JO6" s="134"/>
      <c r="JP6" s="134"/>
      <c r="JQ6" s="134"/>
      <c r="JR6" s="134"/>
      <c r="JS6" s="134"/>
      <c r="JT6" s="134"/>
      <c r="JU6" s="134"/>
      <c r="JV6" s="134"/>
      <c r="JW6" s="134"/>
      <c r="JX6" s="134"/>
      <c r="JY6" s="134"/>
      <c r="JZ6" s="134"/>
      <c r="KA6" s="134"/>
      <c r="KB6" s="134"/>
      <c r="KC6" s="134"/>
      <c r="KD6" s="134"/>
      <c r="KE6" s="134"/>
      <c r="KF6" s="134"/>
      <c r="KG6" s="134"/>
      <c r="KH6" s="134"/>
      <c r="KI6" s="134"/>
      <c r="KJ6" s="134"/>
      <c r="KK6" s="134"/>
      <c r="KL6" s="134"/>
      <c r="KM6" s="134"/>
      <c r="KN6" s="134"/>
      <c r="KO6" s="134"/>
      <c r="KP6" s="134"/>
      <c r="KQ6" s="134"/>
      <c r="KR6" s="134"/>
      <c r="KS6" s="134"/>
      <c r="KT6" s="134"/>
      <c r="KU6" s="134"/>
      <c r="KV6" s="134"/>
      <c r="KW6" s="134"/>
      <c r="KX6" s="134"/>
      <c r="KY6" s="134"/>
      <c r="KZ6" s="134"/>
      <c r="LA6" s="134"/>
      <c r="LB6" s="134"/>
      <c r="LC6" s="134"/>
      <c r="LD6" s="134"/>
      <c r="LE6" s="134"/>
      <c r="LF6" s="134"/>
      <c r="LG6" s="134"/>
      <c r="LH6" s="134"/>
      <c r="LI6" s="134"/>
      <c r="LJ6" s="134"/>
      <c r="LK6" s="134"/>
      <c r="LL6" s="134"/>
      <c r="LM6" s="134"/>
      <c r="LN6" s="134"/>
      <c r="LO6" s="134"/>
      <c r="LP6" s="134"/>
      <c r="LQ6" s="134"/>
      <c r="LR6" s="134"/>
      <c r="LS6" s="134"/>
      <c r="LT6" s="134"/>
      <c r="LU6" s="134"/>
      <c r="LV6" s="134"/>
      <c r="LW6" s="134"/>
      <c r="LX6" s="134"/>
      <c r="LY6" s="134"/>
      <c r="LZ6" s="134"/>
      <c r="MA6" s="134"/>
      <c r="MB6" s="134"/>
      <c r="MC6" s="134"/>
      <c r="MD6" s="134"/>
      <c r="ME6" s="134"/>
      <c r="MF6" s="134"/>
      <c r="MG6" s="134"/>
      <c r="MH6" s="134"/>
      <c r="MI6" s="134"/>
      <c r="MJ6" s="134"/>
      <c r="MK6" s="134"/>
      <c r="ML6" s="134"/>
      <c r="MM6" s="134"/>
      <c r="MN6" s="134"/>
      <c r="MO6" s="134"/>
      <c r="MP6" s="134"/>
      <c r="MQ6" s="134"/>
      <c r="MR6" s="134"/>
      <c r="MS6" s="134"/>
      <c r="MT6" s="134"/>
      <c r="MU6" s="134"/>
      <c r="MV6" s="134"/>
      <c r="MW6" s="134"/>
      <c r="MX6" s="134"/>
      <c r="MY6" s="134"/>
      <c r="MZ6" s="134"/>
      <c r="NA6" s="134"/>
      <c r="NB6" s="134"/>
      <c r="NC6" s="134"/>
      <c r="ND6" s="134"/>
      <c r="NE6" s="134"/>
      <c r="NF6" s="134"/>
      <c r="NG6" s="134"/>
      <c r="NH6" s="134"/>
      <c r="NI6" s="134"/>
      <c r="NJ6" s="134"/>
      <c r="NK6" s="134"/>
      <c r="NL6" s="134"/>
      <c r="NM6" s="134"/>
      <c r="NN6" s="134"/>
      <c r="NO6" s="134"/>
      <c r="NP6" s="134"/>
      <c r="NQ6" s="134"/>
      <c r="NR6" s="134"/>
      <c r="NS6" s="134"/>
      <c r="NT6" s="134"/>
      <c r="NU6" s="134"/>
      <c r="NV6" s="134"/>
      <c r="NW6" s="134"/>
      <c r="NX6" s="134"/>
      <c r="NY6" s="134"/>
      <c r="NZ6" s="134"/>
      <c r="OA6" s="134"/>
      <c r="OB6" s="134"/>
      <c r="OC6" s="134"/>
      <c r="OD6" s="134"/>
      <c r="OE6" s="134"/>
      <c r="OF6" s="134"/>
      <c r="OG6" s="134"/>
      <c r="OH6" s="134"/>
      <c r="OI6" s="134"/>
      <c r="OJ6" s="134"/>
      <c r="OK6" s="134"/>
      <c r="OL6" s="134"/>
      <c r="OM6" s="134"/>
      <c r="ON6" s="134"/>
      <c r="OO6" s="134"/>
      <c r="OP6" s="134"/>
      <c r="OQ6" s="134"/>
      <c r="OR6" s="134"/>
      <c r="OS6" s="134"/>
      <c r="OT6" s="134"/>
      <c r="OU6" s="134"/>
      <c r="OV6" s="134"/>
      <c r="OW6" s="134"/>
      <c r="OX6" s="134"/>
      <c r="OY6" s="134"/>
      <c r="OZ6" s="134"/>
      <c r="PA6" s="134"/>
      <c r="PB6" s="134"/>
      <c r="PC6" s="134"/>
      <c r="PD6" s="134"/>
      <c r="PE6" s="134"/>
      <c r="PF6" s="134"/>
      <c r="PG6" s="134"/>
      <c r="PH6" s="134"/>
      <c r="PI6" s="134"/>
      <c r="PJ6" s="134"/>
      <c r="PK6" s="134"/>
      <c r="PL6" s="134"/>
      <c r="PM6" s="134"/>
      <c r="PN6" s="134"/>
      <c r="PO6" s="134"/>
      <c r="PP6" s="134"/>
      <c r="PQ6" s="134"/>
      <c r="PR6" s="134"/>
      <c r="PS6" s="134"/>
      <c r="PT6" s="134"/>
      <c r="PU6" s="134"/>
      <c r="PV6" s="134"/>
      <c r="PW6" s="134"/>
      <c r="PX6" s="134"/>
      <c r="PY6" s="134"/>
      <c r="PZ6" s="134"/>
      <c r="QA6" s="134"/>
      <c r="QB6" s="134"/>
      <c r="QC6" s="134"/>
      <c r="QD6" s="134"/>
      <c r="QE6" s="134"/>
      <c r="QF6" s="134"/>
      <c r="QG6" s="134"/>
      <c r="QH6" s="134"/>
      <c r="QI6" s="134"/>
      <c r="QJ6" s="134"/>
      <c r="QK6" s="134"/>
      <c r="QL6" s="134"/>
      <c r="QM6" s="134"/>
      <c r="QN6" s="134"/>
      <c r="QO6" s="134"/>
      <c r="QP6" s="134"/>
      <c r="QQ6" s="134"/>
      <c r="QR6" s="134"/>
      <c r="QS6" s="134"/>
      <c r="QT6" s="134"/>
      <c r="QU6" s="134"/>
      <c r="QV6" s="134"/>
      <c r="QW6" s="134"/>
      <c r="QX6" s="134"/>
      <c r="QY6" s="134"/>
      <c r="QZ6" s="134"/>
      <c r="RA6" s="134"/>
      <c r="RB6" s="134"/>
      <c r="RC6" s="134"/>
      <c r="RD6" s="134"/>
      <c r="RE6" s="134"/>
      <c r="RF6" s="134"/>
      <c r="RG6" s="134"/>
      <c r="RH6" s="134"/>
      <c r="RI6" s="134"/>
      <c r="RJ6" s="134"/>
      <c r="RK6" s="134"/>
      <c r="RL6" s="134"/>
      <c r="RM6" s="134"/>
      <c r="RN6" s="134"/>
      <c r="RO6" s="134"/>
      <c r="RP6" s="134"/>
      <c r="RQ6" s="134"/>
      <c r="RR6" s="134"/>
      <c r="RS6" s="134"/>
      <c r="RT6" s="134"/>
      <c r="RU6" s="134"/>
      <c r="RV6" s="134"/>
      <c r="RW6" s="134"/>
      <c r="RX6" s="134"/>
      <c r="RY6" s="134"/>
      <c r="RZ6" s="134"/>
      <c r="SA6" s="134"/>
      <c r="SB6" s="134"/>
      <c r="SC6" s="134"/>
      <c r="SD6" s="134"/>
      <c r="SE6" s="134"/>
      <c r="SF6" s="134"/>
      <c r="SG6" s="134"/>
      <c r="SH6" s="134"/>
      <c r="SI6" s="134"/>
      <c r="SJ6" s="134"/>
      <c r="SK6" s="134"/>
      <c r="SL6" s="134"/>
      <c r="SM6" s="134"/>
      <c r="SN6" s="134"/>
      <c r="SO6" s="134"/>
      <c r="SP6" s="134"/>
      <c r="SQ6" s="134"/>
      <c r="SR6" s="134"/>
      <c r="SS6" s="134"/>
      <c r="ST6" s="134"/>
      <c r="SU6" s="134"/>
      <c r="SV6" s="134"/>
      <c r="SW6" s="134"/>
      <c r="SX6" s="134"/>
      <c r="SY6" s="134"/>
      <c r="SZ6" s="134"/>
      <c r="TA6" s="134"/>
      <c r="TB6" s="134"/>
      <c r="TC6" s="134"/>
      <c r="TD6" s="134"/>
      <c r="TE6" s="134"/>
      <c r="TF6" s="134"/>
      <c r="TG6" s="134"/>
      <c r="TH6" s="134"/>
      <c r="TI6" s="134"/>
      <c r="TJ6" s="134"/>
      <c r="TK6" s="134"/>
      <c r="TL6" s="134"/>
      <c r="TM6" s="134"/>
      <c r="TN6" s="134"/>
      <c r="TO6" s="134"/>
      <c r="TP6" s="134"/>
      <c r="TQ6" s="134"/>
      <c r="TR6" s="134"/>
      <c r="TS6" s="134"/>
      <c r="TT6" s="134"/>
      <c r="TU6" s="134"/>
      <c r="TV6" s="134"/>
      <c r="TW6" s="134"/>
      <c r="TX6" s="134"/>
      <c r="TY6" s="134"/>
      <c r="TZ6" s="134"/>
      <c r="UA6" s="134"/>
      <c r="UB6" s="134"/>
      <c r="UC6" s="134"/>
      <c r="UD6" s="134"/>
      <c r="UE6" s="134"/>
      <c r="UF6" s="134"/>
      <c r="UG6" s="134"/>
      <c r="UH6" s="134"/>
      <c r="UI6" s="134"/>
      <c r="UJ6" s="134"/>
      <c r="UK6" s="134"/>
      <c r="UL6" s="134"/>
      <c r="UM6" s="134"/>
      <c r="UN6" s="134"/>
      <c r="UO6" s="134"/>
      <c r="UP6" s="134"/>
      <c r="UQ6" s="134"/>
      <c r="UR6" s="134"/>
      <c r="US6" s="134"/>
      <c r="UT6" s="134"/>
      <c r="UU6" s="134"/>
      <c r="UV6" s="134"/>
      <c r="UW6" s="134"/>
      <c r="UX6" s="134"/>
      <c r="UY6" s="134"/>
      <c r="UZ6" s="134"/>
      <c r="VA6" s="134"/>
      <c r="VB6" s="134"/>
      <c r="VC6" s="134"/>
      <c r="VD6" s="134"/>
      <c r="VE6" s="134"/>
      <c r="VF6" s="134"/>
      <c r="VG6" s="134"/>
      <c r="VH6" s="134"/>
      <c r="VI6" s="134"/>
      <c r="VJ6" s="134"/>
      <c r="VK6" s="134"/>
      <c r="VL6" s="134"/>
      <c r="VM6" s="134"/>
      <c r="VN6" s="134"/>
      <c r="VO6" s="134"/>
      <c r="VP6" s="134"/>
      <c r="VQ6" s="134"/>
      <c r="VR6" s="134"/>
      <c r="VS6" s="134"/>
      <c r="VT6" s="134"/>
      <c r="VU6" s="134"/>
      <c r="VV6" s="134"/>
      <c r="VW6" s="134"/>
      <c r="VX6" s="134"/>
      <c r="VY6" s="134"/>
      <c r="VZ6" s="134"/>
      <c r="WA6" s="134"/>
      <c r="WB6" s="134"/>
      <c r="WC6" s="134"/>
      <c r="WD6" s="134"/>
      <c r="WE6" s="134"/>
      <c r="WF6" s="134"/>
      <c r="WG6" s="134"/>
      <c r="WH6" s="134"/>
      <c r="WI6" s="134"/>
      <c r="WJ6" s="134"/>
      <c r="WK6" s="134"/>
      <c r="WL6" s="134"/>
      <c r="WM6" s="134"/>
      <c r="WN6" s="134"/>
      <c r="WO6" s="134"/>
      <c r="WP6" s="134"/>
      <c r="WQ6" s="134"/>
      <c r="WR6" s="134"/>
      <c r="WS6" s="134"/>
      <c r="WT6" s="134"/>
      <c r="WU6" s="134"/>
      <c r="WV6" s="134"/>
      <c r="WW6" s="134"/>
      <c r="WX6" s="134"/>
      <c r="WY6" s="134"/>
      <c r="WZ6" s="134"/>
      <c r="XA6" s="134"/>
      <c r="XB6" s="134"/>
      <c r="XC6" s="134"/>
      <c r="XD6" s="134"/>
      <c r="XE6" s="134"/>
      <c r="XF6" s="134"/>
      <c r="XG6" s="134"/>
      <c r="XH6" s="134"/>
      <c r="XI6" s="134"/>
      <c r="XJ6" s="134"/>
      <c r="XK6" s="134"/>
      <c r="XL6" s="134"/>
      <c r="XM6" s="134"/>
      <c r="XN6" s="134"/>
      <c r="XO6" s="134"/>
      <c r="XP6" s="134"/>
      <c r="XQ6" s="134"/>
      <c r="XR6" s="134"/>
      <c r="XS6" s="134"/>
      <c r="XT6" s="134"/>
      <c r="XU6" s="134"/>
      <c r="XV6" s="134"/>
      <c r="XW6" s="134"/>
      <c r="XX6" s="134"/>
      <c r="XY6" s="134"/>
      <c r="XZ6" s="134"/>
      <c r="YA6" s="134"/>
      <c r="YB6" s="134"/>
      <c r="YC6" s="134"/>
      <c r="YD6" s="134"/>
      <c r="YE6" s="134"/>
      <c r="YF6" s="134"/>
      <c r="YG6" s="134"/>
      <c r="YH6" s="134"/>
      <c r="YI6" s="134"/>
      <c r="YJ6" s="134"/>
      <c r="YK6" s="134"/>
      <c r="YL6" s="134"/>
      <c r="YM6" s="134"/>
      <c r="YN6" s="134"/>
      <c r="YO6" s="134"/>
      <c r="YP6" s="134"/>
      <c r="YQ6" s="134"/>
      <c r="YR6" s="134"/>
      <c r="YS6" s="134"/>
      <c r="YT6" s="134"/>
      <c r="YU6" s="134"/>
      <c r="YV6" s="134"/>
      <c r="YW6" s="134"/>
      <c r="YX6" s="134"/>
      <c r="YY6" s="134"/>
      <c r="YZ6" s="134"/>
      <c r="ZA6" s="134"/>
      <c r="ZB6" s="134"/>
      <c r="ZC6" s="134"/>
      <c r="ZD6" s="134"/>
      <c r="ZE6" s="134"/>
      <c r="ZF6" s="134"/>
      <c r="ZG6" s="134"/>
      <c r="ZH6" s="134"/>
      <c r="ZI6" s="134"/>
      <c r="ZJ6" s="134"/>
      <c r="ZK6" s="134"/>
      <c r="ZL6" s="134"/>
      <c r="ZM6" s="134"/>
      <c r="ZN6" s="134"/>
      <c r="ZO6" s="134"/>
      <c r="ZP6" s="134"/>
      <c r="ZQ6" s="134"/>
      <c r="ZR6" s="134"/>
      <c r="ZS6" s="134"/>
      <c r="ZT6" s="134"/>
      <c r="ZU6" s="134"/>
      <c r="ZV6" s="134"/>
      <c r="ZW6" s="134"/>
      <c r="ZX6" s="134"/>
      <c r="ZY6" s="134"/>
      <c r="ZZ6" s="134"/>
      <c r="AAA6" s="134"/>
      <c r="AAB6" s="134"/>
      <c r="AAC6" s="134"/>
      <c r="AAD6" s="134"/>
      <c r="AAE6" s="134"/>
      <c r="AAF6" s="134"/>
      <c r="AAG6" s="134"/>
      <c r="AAH6" s="134"/>
      <c r="AAI6" s="134"/>
      <c r="AAJ6" s="134"/>
      <c r="AAK6" s="134"/>
      <c r="AAL6" s="134"/>
      <c r="AAM6" s="134"/>
      <c r="AAN6" s="134"/>
      <c r="AAO6" s="134"/>
      <c r="AAP6" s="134"/>
      <c r="AAQ6" s="134"/>
      <c r="AAR6" s="134"/>
      <c r="AAS6" s="134"/>
      <c r="AAT6" s="134"/>
      <c r="AAU6" s="134"/>
      <c r="AAV6" s="134"/>
      <c r="AAW6" s="134"/>
      <c r="AAX6" s="134"/>
      <c r="AAY6" s="134"/>
      <c r="AAZ6" s="134"/>
      <c r="ABA6" s="134"/>
      <c r="ABB6" s="134"/>
      <c r="ABC6" s="134"/>
      <c r="ABD6" s="134"/>
      <c r="ABE6" s="134"/>
      <c r="ABF6" s="134"/>
      <c r="ABG6" s="134"/>
      <c r="ABH6" s="134"/>
      <c r="ABI6" s="134"/>
      <c r="ABJ6" s="134"/>
      <c r="ABK6" s="134"/>
      <c r="ABL6" s="134"/>
      <c r="ABM6" s="134"/>
      <c r="ABN6" s="134"/>
      <c r="ABO6" s="134"/>
      <c r="ABP6" s="134"/>
      <c r="ABQ6" s="134"/>
      <c r="ABR6" s="134"/>
      <c r="ABS6" s="134"/>
      <c r="ABT6" s="134"/>
      <c r="ABU6" s="134"/>
      <c r="ABV6" s="134"/>
      <c r="ABW6" s="134"/>
      <c r="ABX6" s="134"/>
      <c r="ABY6" s="134"/>
      <c r="ABZ6" s="134"/>
      <c r="ACA6" s="134"/>
      <c r="ACB6" s="134"/>
      <c r="ACC6" s="134"/>
      <c r="ACD6" s="134"/>
      <c r="ACE6" s="134"/>
      <c r="ACF6" s="134"/>
      <c r="ACG6" s="134"/>
      <c r="ACH6" s="134"/>
      <c r="ACI6" s="134"/>
      <c r="ACJ6" s="134"/>
      <c r="ACK6" s="134"/>
      <c r="ACL6" s="134"/>
      <c r="ACM6" s="134"/>
      <c r="ACN6" s="134"/>
      <c r="ACO6" s="134"/>
      <c r="ACP6" s="134"/>
      <c r="ACQ6" s="134"/>
      <c r="ACR6" s="134"/>
      <c r="ACS6" s="134"/>
      <c r="ACT6" s="134"/>
      <c r="ACU6" s="134"/>
      <c r="ACV6" s="134"/>
      <c r="ACW6" s="134"/>
      <c r="ACX6" s="134"/>
      <c r="ACY6" s="134"/>
      <c r="ACZ6" s="134"/>
      <c r="ADA6" s="134"/>
      <c r="ADB6" s="134"/>
      <c r="ADC6" s="134"/>
      <c r="ADD6" s="134"/>
      <c r="ADE6" s="134"/>
      <c r="ADF6" s="134"/>
      <c r="ADG6" s="134"/>
      <c r="ADH6" s="134"/>
      <c r="ADI6" s="134"/>
      <c r="ADJ6" s="134"/>
      <c r="ADK6" s="134"/>
      <c r="ADL6" s="134"/>
      <c r="ADM6" s="134"/>
      <c r="ADN6" s="134"/>
      <c r="ADO6" s="134"/>
      <c r="ADP6" s="134"/>
      <c r="ADQ6" s="134"/>
      <c r="ADR6" s="134"/>
      <c r="ADS6" s="134"/>
      <c r="ADT6" s="134"/>
      <c r="ADU6" s="134"/>
      <c r="ADV6" s="134"/>
      <c r="ADW6" s="134"/>
      <c r="ADX6" s="134"/>
      <c r="ADY6" s="134"/>
      <c r="ADZ6" s="134"/>
      <c r="AEA6" s="134"/>
      <c r="AEB6" s="134"/>
      <c r="AEC6" s="134"/>
      <c r="AED6" s="134"/>
      <c r="AEE6" s="134"/>
      <c r="AEF6" s="134"/>
      <c r="AEG6" s="134"/>
      <c r="AEH6" s="134"/>
      <c r="AEI6" s="134"/>
      <c r="AEJ6" s="134"/>
      <c r="AEK6" s="134"/>
      <c r="AEL6" s="134"/>
      <c r="AEM6" s="134"/>
      <c r="AEN6" s="134"/>
      <c r="AEO6" s="134"/>
      <c r="AEP6" s="134"/>
      <c r="AEQ6" s="134"/>
      <c r="AER6" s="134"/>
      <c r="AES6" s="134"/>
      <c r="AET6" s="134"/>
      <c r="AEU6" s="134"/>
      <c r="AEV6" s="134"/>
      <c r="AEW6" s="134"/>
      <c r="AEX6" s="134"/>
      <c r="AEY6" s="134"/>
      <c r="AEZ6" s="134"/>
      <c r="AFA6" s="134"/>
      <c r="AFB6" s="134"/>
      <c r="AFC6" s="134"/>
      <c r="AFD6" s="134"/>
      <c r="AFE6" s="134"/>
      <c r="AFF6" s="134"/>
      <c r="AFG6" s="134"/>
      <c r="AFH6" s="134"/>
      <c r="AFI6" s="134"/>
      <c r="AFJ6" s="134"/>
      <c r="AFK6" s="134"/>
      <c r="AFL6" s="134"/>
      <c r="AFM6" s="134"/>
      <c r="AFN6" s="134"/>
      <c r="AFO6" s="134"/>
      <c r="AFP6" s="134"/>
      <c r="AFQ6" s="134"/>
      <c r="AFR6" s="134"/>
      <c r="AFS6" s="134"/>
      <c r="AFT6" s="134"/>
      <c r="AFU6" s="134"/>
      <c r="AFV6" s="134"/>
      <c r="AFW6" s="134"/>
      <c r="AFX6" s="134"/>
      <c r="AFY6" s="134"/>
      <c r="AFZ6" s="134"/>
      <c r="AGA6" s="134"/>
      <c r="AGB6" s="134"/>
      <c r="AGC6" s="134"/>
      <c r="AGD6" s="134"/>
      <c r="AGE6" s="134"/>
      <c r="AGF6" s="134"/>
      <c r="AGG6" s="134"/>
      <c r="AGH6" s="134"/>
      <c r="AGI6" s="134"/>
      <c r="AGJ6" s="134"/>
      <c r="AGK6" s="134"/>
      <c r="AGL6" s="134"/>
      <c r="AGM6" s="134"/>
      <c r="AGN6" s="134"/>
      <c r="AGO6" s="134"/>
      <c r="AGP6" s="134"/>
      <c r="AGQ6" s="134"/>
      <c r="AGR6" s="134"/>
      <c r="AGS6" s="134"/>
      <c r="AGT6" s="134"/>
      <c r="AGU6" s="134"/>
      <c r="AGV6" s="134"/>
      <c r="AGW6" s="134"/>
      <c r="AGX6" s="134"/>
      <c r="AGY6" s="134"/>
      <c r="AGZ6" s="134"/>
      <c r="AHA6" s="134"/>
      <c r="AHB6" s="134"/>
      <c r="AHC6" s="134"/>
      <c r="AHD6" s="134"/>
      <c r="AHE6" s="134"/>
      <c r="AHF6" s="134"/>
      <c r="AHG6" s="134"/>
      <c r="AHH6" s="134"/>
      <c r="AHI6" s="134"/>
      <c r="AHJ6" s="134"/>
      <c r="AHK6" s="134"/>
      <c r="AHL6" s="134"/>
      <c r="AHM6" s="134"/>
      <c r="AHN6" s="134"/>
      <c r="AHO6" s="134"/>
      <c r="AHP6" s="134"/>
      <c r="AHQ6" s="134"/>
      <c r="AHR6" s="134"/>
      <c r="AHS6" s="134"/>
      <c r="AHT6" s="134"/>
      <c r="AHU6" s="134"/>
      <c r="AHV6" s="134"/>
      <c r="AHW6" s="134"/>
      <c r="AHX6" s="134"/>
      <c r="AHY6" s="134"/>
      <c r="AHZ6" s="134"/>
      <c r="AIA6" s="134"/>
      <c r="AIB6" s="134"/>
      <c r="AIC6" s="134"/>
      <c r="AID6" s="134"/>
      <c r="AIE6" s="134"/>
      <c r="AIF6" s="134"/>
      <c r="AIG6" s="134"/>
      <c r="AIH6" s="134"/>
      <c r="AII6" s="134"/>
      <c r="AIJ6" s="134"/>
      <c r="AIK6" s="134"/>
      <c r="AIL6" s="134"/>
      <c r="AIM6" s="134"/>
      <c r="AIN6" s="134"/>
      <c r="AIO6" s="134"/>
      <c r="AIP6" s="134"/>
      <c r="AIQ6" s="134"/>
      <c r="AIR6" s="134"/>
      <c r="AIS6" s="134"/>
      <c r="AIT6" s="134"/>
      <c r="AIU6" s="134"/>
      <c r="AIV6" s="134"/>
      <c r="AIW6" s="134"/>
      <c r="AIX6" s="134"/>
      <c r="AIY6" s="134"/>
      <c r="AIZ6" s="134"/>
      <c r="AJA6" s="134"/>
      <c r="AJB6" s="134"/>
      <c r="AJC6" s="134"/>
      <c r="AJD6" s="134"/>
      <c r="AJE6" s="134"/>
      <c r="AJF6" s="134"/>
      <c r="AJG6" s="134"/>
      <c r="AJH6" s="134"/>
      <c r="AJI6" s="134"/>
      <c r="AJJ6" s="134"/>
      <c r="AJK6" s="134"/>
      <c r="AJL6" s="134"/>
      <c r="AJM6" s="134"/>
      <c r="AJN6" s="134"/>
      <c r="AJO6" s="134"/>
      <c r="AJP6" s="134"/>
      <c r="AJQ6" s="134"/>
      <c r="AJR6" s="134"/>
      <c r="AJS6" s="134"/>
      <c r="AJT6" s="134"/>
      <c r="AJU6" s="134"/>
      <c r="AJV6" s="134"/>
      <c r="AJW6" s="134"/>
      <c r="AJX6" s="134"/>
      <c r="AJY6" s="134"/>
      <c r="AJZ6" s="134"/>
      <c r="AKA6" s="134"/>
      <c r="AKB6" s="134"/>
      <c r="AKC6" s="134"/>
      <c r="AKD6" s="134"/>
      <c r="AKE6" s="134"/>
      <c r="AKF6" s="134"/>
      <c r="AKG6" s="134"/>
      <c r="AKH6" s="134"/>
      <c r="AKI6" s="134"/>
      <c r="AKJ6" s="134"/>
      <c r="AKK6" s="134"/>
      <c r="AKL6" s="134"/>
      <c r="AKM6" s="134"/>
      <c r="AKN6" s="134"/>
      <c r="AKO6" s="134"/>
      <c r="AKP6" s="134"/>
      <c r="AKQ6" s="134"/>
      <c r="AKR6" s="134"/>
      <c r="AKS6" s="134"/>
      <c r="AKT6" s="134"/>
      <c r="AKU6" s="134"/>
      <c r="AKV6" s="134"/>
      <c r="AKW6" s="134"/>
      <c r="AKX6" s="134"/>
      <c r="AKY6" s="134"/>
      <c r="AKZ6" s="134"/>
      <c r="ALA6" s="134"/>
      <c r="ALB6" s="134"/>
      <c r="ALC6" s="134"/>
      <c r="ALD6" s="134"/>
      <c r="ALE6" s="134"/>
      <c r="ALF6" s="134"/>
      <c r="ALG6" s="134"/>
      <c r="ALH6" s="134"/>
      <c r="ALI6" s="134"/>
      <c r="ALJ6" s="134"/>
      <c r="ALK6" s="134"/>
      <c r="ALL6" s="134"/>
      <c r="ALM6" s="134"/>
      <c r="ALN6" s="134"/>
      <c r="ALO6" s="134"/>
      <c r="ALP6" s="134"/>
      <c r="ALQ6" s="134"/>
      <c r="ALR6" s="134"/>
      <c r="ALS6" s="134"/>
      <c r="ALT6" s="134"/>
      <c r="ALU6" s="134"/>
      <c r="ALV6" s="134"/>
      <c r="ALW6" s="134"/>
      <c r="ALX6" s="134"/>
      <c r="ALY6" s="134"/>
      <c r="ALZ6" s="134"/>
      <c r="AMA6" s="134"/>
      <c r="AMB6" s="134"/>
      <c r="AMC6" s="134"/>
      <c r="AMD6" s="134"/>
      <c r="AME6" s="134"/>
      <c r="AMF6" s="134"/>
      <c r="AMG6" s="134"/>
      <c r="AMH6" s="134"/>
      <c r="AMI6" s="134"/>
      <c r="AMJ6" s="134"/>
      <c r="AMK6" s="134"/>
      <c r="AML6" s="134"/>
      <c r="AMM6" s="134"/>
      <c r="AMN6" s="134"/>
      <c r="AMO6" s="134"/>
      <c r="AMP6" s="134"/>
      <c r="AMQ6" s="134"/>
      <c r="AMR6" s="134"/>
      <c r="AMS6" s="134"/>
      <c r="AMT6" s="134"/>
      <c r="AMU6" s="134"/>
      <c r="AMV6" s="134"/>
      <c r="AMW6" s="134"/>
      <c r="AMX6" s="134"/>
      <c r="AMY6" s="134"/>
      <c r="AMZ6" s="134"/>
      <c r="ANA6" s="134"/>
      <c r="ANB6" s="134"/>
      <c r="ANC6" s="134"/>
      <c r="AND6" s="134"/>
      <c r="ANE6" s="134"/>
      <c r="ANF6" s="134"/>
      <c r="ANG6" s="134"/>
      <c r="ANH6" s="134"/>
      <c r="ANI6" s="134"/>
      <c r="ANJ6" s="134"/>
      <c r="ANK6" s="134"/>
      <c r="ANL6" s="134"/>
      <c r="ANM6" s="134"/>
      <c r="ANN6" s="134"/>
      <c r="ANO6" s="134"/>
      <c r="ANP6" s="134"/>
      <c r="ANQ6" s="134"/>
      <c r="ANR6" s="134"/>
      <c r="ANS6" s="134"/>
      <c r="ANT6" s="134"/>
      <c r="ANU6" s="134"/>
      <c r="ANV6" s="134"/>
      <c r="ANW6" s="134"/>
      <c r="ANX6" s="134"/>
      <c r="ANY6" s="134"/>
      <c r="ANZ6" s="134"/>
      <c r="AOA6" s="134"/>
      <c r="AOB6" s="134"/>
      <c r="AOC6" s="134"/>
      <c r="AOD6" s="134"/>
      <c r="AOE6" s="134"/>
      <c r="AOF6" s="134"/>
      <c r="AOG6" s="134"/>
      <c r="AOH6" s="134"/>
      <c r="AOI6" s="134"/>
      <c r="AOJ6" s="134"/>
      <c r="AOK6" s="134"/>
      <c r="AOL6" s="134"/>
      <c r="AOM6" s="134"/>
      <c r="AON6" s="134"/>
      <c r="AOO6" s="134"/>
      <c r="AOP6" s="134"/>
      <c r="AOQ6" s="134"/>
      <c r="AOR6" s="134"/>
      <c r="AOS6" s="134"/>
      <c r="AOT6" s="134"/>
      <c r="AOU6" s="134"/>
      <c r="AOV6" s="134"/>
      <c r="AOW6" s="134"/>
      <c r="AOX6" s="134"/>
      <c r="AOY6" s="134"/>
      <c r="AOZ6" s="134"/>
      <c r="APA6" s="134"/>
      <c r="APB6" s="134"/>
      <c r="APC6" s="134"/>
      <c r="APD6" s="134"/>
      <c r="APE6" s="134"/>
      <c r="APF6" s="134"/>
      <c r="APG6" s="134"/>
      <c r="APH6" s="134"/>
      <c r="API6" s="134"/>
      <c r="APJ6" s="134"/>
      <c r="APK6" s="134"/>
      <c r="APL6" s="134"/>
      <c r="APM6" s="134"/>
      <c r="APN6" s="134"/>
      <c r="APO6" s="134"/>
      <c r="APP6" s="134"/>
      <c r="APQ6" s="134"/>
      <c r="APR6" s="134"/>
      <c r="APS6" s="134"/>
      <c r="APT6" s="134"/>
      <c r="APU6" s="134"/>
      <c r="APV6" s="134"/>
      <c r="APW6" s="134"/>
      <c r="APX6" s="134"/>
      <c r="APY6" s="134"/>
      <c r="APZ6" s="134"/>
      <c r="AQA6" s="134"/>
      <c r="AQB6" s="134"/>
      <c r="AQC6" s="134"/>
      <c r="AQD6" s="134"/>
      <c r="AQE6" s="134"/>
      <c r="AQF6" s="134"/>
      <c r="AQG6" s="134"/>
      <c r="AQH6" s="134"/>
      <c r="AQI6" s="134"/>
      <c r="AQJ6" s="134"/>
      <c r="AQK6" s="134"/>
      <c r="AQL6" s="134"/>
      <c r="AQM6" s="134"/>
      <c r="AQN6" s="134"/>
      <c r="AQO6" s="134"/>
      <c r="AQP6" s="134"/>
      <c r="AQQ6" s="134"/>
      <c r="AQR6" s="134"/>
      <c r="AQS6" s="134"/>
      <c r="AQT6" s="134"/>
      <c r="AQU6" s="134"/>
      <c r="AQV6" s="134"/>
      <c r="AQW6" s="134"/>
      <c r="AQX6" s="134"/>
      <c r="AQY6" s="134"/>
      <c r="AQZ6" s="134"/>
      <c r="ARA6" s="134"/>
      <c r="ARB6" s="134"/>
      <c r="ARC6" s="134"/>
      <c r="ARD6" s="134"/>
      <c r="ARE6" s="134"/>
      <c r="ARF6" s="134"/>
      <c r="ARG6" s="134"/>
      <c r="ARH6" s="134"/>
      <c r="ARI6" s="134"/>
      <c r="ARJ6" s="134"/>
      <c r="ARK6" s="134"/>
      <c r="ARL6" s="134"/>
      <c r="ARM6" s="134"/>
      <c r="ARN6" s="134"/>
      <c r="ARO6" s="134"/>
      <c r="ARP6" s="134"/>
      <c r="ARQ6" s="134"/>
      <c r="ARR6" s="134"/>
      <c r="ARS6" s="134"/>
      <c r="ART6" s="134"/>
      <c r="ARU6" s="134"/>
      <c r="ARV6" s="134"/>
      <c r="ARW6" s="134"/>
      <c r="ARX6" s="134"/>
      <c r="ARY6" s="134"/>
      <c r="ARZ6" s="134"/>
      <c r="ASA6" s="134"/>
      <c r="ASB6" s="134"/>
      <c r="ASC6" s="134"/>
      <c r="ASD6" s="134"/>
      <c r="ASE6" s="134"/>
      <c r="ASF6" s="134"/>
      <c r="ASG6" s="134"/>
      <c r="ASH6" s="134"/>
      <c r="ASI6" s="134"/>
      <c r="ASJ6" s="134"/>
      <c r="ASK6" s="134"/>
      <c r="ASL6" s="134"/>
      <c r="ASM6" s="134"/>
      <c r="ASN6" s="134"/>
      <c r="ASO6" s="134"/>
      <c r="ASP6" s="134"/>
      <c r="ASQ6" s="134"/>
      <c r="ASR6" s="134"/>
      <c r="ASS6" s="134"/>
      <c r="AST6" s="134"/>
      <c r="ASU6" s="134"/>
      <c r="ASV6" s="134"/>
      <c r="ASW6" s="134"/>
      <c r="ASX6" s="134"/>
      <c r="ASY6" s="134"/>
      <c r="ASZ6" s="134"/>
      <c r="ATA6" s="134"/>
      <c r="ATB6" s="134"/>
      <c r="ATC6" s="134"/>
      <c r="ATD6" s="134"/>
      <c r="ATE6" s="134"/>
      <c r="ATF6" s="134"/>
      <c r="ATG6" s="134"/>
      <c r="ATH6" s="134"/>
      <c r="ATI6" s="134"/>
      <c r="ATJ6" s="134"/>
      <c r="ATK6" s="134"/>
      <c r="ATL6" s="134"/>
      <c r="ATM6" s="134"/>
      <c r="ATN6" s="134"/>
      <c r="ATO6" s="134"/>
      <c r="ATP6" s="134"/>
      <c r="ATQ6" s="134"/>
      <c r="ATR6" s="134"/>
      <c r="ATS6" s="134"/>
      <c r="ATT6" s="134"/>
      <c r="ATU6" s="134"/>
      <c r="ATV6" s="134"/>
      <c r="ATW6" s="134"/>
      <c r="ATX6" s="134"/>
      <c r="ATY6" s="134"/>
      <c r="ATZ6" s="134"/>
      <c r="AUA6" s="134"/>
      <c r="AUB6" s="134"/>
      <c r="AUC6" s="134"/>
      <c r="AUD6" s="134"/>
      <c r="AUE6" s="134"/>
      <c r="AUF6" s="134"/>
      <c r="AUG6" s="134"/>
      <c r="AUH6" s="134"/>
      <c r="AUI6" s="134"/>
      <c r="AUJ6" s="134"/>
      <c r="AUK6" s="134"/>
      <c r="AUL6" s="134"/>
      <c r="AUM6" s="134"/>
      <c r="AUN6" s="134"/>
      <c r="AUO6" s="134"/>
      <c r="AUP6" s="134"/>
      <c r="AUQ6" s="134"/>
      <c r="AUR6" s="134"/>
      <c r="AUS6" s="134"/>
      <c r="AUT6" s="134"/>
      <c r="AUU6" s="134"/>
      <c r="AUV6" s="134"/>
      <c r="AUW6" s="134"/>
      <c r="AUX6" s="134"/>
      <c r="AUY6" s="134"/>
      <c r="AUZ6" s="134"/>
      <c r="AVA6" s="134"/>
      <c r="AVB6" s="134"/>
      <c r="AVC6" s="134"/>
      <c r="AVD6" s="134"/>
      <c r="AVE6" s="134"/>
      <c r="AVF6" s="134"/>
      <c r="AVG6" s="134"/>
      <c r="AVH6" s="134"/>
      <c r="AVI6" s="134"/>
      <c r="AVJ6" s="134"/>
      <c r="AVK6" s="134"/>
      <c r="AVL6" s="134"/>
      <c r="AVM6" s="134"/>
      <c r="AVN6" s="134"/>
      <c r="AVO6" s="134"/>
      <c r="AVP6" s="134"/>
      <c r="AVQ6" s="134"/>
      <c r="AVR6" s="134"/>
      <c r="AVS6" s="134"/>
      <c r="AVT6" s="134"/>
      <c r="AVU6" s="134"/>
      <c r="AVV6" s="134"/>
      <c r="AVW6" s="134"/>
      <c r="AVX6" s="134"/>
      <c r="AVY6" s="134"/>
      <c r="AVZ6" s="134"/>
      <c r="AWA6" s="134"/>
      <c r="AWB6" s="134"/>
      <c r="AWC6" s="134"/>
      <c r="AWD6" s="134"/>
      <c r="AWE6" s="134"/>
      <c r="AWF6" s="134"/>
      <c r="AWG6" s="134"/>
      <c r="AWH6" s="134"/>
      <c r="AWI6" s="134"/>
      <c r="AWJ6" s="134"/>
      <c r="AWK6" s="134"/>
      <c r="AWL6" s="134"/>
      <c r="AWM6" s="134"/>
      <c r="AWN6" s="134"/>
      <c r="AWO6" s="134"/>
      <c r="AWP6" s="134"/>
      <c r="AWQ6" s="134"/>
      <c r="AWR6" s="134"/>
      <c r="AWS6" s="134"/>
      <c r="AWT6" s="134"/>
      <c r="AWU6" s="134"/>
      <c r="AWV6" s="134"/>
      <c r="AWW6" s="134"/>
      <c r="AWX6" s="134"/>
      <c r="AWY6" s="134"/>
      <c r="AWZ6" s="134"/>
      <c r="AXA6" s="134"/>
      <c r="AXB6" s="134"/>
      <c r="AXC6" s="134"/>
      <c r="AXD6" s="134"/>
      <c r="AXE6" s="134"/>
      <c r="AXF6" s="134"/>
      <c r="AXG6" s="134"/>
      <c r="AXH6" s="134"/>
      <c r="AXI6" s="134"/>
      <c r="AXJ6" s="134"/>
      <c r="AXK6" s="134"/>
      <c r="AXL6" s="134"/>
      <c r="AXM6" s="134"/>
      <c r="AXN6" s="134"/>
      <c r="AXO6" s="134"/>
      <c r="AXP6" s="134"/>
      <c r="AXQ6" s="134"/>
      <c r="AXR6" s="134"/>
      <c r="AXS6" s="134"/>
      <c r="AXT6" s="134"/>
      <c r="AXU6" s="134"/>
      <c r="AXV6" s="134"/>
      <c r="AXW6" s="134"/>
      <c r="AXX6" s="134"/>
      <c r="AXY6" s="134"/>
      <c r="AXZ6" s="134"/>
      <c r="AYA6" s="134"/>
      <c r="AYB6" s="134"/>
      <c r="AYC6" s="134"/>
      <c r="AYD6" s="134"/>
      <c r="AYE6" s="134"/>
      <c r="AYF6" s="134"/>
      <c r="AYG6" s="134"/>
      <c r="AYH6" s="134"/>
      <c r="AYI6" s="134"/>
      <c r="AYJ6" s="134"/>
      <c r="AYK6" s="134"/>
      <c r="AYL6" s="134"/>
      <c r="AYM6" s="134"/>
      <c r="AYN6" s="134"/>
      <c r="AYO6" s="134"/>
      <c r="AYP6" s="134"/>
      <c r="AYQ6" s="134"/>
      <c r="AYR6" s="134"/>
      <c r="AYS6" s="134"/>
      <c r="AYT6" s="134"/>
      <c r="AYU6" s="134"/>
      <c r="AYV6" s="134"/>
      <c r="AYW6" s="134"/>
      <c r="AYX6" s="134"/>
      <c r="AYY6" s="134"/>
      <c r="AYZ6" s="134"/>
      <c r="AZA6" s="134"/>
      <c r="AZB6" s="134"/>
      <c r="AZC6" s="134"/>
      <c r="AZD6" s="134"/>
      <c r="AZE6" s="134"/>
      <c r="AZF6" s="134"/>
      <c r="AZG6" s="134"/>
      <c r="AZH6" s="134"/>
      <c r="AZI6" s="134"/>
      <c r="AZJ6" s="134"/>
      <c r="AZK6" s="134"/>
      <c r="AZL6" s="134"/>
      <c r="AZM6" s="134"/>
      <c r="AZN6" s="134"/>
      <c r="AZO6" s="134"/>
      <c r="AZP6" s="134"/>
      <c r="AZQ6" s="134"/>
      <c r="AZR6" s="134"/>
      <c r="AZS6" s="134"/>
      <c r="AZT6" s="134"/>
      <c r="AZU6" s="134"/>
      <c r="AZV6" s="134"/>
      <c r="AZW6" s="134"/>
      <c r="AZX6" s="134"/>
      <c r="AZY6" s="134"/>
      <c r="AZZ6" s="134"/>
      <c r="BAA6" s="134"/>
      <c r="BAB6" s="134"/>
      <c r="BAC6" s="134"/>
      <c r="BAD6" s="134"/>
      <c r="BAE6" s="134"/>
      <c r="BAF6" s="134"/>
      <c r="BAG6" s="134"/>
      <c r="BAH6" s="134"/>
      <c r="BAI6" s="134"/>
      <c r="BAJ6" s="134"/>
      <c r="BAK6" s="134"/>
      <c r="BAL6" s="134"/>
      <c r="BAM6" s="134"/>
      <c r="BAN6" s="134"/>
      <c r="BAO6" s="134"/>
      <c r="BAP6" s="134"/>
      <c r="BAQ6" s="134"/>
      <c r="BAR6" s="134"/>
      <c r="BAS6" s="134"/>
      <c r="BAT6" s="134"/>
      <c r="BAU6" s="134"/>
      <c r="BAV6" s="134"/>
      <c r="BAW6" s="134"/>
      <c r="BAX6" s="134"/>
      <c r="BAY6" s="134"/>
      <c r="BAZ6" s="134"/>
      <c r="BBA6" s="134"/>
      <c r="BBB6" s="134"/>
      <c r="BBC6" s="134"/>
      <c r="BBD6" s="134"/>
      <c r="BBE6" s="134"/>
      <c r="BBF6" s="134"/>
      <c r="BBG6" s="134"/>
      <c r="BBH6" s="134"/>
      <c r="BBI6" s="134"/>
      <c r="BBJ6" s="134"/>
      <c r="BBK6" s="134"/>
      <c r="BBL6" s="134"/>
      <c r="BBM6" s="134"/>
      <c r="BBN6" s="134"/>
      <c r="BBO6" s="134"/>
      <c r="BBP6" s="134"/>
      <c r="BBQ6" s="134"/>
      <c r="BBR6" s="134"/>
      <c r="BBS6" s="134"/>
      <c r="BBT6" s="134"/>
      <c r="BBU6" s="134"/>
      <c r="BBV6" s="134"/>
      <c r="BBW6" s="134"/>
      <c r="BBX6" s="134"/>
      <c r="BBY6" s="134"/>
      <c r="BBZ6" s="134"/>
      <c r="BCA6" s="134"/>
      <c r="BCB6" s="134"/>
      <c r="BCC6" s="134"/>
      <c r="BCD6" s="134"/>
      <c r="BCE6" s="134"/>
      <c r="BCF6" s="134"/>
      <c r="BCG6" s="134"/>
      <c r="BCH6" s="134"/>
      <c r="BCI6" s="134"/>
      <c r="BCJ6" s="134"/>
      <c r="BCK6" s="134"/>
      <c r="BCL6" s="134"/>
      <c r="BCM6" s="134"/>
      <c r="BCN6" s="134"/>
      <c r="BCO6" s="134"/>
      <c r="BCP6" s="134"/>
      <c r="BCQ6" s="134"/>
      <c r="BCR6" s="134"/>
      <c r="BCS6" s="134"/>
      <c r="BCT6" s="134"/>
      <c r="BCU6" s="134"/>
      <c r="BCV6" s="134"/>
      <c r="BCW6" s="134"/>
      <c r="BCX6" s="134"/>
      <c r="BCY6" s="134"/>
      <c r="BCZ6" s="134"/>
      <c r="BDA6" s="134"/>
      <c r="BDB6" s="134"/>
      <c r="BDC6" s="134"/>
      <c r="BDD6" s="134"/>
      <c r="BDE6" s="134"/>
      <c r="BDF6" s="134"/>
      <c r="BDG6" s="134"/>
      <c r="BDH6" s="134"/>
      <c r="BDI6" s="134"/>
      <c r="BDJ6" s="134"/>
      <c r="BDK6" s="134"/>
      <c r="BDL6" s="134"/>
      <c r="BDM6" s="134"/>
      <c r="BDN6" s="134"/>
      <c r="BDO6" s="134"/>
      <c r="BDP6" s="134"/>
      <c r="BDQ6" s="134"/>
      <c r="BDR6" s="134"/>
      <c r="BDS6" s="134"/>
      <c r="BDT6" s="134"/>
      <c r="BDU6" s="134"/>
      <c r="BDV6" s="134"/>
      <c r="BDW6" s="134"/>
      <c r="BDX6" s="134"/>
      <c r="BDY6" s="134"/>
      <c r="BDZ6" s="134"/>
      <c r="BEA6" s="134"/>
      <c r="BEB6" s="134"/>
      <c r="BEC6" s="134"/>
      <c r="BED6" s="134"/>
      <c r="BEE6" s="134"/>
      <c r="BEF6" s="134"/>
      <c r="BEG6" s="134"/>
      <c r="BEH6" s="134"/>
      <c r="BEI6" s="134"/>
      <c r="BEJ6" s="134"/>
      <c r="BEK6" s="134"/>
      <c r="BEL6" s="134"/>
      <c r="BEM6" s="134"/>
      <c r="BEN6" s="134"/>
      <c r="BEO6" s="134"/>
      <c r="BEP6" s="134"/>
      <c r="BEQ6" s="134"/>
      <c r="BER6" s="134"/>
      <c r="BES6" s="134"/>
      <c r="BET6" s="134"/>
      <c r="BEU6" s="134"/>
      <c r="BEV6" s="134"/>
      <c r="BEW6" s="134"/>
      <c r="BEX6" s="134"/>
      <c r="BEY6" s="134"/>
      <c r="BEZ6" s="134"/>
      <c r="BFA6" s="134"/>
      <c r="BFB6" s="134"/>
      <c r="BFC6" s="134"/>
      <c r="BFD6" s="134"/>
      <c r="BFE6" s="134"/>
      <c r="BFF6" s="134"/>
      <c r="BFG6" s="134"/>
      <c r="BFH6" s="134"/>
      <c r="BFI6" s="134"/>
      <c r="BFJ6" s="134"/>
      <c r="BFK6" s="134"/>
      <c r="BFL6" s="134"/>
      <c r="BFM6" s="134"/>
      <c r="BFN6" s="134"/>
      <c r="BFO6" s="134"/>
      <c r="BFP6" s="134"/>
      <c r="BFQ6" s="134"/>
      <c r="BFR6" s="134"/>
      <c r="BFS6" s="134"/>
      <c r="BFT6" s="134"/>
      <c r="BFU6" s="134"/>
      <c r="BFV6" s="134"/>
      <c r="BFW6" s="134"/>
      <c r="BFX6" s="134"/>
      <c r="BFY6" s="134"/>
      <c r="BFZ6" s="134"/>
      <c r="BGA6" s="134"/>
      <c r="BGB6" s="134"/>
      <c r="BGC6" s="134"/>
      <c r="BGD6" s="134"/>
      <c r="BGE6" s="134"/>
      <c r="BGF6" s="134"/>
      <c r="BGG6" s="134"/>
      <c r="BGH6" s="134"/>
      <c r="BGI6" s="134"/>
      <c r="BGJ6" s="134"/>
      <c r="BGK6" s="134"/>
      <c r="BGL6" s="134"/>
      <c r="BGM6" s="134"/>
      <c r="BGN6" s="134"/>
      <c r="BGO6" s="134"/>
      <c r="BGP6" s="134"/>
      <c r="BGQ6" s="134"/>
      <c r="BGR6" s="134"/>
      <c r="BGS6" s="134"/>
      <c r="BGT6" s="134"/>
      <c r="BGU6" s="134"/>
      <c r="BGV6" s="134"/>
      <c r="BGW6" s="134"/>
      <c r="BGX6" s="134"/>
      <c r="BGY6" s="134"/>
      <c r="BGZ6" s="134"/>
      <c r="BHA6" s="134"/>
      <c r="BHB6" s="134"/>
      <c r="BHC6" s="134"/>
      <c r="BHD6" s="134"/>
      <c r="BHE6" s="134"/>
      <c r="BHF6" s="134"/>
      <c r="BHG6" s="134"/>
      <c r="BHH6" s="134"/>
      <c r="BHI6" s="134"/>
      <c r="BHJ6" s="134"/>
      <c r="BHK6" s="134"/>
      <c r="BHL6" s="134"/>
      <c r="BHM6" s="134"/>
      <c r="BHN6" s="134"/>
      <c r="BHO6" s="134"/>
      <c r="BHP6" s="134"/>
      <c r="BHQ6" s="134"/>
      <c r="BHR6" s="134"/>
      <c r="BHS6" s="134"/>
      <c r="BHT6" s="134"/>
      <c r="BHU6" s="134"/>
      <c r="BHV6" s="134"/>
      <c r="BHW6" s="134"/>
      <c r="BHX6" s="134"/>
      <c r="BHY6" s="134"/>
      <c r="BHZ6" s="134"/>
      <c r="BIA6" s="134"/>
      <c r="BIB6" s="134"/>
      <c r="BIC6" s="134"/>
      <c r="BID6" s="134"/>
      <c r="BIE6" s="134"/>
      <c r="BIF6" s="134"/>
      <c r="BIG6" s="134"/>
      <c r="BIH6" s="134"/>
      <c r="BII6" s="134"/>
      <c r="BIJ6" s="134"/>
      <c r="BIK6" s="134"/>
      <c r="BIL6" s="134"/>
      <c r="BIM6" s="134"/>
      <c r="BIN6" s="134"/>
      <c r="BIO6" s="134"/>
      <c r="BIP6" s="134"/>
      <c r="BIQ6" s="134"/>
      <c r="BIR6" s="134"/>
      <c r="BIS6" s="134"/>
      <c r="BIT6" s="134"/>
      <c r="BIU6" s="134"/>
      <c r="BIV6" s="134"/>
      <c r="BIW6" s="134"/>
      <c r="BIX6" s="134"/>
      <c r="BIY6" s="134"/>
      <c r="BIZ6" s="134"/>
      <c r="BJA6" s="134"/>
      <c r="BJB6" s="134"/>
      <c r="BJC6" s="134"/>
      <c r="BJD6" s="134"/>
      <c r="BJE6" s="134"/>
      <c r="BJF6" s="134"/>
      <c r="BJG6" s="134"/>
      <c r="BJH6" s="134"/>
      <c r="BJI6" s="134"/>
      <c r="BJJ6" s="134"/>
      <c r="BJK6" s="134"/>
      <c r="BJL6" s="134"/>
      <c r="BJM6" s="134"/>
      <c r="BJN6" s="134"/>
      <c r="BJO6" s="134"/>
      <c r="BJP6" s="134"/>
      <c r="BJQ6" s="134"/>
      <c r="BJR6" s="134"/>
      <c r="BJS6" s="134"/>
      <c r="BJT6" s="134"/>
      <c r="BJU6" s="134"/>
      <c r="BJV6" s="134"/>
      <c r="BJW6" s="134"/>
      <c r="BJX6" s="134"/>
      <c r="BJY6" s="134"/>
      <c r="BJZ6" s="134"/>
      <c r="BKA6" s="134"/>
      <c r="BKB6" s="134"/>
      <c r="BKC6" s="134"/>
      <c r="BKD6" s="134"/>
      <c r="BKE6" s="134"/>
      <c r="BKF6" s="134"/>
      <c r="BKG6" s="134"/>
      <c r="BKH6" s="134"/>
      <c r="BKI6" s="134"/>
      <c r="BKJ6" s="134"/>
      <c r="BKK6" s="134"/>
      <c r="BKL6" s="134"/>
      <c r="BKM6" s="134"/>
      <c r="BKN6" s="134"/>
      <c r="BKO6" s="134"/>
      <c r="BKP6" s="134"/>
      <c r="BKQ6" s="134"/>
      <c r="BKR6" s="134"/>
      <c r="BKS6" s="134"/>
      <c r="BKT6" s="134"/>
      <c r="BKU6" s="134"/>
      <c r="BKV6" s="134"/>
      <c r="BKW6" s="134"/>
      <c r="BKX6" s="134"/>
      <c r="BKY6" s="134"/>
      <c r="BKZ6" s="134"/>
      <c r="BLA6" s="134"/>
      <c r="BLB6" s="134"/>
      <c r="BLC6" s="134"/>
      <c r="BLD6" s="134"/>
      <c r="BLE6" s="134"/>
      <c r="BLF6" s="134"/>
      <c r="BLG6" s="134"/>
      <c r="BLH6" s="134"/>
      <c r="BLI6" s="134"/>
      <c r="BLJ6" s="134"/>
      <c r="BLK6" s="134"/>
      <c r="BLL6" s="134"/>
      <c r="BLM6" s="134"/>
      <c r="BLN6" s="134"/>
      <c r="BLO6" s="134"/>
      <c r="BLP6" s="134"/>
      <c r="BLQ6" s="134"/>
      <c r="BLR6" s="134"/>
      <c r="BLS6" s="134"/>
      <c r="BLT6" s="134"/>
      <c r="BLU6" s="134"/>
      <c r="BLV6" s="134"/>
      <c r="BLW6" s="134"/>
      <c r="BLX6" s="134"/>
      <c r="BLY6" s="134"/>
      <c r="BLZ6" s="134"/>
      <c r="BMA6" s="134"/>
      <c r="BMB6" s="134"/>
      <c r="BMC6" s="134"/>
      <c r="BMD6" s="134"/>
      <c r="BME6" s="134"/>
      <c r="BMF6" s="134"/>
      <c r="BMG6" s="134"/>
      <c r="BMH6" s="134"/>
      <c r="BMI6" s="134"/>
      <c r="BMJ6" s="134"/>
      <c r="BMK6" s="134"/>
      <c r="BML6" s="134"/>
      <c r="BMM6" s="134"/>
      <c r="BMN6" s="134"/>
      <c r="BMO6" s="134"/>
      <c r="BMP6" s="134"/>
      <c r="BMQ6" s="134"/>
      <c r="BMR6" s="134"/>
      <c r="BMS6" s="134"/>
      <c r="BMT6" s="134"/>
      <c r="BMU6" s="134"/>
      <c r="BMV6" s="134"/>
      <c r="BMW6" s="134"/>
      <c r="BMX6" s="134"/>
      <c r="BMY6" s="134"/>
      <c r="BMZ6" s="134"/>
      <c r="BNA6" s="134"/>
      <c r="BNB6" s="134"/>
      <c r="BNC6" s="134"/>
      <c r="BND6" s="134"/>
      <c r="BNE6" s="134"/>
      <c r="BNF6" s="134"/>
      <c r="BNG6" s="134"/>
      <c r="BNH6" s="134"/>
      <c r="BNI6" s="134"/>
      <c r="BNJ6" s="134"/>
      <c r="BNK6" s="134"/>
      <c r="BNL6" s="134"/>
      <c r="BNM6" s="134"/>
      <c r="BNN6" s="134"/>
      <c r="BNO6" s="134"/>
      <c r="BNP6" s="134"/>
      <c r="BNQ6" s="134"/>
      <c r="BNR6" s="134"/>
      <c r="BNS6" s="134"/>
      <c r="BNT6" s="134"/>
      <c r="BNU6" s="134"/>
      <c r="BNV6" s="134"/>
      <c r="BNW6" s="134"/>
      <c r="BNX6" s="134"/>
      <c r="BNY6" s="134"/>
      <c r="BNZ6" s="134"/>
      <c r="BOA6" s="134"/>
      <c r="BOB6" s="134"/>
      <c r="BOC6" s="134"/>
      <c r="BOD6" s="134"/>
      <c r="BOE6" s="134"/>
      <c r="BOF6" s="134"/>
      <c r="BOG6" s="134"/>
      <c r="BOH6" s="134"/>
      <c r="BOI6" s="134"/>
      <c r="BOJ6" s="134"/>
      <c r="BOK6" s="134"/>
      <c r="BOL6" s="134"/>
      <c r="BOM6" s="134"/>
      <c r="BON6" s="134"/>
      <c r="BOO6" s="134"/>
      <c r="BOP6" s="134"/>
      <c r="BOQ6" s="134"/>
      <c r="BOR6" s="134"/>
      <c r="BOS6" s="134"/>
      <c r="BOT6" s="134"/>
      <c r="BOU6" s="134"/>
      <c r="BOV6" s="134"/>
      <c r="BOW6" s="134"/>
      <c r="BOX6" s="134"/>
      <c r="BOY6" s="134"/>
      <c r="BOZ6" s="134"/>
      <c r="BPA6" s="134"/>
      <c r="BPB6" s="134"/>
      <c r="BPC6" s="134"/>
      <c r="BPD6" s="134"/>
      <c r="BPE6" s="134"/>
      <c r="BPF6" s="134"/>
      <c r="BPG6" s="134"/>
      <c r="BPH6" s="134"/>
      <c r="BPI6" s="134"/>
      <c r="BPJ6" s="134"/>
      <c r="BPK6" s="134"/>
      <c r="BPL6" s="134"/>
      <c r="BPM6" s="134"/>
      <c r="BPN6" s="134"/>
      <c r="BPO6" s="134"/>
      <c r="BPP6" s="134"/>
      <c r="BPQ6" s="134"/>
      <c r="BPR6" s="134"/>
      <c r="BPS6" s="134"/>
      <c r="BPT6" s="134"/>
      <c r="BPU6" s="134"/>
      <c r="BPV6" s="134"/>
      <c r="BPW6" s="134"/>
      <c r="BPX6" s="134"/>
      <c r="BPY6" s="134"/>
      <c r="BPZ6" s="134"/>
      <c r="BQA6" s="134"/>
      <c r="BQB6" s="134"/>
      <c r="BQC6" s="134"/>
      <c r="BQD6" s="134"/>
      <c r="BQE6" s="134"/>
      <c r="BQF6" s="134"/>
      <c r="BQG6" s="134"/>
      <c r="BQH6" s="134"/>
      <c r="BQI6" s="134"/>
      <c r="BQJ6" s="134"/>
      <c r="BQK6" s="134"/>
      <c r="BQL6" s="134"/>
      <c r="BQM6" s="134"/>
      <c r="BQN6" s="134"/>
      <c r="BQO6" s="134"/>
      <c r="BQP6" s="134"/>
      <c r="BQQ6" s="134"/>
      <c r="BQR6" s="134"/>
      <c r="BQS6" s="134"/>
      <c r="BQT6" s="134"/>
      <c r="BQU6" s="134"/>
      <c r="BQV6" s="134"/>
      <c r="BQW6" s="134"/>
      <c r="BQX6" s="134"/>
      <c r="BQY6" s="134"/>
      <c r="BQZ6" s="134"/>
      <c r="BRA6" s="134"/>
      <c r="BRB6" s="134"/>
      <c r="BRC6" s="134"/>
      <c r="BRD6" s="134"/>
      <c r="BRE6" s="134"/>
      <c r="BRF6" s="134"/>
      <c r="BRG6" s="134"/>
      <c r="BRH6" s="134"/>
      <c r="BRI6" s="134"/>
      <c r="BRJ6" s="134"/>
      <c r="BRK6" s="134"/>
      <c r="BRL6" s="134"/>
      <c r="BRM6" s="134"/>
      <c r="BRN6" s="134"/>
      <c r="BRO6" s="134"/>
      <c r="BRP6" s="134"/>
      <c r="BRQ6" s="134"/>
      <c r="BRR6" s="134"/>
      <c r="BRS6" s="134"/>
      <c r="BRT6" s="134"/>
      <c r="BRU6" s="134"/>
      <c r="BRV6" s="134"/>
      <c r="BRW6" s="134"/>
      <c r="BRX6" s="134"/>
      <c r="BRY6" s="134"/>
      <c r="BRZ6" s="134"/>
      <c r="BSA6" s="134"/>
      <c r="BSB6" s="134"/>
      <c r="BSC6" s="134"/>
      <c r="BSD6" s="134"/>
      <c r="BSE6" s="134"/>
      <c r="BSF6" s="134"/>
      <c r="BSG6" s="134"/>
      <c r="BSH6" s="134"/>
      <c r="BSI6" s="134"/>
      <c r="BSJ6" s="134"/>
      <c r="BSK6" s="134"/>
      <c r="BSL6" s="134"/>
      <c r="BSM6" s="134"/>
      <c r="BSN6" s="134"/>
      <c r="BSO6" s="134"/>
      <c r="BSP6" s="134"/>
      <c r="BSQ6" s="134"/>
      <c r="BSR6" s="134"/>
      <c r="BSS6" s="134"/>
      <c r="BST6" s="134"/>
      <c r="BSU6" s="134"/>
      <c r="BSV6" s="134"/>
      <c r="BSW6" s="134"/>
      <c r="BSX6" s="134"/>
      <c r="BSY6" s="134"/>
      <c r="BSZ6" s="134"/>
      <c r="BTA6" s="134"/>
      <c r="BTB6" s="134"/>
      <c r="BTC6" s="134"/>
      <c r="BTD6" s="134"/>
      <c r="BTE6" s="134"/>
      <c r="BTF6" s="134"/>
      <c r="BTG6" s="134"/>
      <c r="BTH6" s="134"/>
      <c r="BTI6" s="134"/>
      <c r="BTJ6" s="134"/>
      <c r="BTK6" s="134"/>
      <c r="BTL6" s="134"/>
      <c r="BTM6" s="134"/>
      <c r="BTN6" s="134"/>
      <c r="BTO6" s="134"/>
      <c r="BTP6" s="134"/>
      <c r="BTQ6" s="134"/>
      <c r="BTR6" s="134"/>
      <c r="BTS6" s="134"/>
      <c r="BTT6" s="134"/>
      <c r="BTU6" s="134"/>
      <c r="BTV6" s="134"/>
      <c r="BTW6" s="134"/>
      <c r="BTX6" s="134"/>
      <c r="BTY6" s="134"/>
      <c r="BTZ6" s="134"/>
      <c r="BUA6" s="134"/>
      <c r="BUB6" s="134"/>
      <c r="BUC6" s="134"/>
      <c r="BUD6" s="134"/>
      <c r="BUE6" s="134"/>
      <c r="BUF6" s="134"/>
      <c r="BUG6" s="134"/>
      <c r="BUH6" s="134"/>
      <c r="BUI6" s="134"/>
      <c r="BUJ6" s="134"/>
      <c r="BUK6" s="134"/>
      <c r="BUL6" s="134"/>
      <c r="BUM6" s="134"/>
      <c r="BUN6" s="134"/>
      <c r="BUO6" s="134"/>
      <c r="BUP6" s="134"/>
      <c r="BUQ6" s="134"/>
      <c r="BUR6" s="134"/>
      <c r="BUS6" s="134"/>
      <c r="BUT6" s="134"/>
      <c r="BUU6" s="134"/>
      <c r="BUV6" s="134"/>
      <c r="BUW6" s="134"/>
      <c r="BUX6" s="134"/>
      <c r="BUY6" s="134"/>
      <c r="BUZ6" s="134"/>
      <c r="BVA6" s="134"/>
      <c r="BVB6" s="134"/>
      <c r="BVC6" s="134"/>
      <c r="BVD6" s="134"/>
      <c r="BVE6" s="134"/>
      <c r="BVF6" s="134"/>
      <c r="BVG6" s="134"/>
      <c r="BVH6" s="134"/>
      <c r="BVI6" s="134"/>
      <c r="BVJ6" s="134"/>
      <c r="BVK6" s="134"/>
      <c r="BVL6" s="134"/>
      <c r="BVM6" s="134"/>
      <c r="BVN6" s="134"/>
      <c r="BVO6" s="134"/>
      <c r="BVP6" s="134"/>
      <c r="BVQ6" s="134"/>
      <c r="BVR6" s="134"/>
      <c r="BVS6" s="134"/>
      <c r="BVT6" s="134"/>
      <c r="BVU6" s="134"/>
      <c r="BVV6" s="134"/>
      <c r="BVW6" s="134"/>
      <c r="BVX6" s="134"/>
      <c r="BVY6" s="134"/>
      <c r="BVZ6" s="134"/>
      <c r="BWA6" s="134"/>
      <c r="BWB6" s="134"/>
      <c r="BWC6" s="134"/>
      <c r="BWD6" s="134"/>
      <c r="BWE6" s="134"/>
      <c r="BWF6" s="134"/>
      <c r="BWG6" s="134"/>
      <c r="BWH6" s="134"/>
      <c r="BWI6" s="134"/>
      <c r="BWJ6" s="134"/>
      <c r="BWK6" s="134"/>
      <c r="BWL6" s="134"/>
      <c r="BWM6" s="134"/>
      <c r="BWN6" s="134"/>
      <c r="BWO6" s="134"/>
      <c r="BWP6" s="134"/>
      <c r="BWQ6" s="134"/>
      <c r="BWR6" s="134"/>
      <c r="BWS6" s="134"/>
      <c r="BWT6" s="134"/>
      <c r="BWU6" s="134"/>
      <c r="BWV6" s="134"/>
      <c r="BWW6" s="134"/>
      <c r="BWX6" s="134"/>
      <c r="BWY6" s="134"/>
      <c r="BWZ6" s="134"/>
      <c r="BXA6" s="134"/>
      <c r="BXB6" s="134"/>
      <c r="BXC6" s="134"/>
      <c r="BXD6" s="134"/>
      <c r="BXE6" s="134"/>
      <c r="BXF6" s="134"/>
      <c r="BXG6" s="134"/>
      <c r="BXH6" s="134"/>
      <c r="BXI6" s="134"/>
      <c r="BXJ6" s="134"/>
      <c r="BXK6" s="134"/>
      <c r="BXL6" s="134"/>
      <c r="BXM6" s="134"/>
      <c r="BXN6" s="134"/>
      <c r="BXO6" s="134"/>
      <c r="BXP6" s="134"/>
      <c r="BXQ6" s="134"/>
      <c r="BXR6" s="134"/>
      <c r="BXS6" s="134"/>
      <c r="BXT6" s="134"/>
      <c r="BXU6" s="134"/>
      <c r="BXV6" s="134"/>
      <c r="BXW6" s="134"/>
      <c r="BXX6" s="134"/>
      <c r="BXY6" s="134"/>
      <c r="BXZ6" s="134"/>
      <c r="BYA6" s="134"/>
      <c r="BYB6" s="134"/>
      <c r="BYC6" s="134"/>
      <c r="BYD6" s="134"/>
      <c r="BYE6" s="134"/>
      <c r="BYF6" s="134"/>
      <c r="BYG6" s="134"/>
      <c r="BYH6" s="134"/>
      <c r="BYI6" s="134"/>
      <c r="BYJ6" s="134"/>
      <c r="BYK6" s="134"/>
      <c r="BYL6" s="134"/>
      <c r="BYM6" s="134"/>
      <c r="BYN6" s="134"/>
      <c r="BYO6" s="134"/>
      <c r="BYP6" s="134"/>
      <c r="BYQ6" s="134"/>
      <c r="BYR6" s="134"/>
      <c r="BYS6" s="134"/>
      <c r="BYT6" s="134"/>
      <c r="BYU6" s="134"/>
      <c r="BYV6" s="134"/>
      <c r="BYW6" s="134"/>
      <c r="BYX6" s="134"/>
      <c r="BYY6" s="134"/>
      <c r="BYZ6" s="134"/>
      <c r="BZA6" s="134"/>
      <c r="BZB6" s="134"/>
      <c r="BZC6" s="134"/>
      <c r="BZD6" s="134"/>
      <c r="BZE6" s="134"/>
      <c r="BZF6" s="134"/>
      <c r="BZG6" s="134"/>
      <c r="BZH6" s="134"/>
      <c r="BZI6" s="134"/>
      <c r="BZJ6" s="134"/>
      <c r="BZK6" s="134"/>
      <c r="BZL6" s="134"/>
      <c r="BZM6" s="134"/>
      <c r="BZN6" s="134"/>
      <c r="BZO6" s="134"/>
      <c r="BZP6" s="134"/>
      <c r="BZQ6" s="134"/>
      <c r="BZR6" s="134"/>
      <c r="BZS6" s="134"/>
      <c r="BZT6" s="134"/>
      <c r="BZU6" s="134"/>
      <c r="BZV6" s="134"/>
      <c r="BZW6" s="134"/>
      <c r="BZX6" s="134"/>
      <c r="BZY6" s="134"/>
      <c r="BZZ6" s="134"/>
      <c r="CAA6" s="134"/>
      <c r="CAB6" s="134"/>
      <c r="CAC6" s="134"/>
      <c r="CAD6" s="134"/>
      <c r="CAE6" s="134"/>
      <c r="CAF6" s="134"/>
      <c r="CAG6" s="134"/>
      <c r="CAH6" s="134"/>
      <c r="CAI6" s="134"/>
      <c r="CAJ6" s="134"/>
      <c r="CAK6" s="134"/>
      <c r="CAL6" s="134"/>
      <c r="CAM6" s="134"/>
      <c r="CAN6" s="134"/>
      <c r="CAO6" s="134"/>
      <c r="CAP6" s="134"/>
      <c r="CAQ6" s="134"/>
      <c r="CAR6" s="134"/>
      <c r="CAS6" s="134"/>
      <c r="CAT6" s="134"/>
      <c r="CAU6" s="134"/>
      <c r="CAV6" s="134"/>
      <c r="CAW6" s="134"/>
      <c r="CAX6" s="134"/>
      <c r="CAY6" s="134"/>
      <c r="CAZ6" s="134"/>
      <c r="CBA6" s="134"/>
      <c r="CBB6" s="134"/>
      <c r="CBC6" s="134"/>
      <c r="CBD6" s="134"/>
      <c r="CBE6" s="134"/>
      <c r="CBF6" s="134"/>
      <c r="CBG6" s="134"/>
      <c r="CBH6" s="134"/>
      <c r="CBI6" s="134"/>
      <c r="CBJ6" s="134"/>
      <c r="CBK6" s="134"/>
      <c r="CBL6" s="134"/>
      <c r="CBM6" s="134"/>
      <c r="CBN6" s="134"/>
      <c r="CBO6" s="134"/>
      <c r="CBP6" s="134"/>
      <c r="CBQ6" s="134"/>
      <c r="CBR6" s="134"/>
      <c r="CBS6" s="134"/>
      <c r="CBT6" s="134"/>
      <c r="CBU6" s="134"/>
      <c r="CBV6" s="134"/>
      <c r="CBW6" s="134"/>
      <c r="CBX6" s="134"/>
      <c r="CBY6" s="134"/>
      <c r="CBZ6" s="134"/>
      <c r="CCA6" s="134"/>
      <c r="CCB6" s="134"/>
      <c r="CCC6" s="134"/>
      <c r="CCD6" s="134"/>
      <c r="CCE6" s="134"/>
      <c r="CCF6" s="134"/>
      <c r="CCG6" s="134"/>
      <c r="CCH6" s="134"/>
      <c r="CCI6" s="134"/>
      <c r="CCJ6" s="134"/>
      <c r="CCK6" s="134"/>
      <c r="CCL6" s="134"/>
      <c r="CCM6" s="134"/>
      <c r="CCN6" s="134"/>
      <c r="CCO6" s="134"/>
      <c r="CCP6" s="134"/>
      <c r="CCQ6" s="134"/>
      <c r="CCR6" s="134"/>
      <c r="CCS6" s="134"/>
      <c r="CCT6" s="134"/>
      <c r="CCU6" s="134"/>
      <c r="CCV6" s="134"/>
      <c r="CCW6" s="134"/>
      <c r="CCX6" s="134"/>
      <c r="CCY6" s="134"/>
      <c r="CCZ6" s="134"/>
      <c r="CDA6" s="134"/>
      <c r="CDB6" s="134"/>
      <c r="CDC6" s="134"/>
      <c r="CDD6" s="134"/>
      <c r="CDE6" s="134"/>
      <c r="CDF6" s="134"/>
      <c r="CDG6" s="134"/>
      <c r="CDH6" s="134"/>
      <c r="CDI6" s="134"/>
      <c r="CDJ6" s="134"/>
      <c r="CDK6" s="134"/>
      <c r="CDL6" s="134"/>
      <c r="CDM6" s="134"/>
      <c r="CDN6" s="134"/>
      <c r="CDO6" s="134"/>
      <c r="CDP6" s="134"/>
      <c r="CDQ6" s="134"/>
      <c r="CDR6" s="134"/>
      <c r="CDS6" s="134"/>
      <c r="CDT6" s="134"/>
      <c r="CDU6" s="134"/>
      <c r="CDV6" s="134"/>
      <c r="CDW6" s="134"/>
      <c r="CDX6" s="134"/>
      <c r="CDY6" s="134"/>
      <c r="CDZ6" s="134"/>
      <c r="CEA6" s="134"/>
      <c r="CEB6" s="134"/>
      <c r="CEC6" s="134"/>
      <c r="CED6" s="134"/>
      <c r="CEE6" s="134"/>
      <c r="CEF6" s="134"/>
      <c r="CEG6" s="134"/>
      <c r="CEH6" s="134"/>
      <c r="CEI6" s="134"/>
      <c r="CEJ6" s="134"/>
      <c r="CEK6" s="134"/>
      <c r="CEL6" s="134"/>
      <c r="CEM6" s="134"/>
      <c r="CEN6" s="134"/>
      <c r="CEO6" s="134"/>
      <c r="CEP6" s="134"/>
      <c r="CEQ6" s="134"/>
      <c r="CER6" s="134"/>
      <c r="CES6" s="134"/>
      <c r="CET6" s="134"/>
      <c r="CEU6" s="134"/>
      <c r="CEV6" s="134"/>
      <c r="CEW6" s="134"/>
      <c r="CEX6" s="134"/>
      <c r="CEY6" s="134"/>
      <c r="CEZ6" s="134"/>
      <c r="CFA6" s="134"/>
      <c r="CFB6" s="134"/>
      <c r="CFC6" s="134"/>
      <c r="CFD6" s="134"/>
      <c r="CFE6" s="134"/>
      <c r="CFF6" s="134"/>
      <c r="CFG6" s="134"/>
      <c r="CFH6" s="134"/>
      <c r="CFI6" s="134"/>
      <c r="CFJ6" s="134"/>
      <c r="CFK6" s="134"/>
      <c r="CFL6" s="134"/>
      <c r="CFM6" s="134"/>
      <c r="CFN6" s="134"/>
      <c r="CFO6" s="134"/>
      <c r="CFP6" s="134"/>
      <c r="CFQ6" s="134"/>
      <c r="CFR6" s="134"/>
      <c r="CFS6" s="134"/>
      <c r="CFT6" s="134"/>
      <c r="CFU6" s="134"/>
      <c r="CFV6" s="134"/>
      <c r="CFW6" s="134"/>
      <c r="CFX6" s="134"/>
      <c r="CFY6" s="134"/>
      <c r="CFZ6" s="134"/>
      <c r="CGA6" s="134"/>
      <c r="CGB6" s="134"/>
      <c r="CGC6" s="134"/>
      <c r="CGD6" s="134"/>
      <c r="CGE6" s="134"/>
      <c r="CGF6" s="134"/>
      <c r="CGG6" s="134"/>
      <c r="CGH6" s="134"/>
      <c r="CGI6" s="134"/>
      <c r="CGJ6" s="134"/>
      <c r="CGK6" s="134"/>
      <c r="CGL6" s="134"/>
      <c r="CGM6" s="134"/>
      <c r="CGN6" s="134"/>
      <c r="CGO6" s="134"/>
      <c r="CGP6" s="134"/>
      <c r="CGQ6" s="134"/>
      <c r="CGR6" s="134"/>
      <c r="CGS6" s="134"/>
      <c r="CGT6" s="134"/>
      <c r="CGU6" s="134"/>
      <c r="CGV6" s="134"/>
      <c r="CGW6" s="134"/>
      <c r="CGX6" s="134"/>
      <c r="CGY6" s="134"/>
      <c r="CGZ6" s="134"/>
      <c r="CHA6" s="134"/>
      <c r="CHB6" s="134"/>
      <c r="CHC6" s="134"/>
      <c r="CHD6" s="134"/>
      <c r="CHE6" s="134"/>
      <c r="CHF6" s="134"/>
      <c r="CHG6" s="134"/>
      <c r="CHH6" s="134"/>
      <c r="CHI6" s="134"/>
      <c r="CHJ6" s="134"/>
      <c r="CHK6" s="134"/>
      <c r="CHL6" s="134"/>
      <c r="CHM6" s="134"/>
      <c r="CHN6" s="134"/>
      <c r="CHO6" s="134"/>
      <c r="CHP6" s="134"/>
      <c r="CHQ6" s="134"/>
      <c r="CHR6" s="134"/>
      <c r="CHS6" s="134"/>
      <c r="CHT6" s="134"/>
      <c r="CHU6" s="134"/>
      <c r="CHV6" s="134"/>
      <c r="CHW6" s="134"/>
      <c r="CHX6" s="134"/>
      <c r="CHY6" s="134"/>
      <c r="CHZ6" s="134"/>
      <c r="CIA6" s="134"/>
      <c r="CIB6" s="134"/>
      <c r="CIC6" s="134"/>
      <c r="CID6" s="134"/>
      <c r="CIE6" s="134"/>
      <c r="CIF6" s="134"/>
      <c r="CIG6" s="134"/>
      <c r="CIH6" s="134"/>
      <c r="CII6" s="134"/>
      <c r="CIJ6" s="134"/>
      <c r="CIK6" s="134"/>
      <c r="CIL6" s="134"/>
      <c r="CIM6" s="134"/>
      <c r="CIN6" s="134"/>
      <c r="CIO6" s="134"/>
      <c r="CIP6" s="134"/>
      <c r="CIQ6" s="134"/>
      <c r="CIR6" s="134"/>
      <c r="CIS6" s="134"/>
      <c r="CIT6" s="134"/>
      <c r="CIU6" s="134"/>
      <c r="CIV6" s="134"/>
      <c r="CIW6" s="134"/>
      <c r="CIX6" s="134"/>
      <c r="CIY6" s="134"/>
      <c r="CIZ6" s="134"/>
      <c r="CJA6" s="134"/>
      <c r="CJB6" s="134"/>
      <c r="CJC6" s="134"/>
      <c r="CJD6" s="134"/>
      <c r="CJE6" s="134"/>
      <c r="CJF6" s="134"/>
      <c r="CJG6" s="134"/>
      <c r="CJH6" s="134"/>
      <c r="CJI6" s="134"/>
      <c r="CJJ6" s="134"/>
      <c r="CJK6" s="134"/>
      <c r="CJL6" s="134"/>
      <c r="CJM6" s="134"/>
      <c r="CJN6" s="134"/>
      <c r="CJO6" s="134"/>
      <c r="CJP6" s="134"/>
      <c r="CJQ6" s="134"/>
      <c r="CJR6" s="134"/>
      <c r="CJS6" s="134"/>
      <c r="CJT6" s="134"/>
      <c r="CJU6" s="134"/>
      <c r="CJV6" s="134"/>
      <c r="CJW6" s="134"/>
      <c r="CJX6" s="134"/>
      <c r="CJY6" s="134"/>
      <c r="CJZ6" s="134"/>
      <c r="CKA6" s="134"/>
      <c r="CKB6" s="134"/>
      <c r="CKC6" s="134"/>
      <c r="CKD6" s="134"/>
      <c r="CKE6" s="134"/>
      <c r="CKF6" s="134"/>
      <c r="CKG6" s="134"/>
      <c r="CKH6" s="134"/>
      <c r="CKI6" s="134"/>
      <c r="CKJ6" s="134"/>
      <c r="CKK6" s="134"/>
      <c r="CKL6" s="134"/>
      <c r="CKM6" s="134"/>
      <c r="CKN6" s="134"/>
      <c r="CKO6" s="134"/>
      <c r="CKP6" s="134"/>
      <c r="CKQ6" s="134"/>
      <c r="CKR6" s="134"/>
      <c r="CKS6" s="134"/>
      <c r="CKT6" s="134"/>
      <c r="CKU6" s="134"/>
      <c r="CKV6" s="134"/>
      <c r="CKW6" s="134"/>
      <c r="CKX6" s="134"/>
      <c r="CKY6" s="134"/>
      <c r="CKZ6" s="134"/>
      <c r="CLA6" s="134"/>
      <c r="CLB6" s="134"/>
      <c r="CLC6" s="134"/>
      <c r="CLD6" s="134"/>
      <c r="CLE6" s="134"/>
      <c r="CLF6" s="134"/>
      <c r="CLG6" s="134"/>
      <c r="CLH6" s="134"/>
      <c r="CLI6" s="134"/>
      <c r="CLJ6" s="134"/>
      <c r="CLK6" s="134"/>
      <c r="CLL6" s="134"/>
      <c r="CLM6" s="134"/>
      <c r="CLN6" s="134"/>
      <c r="CLO6" s="134"/>
      <c r="CLP6" s="134"/>
      <c r="CLQ6" s="134"/>
      <c r="CLR6" s="134"/>
      <c r="CLS6" s="134"/>
      <c r="CLT6" s="134"/>
      <c r="CLU6" s="134"/>
      <c r="CLV6" s="134"/>
      <c r="CLW6" s="134"/>
      <c r="CLX6" s="134"/>
      <c r="CLY6" s="134"/>
      <c r="CLZ6" s="134"/>
      <c r="CMA6" s="134"/>
      <c r="CMB6" s="134"/>
      <c r="CMC6" s="134"/>
      <c r="CMD6" s="134"/>
      <c r="CME6" s="134"/>
      <c r="CMF6" s="134"/>
      <c r="CMG6" s="134"/>
      <c r="CMH6" s="134"/>
      <c r="CMI6" s="134"/>
      <c r="CMJ6" s="134"/>
      <c r="CMK6" s="134"/>
      <c r="CML6" s="134"/>
      <c r="CMM6" s="134"/>
      <c r="CMN6" s="134"/>
      <c r="CMO6" s="134"/>
      <c r="CMP6" s="134"/>
      <c r="CMQ6" s="134"/>
      <c r="CMR6" s="134"/>
      <c r="CMS6" s="134"/>
      <c r="CMT6" s="134"/>
      <c r="CMU6" s="134"/>
      <c r="CMV6" s="134"/>
      <c r="CMW6" s="134"/>
      <c r="CMX6" s="134"/>
      <c r="CMY6" s="134"/>
      <c r="CMZ6" s="134"/>
      <c r="CNA6" s="134"/>
      <c r="CNB6" s="134"/>
      <c r="CNC6" s="134"/>
      <c r="CND6" s="134"/>
      <c r="CNE6" s="134"/>
      <c r="CNF6" s="134"/>
      <c r="CNG6" s="134"/>
      <c r="CNH6" s="134"/>
      <c r="CNI6" s="134"/>
      <c r="CNJ6" s="134"/>
      <c r="CNK6" s="134"/>
      <c r="CNL6" s="134"/>
      <c r="CNM6" s="134"/>
      <c r="CNN6" s="134"/>
      <c r="CNO6" s="134"/>
      <c r="CNP6" s="134"/>
      <c r="CNQ6" s="134"/>
      <c r="CNR6" s="134"/>
      <c r="CNS6" s="134"/>
      <c r="CNT6" s="134"/>
      <c r="CNU6" s="134"/>
      <c r="CNV6" s="134"/>
      <c r="CNW6" s="134"/>
      <c r="CNX6" s="134"/>
      <c r="CNY6" s="134"/>
      <c r="CNZ6" s="134"/>
      <c r="COA6" s="134"/>
      <c r="COB6" s="134"/>
      <c r="COC6" s="134"/>
      <c r="COD6" s="134"/>
      <c r="COE6" s="134"/>
      <c r="COF6" s="134"/>
      <c r="COG6" s="134"/>
      <c r="COH6" s="134"/>
      <c r="COI6" s="134"/>
      <c r="COJ6" s="134"/>
      <c r="COK6" s="134"/>
      <c r="COL6" s="134"/>
      <c r="COM6" s="134"/>
      <c r="CON6" s="134"/>
      <c r="COO6" s="134"/>
      <c r="COP6" s="134"/>
      <c r="COQ6" s="134"/>
      <c r="COR6" s="134"/>
      <c r="COS6" s="134"/>
      <c r="COT6" s="134"/>
      <c r="COU6" s="134"/>
      <c r="COV6" s="134"/>
      <c r="COW6" s="134"/>
      <c r="COX6" s="134"/>
      <c r="COY6" s="134"/>
      <c r="COZ6" s="134"/>
      <c r="CPA6" s="134"/>
      <c r="CPB6" s="134"/>
      <c r="CPC6" s="134"/>
      <c r="CPD6" s="134"/>
      <c r="CPE6" s="134"/>
      <c r="CPF6" s="134"/>
      <c r="CPG6" s="134"/>
      <c r="CPH6" s="134"/>
      <c r="CPI6" s="134"/>
      <c r="CPJ6" s="134"/>
      <c r="CPK6" s="134"/>
      <c r="CPL6" s="134"/>
      <c r="CPM6" s="134"/>
      <c r="CPN6" s="134"/>
      <c r="CPO6" s="134"/>
      <c r="CPP6" s="134"/>
      <c r="CPQ6" s="134"/>
      <c r="CPR6" s="134"/>
      <c r="CPS6" s="134"/>
      <c r="CPT6" s="134"/>
      <c r="CPU6" s="134"/>
      <c r="CPV6" s="134"/>
      <c r="CPW6" s="134"/>
      <c r="CPX6" s="134"/>
      <c r="CPY6" s="134"/>
      <c r="CPZ6" s="134"/>
      <c r="CQA6" s="134"/>
      <c r="CQB6" s="134"/>
      <c r="CQC6" s="134"/>
      <c r="CQD6" s="134"/>
      <c r="CQE6" s="134"/>
      <c r="CQF6" s="134"/>
      <c r="CQG6" s="134"/>
      <c r="CQH6" s="134"/>
      <c r="CQI6" s="134"/>
      <c r="CQJ6" s="134"/>
      <c r="CQK6" s="134"/>
      <c r="CQL6" s="134"/>
      <c r="CQM6" s="134"/>
      <c r="CQN6" s="134"/>
      <c r="CQO6" s="134"/>
      <c r="CQP6" s="134"/>
      <c r="CQQ6" s="134"/>
      <c r="CQR6" s="134"/>
      <c r="CQS6" s="134"/>
      <c r="CQT6" s="134"/>
      <c r="CQU6" s="134"/>
      <c r="CQV6" s="134"/>
      <c r="CQW6" s="134"/>
      <c r="CQX6" s="134"/>
      <c r="CQY6" s="134"/>
      <c r="CQZ6" s="134"/>
      <c r="CRA6" s="134"/>
      <c r="CRB6" s="134"/>
      <c r="CRC6" s="134"/>
      <c r="CRD6" s="134"/>
      <c r="CRE6" s="134"/>
      <c r="CRF6" s="134"/>
      <c r="CRG6" s="134"/>
      <c r="CRH6" s="134"/>
      <c r="CRI6" s="134"/>
      <c r="CRJ6" s="134"/>
      <c r="CRK6" s="134"/>
      <c r="CRL6" s="134"/>
      <c r="CRM6" s="134"/>
      <c r="CRN6" s="134"/>
      <c r="CRO6" s="134"/>
      <c r="CRP6" s="134"/>
      <c r="CRQ6" s="134"/>
      <c r="CRR6" s="134"/>
      <c r="CRS6" s="134"/>
      <c r="CRT6" s="134"/>
      <c r="CRU6" s="134"/>
      <c r="CRV6" s="134"/>
      <c r="CRW6" s="134"/>
      <c r="CRX6" s="134"/>
      <c r="CRY6" s="134"/>
      <c r="CRZ6" s="134"/>
      <c r="CSA6" s="134"/>
      <c r="CSB6" s="134"/>
      <c r="CSC6" s="134"/>
      <c r="CSD6" s="134"/>
      <c r="CSE6" s="134"/>
      <c r="CSF6" s="134"/>
      <c r="CSG6" s="134"/>
      <c r="CSH6" s="134"/>
      <c r="CSI6" s="134"/>
      <c r="CSJ6" s="134"/>
      <c r="CSK6" s="134"/>
      <c r="CSL6" s="134"/>
      <c r="CSM6" s="134"/>
      <c r="CSN6" s="134"/>
      <c r="CSO6" s="134"/>
      <c r="CSP6" s="134"/>
      <c r="CSQ6" s="134"/>
      <c r="CSR6" s="134"/>
      <c r="CSS6" s="134"/>
      <c r="CST6" s="134"/>
      <c r="CSU6" s="134"/>
      <c r="CSV6" s="134"/>
      <c r="CSW6" s="134"/>
      <c r="CSX6" s="134"/>
      <c r="CSY6" s="134"/>
      <c r="CSZ6" s="134"/>
      <c r="CTA6" s="134"/>
      <c r="CTB6" s="134"/>
      <c r="CTC6" s="134"/>
      <c r="CTD6" s="134"/>
      <c r="CTE6" s="134"/>
      <c r="CTF6" s="134"/>
      <c r="CTG6" s="134"/>
      <c r="CTH6" s="134"/>
      <c r="CTI6" s="134"/>
      <c r="CTJ6" s="134"/>
      <c r="CTK6" s="134"/>
      <c r="CTL6" s="134"/>
      <c r="CTM6" s="134"/>
      <c r="CTN6" s="134"/>
      <c r="CTO6" s="134"/>
      <c r="CTP6" s="134"/>
      <c r="CTQ6" s="134"/>
      <c r="CTR6" s="134"/>
      <c r="CTS6" s="134"/>
      <c r="CTT6" s="134"/>
      <c r="CTU6" s="134"/>
      <c r="CTV6" s="134"/>
      <c r="CTW6" s="134"/>
      <c r="CTX6" s="134"/>
      <c r="CTY6" s="134"/>
      <c r="CTZ6" s="134"/>
      <c r="CUA6" s="134"/>
      <c r="CUB6" s="134"/>
      <c r="CUC6" s="134"/>
      <c r="CUD6" s="134"/>
      <c r="CUE6" s="134"/>
      <c r="CUF6" s="134"/>
      <c r="CUG6" s="134"/>
      <c r="CUH6" s="134"/>
      <c r="CUI6" s="134"/>
      <c r="CUJ6" s="134"/>
      <c r="CUK6" s="134"/>
      <c r="CUL6" s="134"/>
      <c r="CUM6" s="134"/>
      <c r="CUN6" s="134"/>
      <c r="CUO6" s="134"/>
      <c r="CUP6" s="134"/>
      <c r="CUQ6" s="134"/>
      <c r="CUR6" s="134"/>
      <c r="CUS6" s="134"/>
      <c r="CUT6" s="134"/>
      <c r="CUU6" s="134"/>
      <c r="CUV6" s="134"/>
      <c r="CUW6" s="134"/>
      <c r="CUX6" s="134"/>
      <c r="CUY6" s="134"/>
      <c r="CUZ6" s="134"/>
      <c r="CVA6" s="134"/>
      <c r="CVB6" s="134"/>
      <c r="CVC6" s="134"/>
      <c r="CVD6" s="134"/>
      <c r="CVE6" s="134"/>
      <c r="CVF6" s="134"/>
      <c r="CVG6" s="134"/>
      <c r="CVH6" s="134"/>
      <c r="CVI6" s="134"/>
      <c r="CVJ6" s="134"/>
      <c r="CVK6" s="134"/>
      <c r="CVL6" s="134"/>
      <c r="CVM6" s="134"/>
      <c r="CVN6" s="134"/>
      <c r="CVO6" s="134"/>
      <c r="CVP6" s="134"/>
      <c r="CVQ6" s="134"/>
      <c r="CVR6" s="134"/>
      <c r="CVS6" s="134"/>
      <c r="CVT6" s="134"/>
      <c r="CVU6" s="134"/>
      <c r="CVV6" s="134"/>
      <c r="CVW6" s="134"/>
      <c r="CVX6" s="134"/>
      <c r="CVY6" s="134"/>
      <c r="CVZ6" s="134"/>
      <c r="CWA6" s="134"/>
      <c r="CWB6" s="134"/>
      <c r="CWC6" s="134"/>
      <c r="CWD6" s="134"/>
      <c r="CWE6" s="134"/>
      <c r="CWF6" s="134"/>
      <c r="CWG6" s="134"/>
      <c r="CWH6" s="134"/>
      <c r="CWI6" s="134"/>
      <c r="CWJ6" s="134"/>
      <c r="CWK6" s="134"/>
      <c r="CWL6" s="134"/>
      <c r="CWM6" s="134"/>
      <c r="CWN6" s="134"/>
      <c r="CWO6" s="134"/>
      <c r="CWP6" s="134"/>
      <c r="CWQ6" s="134"/>
      <c r="CWR6" s="134"/>
      <c r="CWS6" s="134"/>
      <c r="CWT6" s="134"/>
      <c r="CWU6" s="134"/>
      <c r="CWV6" s="134"/>
      <c r="CWW6" s="134"/>
      <c r="CWX6" s="134"/>
      <c r="CWY6" s="134"/>
      <c r="CWZ6" s="134"/>
      <c r="CXA6" s="134"/>
      <c r="CXB6" s="134"/>
      <c r="CXC6" s="134"/>
      <c r="CXD6" s="134"/>
      <c r="CXE6" s="134"/>
      <c r="CXF6" s="134"/>
      <c r="CXG6" s="134"/>
      <c r="CXH6" s="134"/>
      <c r="CXI6" s="134"/>
      <c r="CXJ6" s="134"/>
      <c r="CXK6" s="134"/>
      <c r="CXL6" s="134"/>
      <c r="CXM6" s="134"/>
      <c r="CXN6" s="134"/>
      <c r="CXO6" s="134"/>
      <c r="CXP6" s="134"/>
      <c r="CXQ6" s="134"/>
      <c r="CXR6" s="134"/>
      <c r="CXS6" s="134"/>
      <c r="CXT6" s="134"/>
      <c r="CXU6" s="134"/>
      <c r="CXV6" s="134"/>
      <c r="CXW6" s="134"/>
      <c r="CXX6" s="134"/>
      <c r="CXY6" s="134"/>
      <c r="CXZ6" s="134"/>
      <c r="CYA6" s="134"/>
      <c r="CYB6" s="134"/>
      <c r="CYC6" s="134"/>
      <c r="CYD6" s="134"/>
      <c r="CYE6" s="134"/>
      <c r="CYF6" s="134"/>
      <c r="CYG6" s="134"/>
      <c r="CYH6" s="134"/>
      <c r="CYI6" s="134"/>
      <c r="CYJ6" s="134"/>
      <c r="CYK6" s="134"/>
      <c r="CYL6" s="134"/>
      <c r="CYM6" s="134"/>
      <c r="CYN6" s="134"/>
      <c r="CYO6" s="134"/>
      <c r="CYP6" s="134"/>
      <c r="CYQ6" s="134"/>
      <c r="CYR6" s="134"/>
      <c r="CYS6" s="134"/>
      <c r="CYT6" s="134"/>
      <c r="CYU6" s="134"/>
      <c r="CYV6" s="134"/>
      <c r="CYW6" s="134"/>
      <c r="CYX6" s="134"/>
      <c r="CYY6" s="134"/>
      <c r="CYZ6" s="134"/>
      <c r="CZA6" s="134"/>
      <c r="CZB6" s="134"/>
      <c r="CZC6" s="134"/>
      <c r="CZD6" s="134"/>
      <c r="CZE6" s="134"/>
      <c r="CZF6" s="134"/>
      <c r="CZG6" s="134"/>
      <c r="CZH6" s="134"/>
      <c r="CZI6" s="134"/>
      <c r="CZJ6" s="134"/>
      <c r="CZK6" s="134"/>
      <c r="CZL6" s="134"/>
      <c r="CZM6" s="134"/>
      <c r="CZN6" s="134"/>
      <c r="CZO6" s="134"/>
      <c r="CZP6" s="134"/>
      <c r="CZQ6" s="134"/>
      <c r="CZR6" s="134"/>
      <c r="CZS6" s="134"/>
      <c r="CZT6" s="134"/>
      <c r="CZU6" s="134"/>
      <c r="CZV6" s="134"/>
      <c r="CZW6" s="134"/>
      <c r="CZX6" s="134"/>
      <c r="CZY6" s="134"/>
      <c r="CZZ6" s="134"/>
      <c r="DAA6" s="134"/>
      <c r="DAB6" s="134"/>
      <c r="DAC6" s="134"/>
      <c r="DAD6" s="134"/>
      <c r="DAE6" s="134"/>
      <c r="DAF6" s="134"/>
      <c r="DAG6" s="134"/>
      <c r="DAH6" s="134"/>
      <c r="DAI6" s="134"/>
      <c r="DAJ6" s="134"/>
      <c r="DAK6" s="134"/>
      <c r="DAL6" s="134"/>
      <c r="DAM6" s="134"/>
      <c r="DAN6" s="134"/>
      <c r="DAO6" s="134"/>
      <c r="DAP6" s="134"/>
      <c r="DAQ6" s="134"/>
      <c r="DAR6" s="134"/>
      <c r="DAS6" s="134"/>
      <c r="DAT6" s="134"/>
      <c r="DAU6" s="134"/>
      <c r="DAV6" s="134"/>
      <c r="DAW6" s="134"/>
      <c r="DAX6" s="134"/>
      <c r="DAY6" s="134"/>
      <c r="DAZ6" s="134"/>
      <c r="DBA6" s="134"/>
      <c r="DBB6" s="134"/>
      <c r="DBC6" s="134"/>
      <c r="DBD6" s="134"/>
      <c r="DBE6" s="134"/>
      <c r="DBF6" s="134"/>
      <c r="DBG6" s="134"/>
      <c r="DBH6" s="134"/>
      <c r="DBI6" s="134"/>
      <c r="DBJ6" s="134"/>
      <c r="DBK6" s="134"/>
      <c r="DBL6" s="134"/>
      <c r="DBM6" s="134"/>
      <c r="DBN6" s="134"/>
      <c r="DBO6" s="134"/>
      <c r="DBP6" s="134"/>
      <c r="DBQ6" s="134"/>
      <c r="DBR6" s="134"/>
      <c r="DBS6" s="134"/>
      <c r="DBT6" s="134"/>
      <c r="DBU6" s="134"/>
      <c r="DBV6" s="134"/>
      <c r="DBW6" s="134"/>
      <c r="DBX6" s="134"/>
      <c r="DBY6" s="134"/>
      <c r="DBZ6" s="134"/>
      <c r="DCA6" s="134"/>
      <c r="DCB6" s="134"/>
      <c r="DCC6" s="134"/>
      <c r="DCD6" s="134"/>
      <c r="DCE6" s="134"/>
      <c r="DCF6" s="134"/>
      <c r="DCG6" s="134"/>
      <c r="DCH6" s="134"/>
      <c r="DCI6" s="134"/>
      <c r="DCJ6" s="134"/>
      <c r="DCK6" s="134"/>
      <c r="DCL6" s="134"/>
      <c r="DCM6" s="134"/>
      <c r="DCN6" s="134"/>
      <c r="DCO6" s="134"/>
      <c r="DCP6" s="134"/>
      <c r="DCQ6" s="134"/>
      <c r="DCR6" s="134"/>
      <c r="DCS6" s="134"/>
      <c r="DCT6" s="134"/>
      <c r="DCU6" s="134"/>
      <c r="DCV6" s="134"/>
      <c r="DCW6" s="134"/>
      <c r="DCX6" s="134"/>
      <c r="DCY6" s="134"/>
      <c r="DCZ6" s="134"/>
      <c r="DDA6" s="134"/>
      <c r="DDB6" s="134"/>
      <c r="DDC6" s="134"/>
      <c r="DDD6" s="134"/>
      <c r="DDE6" s="134"/>
      <c r="DDF6" s="134"/>
      <c r="DDG6" s="134"/>
      <c r="DDH6" s="134"/>
      <c r="DDI6" s="134"/>
      <c r="DDJ6" s="134"/>
      <c r="DDK6" s="134"/>
      <c r="DDL6" s="134"/>
      <c r="DDM6" s="134"/>
      <c r="DDN6" s="134"/>
      <c r="DDO6" s="134"/>
      <c r="DDP6" s="134"/>
      <c r="DDQ6" s="134"/>
      <c r="DDR6" s="134"/>
      <c r="DDS6" s="134"/>
      <c r="DDT6" s="134"/>
      <c r="DDU6" s="134"/>
      <c r="DDV6" s="134"/>
      <c r="DDW6" s="134"/>
      <c r="DDX6" s="134"/>
      <c r="DDY6" s="134"/>
      <c r="DDZ6" s="134"/>
      <c r="DEA6" s="134"/>
      <c r="DEB6" s="134"/>
      <c r="DEC6" s="134"/>
      <c r="DED6" s="134"/>
      <c r="DEE6" s="134"/>
      <c r="DEF6" s="134"/>
      <c r="DEG6" s="134"/>
      <c r="DEH6" s="134"/>
      <c r="DEI6" s="134"/>
      <c r="DEJ6" s="134"/>
      <c r="DEK6" s="134"/>
      <c r="DEL6" s="134"/>
      <c r="DEM6" s="134"/>
      <c r="DEN6" s="134"/>
      <c r="DEO6" s="134"/>
      <c r="DEP6" s="134"/>
      <c r="DEQ6" s="134"/>
      <c r="DER6" s="134"/>
      <c r="DES6" s="134"/>
      <c r="DET6" s="134"/>
      <c r="DEU6" s="134"/>
      <c r="DEV6" s="134"/>
      <c r="DEW6" s="134"/>
      <c r="DEX6" s="134"/>
      <c r="DEY6" s="134"/>
      <c r="DEZ6" s="134"/>
      <c r="DFA6" s="134"/>
      <c r="DFB6" s="134"/>
      <c r="DFC6" s="134"/>
      <c r="DFD6" s="134"/>
      <c r="DFE6" s="134"/>
      <c r="DFF6" s="134"/>
      <c r="DFG6" s="134"/>
      <c r="DFH6" s="134"/>
      <c r="DFI6" s="134"/>
      <c r="DFJ6" s="134"/>
      <c r="DFK6" s="134"/>
      <c r="DFL6" s="134"/>
      <c r="DFM6" s="134"/>
      <c r="DFN6" s="134"/>
      <c r="DFO6" s="134"/>
      <c r="DFP6" s="134"/>
      <c r="DFQ6" s="134"/>
      <c r="DFR6" s="134"/>
      <c r="DFS6" s="134"/>
      <c r="DFT6" s="134"/>
      <c r="DFU6" s="134"/>
      <c r="DFV6" s="134"/>
      <c r="DFW6" s="134"/>
      <c r="DFX6" s="134"/>
      <c r="DFY6" s="134"/>
      <c r="DFZ6" s="134"/>
      <c r="DGA6" s="134"/>
      <c r="DGB6" s="134"/>
      <c r="DGC6" s="134"/>
      <c r="DGD6" s="134"/>
      <c r="DGE6" s="134"/>
      <c r="DGF6" s="134"/>
      <c r="DGG6" s="134"/>
      <c r="DGH6" s="134"/>
      <c r="DGI6" s="134"/>
      <c r="DGJ6" s="134"/>
      <c r="DGK6" s="134"/>
      <c r="DGL6" s="134"/>
      <c r="DGM6" s="134"/>
      <c r="DGN6" s="134"/>
      <c r="DGO6" s="134"/>
      <c r="DGP6" s="134"/>
      <c r="DGQ6" s="134"/>
      <c r="DGR6" s="134"/>
      <c r="DGS6" s="134"/>
      <c r="DGT6" s="134"/>
      <c r="DGU6" s="134"/>
      <c r="DGV6" s="134"/>
      <c r="DGW6" s="134"/>
      <c r="DGX6" s="134"/>
      <c r="DGY6" s="134"/>
      <c r="DGZ6" s="134"/>
      <c r="DHA6" s="134"/>
      <c r="DHB6" s="134"/>
      <c r="DHC6" s="134"/>
      <c r="DHD6" s="134"/>
      <c r="DHE6" s="134"/>
      <c r="DHF6" s="134"/>
      <c r="DHG6" s="134"/>
      <c r="DHH6" s="134"/>
      <c r="DHI6" s="134"/>
      <c r="DHJ6" s="134"/>
      <c r="DHK6" s="134"/>
      <c r="DHL6" s="134"/>
      <c r="DHM6" s="134"/>
      <c r="DHN6" s="134"/>
      <c r="DHO6" s="134"/>
      <c r="DHP6" s="134"/>
      <c r="DHQ6" s="134"/>
      <c r="DHR6" s="134"/>
      <c r="DHS6" s="134"/>
      <c r="DHT6" s="134"/>
      <c r="DHU6" s="134"/>
      <c r="DHV6" s="134"/>
      <c r="DHW6" s="134"/>
      <c r="DHX6" s="134"/>
      <c r="DHY6" s="134"/>
      <c r="DHZ6" s="134"/>
      <c r="DIA6" s="134"/>
      <c r="DIB6" s="134"/>
      <c r="DIC6" s="134"/>
      <c r="DID6" s="134"/>
      <c r="DIE6" s="134"/>
      <c r="DIF6" s="134"/>
      <c r="DIG6" s="134"/>
      <c r="DIH6" s="134"/>
      <c r="DII6" s="134"/>
      <c r="DIJ6" s="134"/>
      <c r="DIK6" s="134"/>
      <c r="DIL6" s="134"/>
      <c r="DIM6" s="134"/>
      <c r="DIN6" s="134"/>
      <c r="DIO6" s="134"/>
      <c r="DIP6" s="134"/>
      <c r="DIQ6" s="134"/>
      <c r="DIR6" s="134"/>
      <c r="DIS6" s="134"/>
      <c r="DIT6" s="134"/>
      <c r="DIU6" s="134"/>
      <c r="DIV6" s="134"/>
      <c r="DIW6" s="134"/>
      <c r="DIX6" s="134"/>
      <c r="DIY6" s="134"/>
      <c r="DIZ6" s="134"/>
      <c r="DJA6" s="134"/>
      <c r="DJB6" s="134"/>
      <c r="DJC6" s="134"/>
      <c r="DJD6" s="134"/>
      <c r="DJE6" s="134"/>
      <c r="DJF6" s="134"/>
      <c r="DJG6" s="134"/>
      <c r="DJH6" s="134"/>
      <c r="DJI6" s="134"/>
      <c r="DJJ6" s="134"/>
      <c r="DJK6" s="134"/>
      <c r="DJL6" s="134"/>
      <c r="DJM6" s="134"/>
      <c r="DJN6" s="134"/>
      <c r="DJO6" s="134"/>
      <c r="DJP6" s="134"/>
      <c r="DJQ6" s="134"/>
      <c r="DJR6" s="134"/>
      <c r="DJS6" s="134"/>
      <c r="DJT6" s="134"/>
      <c r="DJU6" s="134"/>
      <c r="DJV6" s="134"/>
      <c r="DJW6" s="134"/>
      <c r="DJX6" s="134"/>
      <c r="DJY6" s="134"/>
      <c r="DJZ6" s="134"/>
      <c r="DKA6" s="134"/>
      <c r="DKB6" s="134"/>
      <c r="DKC6" s="134"/>
      <c r="DKD6" s="134"/>
      <c r="DKE6" s="134"/>
      <c r="DKF6" s="134"/>
      <c r="DKG6" s="134"/>
      <c r="DKH6" s="134"/>
      <c r="DKI6" s="134"/>
      <c r="DKJ6" s="134"/>
      <c r="DKK6" s="134"/>
      <c r="DKL6" s="134"/>
      <c r="DKM6" s="134"/>
      <c r="DKN6" s="134"/>
      <c r="DKO6" s="134"/>
      <c r="DKP6" s="134"/>
      <c r="DKQ6" s="134"/>
      <c r="DKR6" s="134"/>
      <c r="DKS6" s="134"/>
      <c r="DKT6" s="134"/>
      <c r="DKU6" s="134"/>
      <c r="DKV6" s="134"/>
      <c r="DKW6" s="134"/>
      <c r="DKX6" s="134"/>
      <c r="DKY6" s="134"/>
      <c r="DKZ6" s="134"/>
      <c r="DLA6" s="134"/>
      <c r="DLB6" s="134"/>
      <c r="DLC6" s="134"/>
      <c r="DLD6" s="134"/>
      <c r="DLE6" s="134"/>
      <c r="DLF6" s="134"/>
      <c r="DLG6" s="134"/>
      <c r="DLH6" s="134"/>
      <c r="DLI6" s="134"/>
      <c r="DLJ6" s="134"/>
      <c r="DLK6" s="134"/>
      <c r="DLL6" s="134"/>
      <c r="DLM6" s="134"/>
      <c r="DLN6" s="134"/>
      <c r="DLO6" s="134"/>
      <c r="DLP6" s="134"/>
      <c r="DLQ6" s="134"/>
      <c r="DLR6" s="134"/>
      <c r="DLS6" s="134"/>
      <c r="DLT6" s="134"/>
      <c r="DLU6" s="134"/>
      <c r="DLV6" s="134"/>
      <c r="DLW6" s="134"/>
      <c r="DLX6" s="134"/>
      <c r="DLY6" s="134"/>
      <c r="DLZ6" s="134"/>
      <c r="DMA6" s="134"/>
      <c r="DMB6" s="134"/>
      <c r="DMC6" s="134"/>
      <c r="DMD6" s="134"/>
      <c r="DME6" s="134"/>
      <c r="DMF6" s="134"/>
      <c r="DMG6" s="134"/>
      <c r="DMH6" s="134"/>
      <c r="DMI6" s="134"/>
      <c r="DMJ6" s="134"/>
      <c r="DMK6" s="134"/>
      <c r="DML6" s="134"/>
      <c r="DMM6" s="134"/>
      <c r="DMN6" s="134"/>
      <c r="DMO6" s="134"/>
      <c r="DMP6" s="134"/>
      <c r="DMQ6" s="134"/>
      <c r="DMR6" s="134"/>
      <c r="DMS6" s="134"/>
      <c r="DMT6" s="134"/>
      <c r="DMU6" s="134"/>
      <c r="DMV6" s="134"/>
      <c r="DMW6" s="134"/>
      <c r="DMX6" s="134"/>
      <c r="DMY6" s="134"/>
      <c r="DMZ6" s="134"/>
      <c r="DNA6" s="134"/>
      <c r="DNB6" s="134"/>
      <c r="DNC6" s="134"/>
      <c r="DND6" s="134"/>
      <c r="DNE6" s="134"/>
      <c r="DNF6" s="134"/>
      <c r="DNG6" s="134"/>
      <c r="DNH6" s="134"/>
      <c r="DNI6" s="134"/>
      <c r="DNJ6" s="134"/>
      <c r="DNK6" s="134"/>
      <c r="DNL6" s="134"/>
      <c r="DNM6" s="134"/>
      <c r="DNN6" s="134"/>
      <c r="DNO6" s="134"/>
      <c r="DNP6" s="134"/>
      <c r="DNQ6" s="134"/>
      <c r="DNR6" s="134"/>
      <c r="DNS6" s="134"/>
      <c r="DNT6" s="134"/>
      <c r="DNU6" s="134"/>
      <c r="DNV6" s="134"/>
      <c r="DNW6" s="134"/>
      <c r="DNX6" s="134"/>
      <c r="DNY6" s="134"/>
      <c r="DNZ6" s="134"/>
      <c r="DOA6" s="134"/>
      <c r="DOB6" s="134"/>
      <c r="DOC6" s="134"/>
      <c r="DOD6" s="134"/>
      <c r="DOE6" s="134"/>
      <c r="DOF6" s="134"/>
      <c r="DOG6" s="134"/>
      <c r="DOH6" s="134"/>
      <c r="DOI6" s="134"/>
      <c r="DOJ6" s="134"/>
      <c r="DOK6" s="134"/>
      <c r="DOL6" s="134"/>
      <c r="DOM6" s="134"/>
      <c r="DON6" s="134"/>
      <c r="DOO6" s="134"/>
      <c r="DOP6" s="134"/>
      <c r="DOQ6" s="134"/>
      <c r="DOR6" s="134"/>
      <c r="DOS6" s="134"/>
      <c r="DOT6" s="134"/>
      <c r="DOU6" s="134"/>
      <c r="DOV6" s="134"/>
      <c r="DOW6" s="134"/>
      <c r="DOX6" s="134"/>
      <c r="DOY6" s="134"/>
      <c r="DOZ6" s="134"/>
      <c r="DPA6" s="134"/>
      <c r="DPB6" s="134"/>
      <c r="DPC6" s="134"/>
      <c r="DPD6" s="134"/>
      <c r="DPE6" s="134"/>
      <c r="DPF6" s="134"/>
      <c r="DPG6" s="134"/>
      <c r="DPH6" s="134"/>
      <c r="DPI6" s="134"/>
      <c r="DPJ6" s="134"/>
      <c r="DPK6" s="134"/>
      <c r="DPL6" s="134"/>
      <c r="DPM6" s="134"/>
      <c r="DPN6" s="134"/>
      <c r="DPO6" s="134"/>
      <c r="DPP6" s="134"/>
      <c r="DPQ6" s="134"/>
      <c r="DPR6" s="134"/>
      <c r="DPS6" s="134"/>
      <c r="DPT6" s="134"/>
    </row>
    <row r="7" spans="1:3140" ht="15" customHeight="1">
      <c r="B7" s="800" t="s">
        <v>36</v>
      </c>
      <c r="C7" s="791" t="s">
        <v>135</v>
      </c>
      <c r="D7" s="143" t="s">
        <v>11</v>
      </c>
      <c r="E7" s="15">
        <v>9.48888</v>
      </c>
      <c r="F7" s="13">
        <f>+Transa_Ltp_pep_Langamarillo!I9</f>
        <v>0</v>
      </c>
      <c r="G7" s="16">
        <f>E7+F7</f>
        <v>9.48888</v>
      </c>
      <c r="H7" s="13">
        <v>7.9050000000000002</v>
      </c>
      <c r="I7" s="16">
        <f t="shared" ref="I7:I36" si="0">G7-H7</f>
        <v>1.5838799999999997</v>
      </c>
      <c r="J7" s="467">
        <f t="shared" ref="J7:J37" si="1">H7/G7</f>
        <v>0.83308040569593045</v>
      </c>
      <c r="K7" s="404">
        <v>322.62191999999999</v>
      </c>
      <c r="L7" s="13">
        <f>+Transa_Ltp_pep_Langamarillo!J9</f>
        <v>0</v>
      </c>
      <c r="M7" s="406">
        <f>K7+L7</f>
        <v>322.62191999999999</v>
      </c>
      <c r="N7" s="405">
        <v>323.36399999999998</v>
      </c>
      <c r="O7" s="406">
        <f t="shared" ref="O7:O36" si="2">M7-N7</f>
        <v>-0.74207999999998719</v>
      </c>
      <c r="P7" s="489">
        <f t="shared" ref="P7:P38" si="3">N7/M7</f>
        <v>1.002300153690735</v>
      </c>
      <c r="Q7" s="407">
        <f t="shared" ref="Q7:Q36" si="4">+E7+K7</f>
        <v>332.11079999999998</v>
      </c>
      <c r="R7" s="408">
        <f t="shared" ref="R7:R36" si="5">F7+L7</f>
        <v>0</v>
      </c>
      <c r="S7" s="409">
        <f>Q7+R7</f>
        <v>332.11079999999998</v>
      </c>
      <c r="T7" s="408">
        <f t="shared" ref="T7:T36" si="6">H7+N7</f>
        <v>331.26899999999995</v>
      </c>
      <c r="U7" s="409">
        <f t="shared" ref="U7:U38" si="7">S7-T7</f>
        <v>0.84180000000003474</v>
      </c>
      <c r="V7" s="410">
        <f t="shared" ref="V7:V38" si="8">T7/S7</f>
        <v>0.99746530374802611</v>
      </c>
      <c r="W7" s="798">
        <f>Q7+Q8</f>
        <v>369.012</v>
      </c>
      <c r="X7" s="799">
        <f>R7+R8</f>
        <v>0</v>
      </c>
      <c r="Y7" s="793">
        <f>W7+X7</f>
        <v>369.012</v>
      </c>
      <c r="Z7" s="792">
        <f>T7+T8</f>
        <v>360.76099999999997</v>
      </c>
      <c r="AA7" s="793">
        <f>Y7-Z7</f>
        <v>8.2510000000000332</v>
      </c>
      <c r="AB7" s="794">
        <f>Z7/Y7</f>
        <v>0.97764029354058934</v>
      </c>
      <c r="AU7" s="20" t="e">
        <f>#REF!+W31+#REF!</f>
        <v>#REF!</v>
      </c>
    </row>
    <row r="8" spans="1:3140">
      <c r="B8" s="801"/>
      <c r="C8" s="764"/>
      <c r="D8" s="44" t="s">
        <v>9</v>
      </c>
      <c r="E8" s="15">
        <v>1.0543199999999999</v>
      </c>
      <c r="F8" s="14"/>
      <c r="G8" s="18">
        <f>E8+F8+I7</f>
        <v>2.6381999999999994</v>
      </c>
      <c r="H8" s="14"/>
      <c r="I8" s="18">
        <f t="shared" si="0"/>
        <v>2.6381999999999994</v>
      </c>
      <c r="J8" s="466">
        <f t="shared" si="1"/>
        <v>0</v>
      </c>
      <c r="K8" s="17">
        <v>35.846879999999999</v>
      </c>
      <c r="L8" s="14"/>
      <c r="M8" s="18">
        <f>O7+K8+L8</f>
        <v>35.104800000000012</v>
      </c>
      <c r="N8" s="14">
        <v>29.491999999999997</v>
      </c>
      <c r="O8" s="19">
        <f t="shared" si="2"/>
        <v>5.6128000000000142</v>
      </c>
      <c r="P8" s="488">
        <f t="shared" si="3"/>
        <v>0.84011303297554718</v>
      </c>
      <c r="Q8" s="28">
        <f t="shared" si="4"/>
        <v>36.901199999999996</v>
      </c>
      <c r="R8" s="132">
        <f t="shared" si="5"/>
        <v>0</v>
      </c>
      <c r="S8" s="29">
        <f>Q8+R8+U7</f>
        <v>37.743000000000031</v>
      </c>
      <c r="T8" s="132">
        <f t="shared" si="6"/>
        <v>29.491999999999997</v>
      </c>
      <c r="U8" s="133">
        <f t="shared" si="7"/>
        <v>8.2510000000000332</v>
      </c>
      <c r="V8" s="30">
        <f t="shared" si="8"/>
        <v>0.78138992660890694</v>
      </c>
      <c r="W8" s="754"/>
      <c r="X8" s="756"/>
      <c r="Y8" s="758"/>
      <c r="Z8" s="772"/>
      <c r="AA8" s="758"/>
      <c r="AB8" s="760"/>
    </row>
    <row r="9" spans="1:3140">
      <c r="B9" s="801"/>
      <c r="C9" s="763" t="s">
        <v>35</v>
      </c>
      <c r="D9" s="144" t="s">
        <v>11</v>
      </c>
      <c r="E9" s="458">
        <v>8.1000000000000006E-4</v>
      </c>
      <c r="F9" s="13">
        <f>+Transa_Ltp_pep_Langamarillo!I11</f>
        <v>0</v>
      </c>
      <c r="G9" s="460">
        <f>E9+F9</f>
        <v>8.1000000000000006E-4</v>
      </c>
      <c r="H9" s="459"/>
      <c r="I9" s="460">
        <f t="shared" ref="I9:I20" si="9">G9-H9</f>
        <v>8.1000000000000006E-4</v>
      </c>
      <c r="J9" s="465">
        <f t="shared" ref="J9:J20" si="10">H9/G9</f>
        <v>0</v>
      </c>
      <c r="K9" s="495">
        <v>2.7540000000000002E-2</v>
      </c>
      <c r="L9" s="13">
        <f>+Transa_Ltp_pep_Langamarillo!J11</f>
        <v>0</v>
      </c>
      <c r="M9" s="496">
        <f>K9+L9</f>
        <v>2.7540000000000002E-2</v>
      </c>
      <c r="N9" s="497"/>
      <c r="O9" s="496">
        <f t="shared" ref="O9:O20" si="11">M9-N9</f>
        <v>2.7540000000000002E-2</v>
      </c>
      <c r="P9" s="498">
        <f t="shared" ref="P9:P20" si="12">N9/M9</f>
        <v>0</v>
      </c>
      <c r="Q9" s="508">
        <f t="shared" ref="Q9:Q20" si="13">+E9+K9</f>
        <v>2.8350000000000004E-2</v>
      </c>
      <c r="R9" s="509">
        <f t="shared" ref="R9:R20" si="14">F9+L9</f>
        <v>0</v>
      </c>
      <c r="S9" s="510">
        <f>Q9+R9</f>
        <v>2.8350000000000004E-2</v>
      </c>
      <c r="T9" s="509">
        <f t="shared" ref="T9:T20" si="15">H9+N9</f>
        <v>0</v>
      </c>
      <c r="U9" s="510">
        <f t="shared" ref="U9:U20" si="16">S9-T9</f>
        <v>2.8350000000000004E-2</v>
      </c>
      <c r="V9" s="511">
        <f t="shared" ref="V9:V20" si="17">T9/S9</f>
        <v>0</v>
      </c>
      <c r="W9" s="753">
        <f>Q9+Q10</f>
        <v>3.15E-2</v>
      </c>
      <c r="X9" s="755">
        <f>R9+R10</f>
        <v>0</v>
      </c>
      <c r="Y9" s="757">
        <f>W9+X9</f>
        <v>3.15E-2</v>
      </c>
      <c r="Z9" s="755">
        <f>T9+T10</f>
        <v>0</v>
      </c>
      <c r="AA9" s="757">
        <f>Y9-Z9</f>
        <v>3.15E-2</v>
      </c>
      <c r="AB9" s="759">
        <f>Z9/Y9</f>
        <v>0</v>
      </c>
    </row>
    <row r="10" spans="1:3140">
      <c r="B10" s="801"/>
      <c r="C10" s="764"/>
      <c r="D10" s="44" t="s">
        <v>9</v>
      </c>
      <c r="E10" s="294">
        <v>9.0000000000000006E-5</v>
      </c>
      <c r="F10" s="14"/>
      <c r="G10" s="18">
        <f>E10+F10+I9</f>
        <v>9.0000000000000008E-4</v>
      </c>
      <c r="H10" s="14"/>
      <c r="I10" s="18">
        <f t="shared" si="9"/>
        <v>9.0000000000000008E-4</v>
      </c>
      <c r="J10" s="466">
        <f t="shared" si="10"/>
        <v>0</v>
      </c>
      <c r="K10" s="17">
        <v>3.0600000000000002E-3</v>
      </c>
      <c r="L10" s="14"/>
      <c r="M10" s="18">
        <f>O9+K10+L10</f>
        <v>3.0600000000000002E-2</v>
      </c>
      <c r="N10" s="14"/>
      <c r="O10" s="16">
        <f t="shared" si="11"/>
        <v>3.0600000000000002E-2</v>
      </c>
      <c r="P10" s="488">
        <f t="shared" si="12"/>
        <v>0</v>
      </c>
      <c r="Q10" s="28">
        <f t="shared" si="13"/>
        <v>3.15E-3</v>
      </c>
      <c r="R10" s="132">
        <f t="shared" si="14"/>
        <v>0</v>
      </c>
      <c r="S10" s="29">
        <f>Q10+R10+U9</f>
        <v>3.15E-2</v>
      </c>
      <c r="T10" s="132">
        <f t="shared" si="15"/>
        <v>0</v>
      </c>
      <c r="U10" s="27">
        <f t="shared" si="16"/>
        <v>3.15E-2</v>
      </c>
      <c r="V10" s="30">
        <f t="shared" si="17"/>
        <v>0</v>
      </c>
      <c r="W10" s="754"/>
      <c r="X10" s="756"/>
      <c r="Y10" s="758"/>
      <c r="Z10" s="756"/>
      <c r="AA10" s="758"/>
      <c r="AB10" s="760"/>
    </row>
    <row r="11" spans="1:3140">
      <c r="B11" s="801"/>
      <c r="C11" s="763" t="s">
        <v>140</v>
      </c>
      <c r="D11" s="144" t="s">
        <v>11</v>
      </c>
      <c r="E11" s="461">
        <v>10.339007399999998</v>
      </c>
      <c r="F11" s="13">
        <f>+Transa_Ltp_pep_Langamarillo!I13</f>
        <v>0</v>
      </c>
      <c r="G11" s="460">
        <f>E11+F11</f>
        <v>10.339007399999998</v>
      </c>
      <c r="H11" s="459">
        <v>8.7550000000000008</v>
      </c>
      <c r="I11" s="460">
        <f t="shared" si="9"/>
        <v>1.5840073999999973</v>
      </c>
      <c r="J11" s="465">
        <f t="shared" si="10"/>
        <v>0.84679308770008255</v>
      </c>
      <c r="K11" s="495">
        <v>351.52625159999997</v>
      </c>
      <c r="L11" s="13">
        <f>+Transa_Ltp_pep_Langamarillo!J13</f>
        <v>100.11</v>
      </c>
      <c r="M11" s="496">
        <f>K11+L11</f>
        <v>451.63625159999998</v>
      </c>
      <c r="N11" s="497">
        <v>451.62299999999993</v>
      </c>
      <c r="O11" s="496">
        <f t="shared" si="11"/>
        <v>1.3251600000046437E-2</v>
      </c>
      <c r="P11" s="498">
        <f t="shared" si="12"/>
        <v>0.99997065868837343</v>
      </c>
      <c r="Q11" s="508">
        <f t="shared" si="13"/>
        <v>361.86525899999998</v>
      </c>
      <c r="R11" s="509">
        <f t="shared" si="14"/>
        <v>100.11</v>
      </c>
      <c r="S11" s="510">
        <f>Q11+R11</f>
        <v>461.97525899999999</v>
      </c>
      <c r="T11" s="509">
        <f t="shared" si="15"/>
        <v>460.37799999999993</v>
      </c>
      <c r="U11" s="510">
        <f t="shared" si="16"/>
        <v>1.597259000000065</v>
      </c>
      <c r="V11" s="511">
        <f t="shared" si="17"/>
        <v>0.99654254428374034</v>
      </c>
      <c r="W11" s="753">
        <f>Q11+Q12</f>
        <v>402.07250999999997</v>
      </c>
      <c r="X11" s="771">
        <f>R11+R12</f>
        <v>100.11</v>
      </c>
      <c r="Y11" s="757">
        <f>W11+X11</f>
        <v>502.18250999999998</v>
      </c>
      <c r="Z11" s="771">
        <f>T11+T12</f>
        <v>498.71799999999996</v>
      </c>
      <c r="AA11" s="757">
        <f>Y11-Z11</f>
        <v>3.4645100000000184</v>
      </c>
      <c r="AB11" s="759">
        <f>Z11/Y11</f>
        <v>0.99310109386326495</v>
      </c>
    </row>
    <row r="12" spans="1:3140">
      <c r="B12" s="801"/>
      <c r="C12" s="764"/>
      <c r="D12" s="44" t="s">
        <v>9</v>
      </c>
      <c r="E12" s="17">
        <v>1.1487785999999998</v>
      </c>
      <c r="F12" s="14"/>
      <c r="G12" s="18">
        <f>E12+F12+I11</f>
        <v>2.7327859999999973</v>
      </c>
      <c r="H12" s="14"/>
      <c r="I12" s="18">
        <f t="shared" si="9"/>
        <v>2.7327859999999973</v>
      </c>
      <c r="J12" s="466">
        <f t="shared" si="10"/>
        <v>0</v>
      </c>
      <c r="K12" s="17">
        <v>39.058472399999992</v>
      </c>
      <c r="L12" s="14"/>
      <c r="M12" s="18">
        <f>O11+K12+L12</f>
        <v>39.071724000000039</v>
      </c>
      <c r="N12" s="14">
        <v>38.340000000000003</v>
      </c>
      <c r="O12" s="16">
        <f t="shared" si="11"/>
        <v>0.73172400000003535</v>
      </c>
      <c r="P12" s="488">
        <f t="shared" si="12"/>
        <v>0.98127228785706933</v>
      </c>
      <c r="Q12" s="28">
        <f t="shared" si="13"/>
        <v>40.207250999999992</v>
      </c>
      <c r="R12" s="132">
        <f t="shared" si="14"/>
        <v>0</v>
      </c>
      <c r="S12" s="29">
        <f>Q12+R12+U11</f>
        <v>41.804510000000057</v>
      </c>
      <c r="T12" s="132">
        <f t="shared" si="15"/>
        <v>38.340000000000003</v>
      </c>
      <c r="U12" s="27">
        <f t="shared" si="16"/>
        <v>3.4645100000000539</v>
      </c>
      <c r="V12" s="30">
        <f t="shared" si="17"/>
        <v>0.91712592732219445</v>
      </c>
      <c r="W12" s="754"/>
      <c r="X12" s="772"/>
      <c r="Y12" s="758"/>
      <c r="Z12" s="772"/>
      <c r="AA12" s="758"/>
      <c r="AB12" s="760"/>
    </row>
    <row r="13" spans="1:3140">
      <c r="B13" s="801"/>
      <c r="C13" s="763" t="s">
        <v>142</v>
      </c>
      <c r="D13" s="144" t="s">
        <v>11</v>
      </c>
      <c r="E13" s="461">
        <v>4.6737000000000003E-3</v>
      </c>
      <c r="F13" s="13">
        <f>+Transa_Ltp_pep_Langamarillo!I15</f>
        <v>0</v>
      </c>
      <c r="G13" s="460">
        <f>E13+F13</f>
        <v>4.6737000000000003E-3</v>
      </c>
      <c r="H13" s="459"/>
      <c r="I13" s="460">
        <f t="shared" si="9"/>
        <v>4.6737000000000003E-3</v>
      </c>
      <c r="J13" s="465">
        <f t="shared" si="10"/>
        <v>0</v>
      </c>
      <c r="K13" s="495">
        <v>0.15890580000000001</v>
      </c>
      <c r="L13" s="13">
        <f>+Transa_Ltp_pep_Langamarillo!J15</f>
        <v>0</v>
      </c>
      <c r="M13" s="496">
        <f>K13+L13</f>
        <v>0.15890580000000001</v>
      </c>
      <c r="N13" s="497"/>
      <c r="O13" s="496">
        <f t="shared" si="11"/>
        <v>0.15890580000000001</v>
      </c>
      <c r="P13" s="498">
        <f t="shared" si="12"/>
        <v>0</v>
      </c>
      <c r="Q13" s="508">
        <f t="shared" si="13"/>
        <v>0.16357950000000002</v>
      </c>
      <c r="R13" s="509">
        <f t="shared" si="14"/>
        <v>0</v>
      </c>
      <c r="S13" s="510">
        <f>Q13+R13</f>
        <v>0.16357950000000002</v>
      </c>
      <c r="T13" s="509">
        <f t="shared" si="15"/>
        <v>0</v>
      </c>
      <c r="U13" s="510">
        <f t="shared" si="16"/>
        <v>0.16357950000000002</v>
      </c>
      <c r="V13" s="511">
        <f t="shared" si="17"/>
        <v>0</v>
      </c>
      <c r="W13" s="753">
        <f>Q13+Q14</f>
        <v>0.18175500000000003</v>
      </c>
      <c r="X13" s="755">
        <f>R13+R14</f>
        <v>0</v>
      </c>
      <c r="Y13" s="757">
        <f>W13+X13</f>
        <v>0.18175500000000003</v>
      </c>
      <c r="Z13" s="755">
        <f>T13+T14</f>
        <v>0</v>
      </c>
      <c r="AA13" s="757">
        <f>Y13-Z13</f>
        <v>0.18175500000000003</v>
      </c>
      <c r="AB13" s="759">
        <f>Z13/Y13</f>
        <v>0</v>
      </c>
    </row>
    <row r="14" spans="1:3140">
      <c r="B14" s="801"/>
      <c r="C14" s="764"/>
      <c r="D14" s="44" t="s">
        <v>9</v>
      </c>
      <c r="E14" s="17">
        <v>5.1929999999999999E-4</v>
      </c>
      <c r="F14" s="14"/>
      <c r="G14" s="18">
        <f>E14+F14+I13</f>
        <v>5.1930000000000006E-3</v>
      </c>
      <c r="H14" s="14"/>
      <c r="I14" s="18">
        <f t="shared" si="9"/>
        <v>5.1930000000000006E-3</v>
      </c>
      <c r="J14" s="466">
        <f t="shared" si="10"/>
        <v>0</v>
      </c>
      <c r="K14" s="17">
        <v>1.76562E-2</v>
      </c>
      <c r="L14" s="14"/>
      <c r="M14" s="18">
        <f>O13+K14+L14</f>
        <v>0.17656200000000002</v>
      </c>
      <c r="N14" s="14"/>
      <c r="O14" s="16">
        <f t="shared" si="11"/>
        <v>0.17656200000000002</v>
      </c>
      <c r="P14" s="488">
        <f t="shared" si="12"/>
        <v>0</v>
      </c>
      <c r="Q14" s="28">
        <f t="shared" si="13"/>
        <v>1.8175500000000001E-2</v>
      </c>
      <c r="R14" s="132">
        <f t="shared" si="14"/>
        <v>0</v>
      </c>
      <c r="S14" s="29">
        <f>Q14+R14+U13</f>
        <v>0.18175500000000003</v>
      </c>
      <c r="T14" s="132">
        <f t="shared" si="15"/>
        <v>0</v>
      </c>
      <c r="U14" s="27">
        <f t="shared" si="16"/>
        <v>0.18175500000000003</v>
      </c>
      <c r="V14" s="30">
        <f t="shared" si="17"/>
        <v>0</v>
      </c>
      <c r="W14" s="754"/>
      <c r="X14" s="756"/>
      <c r="Y14" s="758"/>
      <c r="Z14" s="756"/>
      <c r="AA14" s="758"/>
      <c r="AB14" s="760"/>
    </row>
    <row r="15" spans="1:3140">
      <c r="B15" s="801"/>
      <c r="C15" s="763" t="s">
        <v>144</v>
      </c>
      <c r="D15" s="144" t="s">
        <v>11</v>
      </c>
      <c r="E15" s="461">
        <v>3.5538021000000009</v>
      </c>
      <c r="F15" s="13">
        <f>+Transa_Ltp_pep_Langamarillo!I17</f>
        <v>-1.4337</v>
      </c>
      <c r="G15" s="460">
        <f>E15+F15</f>
        <v>2.1201021000000009</v>
      </c>
      <c r="H15" s="459"/>
      <c r="I15" s="460">
        <f t="shared" si="9"/>
        <v>2.1201021000000009</v>
      </c>
      <c r="J15" s="465">
        <f t="shared" si="10"/>
        <v>0</v>
      </c>
      <c r="K15" s="495">
        <v>120.82927140000002</v>
      </c>
      <c r="L15" s="13">
        <f>+Transa_Ltp_pep_Langamarillo!J17</f>
        <v>-48.745800000000003</v>
      </c>
      <c r="M15" s="496">
        <f>K15+L15</f>
        <v>72.083471400000022</v>
      </c>
      <c r="N15" s="365">
        <v>70.762</v>
      </c>
      <c r="O15" s="496">
        <f t="shared" si="11"/>
        <v>1.3214714000000214</v>
      </c>
      <c r="P15" s="498">
        <f t="shared" si="12"/>
        <v>0.9816674838997832</v>
      </c>
      <c r="Q15" s="508">
        <f t="shared" si="13"/>
        <v>124.38307350000002</v>
      </c>
      <c r="R15" s="509">
        <f t="shared" si="14"/>
        <v>-50.179500000000004</v>
      </c>
      <c r="S15" s="510">
        <f>Q15+R15</f>
        <v>74.203573500000019</v>
      </c>
      <c r="T15" s="509">
        <f t="shared" si="15"/>
        <v>70.762</v>
      </c>
      <c r="U15" s="510">
        <f t="shared" si="16"/>
        <v>3.4415735000000183</v>
      </c>
      <c r="V15" s="511">
        <f t="shared" si="17"/>
        <v>0.95361984150264656</v>
      </c>
      <c r="W15" s="753">
        <f>Q15+Q16</f>
        <v>138.20341500000004</v>
      </c>
      <c r="X15" s="755">
        <f>R15+R16</f>
        <v>-50.179500000000004</v>
      </c>
      <c r="Y15" s="757">
        <f>W15+X15</f>
        <v>88.023915000000031</v>
      </c>
      <c r="Z15" s="771">
        <f>T15+T16</f>
        <v>81.704000000000008</v>
      </c>
      <c r="AA15" s="757">
        <f>Y15-Z15</f>
        <v>6.319915000000023</v>
      </c>
      <c r="AB15" s="759">
        <f>Z15/Y15</f>
        <v>0.92820229593287207</v>
      </c>
    </row>
    <row r="16" spans="1:3140">
      <c r="B16" s="801"/>
      <c r="C16" s="764"/>
      <c r="D16" s="44" t="s">
        <v>9</v>
      </c>
      <c r="E16" s="17">
        <v>0.39486690000000008</v>
      </c>
      <c r="F16" s="14"/>
      <c r="G16" s="18">
        <f>E16+F16+I15</f>
        <v>2.5149690000000011</v>
      </c>
      <c r="H16" s="14"/>
      <c r="I16" s="18">
        <f t="shared" si="9"/>
        <v>2.5149690000000011</v>
      </c>
      <c r="J16" s="466">
        <f t="shared" si="10"/>
        <v>0</v>
      </c>
      <c r="K16" s="17">
        <v>13.425474600000003</v>
      </c>
      <c r="L16" s="14"/>
      <c r="M16" s="18">
        <f>O15+K16+L16</f>
        <v>14.746946000000024</v>
      </c>
      <c r="N16" s="14">
        <v>10.942</v>
      </c>
      <c r="O16" s="16">
        <f t="shared" si="11"/>
        <v>3.8049460000000241</v>
      </c>
      <c r="P16" s="488">
        <f t="shared" si="12"/>
        <v>0.74198413691892429</v>
      </c>
      <c r="Q16" s="28">
        <f t="shared" si="13"/>
        <v>13.820341500000003</v>
      </c>
      <c r="R16" s="132">
        <f t="shared" si="14"/>
        <v>0</v>
      </c>
      <c r="S16" s="29">
        <f>Q16+R16+U15</f>
        <v>17.261915000000023</v>
      </c>
      <c r="T16" s="132">
        <f t="shared" si="15"/>
        <v>10.942</v>
      </c>
      <c r="U16" s="27">
        <f t="shared" si="16"/>
        <v>6.319915000000023</v>
      </c>
      <c r="V16" s="30">
        <f t="shared" si="17"/>
        <v>0.63388100335333508</v>
      </c>
      <c r="W16" s="754"/>
      <c r="X16" s="756"/>
      <c r="Y16" s="758"/>
      <c r="Z16" s="772"/>
      <c r="AA16" s="758"/>
      <c r="AB16" s="760"/>
    </row>
    <row r="17" spans="2:28">
      <c r="B17" s="801"/>
      <c r="C17" s="751" t="s">
        <v>146</v>
      </c>
      <c r="D17" s="144" t="s">
        <v>11</v>
      </c>
      <c r="E17" s="461">
        <v>2.7026999999999997E-3</v>
      </c>
      <c r="F17" s="13">
        <f>+Transa_Ltp_pep_Langamarillo!I19</f>
        <v>0</v>
      </c>
      <c r="G17" s="460">
        <f>E17+F17</f>
        <v>2.7026999999999997E-3</v>
      </c>
      <c r="H17" s="459"/>
      <c r="I17" s="460">
        <f t="shared" si="9"/>
        <v>2.7026999999999997E-3</v>
      </c>
      <c r="J17" s="465">
        <f t="shared" si="10"/>
        <v>0</v>
      </c>
      <c r="K17" s="495">
        <v>9.1891799999999996E-2</v>
      </c>
      <c r="L17" s="13">
        <f>+Transa_Ltp_pep_Langamarillo!J19</f>
        <v>0</v>
      </c>
      <c r="M17" s="496">
        <f>K17+L17</f>
        <v>9.1891799999999996E-2</v>
      </c>
      <c r="N17" s="497"/>
      <c r="O17" s="496">
        <f t="shared" si="11"/>
        <v>9.1891799999999996E-2</v>
      </c>
      <c r="P17" s="498">
        <f t="shared" si="12"/>
        <v>0</v>
      </c>
      <c r="Q17" s="508">
        <f t="shared" si="13"/>
        <v>9.4594499999999998E-2</v>
      </c>
      <c r="R17" s="509">
        <f t="shared" si="14"/>
        <v>0</v>
      </c>
      <c r="S17" s="510">
        <f>Q17+R17</f>
        <v>9.4594499999999998E-2</v>
      </c>
      <c r="T17" s="509">
        <f t="shared" si="15"/>
        <v>0</v>
      </c>
      <c r="U17" s="510">
        <f t="shared" si="16"/>
        <v>9.4594499999999998E-2</v>
      </c>
      <c r="V17" s="511">
        <f t="shared" si="17"/>
        <v>0</v>
      </c>
      <c r="W17" s="753">
        <f>Q17+Q18</f>
        <v>0.105105</v>
      </c>
      <c r="X17" s="755">
        <f>R17+R18</f>
        <v>0</v>
      </c>
      <c r="Y17" s="757">
        <f>W17+X17</f>
        <v>0.105105</v>
      </c>
      <c r="Z17" s="755">
        <f>T17+T18</f>
        <v>0</v>
      </c>
      <c r="AA17" s="757">
        <f>Y17-Z17</f>
        <v>0.105105</v>
      </c>
      <c r="AB17" s="759">
        <f>Z17/Y17</f>
        <v>0</v>
      </c>
    </row>
    <row r="18" spans="2:28">
      <c r="B18" s="801"/>
      <c r="C18" s="752"/>
      <c r="D18" s="44" t="s">
        <v>9</v>
      </c>
      <c r="E18" s="17">
        <v>3.0029999999999998E-4</v>
      </c>
      <c r="F18" s="14"/>
      <c r="G18" s="18">
        <f>E18+F18+I17</f>
        <v>3.0029999999999996E-3</v>
      </c>
      <c r="H18" s="14"/>
      <c r="I18" s="18">
        <f t="shared" si="9"/>
        <v>3.0029999999999996E-3</v>
      </c>
      <c r="J18" s="466">
        <f t="shared" si="10"/>
        <v>0</v>
      </c>
      <c r="K18" s="17">
        <v>1.0210199999999999E-2</v>
      </c>
      <c r="L18" s="14"/>
      <c r="M18" s="18">
        <f>O17+K18+L18</f>
        <v>0.102102</v>
      </c>
      <c r="N18" s="14"/>
      <c r="O18" s="16">
        <f t="shared" si="11"/>
        <v>0.102102</v>
      </c>
      <c r="P18" s="488">
        <f t="shared" si="12"/>
        <v>0</v>
      </c>
      <c r="Q18" s="28">
        <f t="shared" si="13"/>
        <v>1.0510499999999999E-2</v>
      </c>
      <c r="R18" s="132">
        <f t="shared" si="14"/>
        <v>0</v>
      </c>
      <c r="S18" s="29">
        <f>Q18+R18+U17</f>
        <v>0.105105</v>
      </c>
      <c r="T18" s="132">
        <f t="shared" si="15"/>
        <v>0</v>
      </c>
      <c r="U18" s="27">
        <f t="shared" si="16"/>
        <v>0.105105</v>
      </c>
      <c r="V18" s="30">
        <f t="shared" si="17"/>
        <v>0</v>
      </c>
      <c r="W18" s="754"/>
      <c r="X18" s="756"/>
      <c r="Y18" s="758"/>
      <c r="Z18" s="756"/>
      <c r="AA18" s="758"/>
      <c r="AB18" s="760"/>
    </row>
    <row r="19" spans="2:28">
      <c r="B19" s="801"/>
      <c r="C19" s="763" t="s">
        <v>34</v>
      </c>
      <c r="D19" s="144" t="s">
        <v>11</v>
      </c>
      <c r="E19" s="461">
        <v>5.4270000000000002E-4</v>
      </c>
      <c r="F19" s="13">
        <f>+Transa_Ltp_pep_Langamarillo!I21</f>
        <v>0</v>
      </c>
      <c r="G19" s="460">
        <f>E19+F19</f>
        <v>5.4270000000000002E-4</v>
      </c>
      <c r="H19" s="459"/>
      <c r="I19" s="460">
        <f t="shared" si="9"/>
        <v>5.4270000000000002E-4</v>
      </c>
      <c r="J19" s="465">
        <f t="shared" si="10"/>
        <v>0</v>
      </c>
      <c r="K19" s="495">
        <v>1.8451800000000001E-2</v>
      </c>
      <c r="L19" s="13">
        <f>+Transa_Ltp_pep_Langamarillo!J21</f>
        <v>0</v>
      </c>
      <c r="M19" s="496">
        <f>K19+L19</f>
        <v>1.8451800000000001E-2</v>
      </c>
      <c r="N19" s="497"/>
      <c r="O19" s="496">
        <f t="shared" si="11"/>
        <v>1.8451800000000001E-2</v>
      </c>
      <c r="P19" s="498">
        <f t="shared" si="12"/>
        <v>0</v>
      </c>
      <c r="Q19" s="508">
        <f t="shared" si="13"/>
        <v>1.8994500000000001E-2</v>
      </c>
      <c r="R19" s="509">
        <f t="shared" si="14"/>
        <v>0</v>
      </c>
      <c r="S19" s="510">
        <f>Q19+R19</f>
        <v>1.8994500000000001E-2</v>
      </c>
      <c r="T19" s="509">
        <f t="shared" si="15"/>
        <v>0</v>
      </c>
      <c r="U19" s="510">
        <f t="shared" si="16"/>
        <v>1.8994500000000001E-2</v>
      </c>
      <c r="V19" s="511">
        <f t="shared" si="17"/>
        <v>0</v>
      </c>
      <c r="W19" s="753">
        <f>Q19+Q20</f>
        <v>2.1105000000000002E-2</v>
      </c>
      <c r="X19" s="755">
        <f>R19+R20</f>
        <v>0</v>
      </c>
      <c r="Y19" s="757">
        <f>W19+X19</f>
        <v>2.1105000000000002E-2</v>
      </c>
      <c r="Z19" s="755">
        <f>T19+T20</f>
        <v>0</v>
      </c>
      <c r="AA19" s="757">
        <f>Y19-Z19</f>
        <v>2.1105000000000002E-2</v>
      </c>
      <c r="AB19" s="759">
        <f>Z19/Y19</f>
        <v>0</v>
      </c>
    </row>
    <row r="20" spans="2:28">
      <c r="B20" s="801"/>
      <c r="C20" s="764"/>
      <c r="D20" s="44" t="s">
        <v>9</v>
      </c>
      <c r="E20" s="17">
        <v>6.0300000000000002E-5</v>
      </c>
      <c r="F20" s="14"/>
      <c r="G20" s="18">
        <f>E20+F20+I19</f>
        <v>6.0300000000000002E-4</v>
      </c>
      <c r="H20" s="14"/>
      <c r="I20" s="18">
        <f t="shared" si="9"/>
        <v>6.0300000000000002E-4</v>
      </c>
      <c r="J20" s="466">
        <f t="shared" si="10"/>
        <v>0</v>
      </c>
      <c r="K20" s="17">
        <v>2.0502000000000003E-3</v>
      </c>
      <c r="L20" s="14"/>
      <c r="M20" s="18">
        <f>O19+K20+L20</f>
        <v>2.0501999999999999E-2</v>
      </c>
      <c r="N20" s="14"/>
      <c r="O20" s="16">
        <f t="shared" si="11"/>
        <v>2.0501999999999999E-2</v>
      </c>
      <c r="P20" s="488">
        <f t="shared" si="12"/>
        <v>0</v>
      </c>
      <c r="Q20" s="28">
        <f t="shared" si="13"/>
        <v>2.1105000000000004E-3</v>
      </c>
      <c r="R20" s="132">
        <f t="shared" si="14"/>
        <v>0</v>
      </c>
      <c r="S20" s="29">
        <f>Q20+R20+U19</f>
        <v>2.1105000000000002E-2</v>
      </c>
      <c r="T20" s="132">
        <f t="shared" si="15"/>
        <v>0</v>
      </c>
      <c r="U20" s="27">
        <f t="shared" si="16"/>
        <v>2.1105000000000002E-2</v>
      </c>
      <c r="V20" s="30">
        <f t="shared" si="17"/>
        <v>0</v>
      </c>
      <c r="W20" s="754"/>
      <c r="X20" s="756"/>
      <c r="Y20" s="758"/>
      <c r="Z20" s="756"/>
      <c r="AA20" s="758"/>
      <c r="AB20" s="760"/>
    </row>
    <row r="21" spans="2:28">
      <c r="B21" s="801"/>
      <c r="C21" s="773" t="s">
        <v>25</v>
      </c>
      <c r="D21" s="144" t="s">
        <v>11</v>
      </c>
      <c r="E21" s="15">
        <v>1.7992017000000002</v>
      </c>
      <c r="F21" s="13">
        <f>+Transa_Ltp_pep_Langamarillo!I23</f>
        <v>0</v>
      </c>
      <c r="G21" s="16">
        <f>E21+F21</f>
        <v>1.7992017000000002</v>
      </c>
      <c r="H21" s="13"/>
      <c r="I21" s="16">
        <f t="shared" si="0"/>
        <v>1.7992017000000002</v>
      </c>
      <c r="J21" s="465">
        <f t="shared" si="1"/>
        <v>0</v>
      </c>
      <c r="K21" s="15">
        <v>61.172857800000003</v>
      </c>
      <c r="L21" s="13">
        <f>+Transa_Ltp_pep_Langamarillo!J23</f>
        <v>0</v>
      </c>
      <c r="M21" s="16">
        <f>K21+L21</f>
        <v>61.172857800000003</v>
      </c>
      <c r="N21" s="13">
        <v>61.131</v>
      </c>
      <c r="O21" s="499">
        <f t="shared" si="2"/>
        <v>4.1857800000002499E-2</v>
      </c>
      <c r="P21" s="498">
        <f t="shared" si="3"/>
        <v>0.99931574555276048</v>
      </c>
      <c r="Q21" s="26">
        <f t="shared" si="4"/>
        <v>62.9720595</v>
      </c>
      <c r="R21" s="131">
        <f t="shared" si="5"/>
        <v>0</v>
      </c>
      <c r="S21" s="27">
        <f>Q21+R21</f>
        <v>62.9720595</v>
      </c>
      <c r="T21" s="131">
        <f t="shared" si="6"/>
        <v>61.131</v>
      </c>
      <c r="U21" s="509">
        <f t="shared" si="7"/>
        <v>1.8410595000000001</v>
      </c>
      <c r="V21" s="511">
        <f t="shared" si="8"/>
        <v>0.97076386710839591</v>
      </c>
      <c r="W21" s="786">
        <f>Q21+Q22</f>
        <v>69.968954999999994</v>
      </c>
      <c r="X21" s="787">
        <f>R21+R22</f>
        <v>0</v>
      </c>
      <c r="Y21" s="776">
        <f>W21+X21</f>
        <v>69.968954999999994</v>
      </c>
      <c r="Z21" s="777">
        <f>T21+T22</f>
        <v>61.131</v>
      </c>
      <c r="AA21" s="776">
        <f>Y21-Z21</f>
        <v>8.8379549999999938</v>
      </c>
      <c r="AB21" s="759">
        <f>Z21/Y21</f>
        <v>0.87368748039755639</v>
      </c>
    </row>
    <row r="22" spans="2:28">
      <c r="B22" s="801"/>
      <c r="C22" s="774"/>
      <c r="D22" s="44" t="s">
        <v>9</v>
      </c>
      <c r="E22" s="15">
        <v>0.19991130000000001</v>
      </c>
      <c r="F22" s="14"/>
      <c r="G22" s="18">
        <f>E22+F22+I21</f>
        <v>1.9991130000000004</v>
      </c>
      <c r="H22" s="13"/>
      <c r="I22" s="16">
        <f t="shared" si="0"/>
        <v>1.9991130000000004</v>
      </c>
      <c r="J22" s="466">
        <f t="shared" si="1"/>
        <v>0</v>
      </c>
      <c r="K22" s="15">
        <v>6.7969842000000007</v>
      </c>
      <c r="L22" s="14"/>
      <c r="M22" s="18">
        <f>O21+K22+L22</f>
        <v>6.8388420000000032</v>
      </c>
      <c r="N22" s="559"/>
      <c r="O22" s="366">
        <f t="shared" si="2"/>
        <v>6.8388420000000032</v>
      </c>
      <c r="P22" s="488">
        <f t="shared" si="3"/>
        <v>0</v>
      </c>
      <c r="Q22" s="26">
        <f t="shared" si="4"/>
        <v>6.9968955000000008</v>
      </c>
      <c r="R22" s="131">
        <f t="shared" si="5"/>
        <v>0</v>
      </c>
      <c r="S22" s="29">
        <f>Q22+R22+U21</f>
        <v>8.8379550000000009</v>
      </c>
      <c r="T22" s="131">
        <f t="shared" si="6"/>
        <v>0</v>
      </c>
      <c r="U22" s="132">
        <f t="shared" si="7"/>
        <v>8.8379550000000009</v>
      </c>
      <c r="V22" s="30">
        <f t="shared" si="8"/>
        <v>0</v>
      </c>
      <c r="W22" s="754"/>
      <c r="X22" s="756"/>
      <c r="Y22" s="758"/>
      <c r="Z22" s="772"/>
      <c r="AA22" s="758"/>
      <c r="AB22" s="760"/>
    </row>
    <row r="23" spans="2:28">
      <c r="B23" s="801"/>
      <c r="C23" s="763" t="s">
        <v>150</v>
      </c>
      <c r="D23" s="144" t="s">
        <v>11</v>
      </c>
      <c r="E23" s="461">
        <v>1.3294962000000001</v>
      </c>
      <c r="F23" s="13">
        <f>+Transa_Ltp_pep_Langamarillo!I25</f>
        <v>1.44</v>
      </c>
      <c r="G23" s="460">
        <f>E23+F23</f>
        <v>2.7694961999999999</v>
      </c>
      <c r="H23" s="459"/>
      <c r="I23" s="460">
        <f t="shared" ref="I23:I24" si="18">G23-H23</f>
        <v>2.7694961999999999</v>
      </c>
      <c r="J23" s="465">
        <f t="shared" ref="J23:J24" si="19">H23/G23</f>
        <v>0</v>
      </c>
      <c r="K23" s="495">
        <v>45.202870799999999</v>
      </c>
      <c r="L23" s="13">
        <f>+Transa_Ltp_pep_Langamarillo!J25</f>
        <v>48.959999999999994</v>
      </c>
      <c r="M23" s="496">
        <f>K23+L23</f>
        <v>94.162870799999993</v>
      </c>
      <c r="N23" s="497"/>
      <c r="O23" s="496">
        <f t="shared" ref="O23:O24" si="20">M23-N23</f>
        <v>94.162870799999993</v>
      </c>
      <c r="P23" s="498">
        <f t="shared" ref="P23:P24" si="21">N23/M23</f>
        <v>0</v>
      </c>
      <c r="Q23" s="508">
        <f t="shared" ref="Q23:Q24" si="22">+E23+K23</f>
        <v>46.532367000000001</v>
      </c>
      <c r="R23" s="509">
        <f t="shared" ref="R23:R24" si="23">F23+L23</f>
        <v>50.399999999999991</v>
      </c>
      <c r="S23" s="510">
        <f>Q23+R23</f>
        <v>96.932366999999999</v>
      </c>
      <c r="T23" s="509">
        <f t="shared" ref="T23:T24" si="24">H23+N23</f>
        <v>0</v>
      </c>
      <c r="U23" s="510">
        <f t="shared" ref="U23:U24" si="25">S23-T23</f>
        <v>96.932366999999999</v>
      </c>
      <c r="V23" s="511">
        <f t="shared" ref="V23:V24" si="26">T23/S23</f>
        <v>0</v>
      </c>
      <c r="W23" s="753">
        <f>Q23+Q24</f>
        <v>51.702629999999999</v>
      </c>
      <c r="X23" s="755">
        <f>R23+R24</f>
        <v>50.399999999999991</v>
      </c>
      <c r="Y23" s="757">
        <f>W23+X23</f>
        <v>102.10262999999999</v>
      </c>
      <c r="Z23" s="755">
        <f>T23+T24</f>
        <v>70.087000000000003</v>
      </c>
      <c r="AA23" s="757">
        <f>Y23-Z23</f>
        <v>32.015629999999987</v>
      </c>
      <c r="AB23" s="759">
        <f>Z23/Y23</f>
        <v>0.68643677444939477</v>
      </c>
    </row>
    <row r="24" spans="2:28" ht="18.75" customHeight="1">
      <c r="B24" s="801"/>
      <c r="C24" s="764"/>
      <c r="D24" s="44" t="s">
        <v>9</v>
      </c>
      <c r="E24" s="17">
        <v>0.14772180000000001</v>
      </c>
      <c r="F24" s="14"/>
      <c r="G24" s="18">
        <f>E24+F24+I23</f>
        <v>2.9172180000000001</v>
      </c>
      <c r="H24" s="14"/>
      <c r="I24" s="18">
        <f t="shared" si="18"/>
        <v>2.9172180000000001</v>
      </c>
      <c r="J24" s="466">
        <f t="shared" si="19"/>
        <v>0</v>
      </c>
      <c r="K24" s="17">
        <v>5.0225412</v>
      </c>
      <c r="L24" s="14"/>
      <c r="M24" s="18">
        <f>O23+K24+L24</f>
        <v>99.185411999999999</v>
      </c>
      <c r="N24" s="975">
        <v>70.087000000000003</v>
      </c>
      <c r="O24" s="16">
        <f t="shared" si="20"/>
        <v>29.098411999999996</v>
      </c>
      <c r="P24" s="488">
        <f t="shared" si="21"/>
        <v>0.70662609134496512</v>
      </c>
      <c r="Q24" s="28">
        <f t="shared" si="22"/>
        <v>5.1702630000000003</v>
      </c>
      <c r="R24" s="132">
        <f t="shared" si="23"/>
        <v>0</v>
      </c>
      <c r="S24" s="29">
        <f>Q24+R24+U23</f>
        <v>102.10263</v>
      </c>
      <c r="T24" s="132">
        <f t="shared" si="24"/>
        <v>70.087000000000003</v>
      </c>
      <c r="U24" s="27">
        <f t="shared" si="25"/>
        <v>32.015630000000002</v>
      </c>
      <c r="V24" s="30">
        <f t="shared" si="26"/>
        <v>0.68643677444939466</v>
      </c>
      <c r="W24" s="754"/>
      <c r="X24" s="756"/>
      <c r="Y24" s="758"/>
      <c r="Z24" s="756"/>
      <c r="AA24" s="758"/>
      <c r="AB24" s="760"/>
    </row>
    <row r="25" spans="2:28">
      <c r="B25" s="801"/>
      <c r="C25" s="761" t="s">
        <v>152</v>
      </c>
      <c r="D25" s="144" t="s">
        <v>11</v>
      </c>
      <c r="E25" s="462">
        <v>0</v>
      </c>
      <c r="F25" s="13">
        <f>+Transa_Ltp_pep_Langamarillo!I27</f>
        <v>0</v>
      </c>
      <c r="G25" s="464">
        <f>E25+F25</f>
        <v>0</v>
      </c>
      <c r="H25" s="463"/>
      <c r="I25" s="464">
        <f t="shared" si="0"/>
        <v>0</v>
      </c>
      <c r="J25" s="465" t="str">
        <f>IF(G25&gt;0,H25/G25,"0%")</f>
        <v>0%</v>
      </c>
      <c r="K25" s="500">
        <v>0</v>
      </c>
      <c r="L25" s="13">
        <f>+Transa_Ltp_pep_Langamarillo!J27</f>
        <v>0</v>
      </c>
      <c r="M25" s="501">
        <f>K25+L25</f>
        <v>0</v>
      </c>
      <c r="N25" s="502"/>
      <c r="O25" s="501">
        <f t="shared" si="2"/>
        <v>0</v>
      </c>
      <c r="P25" s="498" t="str">
        <f t="shared" ref="P25:P26" si="27">IF(M25&gt;0,N25/M25,"0%")</f>
        <v>0%</v>
      </c>
      <c r="Q25" s="500">
        <f t="shared" si="4"/>
        <v>0</v>
      </c>
      <c r="R25" s="502">
        <f t="shared" si="5"/>
        <v>0</v>
      </c>
      <c r="S25" s="501">
        <f>Q25+R25</f>
        <v>0</v>
      </c>
      <c r="T25" s="502">
        <f t="shared" si="6"/>
        <v>0</v>
      </c>
      <c r="U25" s="501">
        <f t="shared" si="7"/>
        <v>0</v>
      </c>
      <c r="V25" s="512" t="str">
        <f t="shared" ref="V25:V26" si="28">IF(S25&gt;0,T25/S25,"0%")</f>
        <v>0%</v>
      </c>
      <c r="W25" s="769">
        <f>Q25+Q26</f>
        <v>0</v>
      </c>
      <c r="X25" s="765">
        <f>R25+R26</f>
        <v>0</v>
      </c>
      <c r="Y25" s="765">
        <f>W25+X25</f>
        <v>0</v>
      </c>
      <c r="Z25" s="765">
        <f>T25+T26</f>
        <v>0</v>
      </c>
      <c r="AA25" s="765">
        <f>Y25-Z25</f>
        <v>0</v>
      </c>
      <c r="AB25" s="759" t="str">
        <f t="shared" ref="AB25" si="29">IF(Y25&gt;0,Z25/Y25,"0%")</f>
        <v>0%</v>
      </c>
    </row>
    <row r="26" spans="2:28">
      <c r="B26" s="801"/>
      <c r="C26" s="775"/>
      <c r="D26" s="44" t="s">
        <v>9</v>
      </c>
      <c r="E26" s="242">
        <v>0</v>
      </c>
      <c r="F26" s="14"/>
      <c r="G26" s="244">
        <f>E26+F26+I25</f>
        <v>0</v>
      </c>
      <c r="H26" s="243"/>
      <c r="I26" s="244">
        <f t="shared" si="0"/>
        <v>0</v>
      </c>
      <c r="J26" s="466" t="str">
        <f>IF(G26&gt;0,H26/G26,"0%")</f>
        <v>0%</v>
      </c>
      <c r="K26" s="242">
        <v>0</v>
      </c>
      <c r="L26" s="14"/>
      <c r="M26" s="244">
        <f>O25+K26+L26</f>
        <v>0</v>
      </c>
      <c r="N26" s="243"/>
      <c r="O26" s="245">
        <f t="shared" si="2"/>
        <v>0</v>
      </c>
      <c r="P26" s="488" t="str">
        <f t="shared" si="27"/>
        <v>0%</v>
      </c>
      <c r="Q26" s="242">
        <f t="shared" si="4"/>
        <v>0</v>
      </c>
      <c r="R26" s="243">
        <f t="shared" si="5"/>
        <v>0</v>
      </c>
      <c r="S26" s="244">
        <f>Q26+R26+U25</f>
        <v>0</v>
      </c>
      <c r="T26" s="243">
        <f t="shared" si="6"/>
        <v>0</v>
      </c>
      <c r="U26" s="245">
        <f t="shared" si="7"/>
        <v>0</v>
      </c>
      <c r="V26" s="513" t="str">
        <f t="shared" si="28"/>
        <v>0%</v>
      </c>
      <c r="W26" s="778"/>
      <c r="X26" s="779"/>
      <c r="Y26" s="779"/>
      <c r="Z26" s="779"/>
      <c r="AA26" s="779"/>
      <c r="AB26" s="760"/>
    </row>
    <row r="27" spans="2:28" ht="15.6" customHeight="1">
      <c r="B27" s="801"/>
      <c r="C27" s="763" t="s">
        <v>154</v>
      </c>
      <c r="D27" s="144" t="s">
        <v>11</v>
      </c>
      <c r="E27" s="461">
        <v>2.1872700000000002E-2</v>
      </c>
      <c r="F27" s="13">
        <f>+Transa_Ltp_pep_Langamarillo!I29</f>
        <v>0</v>
      </c>
      <c r="G27" s="460">
        <f>E27+F27</f>
        <v>2.1872700000000002E-2</v>
      </c>
      <c r="H27" s="459"/>
      <c r="I27" s="460">
        <f t="shared" ref="I27:I30" si="30">G27-H27</f>
        <v>2.1872700000000002E-2</v>
      </c>
      <c r="J27" s="465">
        <f t="shared" ref="J27:J30" si="31">H27/G27</f>
        <v>0</v>
      </c>
      <c r="K27" s="495">
        <v>0.74367179999999999</v>
      </c>
      <c r="L27" s="13">
        <f>+Transa_Ltp_pep_Langamarillo!J29</f>
        <v>0</v>
      </c>
      <c r="M27" s="496">
        <f>K27+L27</f>
        <v>0.74367179999999999</v>
      </c>
      <c r="N27" s="497"/>
      <c r="O27" s="496">
        <f t="shared" ref="O27:O30" si="32">M27-N27</f>
        <v>0.74367179999999999</v>
      </c>
      <c r="P27" s="498">
        <f t="shared" ref="P27:P30" si="33">N27/M27</f>
        <v>0</v>
      </c>
      <c r="Q27" s="508">
        <f t="shared" ref="Q27:Q30" si="34">+E27+K27</f>
        <v>0.76554449999999996</v>
      </c>
      <c r="R27" s="509">
        <f t="shared" ref="R27:R30" si="35">F27+L27</f>
        <v>0</v>
      </c>
      <c r="S27" s="510">
        <f>Q27+R27</f>
        <v>0.76554449999999996</v>
      </c>
      <c r="T27" s="509">
        <f t="shared" ref="T27:T30" si="36">H27+N27</f>
        <v>0</v>
      </c>
      <c r="U27" s="510">
        <f t="shared" ref="U27:U30" si="37">S27-T27</f>
        <v>0.76554449999999996</v>
      </c>
      <c r="V27" s="511">
        <f t="shared" ref="V27:V30" si="38">T27/S27</f>
        <v>0</v>
      </c>
      <c r="W27" s="753">
        <f>Q27+Q28</f>
        <v>0.85060499999999994</v>
      </c>
      <c r="X27" s="755">
        <f>R27+R28</f>
        <v>0</v>
      </c>
      <c r="Y27" s="757">
        <f>W27+X27</f>
        <v>0.85060499999999994</v>
      </c>
      <c r="Z27" s="755">
        <f>T27+T28</f>
        <v>0</v>
      </c>
      <c r="AA27" s="757">
        <f>Y27-Z27</f>
        <v>0.85060499999999994</v>
      </c>
      <c r="AB27" s="759">
        <f>Z27/Y27</f>
        <v>0</v>
      </c>
    </row>
    <row r="28" spans="2:28">
      <c r="B28" s="801"/>
      <c r="C28" s="764"/>
      <c r="D28" s="44" t="s">
        <v>9</v>
      </c>
      <c r="E28" s="17">
        <v>2.4302999999999998E-3</v>
      </c>
      <c r="F28" s="14"/>
      <c r="G28" s="18">
        <f>E28+F28+I27</f>
        <v>2.4303000000000002E-2</v>
      </c>
      <c r="H28" s="14"/>
      <c r="I28" s="18">
        <f t="shared" si="30"/>
        <v>2.4303000000000002E-2</v>
      </c>
      <c r="J28" s="466">
        <f t="shared" si="31"/>
        <v>0</v>
      </c>
      <c r="K28" s="17">
        <v>8.2630200000000001E-2</v>
      </c>
      <c r="L28" s="14"/>
      <c r="M28" s="18">
        <f>O27+K28+L28</f>
        <v>0.82630199999999998</v>
      </c>
      <c r="N28" s="14"/>
      <c r="O28" s="16">
        <f t="shared" si="32"/>
        <v>0.82630199999999998</v>
      </c>
      <c r="P28" s="488">
        <f t="shared" si="33"/>
        <v>0</v>
      </c>
      <c r="Q28" s="28">
        <f t="shared" si="34"/>
        <v>8.5060499999999997E-2</v>
      </c>
      <c r="R28" s="132">
        <f t="shared" si="35"/>
        <v>0</v>
      </c>
      <c r="S28" s="29">
        <f>Q28+R28+U27</f>
        <v>0.85060499999999994</v>
      </c>
      <c r="T28" s="132">
        <f t="shared" si="36"/>
        <v>0</v>
      </c>
      <c r="U28" s="27">
        <f t="shared" si="37"/>
        <v>0.85060499999999994</v>
      </c>
      <c r="V28" s="30">
        <f t="shared" si="38"/>
        <v>0</v>
      </c>
      <c r="W28" s="754"/>
      <c r="X28" s="756"/>
      <c r="Y28" s="758"/>
      <c r="Z28" s="756"/>
      <c r="AA28" s="758"/>
      <c r="AB28" s="760"/>
    </row>
    <row r="29" spans="2:28">
      <c r="B29" s="801"/>
      <c r="C29" s="761" t="s">
        <v>24</v>
      </c>
      <c r="D29" s="514" t="s">
        <v>11</v>
      </c>
      <c r="E29" s="462">
        <v>5.6700000000000006E-3</v>
      </c>
      <c r="F29" s="515">
        <f>+Transa_Ltp_pep_Langamarillo!I31</f>
        <v>-6.2999999999999515E-3</v>
      </c>
      <c r="G29" s="464">
        <f>E29+F29</f>
        <v>-6.2999999999995091E-4</v>
      </c>
      <c r="H29" s="463"/>
      <c r="I29" s="464">
        <f t="shared" si="30"/>
        <v>-6.2999999999995091E-4</v>
      </c>
      <c r="J29" s="516">
        <f t="shared" si="31"/>
        <v>0</v>
      </c>
      <c r="K29" s="500">
        <v>0.19278000000000001</v>
      </c>
      <c r="L29" s="515">
        <f>+Transa_Ltp_pep_Langamarillo!J31</f>
        <v>-0.21420000000000294</v>
      </c>
      <c r="M29" s="501">
        <f>K29+L29</f>
        <v>-2.1420000000002937E-2</v>
      </c>
      <c r="N29" s="502"/>
      <c r="O29" s="501">
        <f t="shared" si="32"/>
        <v>-2.1420000000002937E-2</v>
      </c>
      <c r="P29" s="517">
        <f t="shared" si="33"/>
        <v>0</v>
      </c>
      <c r="Q29" s="500">
        <f t="shared" si="34"/>
        <v>0.19845000000000002</v>
      </c>
      <c r="R29" s="502">
        <f t="shared" si="35"/>
        <v>-0.22050000000000289</v>
      </c>
      <c r="S29" s="501">
        <f>Q29+R29</f>
        <v>-2.2050000000002873E-2</v>
      </c>
      <c r="T29" s="502">
        <f t="shared" si="36"/>
        <v>0</v>
      </c>
      <c r="U29" s="501">
        <f t="shared" si="37"/>
        <v>-2.2050000000002873E-2</v>
      </c>
      <c r="V29" s="518">
        <f t="shared" si="38"/>
        <v>0</v>
      </c>
      <c r="W29" s="769">
        <f>Q29+Q30</f>
        <v>0.22050000000000003</v>
      </c>
      <c r="X29" s="765">
        <f>R29+R30</f>
        <v>-0.22050000000000289</v>
      </c>
      <c r="Y29" s="765">
        <f>W29+X29</f>
        <v>-2.8588242884097781E-15</v>
      </c>
      <c r="Z29" s="765">
        <f>T29+T30</f>
        <v>0</v>
      </c>
      <c r="AA29" s="765">
        <f>Y29-Z29</f>
        <v>-2.8588242884097781E-15</v>
      </c>
      <c r="AB29" s="767">
        <f>Z29/Y29</f>
        <v>0</v>
      </c>
    </row>
    <row r="30" spans="2:28">
      <c r="B30" s="801"/>
      <c r="C30" s="762"/>
      <c r="D30" s="519" t="s">
        <v>9</v>
      </c>
      <c r="E30" s="520">
        <v>6.3000000000000003E-4</v>
      </c>
      <c r="F30" s="243"/>
      <c r="G30" s="245">
        <f>E30+F30+I29</f>
        <v>4.9114358413593351E-17</v>
      </c>
      <c r="H30" s="515"/>
      <c r="I30" s="245">
        <f t="shared" si="30"/>
        <v>4.9114358413593351E-17</v>
      </c>
      <c r="J30" s="521">
        <f t="shared" si="31"/>
        <v>0</v>
      </c>
      <c r="K30" s="520">
        <v>2.1420000000000002E-2</v>
      </c>
      <c r="L30" s="243"/>
      <c r="M30" s="245">
        <f>O29+K30+L30</f>
        <v>-2.9351521213527576E-15</v>
      </c>
      <c r="N30" s="515"/>
      <c r="O30" s="245">
        <f t="shared" si="32"/>
        <v>-2.9351521213527576E-15</v>
      </c>
      <c r="P30" s="521">
        <f t="shared" si="33"/>
        <v>0</v>
      </c>
      <c r="Q30" s="520">
        <f t="shared" si="34"/>
        <v>2.205E-2</v>
      </c>
      <c r="R30" s="515">
        <f t="shared" si="35"/>
        <v>0</v>
      </c>
      <c r="S30" s="245">
        <f>Q30+R30+U29</f>
        <v>-2.8727020762175925E-15</v>
      </c>
      <c r="T30" s="515">
        <f t="shared" si="36"/>
        <v>0</v>
      </c>
      <c r="U30" s="245">
        <f t="shared" si="37"/>
        <v>-2.8727020762175925E-15</v>
      </c>
      <c r="V30" s="522">
        <f t="shared" si="38"/>
        <v>0</v>
      </c>
      <c r="W30" s="770"/>
      <c r="X30" s="766"/>
      <c r="Y30" s="766"/>
      <c r="Z30" s="766"/>
      <c r="AA30" s="766"/>
      <c r="AB30" s="768"/>
    </row>
    <row r="31" spans="2:28">
      <c r="B31" s="801"/>
      <c r="C31" s="763" t="s">
        <v>158</v>
      </c>
      <c r="D31" s="144" t="s">
        <v>11</v>
      </c>
      <c r="E31" s="461">
        <v>0</v>
      </c>
      <c r="F31" s="13">
        <f>+Transa_Ltp_pep_Langamarillo!I33</f>
        <v>1.3877787807814457E-17</v>
      </c>
      <c r="G31" s="460">
        <f>E31+F31</f>
        <v>1.3877787807814457E-17</v>
      </c>
      <c r="H31" s="459"/>
      <c r="I31" s="460">
        <f t="shared" si="0"/>
        <v>1.3877787807814457E-17</v>
      </c>
      <c r="J31" s="465" t="str">
        <f>IF(G26&gt;0,H26/G26,"0%")</f>
        <v>0%</v>
      </c>
      <c r="K31" s="495">
        <v>0</v>
      </c>
      <c r="L31" s="13">
        <f>+Transa_Ltp_pep_Langamarillo!J33</f>
        <v>0</v>
      </c>
      <c r="M31" s="496">
        <f>K31+L31</f>
        <v>0</v>
      </c>
      <c r="N31" s="497"/>
      <c r="O31" s="496">
        <f t="shared" si="2"/>
        <v>0</v>
      </c>
      <c r="P31" s="498" t="str">
        <f t="shared" ref="P31:P32" si="39">IF(M31&gt;0,N31/M31,"0%")</f>
        <v>0%</v>
      </c>
      <c r="Q31" s="508">
        <f t="shared" si="4"/>
        <v>0</v>
      </c>
      <c r="R31" s="509">
        <f t="shared" si="5"/>
        <v>1.3877787807814457E-17</v>
      </c>
      <c r="S31" s="510">
        <f>Q31+R31</f>
        <v>1.3877787807814457E-17</v>
      </c>
      <c r="T31" s="509">
        <f t="shared" si="6"/>
        <v>0</v>
      </c>
      <c r="U31" s="510">
        <f t="shared" si="7"/>
        <v>1.3877787807814457E-17</v>
      </c>
      <c r="V31" s="511">
        <v>0</v>
      </c>
      <c r="W31" s="753">
        <f>Q31+Q32</f>
        <v>0</v>
      </c>
      <c r="X31" s="755">
        <f>R31+R32</f>
        <v>1.3877787807814457E-17</v>
      </c>
      <c r="Y31" s="757">
        <f>W31+X31</f>
        <v>1.3877787807814457E-17</v>
      </c>
      <c r="Z31" s="755">
        <f>T31+T32</f>
        <v>0</v>
      </c>
      <c r="AA31" s="757">
        <f>Y31-Z31</f>
        <v>1.3877787807814457E-17</v>
      </c>
      <c r="AB31" s="759">
        <f t="shared" ref="AB31" si="40">IF(Y31&gt;0,Z31/Y31,"0%")</f>
        <v>0</v>
      </c>
    </row>
    <row r="32" spans="2:28" ht="18.75" customHeight="1">
      <c r="B32" s="801"/>
      <c r="C32" s="764"/>
      <c r="D32" s="44" t="s">
        <v>9</v>
      </c>
      <c r="E32" s="17">
        <v>0</v>
      </c>
      <c r="F32" s="14"/>
      <c r="G32" s="18">
        <f>E32+F32+I31</f>
        <v>1.3877787807814457E-17</v>
      </c>
      <c r="H32" s="14"/>
      <c r="I32" s="18">
        <f t="shared" si="0"/>
        <v>1.3877787807814457E-17</v>
      </c>
      <c r="J32" s="466">
        <f>IF(G32&gt;0,H32/G32,"0%")</f>
        <v>0</v>
      </c>
      <c r="K32" s="17">
        <v>0</v>
      </c>
      <c r="L32" s="14"/>
      <c r="M32" s="18">
        <f>O31+K32+L32</f>
        <v>0</v>
      </c>
      <c r="N32" s="14"/>
      <c r="O32" s="16">
        <f t="shared" si="2"/>
        <v>0</v>
      </c>
      <c r="P32" s="488" t="str">
        <f t="shared" si="39"/>
        <v>0%</v>
      </c>
      <c r="Q32" s="28">
        <f t="shared" si="4"/>
        <v>0</v>
      </c>
      <c r="R32" s="132">
        <f t="shared" si="5"/>
        <v>0</v>
      </c>
      <c r="S32" s="29">
        <f>Q32+R32+U31</f>
        <v>1.3877787807814457E-17</v>
      </c>
      <c r="T32" s="132">
        <f t="shared" si="6"/>
        <v>0</v>
      </c>
      <c r="U32" s="27">
        <f t="shared" si="7"/>
        <v>1.3877787807814457E-17</v>
      </c>
      <c r="V32" s="30">
        <v>0</v>
      </c>
      <c r="W32" s="754"/>
      <c r="X32" s="756"/>
      <c r="Y32" s="758"/>
      <c r="Z32" s="756"/>
      <c r="AA32" s="758"/>
      <c r="AB32" s="760"/>
    </row>
    <row r="33" spans="1:3140" ht="15.6" customHeight="1">
      <c r="B33" s="801"/>
      <c r="C33" s="761" t="s">
        <v>160</v>
      </c>
      <c r="D33" s="144" t="s">
        <v>11</v>
      </c>
      <c r="E33" s="462">
        <v>0</v>
      </c>
      <c r="F33" s="13">
        <f>+Transa_Ltp_pep_Langamarillo!I35</f>
        <v>0</v>
      </c>
      <c r="G33" s="464">
        <f>E33+F33</f>
        <v>0</v>
      </c>
      <c r="H33" s="463"/>
      <c r="I33" s="464">
        <f t="shared" si="0"/>
        <v>0</v>
      </c>
      <c r="J33" s="465" t="str">
        <f t="shared" ref="J33:J34" si="41">IF(G33&gt;0,H33/G33,"0%")</f>
        <v>0%</v>
      </c>
      <c r="K33" s="500">
        <v>0</v>
      </c>
      <c r="L33" s="13">
        <f>+Transa_Ltp_pep_Langamarillo!J35</f>
        <v>0</v>
      </c>
      <c r="M33" s="501">
        <f>K33+L33</f>
        <v>0</v>
      </c>
      <c r="N33" s="502"/>
      <c r="O33" s="501">
        <f t="shared" si="2"/>
        <v>0</v>
      </c>
      <c r="P33" s="498" t="str">
        <f t="shared" ref="P33:P34" si="42">IF(M33&gt;0,N33/M33,"0%")</f>
        <v>0%</v>
      </c>
      <c r="Q33" s="500">
        <f t="shared" si="4"/>
        <v>0</v>
      </c>
      <c r="R33" s="502">
        <f t="shared" si="5"/>
        <v>0</v>
      </c>
      <c r="S33" s="501">
        <f>Q33+R33</f>
        <v>0</v>
      </c>
      <c r="T33" s="502">
        <f t="shared" si="6"/>
        <v>0</v>
      </c>
      <c r="U33" s="501">
        <f t="shared" si="7"/>
        <v>0</v>
      </c>
      <c r="V33" s="512" t="str">
        <f t="shared" ref="V33:V34" si="43">IF(S33&gt;0,T33/S33,"0%")</f>
        <v>0%</v>
      </c>
      <c r="W33" s="769">
        <f>Q33+Q34</f>
        <v>0</v>
      </c>
      <c r="X33" s="765">
        <f>R33+R34</f>
        <v>0</v>
      </c>
      <c r="Y33" s="765">
        <f>W33+X33</f>
        <v>0</v>
      </c>
      <c r="Z33" s="765">
        <f>T33+T34</f>
        <v>0</v>
      </c>
      <c r="AA33" s="765">
        <f>Y33-Z33</f>
        <v>0</v>
      </c>
      <c r="AB33" s="759" t="str">
        <f t="shared" ref="AB33" si="44">IF(Y33&gt;0,Z33/Y33,"0%")</f>
        <v>0%</v>
      </c>
    </row>
    <row r="34" spans="1:3140">
      <c r="B34" s="801"/>
      <c r="C34" s="775"/>
      <c r="D34" s="44" t="s">
        <v>9</v>
      </c>
      <c r="E34" s="242">
        <v>0</v>
      </c>
      <c r="F34" s="14"/>
      <c r="G34" s="244">
        <f>E34+F34+I33</f>
        <v>0</v>
      </c>
      <c r="H34" s="243"/>
      <c r="I34" s="244">
        <f t="shared" si="0"/>
        <v>0</v>
      </c>
      <c r="J34" s="466" t="str">
        <f t="shared" si="41"/>
        <v>0%</v>
      </c>
      <c r="K34" s="242">
        <v>0</v>
      </c>
      <c r="L34" s="14"/>
      <c r="M34" s="244">
        <f>O33+K34+L34</f>
        <v>0</v>
      </c>
      <c r="N34" s="243"/>
      <c r="O34" s="245">
        <f t="shared" si="2"/>
        <v>0</v>
      </c>
      <c r="P34" s="488" t="str">
        <f t="shared" si="42"/>
        <v>0%</v>
      </c>
      <c r="Q34" s="242">
        <f t="shared" si="4"/>
        <v>0</v>
      </c>
      <c r="R34" s="243">
        <f t="shared" si="5"/>
        <v>0</v>
      </c>
      <c r="S34" s="244">
        <f>Q34+R34+U33</f>
        <v>0</v>
      </c>
      <c r="T34" s="243">
        <f t="shared" si="6"/>
        <v>0</v>
      </c>
      <c r="U34" s="245">
        <f t="shared" si="7"/>
        <v>0</v>
      </c>
      <c r="V34" s="513" t="str">
        <f t="shared" si="43"/>
        <v>0%</v>
      </c>
      <c r="W34" s="778"/>
      <c r="X34" s="779"/>
      <c r="Y34" s="779"/>
      <c r="Z34" s="779"/>
      <c r="AA34" s="779"/>
      <c r="AB34" s="760"/>
    </row>
    <row r="35" spans="1:3140">
      <c r="B35" s="801"/>
      <c r="C35" s="763" t="s">
        <v>162</v>
      </c>
      <c r="D35" s="144" t="s">
        <v>11</v>
      </c>
      <c r="E35" s="461">
        <v>0.45333810000000002</v>
      </c>
      <c r="F35" s="13">
        <f>+Transa_Ltp_pep_Langamarillo!I37</f>
        <v>0</v>
      </c>
      <c r="G35" s="460">
        <f>E35+F35</f>
        <v>0.45333810000000002</v>
      </c>
      <c r="H35" s="459"/>
      <c r="I35" s="460">
        <f t="shared" si="0"/>
        <v>0.45333810000000002</v>
      </c>
      <c r="J35" s="465">
        <f t="shared" si="1"/>
        <v>0</v>
      </c>
      <c r="K35" s="495">
        <v>15.4134954</v>
      </c>
      <c r="L35" s="13">
        <f>+Transa_Ltp_pep_Langamarillo!J37</f>
        <v>0</v>
      </c>
      <c r="M35" s="496">
        <f>K35+L35</f>
        <v>15.4134954</v>
      </c>
      <c r="N35" s="497"/>
      <c r="O35" s="496">
        <f t="shared" si="2"/>
        <v>15.4134954</v>
      </c>
      <c r="P35" s="498">
        <f t="shared" si="3"/>
        <v>0</v>
      </c>
      <c r="Q35" s="508">
        <f t="shared" si="4"/>
        <v>15.8668335</v>
      </c>
      <c r="R35" s="509">
        <f t="shared" si="5"/>
        <v>0</v>
      </c>
      <c r="S35" s="510">
        <f>Q35+R35</f>
        <v>15.8668335</v>
      </c>
      <c r="T35" s="509">
        <f t="shared" si="6"/>
        <v>0</v>
      </c>
      <c r="U35" s="510">
        <f t="shared" si="7"/>
        <v>15.8668335</v>
      </c>
      <c r="V35" s="511">
        <f t="shared" si="8"/>
        <v>0</v>
      </c>
      <c r="W35" s="753">
        <f>Q35+Q36</f>
        <v>17.629815000000001</v>
      </c>
      <c r="X35" s="755">
        <f>R35+R36</f>
        <v>0</v>
      </c>
      <c r="Y35" s="757">
        <f>W35+X35</f>
        <v>17.629815000000001</v>
      </c>
      <c r="Z35" s="755">
        <f>T35+T36</f>
        <v>0</v>
      </c>
      <c r="AA35" s="757">
        <f>Y35-Z35</f>
        <v>17.629815000000001</v>
      </c>
      <c r="AB35" s="759">
        <f>Z35/Y35</f>
        <v>0</v>
      </c>
    </row>
    <row r="36" spans="1:3140" ht="15" thickBot="1">
      <c r="B36" s="801"/>
      <c r="C36" s="823"/>
      <c r="D36" s="44" t="s">
        <v>9</v>
      </c>
      <c r="E36" s="411">
        <v>5.0370900000000003E-2</v>
      </c>
      <c r="F36" s="14"/>
      <c r="G36" s="412">
        <f>E36+F36+I35</f>
        <v>0.50370900000000007</v>
      </c>
      <c r="H36" s="364"/>
      <c r="I36" s="412">
        <f t="shared" si="0"/>
        <v>0.50370900000000007</v>
      </c>
      <c r="J36" s="466">
        <f t="shared" si="1"/>
        <v>0</v>
      </c>
      <c r="K36" s="411">
        <v>1.7126106000000001</v>
      </c>
      <c r="L36" s="14"/>
      <c r="M36" s="412">
        <f>O35+K36+L36</f>
        <v>17.126106</v>
      </c>
      <c r="N36" s="364"/>
      <c r="O36" s="412">
        <f t="shared" si="2"/>
        <v>17.126106</v>
      </c>
      <c r="P36" s="490">
        <f t="shared" si="3"/>
        <v>0</v>
      </c>
      <c r="Q36" s="413">
        <f t="shared" si="4"/>
        <v>1.7629815000000002</v>
      </c>
      <c r="R36" s="414">
        <f t="shared" si="5"/>
        <v>0</v>
      </c>
      <c r="S36" s="415">
        <f>Q36+R36+U35</f>
        <v>17.629815000000001</v>
      </c>
      <c r="T36" s="414">
        <f t="shared" si="6"/>
        <v>0</v>
      </c>
      <c r="U36" s="415">
        <f t="shared" si="7"/>
        <v>17.629815000000001</v>
      </c>
      <c r="V36" s="416">
        <f t="shared" si="8"/>
        <v>0</v>
      </c>
      <c r="W36" s="824"/>
      <c r="X36" s="825"/>
      <c r="Y36" s="826"/>
      <c r="Z36" s="825"/>
      <c r="AA36" s="826"/>
      <c r="AB36" s="827"/>
    </row>
    <row r="37" spans="1:3140" s="141" customFormat="1">
      <c r="A37" s="134"/>
      <c r="B37" s="801"/>
      <c r="C37" s="828" t="s">
        <v>180</v>
      </c>
      <c r="D37" s="240" t="s">
        <v>11</v>
      </c>
      <c r="E37" s="346">
        <f t="shared" ref="E37:H38" si="45">+E7+E9+E11+E13+E15+E17+E19+E21+E23+E25+E27+E29+E31+E33+E35</f>
        <v>26.9999973</v>
      </c>
      <c r="F37" s="138">
        <f t="shared" si="45"/>
        <v>3.4694469519536142E-17</v>
      </c>
      <c r="G37" s="138">
        <f t="shared" si="45"/>
        <v>26.999997299999997</v>
      </c>
      <c r="H37" s="347">
        <f t="shared" si="45"/>
        <v>16.66</v>
      </c>
      <c r="I37" s="138">
        <f>G37-H37</f>
        <v>10.339997299999997</v>
      </c>
      <c r="J37" s="140">
        <f t="shared" si="1"/>
        <v>0.61703709874074697</v>
      </c>
      <c r="K37" s="346">
        <f>+K7+K9+K11+K13+K15+K17+K19+K21+K23+K25+K27+K29+K31+K33+K35</f>
        <v>917.99990819999982</v>
      </c>
      <c r="L37" s="138">
        <f>+L7+L9+L11+L13+L15+L17+L19+L21+L23+L25+L27+L29+L31+L33+L35</f>
        <v>100.10999999999999</v>
      </c>
      <c r="M37" s="138">
        <f>+K37+L37</f>
        <v>1018.1099081999998</v>
      </c>
      <c r="N37" s="347">
        <f>+N7+N9+N11+N13+N15+N17+N19+N21+N23+N25+N27+N29+N31+N33+N35</f>
        <v>906.87999999999977</v>
      </c>
      <c r="O37" s="138">
        <f>M37-N37</f>
        <v>111.22990820000007</v>
      </c>
      <c r="P37" s="498">
        <f t="shared" si="3"/>
        <v>0.89074862418670242</v>
      </c>
      <c r="Q37" s="346">
        <f>+Q7+Q9+Q11+Q13+Q15+Q17+Q19+Q21+Q23+Q25+Q27+Q29+Q31+Q33+Q35</f>
        <v>944.99990549999984</v>
      </c>
      <c r="R37" s="138">
        <f>+R7+R9+R11+R13+R15+R17+R19+R21+R23+R25+R27+R29+R31+R33+R35</f>
        <v>100.10999999999999</v>
      </c>
      <c r="S37" s="138">
        <f>+Q37+R37</f>
        <v>1045.1099054999997</v>
      </c>
      <c r="T37" s="138">
        <f>+T7+T9+T11+T13+T15+T17+T19+T21+T23+T25+T27+T29+T31+T33+T35</f>
        <v>923.53999999999985</v>
      </c>
      <c r="U37" s="139">
        <f t="shared" si="7"/>
        <v>121.56990549999989</v>
      </c>
      <c r="V37" s="498">
        <f t="shared" si="8"/>
        <v>0.88367739616644569</v>
      </c>
      <c r="W37" s="815">
        <f>SUM(W7:W36)</f>
        <v>1049.9998949999999</v>
      </c>
      <c r="X37" s="815">
        <f>SUM(X7:X36)</f>
        <v>100.10999999999999</v>
      </c>
      <c r="Y37" s="817">
        <f>+W37+X37</f>
        <v>1150.1098949999998</v>
      </c>
      <c r="Z37" s="815">
        <f>SUM(Z7:Z36)</f>
        <v>1072.4010000000001</v>
      </c>
      <c r="AA37" s="819">
        <f>Y37-Z37</f>
        <v>77.708894999999757</v>
      </c>
      <c r="AB37" s="821">
        <f>Z37/Y37</f>
        <v>0.93243350453914686</v>
      </c>
      <c r="AC37" s="134"/>
      <c r="AD37" s="134"/>
      <c r="AE37" s="134"/>
      <c r="AF37" s="134"/>
      <c r="AG37" s="135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  <c r="EK37" s="134"/>
      <c r="EL37" s="134"/>
      <c r="EM37" s="134"/>
      <c r="EN37" s="134"/>
      <c r="EO37" s="134"/>
      <c r="EP37" s="134"/>
      <c r="EQ37" s="134"/>
      <c r="ER37" s="134"/>
      <c r="ES37" s="134"/>
      <c r="ET37" s="134"/>
      <c r="EU37" s="134"/>
      <c r="EV37" s="134"/>
      <c r="EW37" s="134"/>
      <c r="EX37" s="134"/>
      <c r="EY37" s="134"/>
      <c r="EZ37" s="134"/>
      <c r="FA37" s="134"/>
      <c r="FB37" s="134"/>
      <c r="FC37" s="134"/>
      <c r="FD37" s="134"/>
      <c r="FE37" s="134"/>
      <c r="FF37" s="134"/>
      <c r="FG37" s="134"/>
      <c r="FH37" s="134"/>
      <c r="FI37" s="134"/>
      <c r="FJ37" s="134"/>
      <c r="FK37" s="134"/>
      <c r="FL37" s="134"/>
      <c r="FM37" s="134"/>
      <c r="FN37" s="134"/>
      <c r="FO37" s="134"/>
      <c r="FP37" s="134"/>
      <c r="FQ37" s="134"/>
      <c r="FR37" s="134"/>
      <c r="FS37" s="134"/>
      <c r="FT37" s="134"/>
      <c r="FU37" s="134"/>
      <c r="FV37" s="134"/>
      <c r="FW37" s="134"/>
      <c r="FX37" s="134"/>
      <c r="FY37" s="134"/>
      <c r="FZ37" s="134"/>
      <c r="GA37" s="134"/>
      <c r="GB37" s="134"/>
      <c r="GC37" s="134"/>
      <c r="GD37" s="134"/>
      <c r="GE37" s="134"/>
      <c r="GF37" s="134"/>
      <c r="GG37" s="134"/>
      <c r="GH37" s="134"/>
      <c r="GI37" s="134"/>
      <c r="GJ37" s="134"/>
      <c r="GK37" s="134"/>
      <c r="GL37" s="134"/>
      <c r="GM37" s="134"/>
      <c r="GN37" s="134"/>
      <c r="GO37" s="134"/>
      <c r="GP37" s="134"/>
      <c r="GQ37" s="134"/>
      <c r="GR37" s="134"/>
      <c r="GS37" s="134"/>
      <c r="GT37" s="134"/>
      <c r="GU37" s="134"/>
      <c r="GV37" s="134"/>
      <c r="GW37" s="134"/>
      <c r="GX37" s="134"/>
      <c r="GY37" s="134"/>
      <c r="GZ37" s="134"/>
      <c r="HA37" s="134"/>
      <c r="HB37" s="134"/>
      <c r="HC37" s="134"/>
      <c r="HD37" s="134"/>
      <c r="HE37" s="134"/>
      <c r="HF37" s="134"/>
      <c r="HG37" s="134"/>
      <c r="HH37" s="134"/>
      <c r="HI37" s="134"/>
      <c r="HJ37" s="134"/>
      <c r="HK37" s="134"/>
      <c r="HL37" s="134"/>
      <c r="HM37" s="134"/>
      <c r="HN37" s="134"/>
      <c r="HO37" s="134"/>
      <c r="HP37" s="134"/>
      <c r="HQ37" s="134"/>
      <c r="HR37" s="134"/>
      <c r="HS37" s="134"/>
      <c r="HT37" s="134"/>
      <c r="HU37" s="134"/>
      <c r="HV37" s="134"/>
      <c r="HW37" s="134"/>
      <c r="HX37" s="134"/>
      <c r="HY37" s="134"/>
      <c r="HZ37" s="134"/>
      <c r="IA37" s="134"/>
      <c r="IB37" s="134"/>
      <c r="IC37" s="134"/>
      <c r="ID37" s="134"/>
      <c r="IE37" s="134"/>
      <c r="IF37" s="134"/>
      <c r="IG37" s="134"/>
      <c r="IH37" s="134"/>
      <c r="II37" s="134"/>
      <c r="IJ37" s="134"/>
      <c r="IK37" s="134"/>
      <c r="IL37" s="134"/>
      <c r="IM37" s="134"/>
      <c r="IN37" s="134"/>
      <c r="IO37" s="134"/>
      <c r="IP37" s="134"/>
      <c r="IQ37" s="134"/>
      <c r="IR37" s="134"/>
      <c r="IS37" s="134"/>
      <c r="IT37" s="134"/>
      <c r="IU37" s="134"/>
      <c r="IV37" s="134"/>
      <c r="IW37" s="134"/>
      <c r="IX37" s="134"/>
      <c r="IY37" s="134"/>
      <c r="IZ37" s="134"/>
      <c r="JA37" s="134"/>
      <c r="JB37" s="134"/>
      <c r="JC37" s="134"/>
      <c r="JD37" s="134"/>
      <c r="JE37" s="134"/>
      <c r="JF37" s="134"/>
      <c r="JG37" s="134"/>
      <c r="JH37" s="134"/>
      <c r="JI37" s="134"/>
      <c r="JJ37" s="134"/>
      <c r="JK37" s="134"/>
      <c r="JL37" s="134"/>
      <c r="JM37" s="134"/>
      <c r="JN37" s="134"/>
      <c r="JO37" s="134"/>
      <c r="JP37" s="134"/>
      <c r="JQ37" s="134"/>
      <c r="JR37" s="134"/>
      <c r="JS37" s="134"/>
      <c r="JT37" s="134"/>
      <c r="JU37" s="134"/>
      <c r="JV37" s="134"/>
      <c r="JW37" s="134"/>
      <c r="JX37" s="134"/>
      <c r="JY37" s="134"/>
      <c r="JZ37" s="134"/>
      <c r="KA37" s="134"/>
      <c r="KB37" s="134"/>
      <c r="KC37" s="134"/>
      <c r="KD37" s="134"/>
      <c r="KE37" s="134"/>
      <c r="KF37" s="134"/>
      <c r="KG37" s="134"/>
      <c r="KH37" s="134"/>
      <c r="KI37" s="134"/>
      <c r="KJ37" s="134"/>
      <c r="KK37" s="134"/>
      <c r="KL37" s="134"/>
      <c r="KM37" s="134"/>
      <c r="KN37" s="134"/>
      <c r="KO37" s="134"/>
      <c r="KP37" s="134"/>
      <c r="KQ37" s="134"/>
      <c r="KR37" s="134"/>
      <c r="KS37" s="134"/>
      <c r="KT37" s="134"/>
      <c r="KU37" s="134"/>
      <c r="KV37" s="134"/>
      <c r="KW37" s="134"/>
      <c r="KX37" s="134"/>
      <c r="KY37" s="134"/>
      <c r="KZ37" s="134"/>
      <c r="LA37" s="134"/>
      <c r="LB37" s="134"/>
      <c r="LC37" s="134"/>
      <c r="LD37" s="134"/>
      <c r="LE37" s="134"/>
      <c r="LF37" s="134"/>
      <c r="LG37" s="134"/>
      <c r="LH37" s="134"/>
      <c r="LI37" s="134"/>
      <c r="LJ37" s="134"/>
      <c r="LK37" s="134"/>
      <c r="LL37" s="134"/>
      <c r="LM37" s="134"/>
      <c r="LN37" s="134"/>
      <c r="LO37" s="134"/>
      <c r="LP37" s="134"/>
      <c r="LQ37" s="134"/>
      <c r="LR37" s="134"/>
      <c r="LS37" s="134"/>
      <c r="LT37" s="134"/>
      <c r="LU37" s="134"/>
      <c r="LV37" s="134"/>
      <c r="LW37" s="134"/>
      <c r="LX37" s="134"/>
      <c r="LY37" s="134"/>
      <c r="LZ37" s="134"/>
      <c r="MA37" s="134"/>
      <c r="MB37" s="134"/>
      <c r="MC37" s="134"/>
      <c r="MD37" s="134"/>
      <c r="ME37" s="134"/>
      <c r="MF37" s="134"/>
      <c r="MG37" s="134"/>
      <c r="MH37" s="134"/>
      <c r="MI37" s="134"/>
      <c r="MJ37" s="134"/>
      <c r="MK37" s="134"/>
      <c r="ML37" s="134"/>
      <c r="MM37" s="134"/>
      <c r="MN37" s="134"/>
      <c r="MO37" s="134"/>
      <c r="MP37" s="134"/>
      <c r="MQ37" s="134"/>
      <c r="MR37" s="134"/>
      <c r="MS37" s="134"/>
      <c r="MT37" s="134"/>
      <c r="MU37" s="134"/>
      <c r="MV37" s="134"/>
      <c r="MW37" s="134"/>
      <c r="MX37" s="134"/>
      <c r="MY37" s="134"/>
      <c r="MZ37" s="134"/>
      <c r="NA37" s="134"/>
      <c r="NB37" s="134"/>
      <c r="NC37" s="134"/>
      <c r="ND37" s="134"/>
      <c r="NE37" s="134"/>
      <c r="NF37" s="134"/>
      <c r="NG37" s="134"/>
      <c r="NH37" s="134"/>
      <c r="NI37" s="134"/>
      <c r="NJ37" s="134"/>
      <c r="NK37" s="134"/>
      <c r="NL37" s="134"/>
      <c r="NM37" s="134"/>
      <c r="NN37" s="134"/>
      <c r="NO37" s="134"/>
      <c r="NP37" s="134"/>
      <c r="NQ37" s="134"/>
      <c r="NR37" s="134"/>
      <c r="NS37" s="134"/>
      <c r="NT37" s="134"/>
      <c r="NU37" s="134"/>
      <c r="NV37" s="134"/>
      <c r="NW37" s="134"/>
      <c r="NX37" s="134"/>
      <c r="NY37" s="134"/>
      <c r="NZ37" s="134"/>
      <c r="OA37" s="134"/>
      <c r="OB37" s="134"/>
      <c r="OC37" s="134"/>
      <c r="OD37" s="134"/>
      <c r="OE37" s="134"/>
      <c r="OF37" s="134"/>
      <c r="OG37" s="134"/>
      <c r="OH37" s="134"/>
      <c r="OI37" s="134"/>
      <c r="OJ37" s="134"/>
      <c r="OK37" s="134"/>
      <c r="OL37" s="134"/>
      <c r="OM37" s="134"/>
      <c r="ON37" s="134"/>
      <c r="OO37" s="134"/>
      <c r="OP37" s="134"/>
      <c r="OQ37" s="134"/>
      <c r="OR37" s="134"/>
      <c r="OS37" s="134"/>
      <c r="OT37" s="134"/>
      <c r="OU37" s="134"/>
      <c r="OV37" s="134"/>
      <c r="OW37" s="134"/>
      <c r="OX37" s="134"/>
      <c r="OY37" s="134"/>
      <c r="OZ37" s="134"/>
      <c r="PA37" s="134"/>
      <c r="PB37" s="134"/>
      <c r="PC37" s="134"/>
      <c r="PD37" s="134"/>
      <c r="PE37" s="134"/>
      <c r="PF37" s="134"/>
      <c r="PG37" s="134"/>
      <c r="PH37" s="134"/>
      <c r="PI37" s="134"/>
      <c r="PJ37" s="134"/>
      <c r="PK37" s="134"/>
      <c r="PL37" s="134"/>
      <c r="PM37" s="134"/>
      <c r="PN37" s="134"/>
      <c r="PO37" s="134"/>
      <c r="PP37" s="134"/>
      <c r="PQ37" s="134"/>
      <c r="PR37" s="134"/>
      <c r="PS37" s="134"/>
      <c r="PT37" s="134"/>
      <c r="PU37" s="134"/>
      <c r="PV37" s="134"/>
      <c r="PW37" s="134"/>
      <c r="PX37" s="134"/>
      <c r="PY37" s="134"/>
      <c r="PZ37" s="134"/>
      <c r="QA37" s="134"/>
      <c r="QB37" s="134"/>
      <c r="QC37" s="134"/>
      <c r="QD37" s="134"/>
      <c r="QE37" s="134"/>
      <c r="QF37" s="134"/>
      <c r="QG37" s="134"/>
      <c r="QH37" s="134"/>
      <c r="QI37" s="134"/>
      <c r="QJ37" s="134"/>
      <c r="QK37" s="134"/>
      <c r="QL37" s="134"/>
      <c r="QM37" s="134"/>
      <c r="QN37" s="134"/>
      <c r="QO37" s="134"/>
      <c r="QP37" s="134"/>
      <c r="QQ37" s="134"/>
      <c r="QR37" s="134"/>
      <c r="QS37" s="134"/>
      <c r="QT37" s="134"/>
      <c r="QU37" s="134"/>
      <c r="QV37" s="134"/>
      <c r="QW37" s="134"/>
      <c r="QX37" s="134"/>
      <c r="QY37" s="134"/>
      <c r="QZ37" s="134"/>
      <c r="RA37" s="134"/>
      <c r="RB37" s="134"/>
      <c r="RC37" s="134"/>
      <c r="RD37" s="134"/>
      <c r="RE37" s="134"/>
      <c r="RF37" s="134"/>
      <c r="RG37" s="134"/>
      <c r="RH37" s="134"/>
      <c r="RI37" s="134"/>
      <c r="RJ37" s="134"/>
      <c r="RK37" s="134"/>
      <c r="RL37" s="134"/>
      <c r="RM37" s="134"/>
      <c r="RN37" s="134"/>
      <c r="RO37" s="134"/>
      <c r="RP37" s="134"/>
      <c r="RQ37" s="134"/>
      <c r="RR37" s="134"/>
      <c r="RS37" s="134"/>
      <c r="RT37" s="134"/>
      <c r="RU37" s="134"/>
      <c r="RV37" s="134"/>
      <c r="RW37" s="134"/>
      <c r="RX37" s="134"/>
      <c r="RY37" s="134"/>
      <c r="RZ37" s="134"/>
      <c r="SA37" s="134"/>
      <c r="SB37" s="134"/>
      <c r="SC37" s="134"/>
      <c r="SD37" s="134"/>
      <c r="SE37" s="134"/>
      <c r="SF37" s="134"/>
      <c r="SG37" s="134"/>
      <c r="SH37" s="134"/>
      <c r="SI37" s="134"/>
      <c r="SJ37" s="134"/>
      <c r="SK37" s="134"/>
      <c r="SL37" s="134"/>
      <c r="SM37" s="134"/>
      <c r="SN37" s="134"/>
      <c r="SO37" s="134"/>
      <c r="SP37" s="134"/>
      <c r="SQ37" s="134"/>
      <c r="SR37" s="134"/>
      <c r="SS37" s="134"/>
      <c r="ST37" s="134"/>
      <c r="SU37" s="134"/>
      <c r="SV37" s="134"/>
      <c r="SW37" s="134"/>
      <c r="SX37" s="134"/>
      <c r="SY37" s="134"/>
      <c r="SZ37" s="134"/>
      <c r="TA37" s="134"/>
      <c r="TB37" s="134"/>
      <c r="TC37" s="134"/>
      <c r="TD37" s="134"/>
      <c r="TE37" s="134"/>
      <c r="TF37" s="134"/>
      <c r="TG37" s="134"/>
      <c r="TH37" s="134"/>
      <c r="TI37" s="134"/>
      <c r="TJ37" s="134"/>
      <c r="TK37" s="134"/>
      <c r="TL37" s="134"/>
      <c r="TM37" s="134"/>
      <c r="TN37" s="134"/>
      <c r="TO37" s="134"/>
      <c r="TP37" s="134"/>
      <c r="TQ37" s="134"/>
      <c r="TR37" s="134"/>
      <c r="TS37" s="134"/>
      <c r="TT37" s="134"/>
      <c r="TU37" s="134"/>
      <c r="TV37" s="134"/>
      <c r="TW37" s="134"/>
      <c r="TX37" s="134"/>
      <c r="TY37" s="134"/>
      <c r="TZ37" s="134"/>
      <c r="UA37" s="134"/>
      <c r="UB37" s="134"/>
      <c r="UC37" s="134"/>
      <c r="UD37" s="134"/>
      <c r="UE37" s="134"/>
      <c r="UF37" s="134"/>
      <c r="UG37" s="134"/>
      <c r="UH37" s="134"/>
      <c r="UI37" s="134"/>
      <c r="UJ37" s="134"/>
      <c r="UK37" s="134"/>
      <c r="UL37" s="134"/>
      <c r="UM37" s="134"/>
      <c r="UN37" s="134"/>
      <c r="UO37" s="134"/>
      <c r="UP37" s="134"/>
      <c r="UQ37" s="134"/>
      <c r="UR37" s="134"/>
      <c r="US37" s="134"/>
      <c r="UT37" s="134"/>
      <c r="UU37" s="134"/>
      <c r="UV37" s="134"/>
      <c r="UW37" s="134"/>
      <c r="UX37" s="134"/>
      <c r="UY37" s="134"/>
      <c r="UZ37" s="134"/>
      <c r="VA37" s="134"/>
      <c r="VB37" s="134"/>
      <c r="VC37" s="134"/>
      <c r="VD37" s="134"/>
      <c r="VE37" s="134"/>
      <c r="VF37" s="134"/>
      <c r="VG37" s="134"/>
      <c r="VH37" s="134"/>
      <c r="VI37" s="134"/>
      <c r="VJ37" s="134"/>
      <c r="VK37" s="134"/>
      <c r="VL37" s="134"/>
      <c r="VM37" s="134"/>
      <c r="VN37" s="134"/>
      <c r="VO37" s="134"/>
      <c r="VP37" s="134"/>
      <c r="VQ37" s="134"/>
      <c r="VR37" s="134"/>
      <c r="VS37" s="134"/>
      <c r="VT37" s="134"/>
      <c r="VU37" s="134"/>
      <c r="VV37" s="134"/>
      <c r="VW37" s="134"/>
      <c r="VX37" s="134"/>
      <c r="VY37" s="134"/>
      <c r="VZ37" s="134"/>
      <c r="WA37" s="134"/>
      <c r="WB37" s="134"/>
      <c r="WC37" s="134"/>
      <c r="WD37" s="134"/>
      <c r="WE37" s="134"/>
      <c r="WF37" s="134"/>
      <c r="WG37" s="134"/>
      <c r="WH37" s="134"/>
      <c r="WI37" s="134"/>
      <c r="WJ37" s="134"/>
      <c r="WK37" s="134"/>
      <c r="WL37" s="134"/>
      <c r="WM37" s="134"/>
      <c r="WN37" s="134"/>
      <c r="WO37" s="134"/>
      <c r="WP37" s="134"/>
      <c r="WQ37" s="134"/>
      <c r="WR37" s="134"/>
      <c r="WS37" s="134"/>
      <c r="WT37" s="134"/>
      <c r="WU37" s="134"/>
      <c r="WV37" s="134"/>
      <c r="WW37" s="134"/>
      <c r="WX37" s="134"/>
      <c r="WY37" s="134"/>
      <c r="WZ37" s="134"/>
      <c r="XA37" s="134"/>
      <c r="XB37" s="134"/>
      <c r="XC37" s="134"/>
      <c r="XD37" s="134"/>
      <c r="XE37" s="134"/>
      <c r="XF37" s="134"/>
      <c r="XG37" s="134"/>
      <c r="XH37" s="134"/>
      <c r="XI37" s="134"/>
      <c r="XJ37" s="134"/>
      <c r="XK37" s="134"/>
      <c r="XL37" s="134"/>
      <c r="XM37" s="134"/>
      <c r="XN37" s="134"/>
      <c r="XO37" s="134"/>
      <c r="XP37" s="134"/>
      <c r="XQ37" s="134"/>
      <c r="XR37" s="134"/>
      <c r="XS37" s="134"/>
      <c r="XT37" s="134"/>
      <c r="XU37" s="134"/>
      <c r="XV37" s="134"/>
      <c r="XW37" s="134"/>
      <c r="XX37" s="134"/>
      <c r="XY37" s="134"/>
      <c r="XZ37" s="134"/>
      <c r="YA37" s="134"/>
      <c r="YB37" s="134"/>
      <c r="YC37" s="134"/>
      <c r="YD37" s="134"/>
      <c r="YE37" s="134"/>
      <c r="YF37" s="134"/>
      <c r="YG37" s="134"/>
      <c r="YH37" s="134"/>
      <c r="YI37" s="134"/>
      <c r="YJ37" s="134"/>
      <c r="YK37" s="134"/>
      <c r="YL37" s="134"/>
      <c r="YM37" s="134"/>
      <c r="YN37" s="134"/>
      <c r="YO37" s="134"/>
      <c r="YP37" s="134"/>
      <c r="YQ37" s="134"/>
      <c r="YR37" s="134"/>
      <c r="YS37" s="134"/>
      <c r="YT37" s="134"/>
      <c r="YU37" s="134"/>
      <c r="YV37" s="134"/>
      <c r="YW37" s="134"/>
      <c r="YX37" s="134"/>
      <c r="YY37" s="134"/>
      <c r="YZ37" s="134"/>
      <c r="ZA37" s="134"/>
      <c r="ZB37" s="134"/>
      <c r="ZC37" s="134"/>
      <c r="ZD37" s="134"/>
      <c r="ZE37" s="134"/>
      <c r="ZF37" s="134"/>
      <c r="ZG37" s="134"/>
      <c r="ZH37" s="134"/>
      <c r="ZI37" s="134"/>
      <c r="ZJ37" s="134"/>
      <c r="ZK37" s="134"/>
      <c r="ZL37" s="134"/>
      <c r="ZM37" s="134"/>
      <c r="ZN37" s="134"/>
      <c r="ZO37" s="134"/>
      <c r="ZP37" s="134"/>
      <c r="ZQ37" s="134"/>
      <c r="ZR37" s="134"/>
      <c r="ZS37" s="134"/>
      <c r="ZT37" s="134"/>
      <c r="ZU37" s="134"/>
      <c r="ZV37" s="134"/>
      <c r="ZW37" s="134"/>
      <c r="ZX37" s="134"/>
      <c r="ZY37" s="134"/>
      <c r="ZZ37" s="134"/>
      <c r="AAA37" s="134"/>
      <c r="AAB37" s="134"/>
      <c r="AAC37" s="134"/>
      <c r="AAD37" s="134"/>
      <c r="AAE37" s="134"/>
      <c r="AAF37" s="134"/>
      <c r="AAG37" s="134"/>
      <c r="AAH37" s="134"/>
      <c r="AAI37" s="134"/>
      <c r="AAJ37" s="134"/>
      <c r="AAK37" s="134"/>
      <c r="AAL37" s="134"/>
      <c r="AAM37" s="134"/>
      <c r="AAN37" s="134"/>
      <c r="AAO37" s="134"/>
      <c r="AAP37" s="134"/>
      <c r="AAQ37" s="134"/>
      <c r="AAR37" s="134"/>
      <c r="AAS37" s="134"/>
      <c r="AAT37" s="134"/>
      <c r="AAU37" s="134"/>
      <c r="AAV37" s="134"/>
      <c r="AAW37" s="134"/>
      <c r="AAX37" s="134"/>
      <c r="AAY37" s="134"/>
      <c r="AAZ37" s="134"/>
      <c r="ABA37" s="134"/>
      <c r="ABB37" s="134"/>
      <c r="ABC37" s="134"/>
      <c r="ABD37" s="134"/>
      <c r="ABE37" s="134"/>
      <c r="ABF37" s="134"/>
      <c r="ABG37" s="134"/>
      <c r="ABH37" s="134"/>
      <c r="ABI37" s="134"/>
      <c r="ABJ37" s="134"/>
      <c r="ABK37" s="134"/>
      <c r="ABL37" s="134"/>
      <c r="ABM37" s="134"/>
      <c r="ABN37" s="134"/>
      <c r="ABO37" s="134"/>
      <c r="ABP37" s="134"/>
      <c r="ABQ37" s="134"/>
      <c r="ABR37" s="134"/>
      <c r="ABS37" s="134"/>
      <c r="ABT37" s="134"/>
      <c r="ABU37" s="134"/>
      <c r="ABV37" s="134"/>
      <c r="ABW37" s="134"/>
      <c r="ABX37" s="134"/>
      <c r="ABY37" s="134"/>
      <c r="ABZ37" s="134"/>
      <c r="ACA37" s="134"/>
      <c r="ACB37" s="134"/>
      <c r="ACC37" s="134"/>
      <c r="ACD37" s="134"/>
      <c r="ACE37" s="134"/>
      <c r="ACF37" s="134"/>
      <c r="ACG37" s="134"/>
      <c r="ACH37" s="134"/>
      <c r="ACI37" s="134"/>
      <c r="ACJ37" s="134"/>
      <c r="ACK37" s="134"/>
      <c r="ACL37" s="134"/>
      <c r="ACM37" s="134"/>
      <c r="ACN37" s="134"/>
      <c r="ACO37" s="134"/>
      <c r="ACP37" s="134"/>
      <c r="ACQ37" s="134"/>
      <c r="ACR37" s="134"/>
      <c r="ACS37" s="134"/>
      <c r="ACT37" s="134"/>
      <c r="ACU37" s="134"/>
      <c r="ACV37" s="134"/>
      <c r="ACW37" s="134"/>
      <c r="ACX37" s="134"/>
      <c r="ACY37" s="134"/>
      <c r="ACZ37" s="134"/>
      <c r="ADA37" s="134"/>
      <c r="ADB37" s="134"/>
      <c r="ADC37" s="134"/>
      <c r="ADD37" s="134"/>
      <c r="ADE37" s="134"/>
      <c r="ADF37" s="134"/>
      <c r="ADG37" s="134"/>
      <c r="ADH37" s="134"/>
      <c r="ADI37" s="134"/>
      <c r="ADJ37" s="134"/>
      <c r="ADK37" s="134"/>
      <c r="ADL37" s="134"/>
      <c r="ADM37" s="134"/>
      <c r="ADN37" s="134"/>
      <c r="ADO37" s="134"/>
      <c r="ADP37" s="134"/>
      <c r="ADQ37" s="134"/>
      <c r="ADR37" s="134"/>
      <c r="ADS37" s="134"/>
      <c r="ADT37" s="134"/>
      <c r="ADU37" s="134"/>
      <c r="ADV37" s="134"/>
      <c r="ADW37" s="134"/>
      <c r="ADX37" s="134"/>
      <c r="ADY37" s="134"/>
      <c r="ADZ37" s="134"/>
      <c r="AEA37" s="134"/>
      <c r="AEB37" s="134"/>
      <c r="AEC37" s="134"/>
      <c r="AED37" s="134"/>
      <c r="AEE37" s="134"/>
      <c r="AEF37" s="134"/>
      <c r="AEG37" s="134"/>
      <c r="AEH37" s="134"/>
      <c r="AEI37" s="134"/>
      <c r="AEJ37" s="134"/>
      <c r="AEK37" s="134"/>
      <c r="AEL37" s="134"/>
      <c r="AEM37" s="134"/>
      <c r="AEN37" s="134"/>
      <c r="AEO37" s="134"/>
      <c r="AEP37" s="134"/>
      <c r="AEQ37" s="134"/>
      <c r="AER37" s="134"/>
      <c r="AES37" s="134"/>
      <c r="AET37" s="134"/>
      <c r="AEU37" s="134"/>
      <c r="AEV37" s="134"/>
      <c r="AEW37" s="134"/>
      <c r="AEX37" s="134"/>
      <c r="AEY37" s="134"/>
      <c r="AEZ37" s="134"/>
      <c r="AFA37" s="134"/>
      <c r="AFB37" s="134"/>
      <c r="AFC37" s="134"/>
      <c r="AFD37" s="134"/>
      <c r="AFE37" s="134"/>
      <c r="AFF37" s="134"/>
      <c r="AFG37" s="134"/>
      <c r="AFH37" s="134"/>
      <c r="AFI37" s="134"/>
      <c r="AFJ37" s="134"/>
      <c r="AFK37" s="134"/>
      <c r="AFL37" s="134"/>
      <c r="AFM37" s="134"/>
      <c r="AFN37" s="134"/>
      <c r="AFO37" s="134"/>
      <c r="AFP37" s="134"/>
      <c r="AFQ37" s="134"/>
      <c r="AFR37" s="134"/>
      <c r="AFS37" s="134"/>
      <c r="AFT37" s="134"/>
      <c r="AFU37" s="134"/>
      <c r="AFV37" s="134"/>
      <c r="AFW37" s="134"/>
      <c r="AFX37" s="134"/>
      <c r="AFY37" s="134"/>
      <c r="AFZ37" s="134"/>
      <c r="AGA37" s="134"/>
      <c r="AGB37" s="134"/>
      <c r="AGC37" s="134"/>
      <c r="AGD37" s="134"/>
      <c r="AGE37" s="134"/>
      <c r="AGF37" s="134"/>
      <c r="AGG37" s="134"/>
      <c r="AGH37" s="134"/>
      <c r="AGI37" s="134"/>
      <c r="AGJ37" s="134"/>
      <c r="AGK37" s="134"/>
      <c r="AGL37" s="134"/>
      <c r="AGM37" s="134"/>
      <c r="AGN37" s="134"/>
      <c r="AGO37" s="134"/>
      <c r="AGP37" s="134"/>
      <c r="AGQ37" s="134"/>
      <c r="AGR37" s="134"/>
      <c r="AGS37" s="134"/>
      <c r="AGT37" s="134"/>
      <c r="AGU37" s="134"/>
      <c r="AGV37" s="134"/>
      <c r="AGW37" s="134"/>
      <c r="AGX37" s="134"/>
      <c r="AGY37" s="134"/>
      <c r="AGZ37" s="134"/>
      <c r="AHA37" s="134"/>
      <c r="AHB37" s="134"/>
      <c r="AHC37" s="134"/>
      <c r="AHD37" s="134"/>
      <c r="AHE37" s="134"/>
      <c r="AHF37" s="134"/>
      <c r="AHG37" s="134"/>
      <c r="AHH37" s="134"/>
      <c r="AHI37" s="134"/>
      <c r="AHJ37" s="134"/>
      <c r="AHK37" s="134"/>
      <c r="AHL37" s="134"/>
      <c r="AHM37" s="134"/>
      <c r="AHN37" s="134"/>
      <c r="AHO37" s="134"/>
      <c r="AHP37" s="134"/>
      <c r="AHQ37" s="134"/>
      <c r="AHR37" s="134"/>
      <c r="AHS37" s="134"/>
      <c r="AHT37" s="134"/>
      <c r="AHU37" s="134"/>
      <c r="AHV37" s="134"/>
      <c r="AHW37" s="134"/>
      <c r="AHX37" s="134"/>
      <c r="AHY37" s="134"/>
      <c r="AHZ37" s="134"/>
      <c r="AIA37" s="134"/>
      <c r="AIB37" s="134"/>
      <c r="AIC37" s="134"/>
      <c r="AID37" s="134"/>
      <c r="AIE37" s="134"/>
      <c r="AIF37" s="134"/>
      <c r="AIG37" s="134"/>
      <c r="AIH37" s="134"/>
      <c r="AII37" s="134"/>
      <c r="AIJ37" s="134"/>
      <c r="AIK37" s="134"/>
      <c r="AIL37" s="134"/>
      <c r="AIM37" s="134"/>
      <c r="AIN37" s="134"/>
      <c r="AIO37" s="134"/>
      <c r="AIP37" s="134"/>
      <c r="AIQ37" s="134"/>
      <c r="AIR37" s="134"/>
      <c r="AIS37" s="134"/>
      <c r="AIT37" s="134"/>
      <c r="AIU37" s="134"/>
      <c r="AIV37" s="134"/>
      <c r="AIW37" s="134"/>
      <c r="AIX37" s="134"/>
      <c r="AIY37" s="134"/>
      <c r="AIZ37" s="134"/>
      <c r="AJA37" s="134"/>
      <c r="AJB37" s="134"/>
      <c r="AJC37" s="134"/>
      <c r="AJD37" s="134"/>
      <c r="AJE37" s="134"/>
      <c r="AJF37" s="134"/>
      <c r="AJG37" s="134"/>
      <c r="AJH37" s="134"/>
      <c r="AJI37" s="134"/>
      <c r="AJJ37" s="134"/>
      <c r="AJK37" s="134"/>
      <c r="AJL37" s="134"/>
      <c r="AJM37" s="134"/>
      <c r="AJN37" s="134"/>
      <c r="AJO37" s="134"/>
      <c r="AJP37" s="134"/>
      <c r="AJQ37" s="134"/>
      <c r="AJR37" s="134"/>
      <c r="AJS37" s="134"/>
      <c r="AJT37" s="134"/>
      <c r="AJU37" s="134"/>
      <c r="AJV37" s="134"/>
      <c r="AJW37" s="134"/>
      <c r="AJX37" s="134"/>
      <c r="AJY37" s="134"/>
      <c r="AJZ37" s="134"/>
      <c r="AKA37" s="134"/>
      <c r="AKB37" s="134"/>
      <c r="AKC37" s="134"/>
      <c r="AKD37" s="134"/>
      <c r="AKE37" s="134"/>
      <c r="AKF37" s="134"/>
      <c r="AKG37" s="134"/>
      <c r="AKH37" s="134"/>
      <c r="AKI37" s="134"/>
      <c r="AKJ37" s="134"/>
      <c r="AKK37" s="134"/>
      <c r="AKL37" s="134"/>
      <c r="AKM37" s="134"/>
      <c r="AKN37" s="134"/>
      <c r="AKO37" s="134"/>
      <c r="AKP37" s="134"/>
      <c r="AKQ37" s="134"/>
      <c r="AKR37" s="134"/>
      <c r="AKS37" s="134"/>
      <c r="AKT37" s="134"/>
      <c r="AKU37" s="134"/>
      <c r="AKV37" s="134"/>
      <c r="AKW37" s="134"/>
      <c r="AKX37" s="134"/>
      <c r="AKY37" s="134"/>
      <c r="AKZ37" s="134"/>
      <c r="ALA37" s="134"/>
      <c r="ALB37" s="134"/>
      <c r="ALC37" s="134"/>
      <c r="ALD37" s="134"/>
      <c r="ALE37" s="134"/>
      <c r="ALF37" s="134"/>
      <c r="ALG37" s="134"/>
      <c r="ALH37" s="134"/>
      <c r="ALI37" s="134"/>
      <c r="ALJ37" s="134"/>
      <c r="ALK37" s="134"/>
      <c r="ALL37" s="134"/>
      <c r="ALM37" s="134"/>
      <c r="ALN37" s="134"/>
      <c r="ALO37" s="134"/>
      <c r="ALP37" s="134"/>
      <c r="ALQ37" s="134"/>
      <c r="ALR37" s="134"/>
      <c r="ALS37" s="134"/>
      <c r="ALT37" s="134"/>
      <c r="ALU37" s="134"/>
      <c r="ALV37" s="134"/>
      <c r="ALW37" s="134"/>
      <c r="ALX37" s="134"/>
      <c r="ALY37" s="134"/>
      <c r="ALZ37" s="134"/>
      <c r="AMA37" s="134"/>
      <c r="AMB37" s="134"/>
      <c r="AMC37" s="134"/>
      <c r="AMD37" s="134"/>
      <c r="AME37" s="134"/>
      <c r="AMF37" s="134"/>
      <c r="AMG37" s="134"/>
      <c r="AMH37" s="134"/>
      <c r="AMI37" s="134"/>
      <c r="AMJ37" s="134"/>
      <c r="AMK37" s="134"/>
      <c r="AML37" s="134"/>
      <c r="AMM37" s="134"/>
      <c r="AMN37" s="134"/>
      <c r="AMO37" s="134"/>
      <c r="AMP37" s="134"/>
      <c r="AMQ37" s="134"/>
      <c r="AMR37" s="134"/>
      <c r="AMS37" s="134"/>
      <c r="AMT37" s="134"/>
      <c r="AMU37" s="134"/>
      <c r="AMV37" s="134"/>
      <c r="AMW37" s="134"/>
      <c r="AMX37" s="134"/>
      <c r="AMY37" s="134"/>
      <c r="AMZ37" s="134"/>
      <c r="ANA37" s="134"/>
      <c r="ANB37" s="134"/>
      <c r="ANC37" s="134"/>
      <c r="AND37" s="134"/>
      <c r="ANE37" s="134"/>
      <c r="ANF37" s="134"/>
      <c r="ANG37" s="134"/>
      <c r="ANH37" s="134"/>
      <c r="ANI37" s="134"/>
      <c r="ANJ37" s="134"/>
      <c r="ANK37" s="134"/>
      <c r="ANL37" s="134"/>
      <c r="ANM37" s="134"/>
      <c r="ANN37" s="134"/>
      <c r="ANO37" s="134"/>
      <c r="ANP37" s="134"/>
      <c r="ANQ37" s="134"/>
      <c r="ANR37" s="134"/>
      <c r="ANS37" s="134"/>
      <c r="ANT37" s="134"/>
      <c r="ANU37" s="134"/>
      <c r="ANV37" s="134"/>
      <c r="ANW37" s="134"/>
      <c r="ANX37" s="134"/>
      <c r="ANY37" s="134"/>
      <c r="ANZ37" s="134"/>
      <c r="AOA37" s="134"/>
      <c r="AOB37" s="134"/>
      <c r="AOC37" s="134"/>
      <c r="AOD37" s="134"/>
      <c r="AOE37" s="134"/>
      <c r="AOF37" s="134"/>
      <c r="AOG37" s="134"/>
      <c r="AOH37" s="134"/>
      <c r="AOI37" s="134"/>
      <c r="AOJ37" s="134"/>
      <c r="AOK37" s="134"/>
      <c r="AOL37" s="134"/>
      <c r="AOM37" s="134"/>
      <c r="AON37" s="134"/>
      <c r="AOO37" s="134"/>
      <c r="AOP37" s="134"/>
      <c r="AOQ37" s="134"/>
      <c r="AOR37" s="134"/>
      <c r="AOS37" s="134"/>
      <c r="AOT37" s="134"/>
      <c r="AOU37" s="134"/>
      <c r="AOV37" s="134"/>
      <c r="AOW37" s="134"/>
      <c r="AOX37" s="134"/>
      <c r="AOY37" s="134"/>
      <c r="AOZ37" s="134"/>
      <c r="APA37" s="134"/>
      <c r="APB37" s="134"/>
      <c r="APC37" s="134"/>
      <c r="APD37" s="134"/>
      <c r="APE37" s="134"/>
      <c r="APF37" s="134"/>
      <c r="APG37" s="134"/>
      <c r="APH37" s="134"/>
      <c r="API37" s="134"/>
      <c r="APJ37" s="134"/>
      <c r="APK37" s="134"/>
      <c r="APL37" s="134"/>
      <c r="APM37" s="134"/>
      <c r="APN37" s="134"/>
      <c r="APO37" s="134"/>
      <c r="APP37" s="134"/>
      <c r="APQ37" s="134"/>
      <c r="APR37" s="134"/>
      <c r="APS37" s="134"/>
      <c r="APT37" s="134"/>
      <c r="APU37" s="134"/>
      <c r="APV37" s="134"/>
      <c r="APW37" s="134"/>
      <c r="APX37" s="134"/>
      <c r="APY37" s="134"/>
      <c r="APZ37" s="134"/>
      <c r="AQA37" s="134"/>
      <c r="AQB37" s="134"/>
      <c r="AQC37" s="134"/>
      <c r="AQD37" s="134"/>
      <c r="AQE37" s="134"/>
      <c r="AQF37" s="134"/>
      <c r="AQG37" s="134"/>
      <c r="AQH37" s="134"/>
      <c r="AQI37" s="134"/>
      <c r="AQJ37" s="134"/>
      <c r="AQK37" s="134"/>
      <c r="AQL37" s="134"/>
      <c r="AQM37" s="134"/>
      <c r="AQN37" s="134"/>
      <c r="AQO37" s="134"/>
      <c r="AQP37" s="134"/>
      <c r="AQQ37" s="134"/>
      <c r="AQR37" s="134"/>
      <c r="AQS37" s="134"/>
      <c r="AQT37" s="134"/>
      <c r="AQU37" s="134"/>
      <c r="AQV37" s="134"/>
      <c r="AQW37" s="134"/>
      <c r="AQX37" s="134"/>
      <c r="AQY37" s="134"/>
      <c r="AQZ37" s="134"/>
      <c r="ARA37" s="134"/>
      <c r="ARB37" s="134"/>
      <c r="ARC37" s="134"/>
      <c r="ARD37" s="134"/>
      <c r="ARE37" s="134"/>
      <c r="ARF37" s="134"/>
      <c r="ARG37" s="134"/>
      <c r="ARH37" s="134"/>
      <c r="ARI37" s="134"/>
      <c r="ARJ37" s="134"/>
      <c r="ARK37" s="134"/>
      <c r="ARL37" s="134"/>
      <c r="ARM37" s="134"/>
      <c r="ARN37" s="134"/>
      <c r="ARO37" s="134"/>
      <c r="ARP37" s="134"/>
      <c r="ARQ37" s="134"/>
      <c r="ARR37" s="134"/>
      <c r="ARS37" s="134"/>
      <c r="ART37" s="134"/>
      <c r="ARU37" s="134"/>
      <c r="ARV37" s="134"/>
      <c r="ARW37" s="134"/>
      <c r="ARX37" s="134"/>
      <c r="ARY37" s="134"/>
      <c r="ARZ37" s="134"/>
      <c r="ASA37" s="134"/>
      <c r="ASB37" s="134"/>
      <c r="ASC37" s="134"/>
      <c r="ASD37" s="134"/>
      <c r="ASE37" s="134"/>
      <c r="ASF37" s="134"/>
      <c r="ASG37" s="134"/>
      <c r="ASH37" s="134"/>
      <c r="ASI37" s="134"/>
      <c r="ASJ37" s="134"/>
      <c r="ASK37" s="134"/>
      <c r="ASL37" s="134"/>
      <c r="ASM37" s="134"/>
      <c r="ASN37" s="134"/>
      <c r="ASO37" s="134"/>
      <c r="ASP37" s="134"/>
      <c r="ASQ37" s="134"/>
      <c r="ASR37" s="134"/>
      <c r="ASS37" s="134"/>
      <c r="AST37" s="134"/>
      <c r="ASU37" s="134"/>
      <c r="ASV37" s="134"/>
      <c r="ASW37" s="134"/>
      <c r="ASX37" s="134"/>
      <c r="ASY37" s="134"/>
      <c r="ASZ37" s="134"/>
      <c r="ATA37" s="134"/>
      <c r="ATB37" s="134"/>
      <c r="ATC37" s="134"/>
      <c r="ATD37" s="134"/>
      <c r="ATE37" s="134"/>
      <c r="ATF37" s="134"/>
      <c r="ATG37" s="134"/>
      <c r="ATH37" s="134"/>
      <c r="ATI37" s="134"/>
      <c r="ATJ37" s="134"/>
      <c r="ATK37" s="134"/>
      <c r="ATL37" s="134"/>
      <c r="ATM37" s="134"/>
      <c r="ATN37" s="134"/>
      <c r="ATO37" s="134"/>
      <c r="ATP37" s="134"/>
      <c r="ATQ37" s="134"/>
      <c r="ATR37" s="134"/>
      <c r="ATS37" s="134"/>
      <c r="ATT37" s="134"/>
      <c r="ATU37" s="134"/>
      <c r="ATV37" s="134"/>
      <c r="ATW37" s="134"/>
      <c r="ATX37" s="134"/>
      <c r="ATY37" s="134"/>
      <c r="ATZ37" s="134"/>
      <c r="AUA37" s="134"/>
      <c r="AUB37" s="134"/>
      <c r="AUC37" s="134"/>
      <c r="AUD37" s="134"/>
      <c r="AUE37" s="134"/>
      <c r="AUF37" s="134"/>
      <c r="AUG37" s="134"/>
      <c r="AUH37" s="134"/>
      <c r="AUI37" s="134"/>
      <c r="AUJ37" s="134"/>
      <c r="AUK37" s="134"/>
      <c r="AUL37" s="134"/>
      <c r="AUM37" s="134"/>
      <c r="AUN37" s="134"/>
      <c r="AUO37" s="134"/>
      <c r="AUP37" s="134"/>
      <c r="AUQ37" s="134"/>
      <c r="AUR37" s="134"/>
      <c r="AUS37" s="134"/>
      <c r="AUT37" s="134"/>
      <c r="AUU37" s="134"/>
      <c r="AUV37" s="134"/>
      <c r="AUW37" s="134"/>
      <c r="AUX37" s="134"/>
      <c r="AUY37" s="134"/>
      <c r="AUZ37" s="134"/>
      <c r="AVA37" s="134"/>
      <c r="AVB37" s="134"/>
      <c r="AVC37" s="134"/>
      <c r="AVD37" s="134"/>
      <c r="AVE37" s="134"/>
      <c r="AVF37" s="134"/>
      <c r="AVG37" s="134"/>
      <c r="AVH37" s="134"/>
      <c r="AVI37" s="134"/>
      <c r="AVJ37" s="134"/>
      <c r="AVK37" s="134"/>
      <c r="AVL37" s="134"/>
      <c r="AVM37" s="134"/>
      <c r="AVN37" s="134"/>
      <c r="AVO37" s="134"/>
      <c r="AVP37" s="134"/>
      <c r="AVQ37" s="134"/>
      <c r="AVR37" s="134"/>
      <c r="AVS37" s="134"/>
      <c r="AVT37" s="134"/>
      <c r="AVU37" s="134"/>
      <c r="AVV37" s="134"/>
      <c r="AVW37" s="134"/>
      <c r="AVX37" s="134"/>
      <c r="AVY37" s="134"/>
      <c r="AVZ37" s="134"/>
      <c r="AWA37" s="134"/>
      <c r="AWB37" s="134"/>
      <c r="AWC37" s="134"/>
      <c r="AWD37" s="134"/>
      <c r="AWE37" s="134"/>
      <c r="AWF37" s="134"/>
      <c r="AWG37" s="134"/>
      <c r="AWH37" s="134"/>
      <c r="AWI37" s="134"/>
      <c r="AWJ37" s="134"/>
      <c r="AWK37" s="134"/>
      <c r="AWL37" s="134"/>
      <c r="AWM37" s="134"/>
      <c r="AWN37" s="134"/>
      <c r="AWO37" s="134"/>
      <c r="AWP37" s="134"/>
      <c r="AWQ37" s="134"/>
      <c r="AWR37" s="134"/>
      <c r="AWS37" s="134"/>
      <c r="AWT37" s="134"/>
      <c r="AWU37" s="134"/>
      <c r="AWV37" s="134"/>
      <c r="AWW37" s="134"/>
      <c r="AWX37" s="134"/>
      <c r="AWY37" s="134"/>
      <c r="AWZ37" s="134"/>
      <c r="AXA37" s="134"/>
      <c r="AXB37" s="134"/>
      <c r="AXC37" s="134"/>
      <c r="AXD37" s="134"/>
      <c r="AXE37" s="134"/>
      <c r="AXF37" s="134"/>
      <c r="AXG37" s="134"/>
      <c r="AXH37" s="134"/>
      <c r="AXI37" s="134"/>
      <c r="AXJ37" s="134"/>
      <c r="AXK37" s="134"/>
      <c r="AXL37" s="134"/>
      <c r="AXM37" s="134"/>
      <c r="AXN37" s="134"/>
      <c r="AXO37" s="134"/>
      <c r="AXP37" s="134"/>
      <c r="AXQ37" s="134"/>
      <c r="AXR37" s="134"/>
      <c r="AXS37" s="134"/>
      <c r="AXT37" s="134"/>
      <c r="AXU37" s="134"/>
      <c r="AXV37" s="134"/>
      <c r="AXW37" s="134"/>
      <c r="AXX37" s="134"/>
      <c r="AXY37" s="134"/>
      <c r="AXZ37" s="134"/>
      <c r="AYA37" s="134"/>
      <c r="AYB37" s="134"/>
      <c r="AYC37" s="134"/>
      <c r="AYD37" s="134"/>
      <c r="AYE37" s="134"/>
      <c r="AYF37" s="134"/>
      <c r="AYG37" s="134"/>
      <c r="AYH37" s="134"/>
      <c r="AYI37" s="134"/>
      <c r="AYJ37" s="134"/>
      <c r="AYK37" s="134"/>
      <c r="AYL37" s="134"/>
      <c r="AYM37" s="134"/>
      <c r="AYN37" s="134"/>
      <c r="AYO37" s="134"/>
      <c r="AYP37" s="134"/>
      <c r="AYQ37" s="134"/>
      <c r="AYR37" s="134"/>
      <c r="AYS37" s="134"/>
      <c r="AYT37" s="134"/>
      <c r="AYU37" s="134"/>
      <c r="AYV37" s="134"/>
      <c r="AYW37" s="134"/>
      <c r="AYX37" s="134"/>
      <c r="AYY37" s="134"/>
      <c r="AYZ37" s="134"/>
      <c r="AZA37" s="134"/>
      <c r="AZB37" s="134"/>
      <c r="AZC37" s="134"/>
      <c r="AZD37" s="134"/>
      <c r="AZE37" s="134"/>
      <c r="AZF37" s="134"/>
      <c r="AZG37" s="134"/>
      <c r="AZH37" s="134"/>
      <c r="AZI37" s="134"/>
      <c r="AZJ37" s="134"/>
      <c r="AZK37" s="134"/>
      <c r="AZL37" s="134"/>
      <c r="AZM37" s="134"/>
      <c r="AZN37" s="134"/>
      <c r="AZO37" s="134"/>
      <c r="AZP37" s="134"/>
      <c r="AZQ37" s="134"/>
      <c r="AZR37" s="134"/>
      <c r="AZS37" s="134"/>
      <c r="AZT37" s="134"/>
      <c r="AZU37" s="134"/>
      <c r="AZV37" s="134"/>
      <c r="AZW37" s="134"/>
      <c r="AZX37" s="134"/>
      <c r="AZY37" s="134"/>
      <c r="AZZ37" s="134"/>
      <c r="BAA37" s="134"/>
      <c r="BAB37" s="134"/>
      <c r="BAC37" s="134"/>
      <c r="BAD37" s="134"/>
      <c r="BAE37" s="134"/>
      <c r="BAF37" s="134"/>
      <c r="BAG37" s="134"/>
      <c r="BAH37" s="134"/>
      <c r="BAI37" s="134"/>
      <c r="BAJ37" s="134"/>
      <c r="BAK37" s="134"/>
      <c r="BAL37" s="134"/>
      <c r="BAM37" s="134"/>
      <c r="BAN37" s="134"/>
      <c r="BAO37" s="134"/>
      <c r="BAP37" s="134"/>
      <c r="BAQ37" s="134"/>
      <c r="BAR37" s="134"/>
      <c r="BAS37" s="134"/>
      <c r="BAT37" s="134"/>
      <c r="BAU37" s="134"/>
      <c r="BAV37" s="134"/>
      <c r="BAW37" s="134"/>
      <c r="BAX37" s="134"/>
      <c r="BAY37" s="134"/>
      <c r="BAZ37" s="134"/>
      <c r="BBA37" s="134"/>
      <c r="BBB37" s="134"/>
      <c r="BBC37" s="134"/>
      <c r="BBD37" s="134"/>
      <c r="BBE37" s="134"/>
      <c r="BBF37" s="134"/>
      <c r="BBG37" s="134"/>
      <c r="BBH37" s="134"/>
      <c r="BBI37" s="134"/>
      <c r="BBJ37" s="134"/>
      <c r="BBK37" s="134"/>
      <c r="BBL37" s="134"/>
      <c r="BBM37" s="134"/>
      <c r="BBN37" s="134"/>
      <c r="BBO37" s="134"/>
      <c r="BBP37" s="134"/>
      <c r="BBQ37" s="134"/>
      <c r="BBR37" s="134"/>
      <c r="BBS37" s="134"/>
      <c r="BBT37" s="134"/>
      <c r="BBU37" s="134"/>
      <c r="BBV37" s="134"/>
      <c r="BBW37" s="134"/>
      <c r="BBX37" s="134"/>
      <c r="BBY37" s="134"/>
      <c r="BBZ37" s="134"/>
      <c r="BCA37" s="134"/>
      <c r="BCB37" s="134"/>
      <c r="BCC37" s="134"/>
      <c r="BCD37" s="134"/>
      <c r="BCE37" s="134"/>
      <c r="BCF37" s="134"/>
      <c r="BCG37" s="134"/>
      <c r="BCH37" s="134"/>
      <c r="BCI37" s="134"/>
      <c r="BCJ37" s="134"/>
      <c r="BCK37" s="134"/>
      <c r="BCL37" s="134"/>
      <c r="BCM37" s="134"/>
      <c r="BCN37" s="134"/>
      <c r="BCO37" s="134"/>
      <c r="BCP37" s="134"/>
      <c r="BCQ37" s="134"/>
      <c r="BCR37" s="134"/>
      <c r="BCS37" s="134"/>
      <c r="BCT37" s="134"/>
      <c r="BCU37" s="134"/>
      <c r="BCV37" s="134"/>
      <c r="BCW37" s="134"/>
      <c r="BCX37" s="134"/>
      <c r="BCY37" s="134"/>
      <c r="BCZ37" s="134"/>
      <c r="BDA37" s="134"/>
      <c r="BDB37" s="134"/>
      <c r="BDC37" s="134"/>
      <c r="BDD37" s="134"/>
      <c r="BDE37" s="134"/>
      <c r="BDF37" s="134"/>
      <c r="BDG37" s="134"/>
      <c r="BDH37" s="134"/>
      <c r="BDI37" s="134"/>
      <c r="BDJ37" s="134"/>
      <c r="BDK37" s="134"/>
      <c r="BDL37" s="134"/>
      <c r="BDM37" s="134"/>
      <c r="BDN37" s="134"/>
      <c r="BDO37" s="134"/>
      <c r="BDP37" s="134"/>
      <c r="BDQ37" s="134"/>
      <c r="BDR37" s="134"/>
      <c r="BDS37" s="134"/>
      <c r="BDT37" s="134"/>
      <c r="BDU37" s="134"/>
      <c r="BDV37" s="134"/>
      <c r="BDW37" s="134"/>
      <c r="BDX37" s="134"/>
      <c r="BDY37" s="134"/>
      <c r="BDZ37" s="134"/>
      <c r="BEA37" s="134"/>
      <c r="BEB37" s="134"/>
      <c r="BEC37" s="134"/>
      <c r="BED37" s="134"/>
      <c r="BEE37" s="134"/>
      <c r="BEF37" s="134"/>
      <c r="BEG37" s="134"/>
      <c r="BEH37" s="134"/>
      <c r="BEI37" s="134"/>
      <c r="BEJ37" s="134"/>
      <c r="BEK37" s="134"/>
      <c r="BEL37" s="134"/>
      <c r="BEM37" s="134"/>
      <c r="BEN37" s="134"/>
      <c r="BEO37" s="134"/>
      <c r="BEP37" s="134"/>
      <c r="BEQ37" s="134"/>
      <c r="BER37" s="134"/>
      <c r="BES37" s="134"/>
      <c r="BET37" s="134"/>
      <c r="BEU37" s="134"/>
      <c r="BEV37" s="134"/>
      <c r="BEW37" s="134"/>
      <c r="BEX37" s="134"/>
      <c r="BEY37" s="134"/>
      <c r="BEZ37" s="134"/>
      <c r="BFA37" s="134"/>
      <c r="BFB37" s="134"/>
      <c r="BFC37" s="134"/>
      <c r="BFD37" s="134"/>
      <c r="BFE37" s="134"/>
      <c r="BFF37" s="134"/>
      <c r="BFG37" s="134"/>
      <c r="BFH37" s="134"/>
      <c r="BFI37" s="134"/>
      <c r="BFJ37" s="134"/>
      <c r="BFK37" s="134"/>
      <c r="BFL37" s="134"/>
      <c r="BFM37" s="134"/>
      <c r="BFN37" s="134"/>
      <c r="BFO37" s="134"/>
      <c r="BFP37" s="134"/>
      <c r="BFQ37" s="134"/>
      <c r="BFR37" s="134"/>
      <c r="BFS37" s="134"/>
      <c r="BFT37" s="134"/>
      <c r="BFU37" s="134"/>
      <c r="BFV37" s="134"/>
      <c r="BFW37" s="134"/>
      <c r="BFX37" s="134"/>
      <c r="BFY37" s="134"/>
      <c r="BFZ37" s="134"/>
      <c r="BGA37" s="134"/>
      <c r="BGB37" s="134"/>
      <c r="BGC37" s="134"/>
      <c r="BGD37" s="134"/>
      <c r="BGE37" s="134"/>
      <c r="BGF37" s="134"/>
      <c r="BGG37" s="134"/>
      <c r="BGH37" s="134"/>
      <c r="BGI37" s="134"/>
      <c r="BGJ37" s="134"/>
      <c r="BGK37" s="134"/>
      <c r="BGL37" s="134"/>
      <c r="BGM37" s="134"/>
      <c r="BGN37" s="134"/>
      <c r="BGO37" s="134"/>
      <c r="BGP37" s="134"/>
      <c r="BGQ37" s="134"/>
      <c r="BGR37" s="134"/>
      <c r="BGS37" s="134"/>
      <c r="BGT37" s="134"/>
      <c r="BGU37" s="134"/>
      <c r="BGV37" s="134"/>
      <c r="BGW37" s="134"/>
      <c r="BGX37" s="134"/>
      <c r="BGY37" s="134"/>
      <c r="BGZ37" s="134"/>
      <c r="BHA37" s="134"/>
      <c r="BHB37" s="134"/>
      <c r="BHC37" s="134"/>
      <c r="BHD37" s="134"/>
      <c r="BHE37" s="134"/>
      <c r="BHF37" s="134"/>
      <c r="BHG37" s="134"/>
      <c r="BHH37" s="134"/>
      <c r="BHI37" s="134"/>
      <c r="BHJ37" s="134"/>
      <c r="BHK37" s="134"/>
      <c r="BHL37" s="134"/>
      <c r="BHM37" s="134"/>
      <c r="BHN37" s="134"/>
      <c r="BHO37" s="134"/>
      <c r="BHP37" s="134"/>
      <c r="BHQ37" s="134"/>
      <c r="BHR37" s="134"/>
      <c r="BHS37" s="134"/>
      <c r="BHT37" s="134"/>
      <c r="BHU37" s="134"/>
      <c r="BHV37" s="134"/>
      <c r="BHW37" s="134"/>
      <c r="BHX37" s="134"/>
      <c r="BHY37" s="134"/>
      <c r="BHZ37" s="134"/>
      <c r="BIA37" s="134"/>
      <c r="BIB37" s="134"/>
      <c r="BIC37" s="134"/>
      <c r="BID37" s="134"/>
      <c r="BIE37" s="134"/>
      <c r="BIF37" s="134"/>
      <c r="BIG37" s="134"/>
      <c r="BIH37" s="134"/>
      <c r="BII37" s="134"/>
      <c r="BIJ37" s="134"/>
      <c r="BIK37" s="134"/>
      <c r="BIL37" s="134"/>
      <c r="BIM37" s="134"/>
      <c r="BIN37" s="134"/>
      <c r="BIO37" s="134"/>
      <c r="BIP37" s="134"/>
      <c r="BIQ37" s="134"/>
      <c r="BIR37" s="134"/>
      <c r="BIS37" s="134"/>
      <c r="BIT37" s="134"/>
      <c r="BIU37" s="134"/>
      <c r="BIV37" s="134"/>
      <c r="BIW37" s="134"/>
      <c r="BIX37" s="134"/>
      <c r="BIY37" s="134"/>
      <c r="BIZ37" s="134"/>
      <c r="BJA37" s="134"/>
      <c r="BJB37" s="134"/>
      <c r="BJC37" s="134"/>
      <c r="BJD37" s="134"/>
      <c r="BJE37" s="134"/>
      <c r="BJF37" s="134"/>
      <c r="BJG37" s="134"/>
      <c r="BJH37" s="134"/>
      <c r="BJI37" s="134"/>
      <c r="BJJ37" s="134"/>
      <c r="BJK37" s="134"/>
      <c r="BJL37" s="134"/>
      <c r="BJM37" s="134"/>
      <c r="BJN37" s="134"/>
      <c r="BJO37" s="134"/>
      <c r="BJP37" s="134"/>
      <c r="BJQ37" s="134"/>
      <c r="BJR37" s="134"/>
      <c r="BJS37" s="134"/>
      <c r="BJT37" s="134"/>
      <c r="BJU37" s="134"/>
      <c r="BJV37" s="134"/>
      <c r="BJW37" s="134"/>
      <c r="BJX37" s="134"/>
      <c r="BJY37" s="134"/>
      <c r="BJZ37" s="134"/>
      <c r="BKA37" s="134"/>
      <c r="BKB37" s="134"/>
      <c r="BKC37" s="134"/>
      <c r="BKD37" s="134"/>
      <c r="BKE37" s="134"/>
      <c r="BKF37" s="134"/>
      <c r="BKG37" s="134"/>
      <c r="BKH37" s="134"/>
      <c r="BKI37" s="134"/>
      <c r="BKJ37" s="134"/>
      <c r="BKK37" s="134"/>
      <c r="BKL37" s="134"/>
      <c r="BKM37" s="134"/>
      <c r="BKN37" s="134"/>
      <c r="BKO37" s="134"/>
      <c r="BKP37" s="134"/>
      <c r="BKQ37" s="134"/>
      <c r="BKR37" s="134"/>
      <c r="BKS37" s="134"/>
      <c r="BKT37" s="134"/>
      <c r="BKU37" s="134"/>
      <c r="BKV37" s="134"/>
      <c r="BKW37" s="134"/>
      <c r="BKX37" s="134"/>
      <c r="BKY37" s="134"/>
      <c r="BKZ37" s="134"/>
      <c r="BLA37" s="134"/>
      <c r="BLB37" s="134"/>
      <c r="BLC37" s="134"/>
      <c r="BLD37" s="134"/>
      <c r="BLE37" s="134"/>
      <c r="BLF37" s="134"/>
      <c r="BLG37" s="134"/>
      <c r="BLH37" s="134"/>
      <c r="BLI37" s="134"/>
      <c r="BLJ37" s="134"/>
      <c r="BLK37" s="134"/>
      <c r="BLL37" s="134"/>
      <c r="BLM37" s="134"/>
      <c r="BLN37" s="134"/>
      <c r="BLO37" s="134"/>
      <c r="BLP37" s="134"/>
      <c r="BLQ37" s="134"/>
      <c r="BLR37" s="134"/>
      <c r="BLS37" s="134"/>
      <c r="BLT37" s="134"/>
      <c r="BLU37" s="134"/>
      <c r="BLV37" s="134"/>
      <c r="BLW37" s="134"/>
      <c r="BLX37" s="134"/>
      <c r="BLY37" s="134"/>
      <c r="BLZ37" s="134"/>
      <c r="BMA37" s="134"/>
      <c r="BMB37" s="134"/>
      <c r="BMC37" s="134"/>
      <c r="BMD37" s="134"/>
      <c r="BME37" s="134"/>
      <c r="BMF37" s="134"/>
      <c r="BMG37" s="134"/>
      <c r="BMH37" s="134"/>
      <c r="BMI37" s="134"/>
      <c r="BMJ37" s="134"/>
      <c r="BMK37" s="134"/>
      <c r="BML37" s="134"/>
      <c r="BMM37" s="134"/>
      <c r="BMN37" s="134"/>
      <c r="BMO37" s="134"/>
      <c r="BMP37" s="134"/>
      <c r="BMQ37" s="134"/>
      <c r="BMR37" s="134"/>
      <c r="BMS37" s="134"/>
      <c r="BMT37" s="134"/>
      <c r="BMU37" s="134"/>
      <c r="BMV37" s="134"/>
      <c r="BMW37" s="134"/>
      <c r="BMX37" s="134"/>
      <c r="BMY37" s="134"/>
      <c r="BMZ37" s="134"/>
      <c r="BNA37" s="134"/>
      <c r="BNB37" s="134"/>
      <c r="BNC37" s="134"/>
      <c r="BND37" s="134"/>
      <c r="BNE37" s="134"/>
      <c r="BNF37" s="134"/>
      <c r="BNG37" s="134"/>
      <c r="BNH37" s="134"/>
      <c r="BNI37" s="134"/>
      <c r="BNJ37" s="134"/>
      <c r="BNK37" s="134"/>
      <c r="BNL37" s="134"/>
      <c r="BNM37" s="134"/>
      <c r="BNN37" s="134"/>
      <c r="BNO37" s="134"/>
      <c r="BNP37" s="134"/>
      <c r="BNQ37" s="134"/>
      <c r="BNR37" s="134"/>
      <c r="BNS37" s="134"/>
      <c r="BNT37" s="134"/>
      <c r="BNU37" s="134"/>
      <c r="BNV37" s="134"/>
      <c r="BNW37" s="134"/>
      <c r="BNX37" s="134"/>
      <c r="BNY37" s="134"/>
      <c r="BNZ37" s="134"/>
      <c r="BOA37" s="134"/>
      <c r="BOB37" s="134"/>
      <c r="BOC37" s="134"/>
      <c r="BOD37" s="134"/>
      <c r="BOE37" s="134"/>
      <c r="BOF37" s="134"/>
      <c r="BOG37" s="134"/>
      <c r="BOH37" s="134"/>
      <c r="BOI37" s="134"/>
      <c r="BOJ37" s="134"/>
      <c r="BOK37" s="134"/>
      <c r="BOL37" s="134"/>
      <c r="BOM37" s="134"/>
      <c r="BON37" s="134"/>
      <c r="BOO37" s="134"/>
      <c r="BOP37" s="134"/>
      <c r="BOQ37" s="134"/>
      <c r="BOR37" s="134"/>
      <c r="BOS37" s="134"/>
      <c r="BOT37" s="134"/>
      <c r="BOU37" s="134"/>
      <c r="BOV37" s="134"/>
      <c r="BOW37" s="134"/>
      <c r="BOX37" s="134"/>
      <c r="BOY37" s="134"/>
      <c r="BOZ37" s="134"/>
      <c r="BPA37" s="134"/>
      <c r="BPB37" s="134"/>
      <c r="BPC37" s="134"/>
      <c r="BPD37" s="134"/>
      <c r="BPE37" s="134"/>
      <c r="BPF37" s="134"/>
      <c r="BPG37" s="134"/>
      <c r="BPH37" s="134"/>
      <c r="BPI37" s="134"/>
      <c r="BPJ37" s="134"/>
      <c r="BPK37" s="134"/>
      <c r="BPL37" s="134"/>
      <c r="BPM37" s="134"/>
      <c r="BPN37" s="134"/>
      <c r="BPO37" s="134"/>
      <c r="BPP37" s="134"/>
      <c r="BPQ37" s="134"/>
      <c r="BPR37" s="134"/>
      <c r="BPS37" s="134"/>
      <c r="BPT37" s="134"/>
      <c r="BPU37" s="134"/>
      <c r="BPV37" s="134"/>
      <c r="BPW37" s="134"/>
      <c r="BPX37" s="134"/>
      <c r="BPY37" s="134"/>
      <c r="BPZ37" s="134"/>
      <c r="BQA37" s="134"/>
      <c r="BQB37" s="134"/>
      <c r="BQC37" s="134"/>
      <c r="BQD37" s="134"/>
      <c r="BQE37" s="134"/>
      <c r="BQF37" s="134"/>
      <c r="BQG37" s="134"/>
      <c r="BQH37" s="134"/>
      <c r="BQI37" s="134"/>
      <c r="BQJ37" s="134"/>
      <c r="BQK37" s="134"/>
      <c r="BQL37" s="134"/>
      <c r="BQM37" s="134"/>
      <c r="BQN37" s="134"/>
      <c r="BQO37" s="134"/>
      <c r="BQP37" s="134"/>
      <c r="BQQ37" s="134"/>
      <c r="BQR37" s="134"/>
      <c r="BQS37" s="134"/>
      <c r="BQT37" s="134"/>
      <c r="BQU37" s="134"/>
      <c r="BQV37" s="134"/>
      <c r="BQW37" s="134"/>
      <c r="BQX37" s="134"/>
      <c r="BQY37" s="134"/>
      <c r="BQZ37" s="134"/>
      <c r="BRA37" s="134"/>
      <c r="BRB37" s="134"/>
      <c r="BRC37" s="134"/>
      <c r="BRD37" s="134"/>
      <c r="BRE37" s="134"/>
      <c r="BRF37" s="134"/>
      <c r="BRG37" s="134"/>
      <c r="BRH37" s="134"/>
      <c r="BRI37" s="134"/>
      <c r="BRJ37" s="134"/>
      <c r="BRK37" s="134"/>
      <c r="BRL37" s="134"/>
      <c r="BRM37" s="134"/>
      <c r="BRN37" s="134"/>
      <c r="BRO37" s="134"/>
      <c r="BRP37" s="134"/>
      <c r="BRQ37" s="134"/>
      <c r="BRR37" s="134"/>
      <c r="BRS37" s="134"/>
      <c r="BRT37" s="134"/>
      <c r="BRU37" s="134"/>
      <c r="BRV37" s="134"/>
      <c r="BRW37" s="134"/>
      <c r="BRX37" s="134"/>
      <c r="BRY37" s="134"/>
      <c r="BRZ37" s="134"/>
      <c r="BSA37" s="134"/>
      <c r="BSB37" s="134"/>
      <c r="BSC37" s="134"/>
      <c r="BSD37" s="134"/>
      <c r="BSE37" s="134"/>
      <c r="BSF37" s="134"/>
      <c r="BSG37" s="134"/>
      <c r="BSH37" s="134"/>
      <c r="BSI37" s="134"/>
      <c r="BSJ37" s="134"/>
      <c r="BSK37" s="134"/>
      <c r="BSL37" s="134"/>
      <c r="BSM37" s="134"/>
      <c r="BSN37" s="134"/>
      <c r="BSO37" s="134"/>
      <c r="BSP37" s="134"/>
      <c r="BSQ37" s="134"/>
      <c r="BSR37" s="134"/>
      <c r="BSS37" s="134"/>
      <c r="BST37" s="134"/>
      <c r="BSU37" s="134"/>
      <c r="BSV37" s="134"/>
      <c r="BSW37" s="134"/>
      <c r="BSX37" s="134"/>
      <c r="BSY37" s="134"/>
      <c r="BSZ37" s="134"/>
      <c r="BTA37" s="134"/>
      <c r="BTB37" s="134"/>
      <c r="BTC37" s="134"/>
      <c r="BTD37" s="134"/>
      <c r="BTE37" s="134"/>
      <c r="BTF37" s="134"/>
      <c r="BTG37" s="134"/>
      <c r="BTH37" s="134"/>
      <c r="BTI37" s="134"/>
      <c r="BTJ37" s="134"/>
      <c r="BTK37" s="134"/>
      <c r="BTL37" s="134"/>
      <c r="BTM37" s="134"/>
      <c r="BTN37" s="134"/>
      <c r="BTO37" s="134"/>
      <c r="BTP37" s="134"/>
      <c r="BTQ37" s="134"/>
      <c r="BTR37" s="134"/>
      <c r="BTS37" s="134"/>
      <c r="BTT37" s="134"/>
      <c r="BTU37" s="134"/>
      <c r="BTV37" s="134"/>
      <c r="BTW37" s="134"/>
      <c r="BTX37" s="134"/>
      <c r="BTY37" s="134"/>
      <c r="BTZ37" s="134"/>
      <c r="BUA37" s="134"/>
      <c r="BUB37" s="134"/>
      <c r="BUC37" s="134"/>
      <c r="BUD37" s="134"/>
      <c r="BUE37" s="134"/>
      <c r="BUF37" s="134"/>
      <c r="BUG37" s="134"/>
      <c r="BUH37" s="134"/>
      <c r="BUI37" s="134"/>
      <c r="BUJ37" s="134"/>
      <c r="BUK37" s="134"/>
      <c r="BUL37" s="134"/>
      <c r="BUM37" s="134"/>
      <c r="BUN37" s="134"/>
      <c r="BUO37" s="134"/>
      <c r="BUP37" s="134"/>
      <c r="BUQ37" s="134"/>
      <c r="BUR37" s="134"/>
      <c r="BUS37" s="134"/>
      <c r="BUT37" s="134"/>
      <c r="BUU37" s="134"/>
      <c r="BUV37" s="134"/>
      <c r="BUW37" s="134"/>
      <c r="BUX37" s="134"/>
      <c r="BUY37" s="134"/>
      <c r="BUZ37" s="134"/>
      <c r="BVA37" s="134"/>
      <c r="BVB37" s="134"/>
      <c r="BVC37" s="134"/>
      <c r="BVD37" s="134"/>
      <c r="BVE37" s="134"/>
      <c r="BVF37" s="134"/>
      <c r="BVG37" s="134"/>
      <c r="BVH37" s="134"/>
      <c r="BVI37" s="134"/>
      <c r="BVJ37" s="134"/>
      <c r="BVK37" s="134"/>
      <c r="BVL37" s="134"/>
      <c r="BVM37" s="134"/>
      <c r="BVN37" s="134"/>
      <c r="BVO37" s="134"/>
      <c r="BVP37" s="134"/>
      <c r="BVQ37" s="134"/>
      <c r="BVR37" s="134"/>
      <c r="BVS37" s="134"/>
      <c r="BVT37" s="134"/>
      <c r="BVU37" s="134"/>
      <c r="BVV37" s="134"/>
      <c r="BVW37" s="134"/>
      <c r="BVX37" s="134"/>
      <c r="BVY37" s="134"/>
      <c r="BVZ37" s="134"/>
      <c r="BWA37" s="134"/>
      <c r="BWB37" s="134"/>
      <c r="BWC37" s="134"/>
      <c r="BWD37" s="134"/>
      <c r="BWE37" s="134"/>
      <c r="BWF37" s="134"/>
      <c r="BWG37" s="134"/>
      <c r="BWH37" s="134"/>
      <c r="BWI37" s="134"/>
      <c r="BWJ37" s="134"/>
      <c r="BWK37" s="134"/>
      <c r="BWL37" s="134"/>
      <c r="BWM37" s="134"/>
      <c r="BWN37" s="134"/>
      <c r="BWO37" s="134"/>
      <c r="BWP37" s="134"/>
      <c r="BWQ37" s="134"/>
      <c r="BWR37" s="134"/>
      <c r="BWS37" s="134"/>
      <c r="BWT37" s="134"/>
      <c r="BWU37" s="134"/>
      <c r="BWV37" s="134"/>
      <c r="BWW37" s="134"/>
      <c r="BWX37" s="134"/>
      <c r="BWY37" s="134"/>
      <c r="BWZ37" s="134"/>
      <c r="BXA37" s="134"/>
      <c r="BXB37" s="134"/>
      <c r="BXC37" s="134"/>
      <c r="BXD37" s="134"/>
      <c r="BXE37" s="134"/>
      <c r="BXF37" s="134"/>
      <c r="BXG37" s="134"/>
      <c r="BXH37" s="134"/>
      <c r="BXI37" s="134"/>
      <c r="BXJ37" s="134"/>
      <c r="BXK37" s="134"/>
      <c r="BXL37" s="134"/>
      <c r="BXM37" s="134"/>
      <c r="BXN37" s="134"/>
      <c r="BXO37" s="134"/>
      <c r="BXP37" s="134"/>
      <c r="BXQ37" s="134"/>
      <c r="BXR37" s="134"/>
      <c r="BXS37" s="134"/>
      <c r="BXT37" s="134"/>
      <c r="BXU37" s="134"/>
      <c r="BXV37" s="134"/>
      <c r="BXW37" s="134"/>
      <c r="BXX37" s="134"/>
      <c r="BXY37" s="134"/>
      <c r="BXZ37" s="134"/>
      <c r="BYA37" s="134"/>
      <c r="BYB37" s="134"/>
      <c r="BYC37" s="134"/>
      <c r="BYD37" s="134"/>
      <c r="BYE37" s="134"/>
      <c r="BYF37" s="134"/>
      <c r="BYG37" s="134"/>
      <c r="BYH37" s="134"/>
      <c r="BYI37" s="134"/>
      <c r="BYJ37" s="134"/>
      <c r="BYK37" s="134"/>
      <c r="BYL37" s="134"/>
      <c r="BYM37" s="134"/>
      <c r="BYN37" s="134"/>
      <c r="BYO37" s="134"/>
      <c r="BYP37" s="134"/>
      <c r="BYQ37" s="134"/>
      <c r="BYR37" s="134"/>
      <c r="BYS37" s="134"/>
      <c r="BYT37" s="134"/>
      <c r="BYU37" s="134"/>
      <c r="BYV37" s="134"/>
      <c r="BYW37" s="134"/>
      <c r="BYX37" s="134"/>
      <c r="BYY37" s="134"/>
      <c r="BYZ37" s="134"/>
      <c r="BZA37" s="134"/>
      <c r="BZB37" s="134"/>
      <c r="BZC37" s="134"/>
      <c r="BZD37" s="134"/>
      <c r="BZE37" s="134"/>
      <c r="BZF37" s="134"/>
      <c r="BZG37" s="134"/>
      <c r="BZH37" s="134"/>
      <c r="BZI37" s="134"/>
      <c r="BZJ37" s="134"/>
      <c r="BZK37" s="134"/>
      <c r="BZL37" s="134"/>
      <c r="BZM37" s="134"/>
      <c r="BZN37" s="134"/>
      <c r="BZO37" s="134"/>
      <c r="BZP37" s="134"/>
      <c r="BZQ37" s="134"/>
      <c r="BZR37" s="134"/>
      <c r="BZS37" s="134"/>
      <c r="BZT37" s="134"/>
      <c r="BZU37" s="134"/>
      <c r="BZV37" s="134"/>
      <c r="BZW37" s="134"/>
      <c r="BZX37" s="134"/>
      <c r="BZY37" s="134"/>
      <c r="BZZ37" s="134"/>
      <c r="CAA37" s="134"/>
      <c r="CAB37" s="134"/>
      <c r="CAC37" s="134"/>
      <c r="CAD37" s="134"/>
      <c r="CAE37" s="134"/>
      <c r="CAF37" s="134"/>
      <c r="CAG37" s="134"/>
      <c r="CAH37" s="134"/>
      <c r="CAI37" s="134"/>
      <c r="CAJ37" s="134"/>
      <c r="CAK37" s="134"/>
      <c r="CAL37" s="134"/>
      <c r="CAM37" s="134"/>
      <c r="CAN37" s="134"/>
      <c r="CAO37" s="134"/>
      <c r="CAP37" s="134"/>
      <c r="CAQ37" s="134"/>
      <c r="CAR37" s="134"/>
      <c r="CAS37" s="134"/>
      <c r="CAT37" s="134"/>
      <c r="CAU37" s="134"/>
      <c r="CAV37" s="134"/>
      <c r="CAW37" s="134"/>
      <c r="CAX37" s="134"/>
      <c r="CAY37" s="134"/>
      <c r="CAZ37" s="134"/>
      <c r="CBA37" s="134"/>
      <c r="CBB37" s="134"/>
      <c r="CBC37" s="134"/>
      <c r="CBD37" s="134"/>
      <c r="CBE37" s="134"/>
      <c r="CBF37" s="134"/>
      <c r="CBG37" s="134"/>
      <c r="CBH37" s="134"/>
      <c r="CBI37" s="134"/>
      <c r="CBJ37" s="134"/>
      <c r="CBK37" s="134"/>
      <c r="CBL37" s="134"/>
      <c r="CBM37" s="134"/>
      <c r="CBN37" s="134"/>
      <c r="CBO37" s="134"/>
      <c r="CBP37" s="134"/>
      <c r="CBQ37" s="134"/>
      <c r="CBR37" s="134"/>
      <c r="CBS37" s="134"/>
      <c r="CBT37" s="134"/>
      <c r="CBU37" s="134"/>
      <c r="CBV37" s="134"/>
      <c r="CBW37" s="134"/>
      <c r="CBX37" s="134"/>
      <c r="CBY37" s="134"/>
      <c r="CBZ37" s="134"/>
      <c r="CCA37" s="134"/>
      <c r="CCB37" s="134"/>
      <c r="CCC37" s="134"/>
      <c r="CCD37" s="134"/>
      <c r="CCE37" s="134"/>
      <c r="CCF37" s="134"/>
      <c r="CCG37" s="134"/>
      <c r="CCH37" s="134"/>
      <c r="CCI37" s="134"/>
      <c r="CCJ37" s="134"/>
      <c r="CCK37" s="134"/>
      <c r="CCL37" s="134"/>
      <c r="CCM37" s="134"/>
      <c r="CCN37" s="134"/>
      <c r="CCO37" s="134"/>
      <c r="CCP37" s="134"/>
      <c r="CCQ37" s="134"/>
      <c r="CCR37" s="134"/>
      <c r="CCS37" s="134"/>
      <c r="CCT37" s="134"/>
      <c r="CCU37" s="134"/>
      <c r="CCV37" s="134"/>
      <c r="CCW37" s="134"/>
      <c r="CCX37" s="134"/>
      <c r="CCY37" s="134"/>
      <c r="CCZ37" s="134"/>
      <c r="CDA37" s="134"/>
      <c r="CDB37" s="134"/>
      <c r="CDC37" s="134"/>
      <c r="CDD37" s="134"/>
      <c r="CDE37" s="134"/>
      <c r="CDF37" s="134"/>
      <c r="CDG37" s="134"/>
      <c r="CDH37" s="134"/>
      <c r="CDI37" s="134"/>
      <c r="CDJ37" s="134"/>
      <c r="CDK37" s="134"/>
      <c r="CDL37" s="134"/>
      <c r="CDM37" s="134"/>
      <c r="CDN37" s="134"/>
      <c r="CDO37" s="134"/>
      <c r="CDP37" s="134"/>
      <c r="CDQ37" s="134"/>
      <c r="CDR37" s="134"/>
      <c r="CDS37" s="134"/>
      <c r="CDT37" s="134"/>
      <c r="CDU37" s="134"/>
      <c r="CDV37" s="134"/>
      <c r="CDW37" s="134"/>
      <c r="CDX37" s="134"/>
      <c r="CDY37" s="134"/>
      <c r="CDZ37" s="134"/>
      <c r="CEA37" s="134"/>
      <c r="CEB37" s="134"/>
      <c r="CEC37" s="134"/>
      <c r="CED37" s="134"/>
      <c r="CEE37" s="134"/>
      <c r="CEF37" s="134"/>
      <c r="CEG37" s="134"/>
      <c r="CEH37" s="134"/>
      <c r="CEI37" s="134"/>
      <c r="CEJ37" s="134"/>
      <c r="CEK37" s="134"/>
      <c r="CEL37" s="134"/>
      <c r="CEM37" s="134"/>
      <c r="CEN37" s="134"/>
      <c r="CEO37" s="134"/>
      <c r="CEP37" s="134"/>
      <c r="CEQ37" s="134"/>
      <c r="CER37" s="134"/>
      <c r="CES37" s="134"/>
      <c r="CET37" s="134"/>
      <c r="CEU37" s="134"/>
      <c r="CEV37" s="134"/>
      <c r="CEW37" s="134"/>
      <c r="CEX37" s="134"/>
      <c r="CEY37" s="134"/>
      <c r="CEZ37" s="134"/>
      <c r="CFA37" s="134"/>
      <c r="CFB37" s="134"/>
      <c r="CFC37" s="134"/>
      <c r="CFD37" s="134"/>
      <c r="CFE37" s="134"/>
      <c r="CFF37" s="134"/>
      <c r="CFG37" s="134"/>
      <c r="CFH37" s="134"/>
      <c r="CFI37" s="134"/>
      <c r="CFJ37" s="134"/>
      <c r="CFK37" s="134"/>
      <c r="CFL37" s="134"/>
      <c r="CFM37" s="134"/>
      <c r="CFN37" s="134"/>
      <c r="CFO37" s="134"/>
      <c r="CFP37" s="134"/>
      <c r="CFQ37" s="134"/>
      <c r="CFR37" s="134"/>
      <c r="CFS37" s="134"/>
      <c r="CFT37" s="134"/>
      <c r="CFU37" s="134"/>
      <c r="CFV37" s="134"/>
      <c r="CFW37" s="134"/>
      <c r="CFX37" s="134"/>
      <c r="CFY37" s="134"/>
      <c r="CFZ37" s="134"/>
      <c r="CGA37" s="134"/>
      <c r="CGB37" s="134"/>
      <c r="CGC37" s="134"/>
      <c r="CGD37" s="134"/>
      <c r="CGE37" s="134"/>
      <c r="CGF37" s="134"/>
      <c r="CGG37" s="134"/>
      <c r="CGH37" s="134"/>
      <c r="CGI37" s="134"/>
      <c r="CGJ37" s="134"/>
      <c r="CGK37" s="134"/>
      <c r="CGL37" s="134"/>
      <c r="CGM37" s="134"/>
      <c r="CGN37" s="134"/>
      <c r="CGO37" s="134"/>
      <c r="CGP37" s="134"/>
      <c r="CGQ37" s="134"/>
      <c r="CGR37" s="134"/>
      <c r="CGS37" s="134"/>
      <c r="CGT37" s="134"/>
      <c r="CGU37" s="134"/>
      <c r="CGV37" s="134"/>
      <c r="CGW37" s="134"/>
      <c r="CGX37" s="134"/>
      <c r="CGY37" s="134"/>
      <c r="CGZ37" s="134"/>
      <c r="CHA37" s="134"/>
      <c r="CHB37" s="134"/>
      <c r="CHC37" s="134"/>
      <c r="CHD37" s="134"/>
      <c r="CHE37" s="134"/>
      <c r="CHF37" s="134"/>
      <c r="CHG37" s="134"/>
      <c r="CHH37" s="134"/>
      <c r="CHI37" s="134"/>
      <c r="CHJ37" s="134"/>
      <c r="CHK37" s="134"/>
      <c r="CHL37" s="134"/>
      <c r="CHM37" s="134"/>
      <c r="CHN37" s="134"/>
      <c r="CHO37" s="134"/>
      <c r="CHP37" s="134"/>
      <c r="CHQ37" s="134"/>
      <c r="CHR37" s="134"/>
      <c r="CHS37" s="134"/>
      <c r="CHT37" s="134"/>
      <c r="CHU37" s="134"/>
      <c r="CHV37" s="134"/>
      <c r="CHW37" s="134"/>
      <c r="CHX37" s="134"/>
      <c r="CHY37" s="134"/>
      <c r="CHZ37" s="134"/>
      <c r="CIA37" s="134"/>
      <c r="CIB37" s="134"/>
      <c r="CIC37" s="134"/>
      <c r="CID37" s="134"/>
      <c r="CIE37" s="134"/>
      <c r="CIF37" s="134"/>
      <c r="CIG37" s="134"/>
      <c r="CIH37" s="134"/>
      <c r="CII37" s="134"/>
      <c r="CIJ37" s="134"/>
      <c r="CIK37" s="134"/>
      <c r="CIL37" s="134"/>
      <c r="CIM37" s="134"/>
      <c r="CIN37" s="134"/>
      <c r="CIO37" s="134"/>
      <c r="CIP37" s="134"/>
      <c r="CIQ37" s="134"/>
      <c r="CIR37" s="134"/>
      <c r="CIS37" s="134"/>
      <c r="CIT37" s="134"/>
      <c r="CIU37" s="134"/>
      <c r="CIV37" s="134"/>
      <c r="CIW37" s="134"/>
      <c r="CIX37" s="134"/>
      <c r="CIY37" s="134"/>
      <c r="CIZ37" s="134"/>
      <c r="CJA37" s="134"/>
      <c r="CJB37" s="134"/>
      <c r="CJC37" s="134"/>
      <c r="CJD37" s="134"/>
      <c r="CJE37" s="134"/>
      <c r="CJF37" s="134"/>
      <c r="CJG37" s="134"/>
      <c r="CJH37" s="134"/>
      <c r="CJI37" s="134"/>
      <c r="CJJ37" s="134"/>
      <c r="CJK37" s="134"/>
      <c r="CJL37" s="134"/>
      <c r="CJM37" s="134"/>
      <c r="CJN37" s="134"/>
      <c r="CJO37" s="134"/>
      <c r="CJP37" s="134"/>
      <c r="CJQ37" s="134"/>
      <c r="CJR37" s="134"/>
      <c r="CJS37" s="134"/>
      <c r="CJT37" s="134"/>
      <c r="CJU37" s="134"/>
      <c r="CJV37" s="134"/>
      <c r="CJW37" s="134"/>
      <c r="CJX37" s="134"/>
      <c r="CJY37" s="134"/>
      <c r="CJZ37" s="134"/>
      <c r="CKA37" s="134"/>
      <c r="CKB37" s="134"/>
      <c r="CKC37" s="134"/>
      <c r="CKD37" s="134"/>
      <c r="CKE37" s="134"/>
      <c r="CKF37" s="134"/>
      <c r="CKG37" s="134"/>
      <c r="CKH37" s="134"/>
      <c r="CKI37" s="134"/>
      <c r="CKJ37" s="134"/>
      <c r="CKK37" s="134"/>
      <c r="CKL37" s="134"/>
      <c r="CKM37" s="134"/>
      <c r="CKN37" s="134"/>
      <c r="CKO37" s="134"/>
      <c r="CKP37" s="134"/>
      <c r="CKQ37" s="134"/>
      <c r="CKR37" s="134"/>
      <c r="CKS37" s="134"/>
      <c r="CKT37" s="134"/>
      <c r="CKU37" s="134"/>
      <c r="CKV37" s="134"/>
      <c r="CKW37" s="134"/>
      <c r="CKX37" s="134"/>
      <c r="CKY37" s="134"/>
      <c r="CKZ37" s="134"/>
      <c r="CLA37" s="134"/>
      <c r="CLB37" s="134"/>
      <c r="CLC37" s="134"/>
      <c r="CLD37" s="134"/>
      <c r="CLE37" s="134"/>
      <c r="CLF37" s="134"/>
      <c r="CLG37" s="134"/>
      <c r="CLH37" s="134"/>
      <c r="CLI37" s="134"/>
      <c r="CLJ37" s="134"/>
      <c r="CLK37" s="134"/>
      <c r="CLL37" s="134"/>
      <c r="CLM37" s="134"/>
      <c r="CLN37" s="134"/>
      <c r="CLO37" s="134"/>
      <c r="CLP37" s="134"/>
      <c r="CLQ37" s="134"/>
      <c r="CLR37" s="134"/>
      <c r="CLS37" s="134"/>
      <c r="CLT37" s="134"/>
      <c r="CLU37" s="134"/>
      <c r="CLV37" s="134"/>
      <c r="CLW37" s="134"/>
      <c r="CLX37" s="134"/>
      <c r="CLY37" s="134"/>
      <c r="CLZ37" s="134"/>
      <c r="CMA37" s="134"/>
      <c r="CMB37" s="134"/>
      <c r="CMC37" s="134"/>
      <c r="CMD37" s="134"/>
      <c r="CME37" s="134"/>
      <c r="CMF37" s="134"/>
      <c r="CMG37" s="134"/>
      <c r="CMH37" s="134"/>
      <c r="CMI37" s="134"/>
      <c r="CMJ37" s="134"/>
      <c r="CMK37" s="134"/>
      <c r="CML37" s="134"/>
      <c r="CMM37" s="134"/>
      <c r="CMN37" s="134"/>
      <c r="CMO37" s="134"/>
      <c r="CMP37" s="134"/>
      <c r="CMQ37" s="134"/>
      <c r="CMR37" s="134"/>
      <c r="CMS37" s="134"/>
      <c r="CMT37" s="134"/>
      <c r="CMU37" s="134"/>
      <c r="CMV37" s="134"/>
      <c r="CMW37" s="134"/>
      <c r="CMX37" s="134"/>
      <c r="CMY37" s="134"/>
      <c r="CMZ37" s="134"/>
      <c r="CNA37" s="134"/>
      <c r="CNB37" s="134"/>
      <c r="CNC37" s="134"/>
      <c r="CND37" s="134"/>
      <c r="CNE37" s="134"/>
      <c r="CNF37" s="134"/>
      <c r="CNG37" s="134"/>
      <c r="CNH37" s="134"/>
      <c r="CNI37" s="134"/>
      <c r="CNJ37" s="134"/>
      <c r="CNK37" s="134"/>
      <c r="CNL37" s="134"/>
      <c r="CNM37" s="134"/>
      <c r="CNN37" s="134"/>
      <c r="CNO37" s="134"/>
      <c r="CNP37" s="134"/>
      <c r="CNQ37" s="134"/>
      <c r="CNR37" s="134"/>
      <c r="CNS37" s="134"/>
      <c r="CNT37" s="134"/>
      <c r="CNU37" s="134"/>
      <c r="CNV37" s="134"/>
      <c r="CNW37" s="134"/>
      <c r="CNX37" s="134"/>
      <c r="CNY37" s="134"/>
      <c r="CNZ37" s="134"/>
      <c r="COA37" s="134"/>
      <c r="COB37" s="134"/>
      <c r="COC37" s="134"/>
      <c r="COD37" s="134"/>
      <c r="COE37" s="134"/>
      <c r="COF37" s="134"/>
      <c r="COG37" s="134"/>
      <c r="COH37" s="134"/>
      <c r="COI37" s="134"/>
      <c r="COJ37" s="134"/>
      <c r="COK37" s="134"/>
      <c r="COL37" s="134"/>
      <c r="COM37" s="134"/>
      <c r="CON37" s="134"/>
      <c r="COO37" s="134"/>
      <c r="COP37" s="134"/>
      <c r="COQ37" s="134"/>
      <c r="COR37" s="134"/>
      <c r="COS37" s="134"/>
      <c r="COT37" s="134"/>
      <c r="COU37" s="134"/>
      <c r="COV37" s="134"/>
      <c r="COW37" s="134"/>
      <c r="COX37" s="134"/>
      <c r="COY37" s="134"/>
      <c r="COZ37" s="134"/>
      <c r="CPA37" s="134"/>
      <c r="CPB37" s="134"/>
      <c r="CPC37" s="134"/>
      <c r="CPD37" s="134"/>
      <c r="CPE37" s="134"/>
      <c r="CPF37" s="134"/>
      <c r="CPG37" s="134"/>
      <c r="CPH37" s="134"/>
      <c r="CPI37" s="134"/>
      <c r="CPJ37" s="134"/>
      <c r="CPK37" s="134"/>
      <c r="CPL37" s="134"/>
      <c r="CPM37" s="134"/>
      <c r="CPN37" s="134"/>
      <c r="CPO37" s="134"/>
      <c r="CPP37" s="134"/>
      <c r="CPQ37" s="134"/>
      <c r="CPR37" s="134"/>
      <c r="CPS37" s="134"/>
      <c r="CPT37" s="134"/>
      <c r="CPU37" s="134"/>
      <c r="CPV37" s="134"/>
      <c r="CPW37" s="134"/>
      <c r="CPX37" s="134"/>
      <c r="CPY37" s="134"/>
      <c r="CPZ37" s="134"/>
      <c r="CQA37" s="134"/>
      <c r="CQB37" s="134"/>
      <c r="CQC37" s="134"/>
      <c r="CQD37" s="134"/>
      <c r="CQE37" s="134"/>
      <c r="CQF37" s="134"/>
      <c r="CQG37" s="134"/>
      <c r="CQH37" s="134"/>
      <c r="CQI37" s="134"/>
      <c r="CQJ37" s="134"/>
      <c r="CQK37" s="134"/>
      <c r="CQL37" s="134"/>
      <c r="CQM37" s="134"/>
      <c r="CQN37" s="134"/>
      <c r="CQO37" s="134"/>
      <c r="CQP37" s="134"/>
      <c r="CQQ37" s="134"/>
      <c r="CQR37" s="134"/>
      <c r="CQS37" s="134"/>
      <c r="CQT37" s="134"/>
      <c r="CQU37" s="134"/>
      <c r="CQV37" s="134"/>
      <c r="CQW37" s="134"/>
      <c r="CQX37" s="134"/>
      <c r="CQY37" s="134"/>
      <c r="CQZ37" s="134"/>
      <c r="CRA37" s="134"/>
      <c r="CRB37" s="134"/>
      <c r="CRC37" s="134"/>
      <c r="CRD37" s="134"/>
      <c r="CRE37" s="134"/>
      <c r="CRF37" s="134"/>
      <c r="CRG37" s="134"/>
      <c r="CRH37" s="134"/>
      <c r="CRI37" s="134"/>
      <c r="CRJ37" s="134"/>
      <c r="CRK37" s="134"/>
      <c r="CRL37" s="134"/>
      <c r="CRM37" s="134"/>
      <c r="CRN37" s="134"/>
      <c r="CRO37" s="134"/>
      <c r="CRP37" s="134"/>
      <c r="CRQ37" s="134"/>
      <c r="CRR37" s="134"/>
      <c r="CRS37" s="134"/>
      <c r="CRT37" s="134"/>
      <c r="CRU37" s="134"/>
      <c r="CRV37" s="134"/>
      <c r="CRW37" s="134"/>
      <c r="CRX37" s="134"/>
      <c r="CRY37" s="134"/>
      <c r="CRZ37" s="134"/>
      <c r="CSA37" s="134"/>
      <c r="CSB37" s="134"/>
      <c r="CSC37" s="134"/>
      <c r="CSD37" s="134"/>
      <c r="CSE37" s="134"/>
      <c r="CSF37" s="134"/>
      <c r="CSG37" s="134"/>
      <c r="CSH37" s="134"/>
      <c r="CSI37" s="134"/>
      <c r="CSJ37" s="134"/>
      <c r="CSK37" s="134"/>
      <c r="CSL37" s="134"/>
      <c r="CSM37" s="134"/>
      <c r="CSN37" s="134"/>
      <c r="CSO37" s="134"/>
      <c r="CSP37" s="134"/>
      <c r="CSQ37" s="134"/>
      <c r="CSR37" s="134"/>
      <c r="CSS37" s="134"/>
      <c r="CST37" s="134"/>
      <c r="CSU37" s="134"/>
      <c r="CSV37" s="134"/>
      <c r="CSW37" s="134"/>
      <c r="CSX37" s="134"/>
      <c r="CSY37" s="134"/>
      <c r="CSZ37" s="134"/>
      <c r="CTA37" s="134"/>
      <c r="CTB37" s="134"/>
      <c r="CTC37" s="134"/>
      <c r="CTD37" s="134"/>
      <c r="CTE37" s="134"/>
      <c r="CTF37" s="134"/>
      <c r="CTG37" s="134"/>
      <c r="CTH37" s="134"/>
      <c r="CTI37" s="134"/>
      <c r="CTJ37" s="134"/>
      <c r="CTK37" s="134"/>
      <c r="CTL37" s="134"/>
      <c r="CTM37" s="134"/>
      <c r="CTN37" s="134"/>
      <c r="CTO37" s="134"/>
      <c r="CTP37" s="134"/>
      <c r="CTQ37" s="134"/>
      <c r="CTR37" s="134"/>
      <c r="CTS37" s="134"/>
      <c r="CTT37" s="134"/>
      <c r="CTU37" s="134"/>
      <c r="CTV37" s="134"/>
      <c r="CTW37" s="134"/>
      <c r="CTX37" s="134"/>
      <c r="CTY37" s="134"/>
      <c r="CTZ37" s="134"/>
      <c r="CUA37" s="134"/>
      <c r="CUB37" s="134"/>
      <c r="CUC37" s="134"/>
      <c r="CUD37" s="134"/>
      <c r="CUE37" s="134"/>
      <c r="CUF37" s="134"/>
      <c r="CUG37" s="134"/>
      <c r="CUH37" s="134"/>
      <c r="CUI37" s="134"/>
      <c r="CUJ37" s="134"/>
      <c r="CUK37" s="134"/>
      <c r="CUL37" s="134"/>
      <c r="CUM37" s="134"/>
      <c r="CUN37" s="134"/>
      <c r="CUO37" s="134"/>
      <c r="CUP37" s="134"/>
      <c r="CUQ37" s="134"/>
      <c r="CUR37" s="134"/>
      <c r="CUS37" s="134"/>
      <c r="CUT37" s="134"/>
      <c r="CUU37" s="134"/>
      <c r="CUV37" s="134"/>
      <c r="CUW37" s="134"/>
      <c r="CUX37" s="134"/>
      <c r="CUY37" s="134"/>
      <c r="CUZ37" s="134"/>
      <c r="CVA37" s="134"/>
      <c r="CVB37" s="134"/>
      <c r="CVC37" s="134"/>
      <c r="CVD37" s="134"/>
      <c r="CVE37" s="134"/>
      <c r="CVF37" s="134"/>
      <c r="CVG37" s="134"/>
      <c r="CVH37" s="134"/>
      <c r="CVI37" s="134"/>
      <c r="CVJ37" s="134"/>
      <c r="CVK37" s="134"/>
      <c r="CVL37" s="134"/>
      <c r="CVM37" s="134"/>
      <c r="CVN37" s="134"/>
      <c r="CVO37" s="134"/>
      <c r="CVP37" s="134"/>
      <c r="CVQ37" s="134"/>
      <c r="CVR37" s="134"/>
      <c r="CVS37" s="134"/>
      <c r="CVT37" s="134"/>
      <c r="CVU37" s="134"/>
      <c r="CVV37" s="134"/>
      <c r="CVW37" s="134"/>
      <c r="CVX37" s="134"/>
      <c r="CVY37" s="134"/>
      <c r="CVZ37" s="134"/>
      <c r="CWA37" s="134"/>
      <c r="CWB37" s="134"/>
      <c r="CWC37" s="134"/>
      <c r="CWD37" s="134"/>
      <c r="CWE37" s="134"/>
      <c r="CWF37" s="134"/>
      <c r="CWG37" s="134"/>
      <c r="CWH37" s="134"/>
      <c r="CWI37" s="134"/>
      <c r="CWJ37" s="134"/>
      <c r="CWK37" s="134"/>
      <c r="CWL37" s="134"/>
      <c r="CWM37" s="134"/>
      <c r="CWN37" s="134"/>
      <c r="CWO37" s="134"/>
      <c r="CWP37" s="134"/>
      <c r="CWQ37" s="134"/>
      <c r="CWR37" s="134"/>
      <c r="CWS37" s="134"/>
      <c r="CWT37" s="134"/>
      <c r="CWU37" s="134"/>
      <c r="CWV37" s="134"/>
      <c r="CWW37" s="134"/>
      <c r="CWX37" s="134"/>
      <c r="CWY37" s="134"/>
      <c r="CWZ37" s="134"/>
      <c r="CXA37" s="134"/>
      <c r="CXB37" s="134"/>
      <c r="CXC37" s="134"/>
      <c r="CXD37" s="134"/>
      <c r="CXE37" s="134"/>
      <c r="CXF37" s="134"/>
      <c r="CXG37" s="134"/>
      <c r="CXH37" s="134"/>
      <c r="CXI37" s="134"/>
      <c r="CXJ37" s="134"/>
      <c r="CXK37" s="134"/>
      <c r="CXL37" s="134"/>
      <c r="CXM37" s="134"/>
      <c r="CXN37" s="134"/>
      <c r="CXO37" s="134"/>
      <c r="CXP37" s="134"/>
      <c r="CXQ37" s="134"/>
      <c r="CXR37" s="134"/>
      <c r="CXS37" s="134"/>
      <c r="CXT37" s="134"/>
      <c r="CXU37" s="134"/>
      <c r="CXV37" s="134"/>
      <c r="CXW37" s="134"/>
      <c r="CXX37" s="134"/>
      <c r="CXY37" s="134"/>
      <c r="CXZ37" s="134"/>
      <c r="CYA37" s="134"/>
      <c r="CYB37" s="134"/>
      <c r="CYC37" s="134"/>
      <c r="CYD37" s="134"/>
      <c r="CYE37" s="134"/>
      <c r="CYF37" s="134"/>
      <c r="CYG37" s="134"/>
      <c r="CYH37" s="134"/>
      <c r="CYI37" s="134"/>
      <c r="CYJ37" s="134"/>
      <c r="CYK37" s="134"/>
      <c r="CYL37" s="134"/>
      <c r="CYM37" s="134"/>
      <c r="CYN37" s="134"/>
      <c r="CYO37" s="134"/>
      <c r="CYP37" s="134"/>
      <c r="CYQ37" s="134"/>
      <c r="CYR37" s="134"/>
      <c r="CYS37" s="134"/>
      <c r="CYT37" s="134"/>
      <c r="CYU37" s="134"/>
      <c r="CYV37" s="134"/>
      <c r="CYW37" s="134"/>
      <c r="CYX37" s="134"/>
      <c r="CYY37" s="134"/>
      <c r="CYZ37" s="134"/>
      <c r="CZA37" s="134"/>
      <c r="CZB37" s="134"/>
      <c r="CZC37" s="134"/>
      <c r="CZD37" s="134"/>
      <c r="CZE37" s="134"/>
      <c r="CZF37" s="134"/>
      <c r="CZG37" s="134"/>
      <c r="CZH37" s="134"/>
      <c r="CZI37" s="134"/>
      <c r="CZJ37" s="134"/>
      <c r="CZK37" s="134"/>
      <c r="CZL37" s="134"/>
      <c r="CZM37" s="134"/>
      <c r="CZN37" s="134"/>
      <c r="CZO37" s="134"/>
      <c r="CZP37" s="134"/>
      <c r="CZQ37" s="134"/>
      <c r="CZR37" s="134"/>
      <c r="CZS37" s="134"/>
      <c r="CZT37" s="134"/>
      <c r="CZU37" s="134"/>
      <c r="CZV37" s="134"/>
      <c r="CZW37" s="134"/>
      <c r="CZX37" s="134"/>
      <c r="CZY37" s="134"/>
      <c r="CZZ37" s="134"/>
      <c r="DAA37" s="134"/>
      <c r="DAB37" s="134"/>
      <c r="DAC37" s="134"/>
      <c r="DAD37" s="134"/>
      <c r="DAE37" s="134"/>
      <c r="DAF37" s="134"/>
      <c r="DAG37" s="134"/>
      <c r="DAH37" s="134"/>
      <c r="DAI37" s="134"/>
      <c r="DAJ37" s="134"/>
      <c r="DAK37" s="134"/>
      <c r="DAL37" s="134"/>
      <c r="DAM37" s="134"/>
      <c r="DAN37" s="134"/>
      <c r="DAO37" s="134"/>
      <c r="DAP37" s="134"/>
      <c r="DAQ37" s="134"/>
      <c r="DAR37" s="134"/>
      <c r="DAS37" s="134"/>
      <c r="DAT37" s="134"/>
      <c r="DAU37" s="134"/>
      <c r="DAV37" s="134"/>
      <c r="DAW37" s="134"/>
      <c r="DAX37" s="134"/>
      <c r="DAY37" s="134"/>
      <c r="DAZ37" s="134"/>
      <c r="DBA37" s="134"/>
      <c r="DBB37" s="134"/>
      <c r="DBC37" s="134"/>
      <c r="DBD37" s="134"/>
      <c r="DBE37" s="134"/>
      <c r="DBF37" s="134"/>
      <c r="DBG37" s="134"/>
      <c r="DBH37" s="134"/>
      <c r="DBI37" s="134"/>
      <c r="DBJ37" s="134"/>
      <c r="DBK37" s="134"/>
      <c r="DBL37" s="134"/>
      <c r="DBM37" s="134"/>
      <c r="DBN37" s="134"/>
      <c r="DBO37" s="134"/>
      <c r="DBP37" s="134"/>
      <c r="DBQ37" s="134"/>
      <c r="DBR37" s="134"/>
      <c r="DBS37" s="134"/>
      <c r="DBT37" s="134"/>
      <c r="DBU37" s="134"/>
      <c r="DBV37" s="134"/>
      <c r="DBW37" s="134"/>
      <c r="DBX37" s="134"/>
      <c r="DBY37" s="134"/>
      <c r="DBZ37" s="134"/>
      <c r="DCA37" s="134"/>
      <c r="DCB37" s="134"/>
      <c r="DCC37" s="134"/>
      <c r="DCD37" s="134"/>
      <c r="DCE37" s="134"/>
      <c r="DCF37" s="134"/>
      <c r="DCG37" s="134"/>
      <c r="DCH37" s="134"/>
      <c r="DCI37" s="134"/>
      <c r="DCJ37" s="134"/>
      <c r="DCK37" s="134"/>
      <c r="DCL37" s="134"/>
      <c r="DCM37" s="134"/>
      <c r="DCN37" s="134"/>
      <c r="DCO37" s="134"/>
      <c r="DCP37" s="134"/>
      <c r="DCQ37" s="134"/>
      <c r="DCR37" s="134"/>
      <c r="DCS37" s="134"/>
      <c r="DCT37" s="134"/>
      <c r="DCU37" s="134"/>
      <c r="DCV37" s="134"/>
      <c r="DCW37" s="134"/>
      <c r="DCX37" s="134"/>
      <c r="DCY37" s="134"/>
      <c r="DCZ37" s="134"/>
      <c r="DDA37" s="134"/>
      <c r="DDB37" s="134"/>
      <c r="DDC37" s="134"/>
      <c r="DDD37" s="134"/>
      <c r="DDE37" s="134"/>
      <c r="DDF37" s="134"/>
      <c r="DDG37" s="134"/>
      <c r="DDH37" s="134"/>
      <c r="DDI37" s="134"/>
      <c r="DDJ37" s="134"/>
      <c r="DDK37" s="134"/>
      <c r="DDL37" s="134"/>
      <c r="DDM37" s="134"/>
      <c r="DDN37" s="134"/>
      <c r="DDO37" s="134"/>
      <c r="DDP37" s="134"/>
      <c r="DDQ37" s="134"/>
      <c r="DDR37" s="134"/>
      <c r="DDS37" s="134"/>
      <c r="DDT37" s="134"/>
      <c r="DDU37" s="134"/>
      <c r="DDV37" s="134"/>
      <c r="DDW37" s="134"/>
      <c r="DDX37" s="134"/>
      <c r="DDY37" s="134"/>
      <c r="DDZ37" s="134"/>
      <c r="DEA37" s="134"/>
      <c r="DEB37" s="134"/>
      <c r="DEC37" s="134"/>
      <c r="DED37" s="134"/>
      <c r="DEE37" s="134"/>
      <c r="DEF37" s="134"/>
      <c r="DEG37" s="134"/>
      <c r="DEH37" s="134"/>
      <c r="DEI37" s="134"/>
      <c r="DEJ37" s="134"/>
      <c r="DEK37" s="134"/>
      <c r="DEL37" s="134"/>
      <c r="DEM37" s="134"/>
      <c r="DEN37" s="134"/>
      <c r="DEO37" s="134"/>
      <c r="DEP37" s="134"/>
      <c r="DEQ37" s="134"/>
      <c r="DER37" s="134"/>
      <c r="DES37" s="134"/>
      <c r="DET37" s="134"/>
      <c r="DEU37" s="134"/>
      <c r="DEV37" s="134"/>
      <c r="DEW37" s="134"/>
      <c r="DEX37" s="134"/>
      <c r="DEY37" s="134"/>
      <c r="DEZ37" s="134"/>
      <c r="DFA37" s="134"/>
      <c r="DFB37" s="134"/>
      <c r="DFC37" s="134"/>
      <c r="DFD37" s="134"/>
      <c r="DFE37" s="134"/>
      <c r="DFF37" s="134"/>
      <c r="DFG37" s="134"/>
      <c r="DFH37" s="134"/>
      <c r="DFI37" s="134"/>
      <c r="DFJ37" s="134"/>
      <c r="DFK37" s="134"/>
      <c r="DFL37" s="134"/>
      <c r="DFM37" s="134"/>
      <c r="DFN37" s="134"/>
      <c r="DFO37" s="134"/>
      <c r="DFP37" s="134"/>
      <c r="DFQ37" s="134"/>
      <c r="DFR37" s="134"/>
      <c r="DFS37" s="134"/>
      <c r="DFT37" s="134"/>
      <c r="DFU37" s="134"/>
      <c r="DFV37" s="134"/>
      <c r="DFW37" s="134"/>
      <c r="DFX37" s="134"/>
      <c r="DFY37" s="134"/>
      <c r="DFZ37" s="134"/>
      <c r="DGA37" s="134"/>
      <c r="DGB37" s="134"/>
      <c r="DGC37" s="134"/>
      <c r="DGD37" s="134"/>
      <c r="DGE37" s="134"/>
      <c r="DGF37" s="134"/>
      <c r="DGG37" s="134"/>
      <c r="DGH37" s="134"/>
      <c r="DGI37" s="134"/>
      <c r="DGJ37" s="134"/>
      <c r="DGK37" s="134"/>
      <c r="DGL37" s="134"/>
      <c r="DGM37" s="134"/>
      <c r="DGN37" s="134"/>
      <c r="DGO37" s="134"/>
      <c r="DGP37" s="134"/>
      <c r="DGQ37" s="134"/>
      <c r="DGR37" s="134"/>
      <c r="DGS37" s="134"/>
      <c r="DGT37" s="134"/>
      <c r="DGU37" s="134"/>
      <c r="DGV37" s="134"/>
      <c r="DGW37" s="134"/>
      <c r="DGX37" s="134"/>
      <c r="DGY37" s="134"/>
      <c r="DGZ37" s="134"/>
      <c r="DHA37" s="134"/>
      <c r="DHB37" s="134"/>
      <c r="DHC37" s="134"/>
      <c r="DHD37" s="134"/>
      <c r="DHE37" s="134"/>
      <c r="DHF37" s="134"/>
      <c r="DHG37" s="134"/>
      <c r="DHH37" s="134"/>
      <c r="DHI37" s="134"/>
      <c r="DHJ37" s="134"/>
      <c r="DHK37" s="134"/>
      <c r="DHL37" s="134"/>
      <c r="DHM37" s="134"/>
      <c r="DHN37" s="134"/>
      <c r="DHO37" s="134"/>
      <c r="DHP37" s="134"/>
      <c r="DHQ37" s="134"/>
      <c r="DHR37" s="134"/>
      <c r="DHS37" s="134"/>
      <c r="DHT37" s="134"/>
      <c r="DHU37" s="134"/>
      <c r="DHV37" s="134"/>
      <c r="DHW37" s="134"/>
      <c r="DHX37" s="134"/>
      <c r="DHY37" s="134"/>
      <c r="DHZ37" s="134"/>
      <c r="DIA37" s="134"/>
      <c r="DIB37" s="134"/>
      <c r="DIC37" s="134"/>
      <c r="DID37" s="134"/>
      <c r="DIE37" s="134"/>
      <c r="DIF37" s="134"/>
      <c r="DIG37" s="134"/>
      <c r="DIH37" s="134"/>
      <c r="DII37" s="134"/>
      <c r="DIJ37" s="134"/>
      <c r="DIK37" s="134"/>
      <c r="DIL37" s="134"/>
      <c r="DIM37" s="134"/>
      <c r="DIN37" s="134"/>
      <c r="DIO37" s="134"/>
      <c r="DIP37" s="134"/>
      <c r="DIQ37" s="134"/>
      <c r="DIR37" s="134"/>
      <c r="DIS37" s="134"/>
      <c r="DIT37" s="134"/>
      <c r="DIU37" s="134"/>
      <c r="DIV37" s="134"/>
      <c r="DIW37" s="134"/>
      <c r="DIX37" s="134"/>
      <c r="DIY37" s="134"/>
      <c r="DIZ37" s="134"/>
      <c r="DJA37" s="134"/>
      <c r="DJB37" s="134"/>
      <c r="DJC37" s="134"/>
      <c r="DJD37" s="134"/>
      <c r="DJE37" s="134"/>
      <c r="DJF37" s="134"/>
      <c r="DJG37" s="134"/>
      <c r="DJH37" s="134"/>
      <c r="DJI37" s="134"/>
      <c r="DJJ37" s="134"/>
      <c r="DJK37" s="134"/>
      <c r="DJL37" s="134"/>
      <c r="DJM37" s="134"/>
      <c r="DJN37" s="134"/>
      <c r="DJO37" s="134"/>
      <c r="DJP37" s="134"/>
      <c r="DJQ37" s="134"/>
      <c r="DJR37" s="134"/>
      <c r="DJS37" s="134"/>
      <c r="DJT37" s="134"/>
      <c r="DJU37" s="134"/>
      <c r="DJV37" s="134"/>
      <c r="DJW37" s="134"/>
      <c r="DJX37" s="134"/>
      <c r="DJY37" s="134"/>
      <c r="DJZ37" s="134"/>
      <c r="DKA37" s="134"/>
      <c r="DKB37" s="134"/>
      <c r="DKC37" s="134"/>
      <c r="DKD37" s="134"/>
      <c r="DKE37" s="134"/>
      <c r="DKF37" s="134"/>
      <c r="DKG37" s="134"/>
      <c r="DKH37" s="134"/>
      <c r="DKI37" s="134"/>
      <c r="DKJ37" s="134"/>
      <c r="DKK37" s="134"/>
      <c r="DKL37" s="134"/>
      <c r="DKM37" s="134"/>
      <c r="DKN37" s="134"/>
      <c r="DKO37" s="134"/>
      <c r="DKP37" s="134"/>
      <c r="DKQ37" s="134"/>
      <c r="DKR37" s="134"/>
      <c r="DKS37" s="134"/>
      <c r="DKT37" s="134"/>
      <c r="DKU37" s="134"/>
      <c r="DKV37" s="134"/>
      <c r="DKW37" s="134"/>
      <c r="DKX37" s="134"/>
      <c r="DKY37" s="134"/>
      <c r="DKZ37" s="134"/>
      <c r="DLA37" s="134"/>
      <c r="DLB37" s="134"/>
      <c r="DLC37" s="134"/>
      <c r="DLD37" s="134"/>
      <c r="DLE37" s="134"/>
      <c r="DLF37" s="134"/>
      <c r="DLG37" s="134"/>
      <c r="DLH37" s="134"/>
      <c r="DLI37" s="134"/>
      <c r="DLJ37" s="134"/>
      <c r="DLK37" s="134"/>
      <c r="DLL37" s="134"/>
      <c r="DLM37" s="134"/>
      <c r="DLN37" s="134"/>
      <c r="DLO37" s="134"/>
      <c r="DLP37" s="134"/>
      <c r="DLQ37" s="134"/>
      <c r="DLR37" s="134"/>
      <c r="DLS37" s="134"/>
      <c r="DLT37" s="134"/>
      <c r="DLU37" s="134"/>
      <c r="DLV37" s="134"/>
      <c r="DLW37" s="134"/>
      <c r="DLX37" s="134"/>
      <c r="DLY37" s="134"/>
      <c r="DLZ37" s="134"/>
      <c r="DMA37" s="134"/>
      <c r="DMB37" s="134"/>
      <c r="DMC37" s="134"/>
      <c r="DMD37" s="134"/>
      <c r="DME37" s="134"/>
      <c r="DMF37" s="134"/>
      <c r="DMG37" s="134"/>
      <c r="DMH37" s="134"/>
      <c r="DMI37" s="134"/>
      <c r="DMJ37" s="134"/>
      <c r="DMK37" s="134"/>
      <c r="DML37" s="134"/>
      <c r="DMM37" s="134"/>
      <c r="DMN37" s="134"/>
      <c r="DMO37" s="134"/>
      <c r="DMP37" s="134"/>
      <c r="DMQ37" s="134"/>
      <c r="DMR37" s="134"/>
      <c r="DMS37" s="134"/>
      <c r="DMT37" s="134"/>
      <c r="DMU37" s="134"/>
      <c r="DMV37" s="134"/>
      <c r="DMW37" s="134"/>
      <c r="DMX37" s="134"/>
      <c r="DMY37" s="134"/>
      <c r="DMZ37" s="134"/>
      <c r="DNA37" s="134"/>
      <c r="DNB37" s="134"/>
      <c r="DNC37" s="134"/>
      <c r="DND37" s="134"/>
      <c r="DNE37" s="134"/>
      <c r="DNF37" s="134"/>
      <c r="DNG37" s="134"/>
      <c r="DNH37" s="134"/>
      <c r="DNI37" s="134"/>
      <c r="DNJ37" s="134"/>
      <c r="DNK37" s="134"/>
      <c r="DNL37" s="134"/>
      <c r="DNM37" s="134"/>
      <c r="DNN37" s="134"/>
      <c r="DNO37" s="134"/>
      <c r="DNP37" s="134"/>
      <c r="DNQ37" s="134"/>
      <c r="DNR37" s="134"/>
      <c r="DNS37" s="134"/>
      <c r="DNT37" s="134"/>
      <c r="DNU37" s="134"/>
      <c r="DNV37" s="134"/>
      <c r="DNW37" s="134"/>
      <c r="DNX37" s="134"/>
      <c r="DNY37" s="134"/>
      <c r="DNZ37" s="134"/>
      <c r="DOA37" s="134"/>
      <c r="DOB37" s="134"/>
      <c r="DOC37" s="134"/>
      <c r="DOD37" s="134"/>
      <c r="DOE37" s="134"/>
      <c r="DOF37" s="134"/>
      <c r="DOG37" s="134"/>
      <c r="DOH37" s="134"/>
      <c r="DOI37" s="134"/>
      <c r="DOJ37" s="134"/>
      <c r="DOK37" s="134"/>
      <c r="DOL37" s="134"/>
      <c r="DOM37" s="134"/>
      <c r="DON37" s="134"/>
      <c r="DOO37" s="134"/>
      <c r="DOP37" s="134"/>
      <c r="DOQ37" s="134"/>
      <c r="DOR37" s="134"/>
      <c r="DOS37" s="134"/>
      <c r="DOT37" s="134"/>
      <c r="DOU37" s="134"/>
      <c r="DOV37" s="134"/>
      <c r="DOW37" s="134"/>
      <c r="DOX37" s="134"/>
      <c r="DOY37" s="134"/>
      <c r="DOZ37" s="134"/>
      <c r="DPA37" s="134"/>
      <c r="DPB37" s="134"/>
      <c r="DPC37" s="134"/>
      <c r="DPD37" s="134"/>
      <c r="DPE37" s="134"/>
      <c r="DPF37" s="134"/>
      <c r="DPG37" s="134"/>
      <c r="DPH37" s="134"/>
      <c r="DPI37" s="134"/>
      <c r="DPJ37" s="134"/>
      <c r="DPK37" s="134"/>
      <c r="DPL37" s="134"/>
      <c r="DPM37" s="134"/>
      <c r="DPN37" s="134"/>
      <c r="DPO37" s="134"/>
      <c r="DPP37" s="134"/>
      <c r="DPQ37" s="134"/>
      <c r="DPR37" s="134"/>
      <c r="DPS37" s="134"/>
      <c r="DPT37" s="134"/>
    </row>
    <row r="38" spans="1:3140" s="141" customFormat="1" ht="15" thickBot="1">
      <c r="A38" s="134"/>
      <c r="B38" s="802"/>
      <c r="C38" s="829"/>
      <c r="D38" s="241" t="s">
        <v>9</v>
      </c>
      <c r="E38" s="348">
        <f t="shared" si="45"/>
        <v>2.9999997000000005</v>
      </c>
      <c r="F38" s="349">
        <f t="shared" si="45"/>
        <v>0</v>
      </c>
      <c r="G38" s="349">
        <f t="shared" si="45"/>
        <v>13.339996999999999</v>
      </c>
      <c r="H38" s="349">
        <f t="shared" si="45"/>
        <v>0</v>
      </c>
      <c r="I38" s="349">
        <f>G38-H38</f>
        <v>13.339996999999999</v>
      </c>
      <c r="J38" s="142">
        <f t="shared" ref="J38" si="46">H38/G38</f>
        <v>0</v>
      </c>
      <c r="K38" s="348">
        <f>+K8+K10+K12+K14+K16+K18+K20+K22+K24+K26+K28+K30+K32+K34+K36</f>
        <v>101.99998980000001</v>
      </c>
      <c r="L38" s="349">
        <f>+L8+L10+L12+L14+L16+L18+L20+L22+L24+L26+L28+L30+L32+L34+L36</f>
        <v>0</v>
      </c>
      <c r="M38" s="349">
        <f>+K38+L38+O37</f>
        <v>213.22989800000008</v>
      </c>
      <c r="N38" s="560">
        <f>+N8+N10+N12+N14+N16+N18+N20+N22+N24+N26+N28+N30+N32+N34+N36</f>
        <v>148.86099999999999</v>
      </c>
      <c r="O38" s="349">
        <f>M38-N38</f>
        <v>64.368898000000087</v>
      </c>
      <c r="P38" s="503">
        <f t="shared" si="3"/>
        <v>0.69812442530924967</v>
      </c>
      <c r="Q38" s="348">
        <f>+Q8+Q10+Q12+Q14+Q16+Q18+Q20+Q22+Q24+Q26+Q28+Q30+Q32+Q34+Q36</f>
        <v>104.99998949999996</v>
      </c>
      <c r="R38" s="349">
        <f>+R8+R10+R12+R14+R16+R18+R20+R22+R24+R26+R28+R30+R32+R34+R36</f>
        <v>0</v>
      </c>
      <c r="S38" s="349">
        <f>+Q38+R38+U37</f>
        <v>226.56989499999986</v>
      </c>
      <c r="T38" s="560">
        <f>+T8+T10+T12+T14+T16+T18+T20+T22+T24+T26+T28+T30+T32+T34+T36</f>
        <v>148.86099999999999</v>
      </c>
      <c r="U38" s="350">
        <f t="shared" si="7"/>
        <v>77.70889499999987</v>
      </c>
      <c r="V38" s="503">
        <f t="shared" si="8"/>
        <v>0.65702021003275868</v>
      </c>
      <c r="W38" s="816"/>
      <c r="X38" s="816"/>
      <c r="Y38" s="818"/>
      <c r="Z38" s="816"/>
      <c r="AA38" s="820"/>
      <c r="AB38" s="822"/>
      <c r="AC38" s="134"/>
      <c r="AD38" s="134"/>
      <c r="AE38" s="134"/>
      <c r="AF38" s="134"/>
      <c r="AG38" s="135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134"/>
      <c r="EG38" s="134"/>
      <c r="EH38" s="134"/>
      <c r="EI38" s="134"/>
      <c r="EJ38" s="134"/>
      <c r="EK38" s="134"/>
      <c r="EL38" s="134"/>
      <c r="EM38" s="134"/>
      <c r="EN38" s="134"/>
      <c r="EO38" s="134"/>
      <c r="EP38" s="134"/>
      <c r="EQ38" s="134"/>
      <c r="ER38" s="134"/>
      <c r="ES38" s="134"/>
      <c r="ET38" s="134"/>
      <c r="EU38" s="134"/>
      <c r="EV38" s="134"/>
      <c r="EW38" s="134"/>
      <c r="EX38" s="134"/>
      <c r="EY38" s="134"/>
      <c r="EZ38" s="134"/>
      <c r="FA38" s="134"/>
      <c r="FB38" s="134"/>
      <c r="FC38" s="134"/>
      <c r="FD38" s="134"/>
      <c r="FE38" s="134"/>
      <c r="FF38" s="134"/>
      <c r="FG38" s="134"/>
      <c r="FH38" s="134"/>
      <c r="FI38" s="134"/>
      <c r="FJ38" s="134"/>
      <c r="FK38" s="134"/>
      <c r="FL38" s="134"/>
      <c r="FM38" s="134"/>
      <c r="FN38" s="134"/>
      <c r="FO38" s="134"/>
      <c r="FP38" s="134"/>
      <c r="FQ38" s="134"/>
      <c r="FR38" s="134"/>
      <c r="FS38" s="134"/>
      <c r="FT38" s="134"/>
      <c r="FU38" s="134"/>
      <c r="FV38" s="134"/>
      <c r="FW38" s="134"/>
      <c r="FX38" s="134"/>
      <c r="FY38" s="134"/>
      <c r="FZ38" s="134"/>
      <c r="GA38" s="134"/>
      <c r="GB38" s="134"/>
      <c r="GC38" s="134"/>
      <c r="GD38" s="134"/>
      <c r="GE38" s="134"/>
      <c r="GF38" s="134"/>
      <c r="GG38" s="134"/>
      <c r="GH38" s="134"/>
      <c r="GI38" s="134"/>
      <c r="GJ38" s="134"/>
      <c r="GK38" s="134"/>
      <c r="GL38" s="134"/>
      <c r="GM38" s="134"/>
      <c r="GN38" s="134"/>
      <c r="GO38" s="134"/>
      <c r="GP38" s="134"/>
      <c r="GQ38" s="134"/>
      <c r="GR38" s="134"/>
      <c r="GS38" s="134"/>
      <c r="GT38" s="134"/>
      <c r="GU38" s="134"/>
      <c r="GV38" s="134"/>
      <c r="GW38" s="134"/>
      <c r="GX38" s="134"/>
      <c r="GY38" s="134"/>
      <c r="GZ38" s="134"/>
      <c r="HA38" s="134"/>
      <c r="HB38" s="134"/>
      <c r="HC38" s="134"/>
      <c r="HD38" s="134"/>
      <c r="HE38" s="134"/>
      <c r="HF38" s="134"/>
      <c r="HG38" s="134"/>
      <c r="HH38" s="134"/>
      <c r="HI38" s="134"/>
      <c r="HJ38" s="134"/>
      <c r="HK38" s="134"/>
      <c r="HL38" s="134"/>
      <c r="HM38" s="134"/>
      <c r="HN38" s="134"/>
      <c r="HO38" s="134"/>
      <c r="HP38" s="134"/>
      <c r="HQ38" s="134"/>
      <c r="HR38" s="134"/>
      <c r="HS38" s="134"/>
      <c r="HT38" s="134"/>
      <c r="HU38" s="134"/>
      <c r="HV38" s="134"/>
      <c r="HW38" s="134"/>
      <c r="HX38" s="134"/>
      <c r="HY38" s="134"/>
      <c r="HZ38" s="134"/>
      <c r="IA38" s="134"/>
      <c r="IB38" s="134"/>
      <c r="IC38" s="134"/>
      <c r="ID38" s="134"/>
      <c r="IE38" s="134"/>
      <c r="IF38" s="134"/>
      <c r="IG38" s="134"/>
      <c r="IH38" s="134"/>
      <c r="II38" s="134"/>
      <c r="IJ38" s="134"/>
      <c r="IK38" s="134"/>
      <c r="IL38" s="134"/>
      <c r="IM38" s="134"/>
      <c r="IN38" s="134"/>
      <c r="IO38" s="134"/>
      <c r="IP38" s="134"/>
      <c r="IQ38" s="134"/>
      <c r="IR38" s="134"/>
      <c r="IS38" s="134"/>
      <c r="IT38" s="134"/>
      <c r="IU38" s="134"/>
      <c r="IV38" s="134"/>
      <c r="IW38" s="134"/>
      <c r="IX38" s="134"/>
      <c r="IY38" s="134"/>
      <c r="IZ38" s="134"/>
      <c r="JA38" s="134"/>
      <c r="JB38" s="134"/>
      <c r="JC38" s="134"/>
      <c r="JD38" s="134"/>
      <c r="JE38" s="134"/>
      <c r="JF38" s="134"/>
      <c r="JG38" s="134"/>
      <c r="JH38" s="134"/>
      <c r="JI38" s="134"/>
      <c r="JJ38" s="134"/>
      <c r="JK38" s="134"/>
      <c r="JL38" s="134"/>
      <c r="JM38" s="134"/>
      <c r="JN38" s="134"/>
      <c r="JO38" s="134"/>
      <c r="JP38" s="134"/>
      <c r="JQ38" s="134"/>
      <c r="JR38" s="134"/>
      <c r="JS38" s="134"/>
      <c r="JT38" s="134"/>
      <c r="JU38" s="134"/>
      <c r="JV38" s="134"/>
      <c r="JW38" s="134"/>
      <c r="JX38" s="134"/>
      <c r="JY38" s="134"/>
      <c r="JZ38" s="134"/>
      <c r="KA38" s="134"/>
      <c r="KB38" s="134"/>
      <c r="KC38" s="134"/>
      <c r="KD38" s="134"/>
      <c r="KE38" s="134"/>
      <c r="KF38" s="134"/>
      <c r="KG38" s="134"/>
      <c r="KH38" s="134"/>
      <c r="KI38" s="134"/>
      <c r="KJ38" s="134"/>
      <c r="KK38" s="134"/>
      <c r="KL38" s="134"/>
      <c r="KM38" s="134"/>
      <c r="KN38" s="134"/>
      <c r="KO38" s="134"/>
      <c r="KP38" s="134"/>
      <c r="KQ38" s="134"/>
      <c r="KR38" s="134"/>
      <c r="KS38" s="134"/>
      <c r="KT38" s="134"/>
      <c r="KU38" s="134"/>
      <c r="KV38" s="134"/>
      <c r="KW38" s="134"/>
      <c r="KX38" s="134"/>
      <c r="KY38" s="134"/>
      <c r="KZ38" s="134"/>
      <c r="LA38" s="134"/>
      <c r="LB38" s="134"/>
      <c r="LC38" s="134"/>
      <c r="LD38" s="134"/>
      <c r="LE38" s="134"/>
      <c r="LF38" s="134"/>
      <c r="LG38" s="134"/>
      <c r="LH38" s="134"/>
      <c r="LI38" s="134"/>
      <c r="LJ38" s="134"/>
      <c r="LK38" s="134"/>
      <c r="LL38" s="134"/>
      <c r="LM38" s="134"/>
      <c r="LN38" s="134"/>
      <c r="LO38" s="134"/>
      <c r="LP38" s="134"/>
      <c r="LQ38" s="134"/>
      <c r="LR38" s="134"/>
      <c r="LS38" s="134"/>
      <c r="LT38" s="134"/>
      <c r="LU38" s="134"/>
      <c r="LV38" s="134"/>
      <c r="LW38" s="134"/>
      <c r="LX38" s="134"/>
      <c r="LY38" s="134"/>
      <c r="LZ38" s="134"/>
      <c r="MA38" s="134"/>
      <c r="MB38" s="134"/>
      <c r="MC38" s="134"/>
      <c r="MD38" s="134"/>
      <c r="ME38" s="134"/>
      <c r="MF38" s="134"/>
      <c r="MG38" s="134"/>
      <c r="MH38" s="134"/>
      <c r="MI38" s="134"/>
      <c r="MJ38" s="134"/>
      <c r="MK38" s="134"/>
      <c r="ML38" s="134"/>
      <c r="MM38" s="134"/>
      <c r="MN38" s="134"/>
      <c r="MO38" s="134"/>
      <c r="MP38" s="134"/>
      <c r="MQ38" s="134"/>
      <c r="MR38" s="134"/>
      <c r="MS38" s="134"/>
      <c r="MT38" s="134"/>
      <c r="MU38" s="134"/>
      <c r="MV38" s="134"/>
      <c r="MW38" s="134"/>
      <c r="MX38" s="134"/>
      <c r="MY38" s="134"/>
      <c r="MZ38" s="134"/>
      <c r="NA38" s="134"/>
      <c r="NB38" s="134"/>
      <c r="NC38" s="134"/>
      <c r="ND38" s="134"/>
      <c r="NE38" s="134"/>
      <c r="NF38" s="134"/>
      <c r="NG38" s="134"/>
      <c r="NH38" s="134"/>
      <c r="NI38" s="134"/>
      <c r="NJ38" s="134"/>
      <c r="NK38" s="134"/>
      <c r="NL38" s="134"/>
      <c r="NM38" s="134"/>
      <c r="NN38" s="134"/>
      <c r="NO38" s="134"/>
      <c r="NP38" s="134"/>
      <c r="NQ38" s="134"/>
      <c r="NR38" s="134"/>
      <c r="NS38" s="134"/>
      <c r="NT38" s="134"/>
      <c r="NU38" s="134"/>
      <c r="NV38" s="134"/>
      <c r="NW38" s="134"/>
      <c r="NX38" s="134"/>
      <c r="NY38" s="134"/>
      <c r="NZ38" s="134"/>
      <c r="OA38" s="134"/>
      <c r="OB38" s="134"/>
      <c r="OC38" s="134"/>
      <c r="OD38" s="134"/>
      <c r="OE38" s="134"/>
      <c r="OF38" s="134"/>
      <c r="OG38" s="134"/>
      <c r="OH38" s="134"/>
      <c r="OI38" s="134"/>
      <c r="OJ38" s="134"/>
      <c r="OK38" s="134"/>
      <c r="OL38" s="134"/>
      <c r="OM38" s="134"/>
      <c r="ON38" s="134"/>
      <c r="OO38" s="134"/>
      <c r="OP38" s="134"/>
      <c r="OQ38" s="134"/>
      <c r="OR38" s="134"/>
      <c r="OS38" s="134"/>
      <c r="OT38" s="134"/>
      <c r="OU38" s="134"/>
      <c r="OV38" s="134"/>
      <c r="OW38" s="134"/>
      <c r="OX38" s="134"/>
      <c r="OY38" s="134"/>
      <c r="OZ38" s="134"/>
      <c r="PA38" s="134"/>
      <c r="PB38" s="134"/>
      <c r="PC38" s="134"/>
      <c r="PD38" s="134"/>
      <c r="PE38" s="134"/>
      <c r="PF38" s="134"/>
      <c r="PG38" s="134"/>
      <c r="PH38" s="134"/>
      <c r="PI38" s="134"/>
      <c r="PJ38" s="134"/>
      <c r="PK38" s="134"/>
      <c r="PL38" s="134"/>
      <c r="PM38" s="134"/>
      <c r="PN38" s="134"/>
      <c r="PO38" s="134"/>
      <c r="PP38" s="134"/>
      <c r="PQ38" s="134"/>
      <c r="PR38" s="134"/>
      <c r="PS38" s="134"/>
      <c r="PT38" s="134"/>
      <c r="PU38" s="134"/>
      <c r="PV38" s="134"/>
      <c r="PW38" s="134"/>
      <c r="PX38" s="134"/>
      <c r="PY38" s="134"/>
      <c r="PZ38" s="134"/>
      <c r="QA38" s="134"/>
      <c r="QB38" s="134"/>
      <c r="QC38" s="134"/>
      <c r="QD38" s="134"/>
      <c r="QE38" s="134"/>
      <c r="QF38" s="134"/>
      <c r="QG38" s="134"/>
      <c r="QH38" s="134"/>
      <c r="QI38" s="134"/>
      <c r="QJ38" s="134"/>
      <c r="QK38" s="134"/>
      <c r="QL38" s="134"/>
      <c r="QM38" s="134"/>
      <c r="QN38" s="134"/>
      <c r="QO38" s="134"/>
      <c r="QP38" s="134"/>
      <c r="QQ38" s="134"/>
      <c r="QR38" s="134"/>
      <c r="QS38" s="134"/>
      <c r="QT38" s="134"/>
      <c r="QU38" s="134"/>
      <c r="QV38" s="134"/>
      <c r="QW38" s="134"/>
      <c r="QX38" s="134"/>
      <c r="QY38" s="134"/>
      <c r="QZ38" s="134"/>
      <c r="RA38" s="134"/>
      <c r="RB38" s="134"/>
      <c r="RC38" s="134"/>
      <c r="RD38" s="134"/>
      <c r="RE38" s="134"/>
      <c r="RF38" s="134"/>
      <c r="RG38" s="134"/>
      <c r="RH38" s="134"/>
      <c r="RI38" s="134"/>
      <c r="RJ38" s="134"/>
      <c r="RK38" s="134"/>
      <c r="RL38" s="134"/>
      <c r="RM38" s="134"/>
      <c r="RN38" s="134"/>
      <c r="RO38" s="134"/>
      <c r="RP38" s="134"/>
      <c r="RQ38" s="134"/>
      <c r="RR38" s="134"/>
      <c r="RS38" s="134"/>
      <c r="RT38" s="134"/>
      <c r="RU38" s="134"/>
      <c r="RV38" s="134"/>
      <c r="RW38" s="134"/>
      <c r="RX38" s="134"/>
      <c r="RY38" s="134"/>
      <c r="RZ38" s="134"/>
      <c r="SA38" s="134"/>
      <c r="SB38" s="134"/>
      <c r="SC38" s="134"/>
      <c r="SD38" s="134"/>
      <c r="SE38" s="134"/>
      <c r="SF38" s="134"/>
      <c r="SG38" s="134"/>
      <c r="SH38" s="134"/>
      <c r="SI38" s="134"/>
      <c r="SJ38" s="134"/>
      <c r="SK38" s="134"/>
      <c r="SL38" s="134"/>
      <c r="SM38" s="134"/>
      <c r="SN38" s="134"/>
      <c r="SO38" s="134"/>
      <c r="SP38" s="134"/>
      <c r="SQ38" s="134"/>
      <c r="SR38" s="134"/>
      <c r="SS38" s="134"/>
      <c r="ST38" s="134"/>
      <c r="SU38" s="134"/>
      <c r="SV38" s="134"/>
      <c r="SW38" s="134"/>
      <c r="SX38" s="134"/>
      <c r="SY38" s="134"/>
      <c r="SZ38" s="134"/>
      <c r="TA38" s="134"/>
      <c r="TB38" s="134"/>
      <c r="TC38" s="134"/>
      <c r="TD38" s="134"/>
      <c r="TE38" s="134"/>
      <c r="TF38" s="134"/>
      <c r="TG38" s="134"/>
      <c r="TH38" s="134"/>
      <c r="TI38" s="134"/>
      <c r="TJ38" s="134"/>
      <c r="TK38" s="134"/>
      <c r="TL38" s="134"/>
      <c r="TM38" s="134"/>
      <c r="TN38" s="134"/>
      <c r="TO38" s="134"/>
      <c r="TP38" s="134"/>
      <c r="TQ38" s="134"/>
      <c r="TR38" s="134"/>
      <c r="TS38" s="134"/>
      <c r="TT38" s="134"/>
      <c r="TU38" s="134"/>
      <c r="TV38" s="134"/>
      <c r="TW38" s="134"/>
      <c r="TX38" s="134"/>
      <c r="TY38" s="134"/>
      <c r="TZ38" s="134"/>
      <c r="UA38" s="134"/>
      <c r="UB38" s="134"/>
      <c r="UC38" s="134"/>
      <c r="UD38" s="134"/>
      <c r="UE38" s="134"/>
      <c r="UF38" s="134"/>
      <c r="UG38" s="134"/>
      <c r="UH38" s="134"/>
      <c r="UI38" s="134"/>
      <c r="UJ38" s="134"/>
      <c r="UK38" s="134"/>
      <c r="UL38" s="134"/>
      <c r="UM38" s="134"/>
      <c r="UN38" s="134"/>
      <c r="UO38" s="134"/>
      <c r="UP38" s="134"/>
      <c r="UQ38" s="134"/>
      <c r="UR38" s="134"/>
      <c r="US38" s="134"/>
      <c r="UT38" s="134"/>
      <c r="UU38" s="134"/>
      <c r="UV38" s="134"/>
      <c r="UW38" s="134"/>
      <c r="UX38" s="134"/>
      <c r="UY38" s="134"/>
      <c r="UZ38" s="134"/>
      <c r="VA38" s="134"/>
      <c r="VB38" s="134"/>
      <c r="VC38" s="134"/>
      <c r="VD38" s="134"/>
      <c r="VE38" s="134"/>
      <c r="VF38" s="134"/>
      <c r="VG38" s="134"/>
      <c r="VH38" s="134"/>
      <c r="VI38" s="134"/>
      <c r="VJ38" s="134"/>
      <c r="VK38" s="134"/>
      <c r="VL38" s="134"/>
      <c r="VM38" s="134"/>
      <c r="VN38" s="134"/>
      <c r="VO38" s="134"/>
      <c r="VP38" s="134"/>
      <c r="VQ38" s="134"/>
      <c r="VR38" s="134"/>
      <c r="VS38" s="134"/>
      <c r="VT38" s="134"/>
      <c r="VU38" s="134"/>
      <c r="VV38" s="134"/>
      <c r="VW38" s="134"/>
      <c r="VX38" s="134"/>
      <c r="VY38" s="134"/>
      <c r="VZ38" s="134"/>
      <c r="WA38" s="134"/>
      <c r="WB38" s="134"/>
      <c r="WC38" s="134"/>
      <c r="WD38" s="134"/>
      <c r="WE38" s="134"/>
      <c r="WF38" s="134"/>
      <c r="WG38" s="134"/>
      <c r="WH38" s="134"/>
      <c r="WI38" s="134"/>
      <c r="WJ38" s="134"/>
      <c r="WK38" s="134"/>
      <c r="WL38" s="134"/>
      <c r="WM38" s="134"/>
      <c r="WN38" s="134"/>
      <c r="WO38" s="134"/>
      <c r="WP38" s="134"/>
      <c r="WQ38" s="134"/>
      <c r="WR38" s="134"/>
      <c r="WS38" s="134"/>
      <c r="WT38" s="134"/>
      <c r="WU38" s="134"/>
      <c r="WV38" s="134"/>
      <c r="WW38" s="134"/>
      <c r="WX38" s="134"/>
      <c r="WY38" s="134"/>
      <c r="WZ38" s="134"/>
      <c r="XA38" s="134"/>
      <c r="XB38" s="134"/>
      <c r="XC38" s="134"/>
      <c r="XD38" s="134"/>
      <c r="XE38" s="134"/>
      <c r="XF38" s="134"/>
      <c r="XG38" s="134"/>
      <c r="XH38" s="134"/>
      <c r="XI38" s="134"/>
      <c r="XJ38" s="134"/>
      <c r="XK38" s="134"/>
      <c r="XL38" s="134"/>
      <c r="XM38" s="134"/>
      <c r="XN38" s="134"/>
      <c r="XO38" s="134"/>
      <c r="XP38" s="134"/>
      <c r="XQ38" s="134"/>
      <c r="XR38" s="134"/>
      <c r="XS38" s="134"/>
      <c r="XT38" s="134"/>
      <c r="XU38" s="134"/>
      <c r="XV38" s="134"/>
      <c r="XW38" s="134"/>
      <c r="XX38" s="134"/>
      <c r="XY38" s="134"/>
      <c r="XZ38" s="134"/>
      <c r="YA38" s="134"/>
      <c r="YB38" s="134"/>
      <c r="YC38" s="134"/>
      <c r="YD38" s="134"/>
      <c r="YE38" s="134"/>
      <c r="YF38" s="134"/>
      <c r="YG38" s="134"/>
      <c r="YH38" s="134"/>
      <c r="YI38" s="134"/>
      <c r="YJ38" s="134"/>
      <c r="YK38" s="134"/>
      <c r="YL38" s="134"/>
      <c r="YM38" s="134"/>
      <c r="YN38" s="134"/>
      <c r="YO38" s="134"/>
      <c r="YP38" s="134"/>
      <c r="YQ38" s="134"/>
      <c r="YR38" s="134"/>
      <c r="YS38" s="134"/>
      <c r="YT38" s="134"/>
      <c r="YU38" s="134"/>
      <c r="YV38" s="134"/>
      <c r="YW38" s="134"/>
      <c r="YX38" s="134"/>
      <c r="YY38" s="134"/>
      <c r="YZ38" s="134"/>
      <c r="ZA38" s="134"/>
      <c r="ZB38" s="134"/>
      <c r="ZC38" s="134"/>
      <c r="ZD38" s="134"/>
      <c r="ZE38" s="134"/>
      <c r="ZF38" s="134"/>
      <c r="ZG38" s="134"/>
      <c r="ZH38" s="134"/>
      <c r="ZI38" s="134"/>
      <c r="ZJ38" s="134"/>
      <c r="ZK38" s="134"/>
      <c r="ZL38" s="134"/>
      <c r="ZM38" s="134"/>
      <c r="ZN38" s="134"/>
      <c r="ZO38" s="134"/>
      <c r="ZP38" s="134"/>
      <c r="ZQ38" s="134"/>
      <c r="ZR38" s="134"/>
      <c r="ZS38" s="134"/>
      <c r="ZT38" s="134"/>
      <c r="ZU38" s="134"/>
      <c r="ZV38" s="134"/>
      <c r="ZW38" s="134"/>
      <c r="ZX38" s="134"/>
      <c r="ZY38" s="134"/>
      <c r="ZZ38" s="134"/>
      <c r="AAA38" s="134"/>
      <c r="AAB38" s="134"/>
      <c r="AAC38" s="134"/>
      <c r="AAD38" s="134"/>
      <c r="AAE38" s="134"/>
      <c r="AAF38" s="134"/>
      <c r="AAG38" s="134"/>
      <c r="AAH38" s="134"/>
      <c r="AAI38" s="134"/>
      <c r="AAJ38" s="134"/>
      <c r="AAK38" s="134"/>
      <c r="AAL38" s="134"/>
      <c r="AAM38" s="134"/>
      <c r="AAN38" s="134"/>
      <c r="AAO38" s="134"/>
      <c r="AAP38" s="134"/>
      <c r="AAQ38" s="134"/>
      <c r="AAR38" s="134"/>
      <c r="AAS38" s="134"/>
      <c r="AAT38" s="134"/>
      <c r="AAU38" s="134"/>
      <c r="AAV38" s="134"/>
      <c r="AAW38" s="134"/>
      <c r="AAX38" s="134"/>
      <c r="AAY38" s="134"/>
      <c r="AAZ38" s="134"/>
      <c r="ABA38" s="134"/>
      <c r="ABB38" s="134"/>
      <c r="ABC38" s="134"/>
      <c r="ABD38" s="134"/>
      <c r="ABE38" s="134"/>
      <c r="ABF38" s="134"/>
      <c r="ABG38" s="134"/>
      <c r="ABH38" s="134"/>
      <c r="ABI38" s="134"/>
      <c r="ABJ38" s="134"/>
      <c r="ABK38" s="134"/>
      <c r="ABL38" s="134"/>
      <c r="ABM38" s="134"/>
      <c r="ABN38" s="134"/>
      <c r="ABO38" s="134"/>
      <c r="ABP38" s="134"/>
      <c r="ABQ38" s="134"/>
      <c r="ABR38" s="134"/>
      <c r="ABS38" s="134"/>
      <c r="ABT38" s="134"/>
      <c r="ABU38" s="134"/>
      <c r="ABV38" s="134"/>
      <c r="ABW38" s="134"/>
      <c r="ABX38" s="134"/>
      <c r="ABY38" s="134"/>
      <c r="ABZ38" s="134"/>
      <c r="ACA38" s="134"/>
      <c r="ACB38" s="134"/>
      <c r="ACC38" s="134"/>
      <c r="ACD38" s="134"/>
      <c r="ACE38" s="134"/>
      <c r="ACF38" s="134"/>
      <c r="ACG38" s="134"/>
      <c r="ACH38" s="134"/>
      <c r="ACI38" s="134"/>
      <c r="ACJ38" s="134"/>
      <c r="ACK38" s="134"/>
      <c r="ACL38" s="134"/>
      <c r="ACM38" s="134"/>
      <c r="ACN38" s="134"/>
      <c r="ACO38" s="134"/>
      <c r="ACP38" s="134"/>
      <c r="ACQ38" s="134"/>
      <c r="ACR38" s="134"/>
      <c r="ACS38" s="134"/>
      <c r="ACT38" s="134"/>
      <c r="ACU38" s="134"/>
      <c r="ACV38" s="134"/>
      <c r="ACW38" s="134"/>
      <c r="ACX38" s="134"/>
      <c r="ACY38" s="134"/>
      <c r="ACZ38" s="134"/>
      <c r="ADA38" s="134"/>
      <c r="ADB38" s="134"/>
      <c r="ADC38" s="134"/>
      <c r="ADD38" s="134"/>
      <c r="ADE38" s="134"/>
      <c r="ADF38" s="134"/>
      <c r="ADG38" s="134"/>
      <c r="ADH38" s="134"/>
      <c r="ADI38" s="134"/>
      <c r="ADJ38" s="134"/>
      <c r="ADK38" s="134"/>
      <c r="ADL38" s="134"/>
      <c r="ADM38" s="134"/>
      <c r="ADN38" s="134"/>
      <c r="ADO38" s="134"/>
      <c r="ADP38" s="134"/>
      <c r="ADQ38" s="134"/>
      <c r="ADR38" s="134"/>
      <c r="ADS38" s="134"/>
      <c r="ADT38" s="134"/>
      <c r="ADU38" s="134"/>
      <c r="ADV38" s="134"/>
      <c r="ADW38" s="134"/>
      <c r="ADX38" s="134"/>
      <c r="ADY38" s="134"/>
      <c r="ADZ38" s="134"/>
      <c r="AEA38" s="134"/>
      <c r="AEB38" s="134"/>
      <c r="AEC38" s="134"/>
      <c r="AED38" s="134"/>
      <c r="AEE38" s="134"/>
      <c r="AEF38" s="134"/>
      <c r="AEG38" s="134"/>
      <c r="AEH38" s="134"/>
      <c r="AEI38" s="134"/>
      <c r="AEJ38" s="134"/>
      <c r="AEK38" s="134"/>
      <c r="AEL38" s="134"/>
      <c r="AEM38" s="134"/>
      <c r="AEN38" s="134"/>
      <c r="AEO38" s="134"/>
      <c r="AEP38" s="134"/>
      <c r="AEQ38" s="134"/>
      <c r="AER38" s="134"/>
      <c r="AES38" s="134"/>
      <c r="AET38" s="134"/>
      <c r="AEU38" s="134"/>
      <c r="AEV38" s="134"/>
      <c r="AEW38" s="134"/>
      <c r="AEX38" s="134"/>
      <c r="AEY38" s="134"/>
      <c r="AEZ38" s="134"/>
      <c r="AFA38" s="134"/>
      <c r="AFB38" s="134"/>
      <c r="AFC38" s="134"/>
      <c r="AFD38" s="134"/>
      <c r="AFE38" s="134"/>
      <c r="AFF38" s="134"/>
      <c r="AFG38" s="134"/>
      <c r="AFH38" s="134"/>
      <c r="AFI38" s="134"/>
      <c r="AFJ38" s="134"/>
      <c r="AFK38" s="134"/>
      <c r="AFL38" s="134"/>
      <c r="AFM38" s="134"/>
      <c r="AFN38" s="134"/>
      <c r="AFO38" s="134"/>
      <c r="AFP38" s="134"/>
      <c r="AFQ38" s="134"/>
      <c r="AFR38" s="134"/>
      <c r="AFS38" s="134"/>
      <c r="AFT38" s="134"/>
      <c r="AFU38" s="134"/>
      <c r="AFV38" s="134"/>
      <c r="AFW38" s="134"/>
      <c r="AFX38" s="134"/>
      <c r="AFY38" s="134"/>
      <c r="AFZ38" s="134"/>
      <c r="AGA38" s="134"/>
      <c r="AGB38" s="134"/>
      <c r="AGC38" s="134"/>
      <c r="AGD38" s="134"/>
      <c r="AGE38" s="134"/>
      <c r="AGF38" s="134"/>
      <c r="AGG38" s="134"/>
      <c r="AGH38" s="134"/>
      <c r="AGI38" s="134"/>
      <c r="AGJ38" s="134"/>
      <c r="AGK38" s="134"/>
      <c r="AGL38" s="134"/>
      <c r="AGM38" s="134"/>
      <c r="AGN38" s="134"/>
      <c r="AGO38" s="134"/>
      <c r="AGP38" s="134"/>
      <c r="AGQ38" s="134"/>
      <c r="AGR38" s="134"/>
      <c r="AGS38" s="134"/>
      <c r="AGT38" s="134"/>
      <c r="AGU38" s="134"/>
      <c r="AGV38" s="134"/>
      <c r="AGW38" s="134"/>
      <c r="AGX38" s="134"/>
      <c r="AGY38" s="134"/>
      <c r="AGZ38" s="134"/>
      <c r="AHA38" s="134"/>
      <c r="AHB38" s="134"/>
      <c r="AHC38" s="134"/>
      <c r="AHD38" s="134"/>
      <c r="AHE38" s="134"/>
      <c r="AHF38" s="134"/>
      <c r="AHG38" s="134"/>
      <c r="AHH38" s="134"/>
      <c r="AHI38" s="134"/>
      <c r="AHJ38" s="134"/>
      <c r="AHK38" s="134"/>
      <c r="AHL38" s="134"/>
      <c r="AHM38" s="134"/>
      <c r="AHN38" s="134"/>
      <c r="AHO38" s="134"/>
      <c r="AHP38" s="134"/>
      <c r="AHQ38" s="134"/>
      <c r="AHR38" s="134"/>
      <c r="AHS38" s="134"/>
      <c r="AHT38" s="134"/>
      <c r="AHU38" s="134"/>
      <c r="AHV38" s="134"/>
      <c r="AHW38" s="134"/>
      <c r="AHX38" s="134"/>
      <c r="AHY38" s="134"/>
      <c r="AHZ38" s="134"/>
      <c r="AIA38" s="134"/>
      <c r="AIB38" s="134"/>
      <c r="AIC38" s="134"/>
      <c r="AID38" s="134"/>
      <c r="AIE38" s="134"/>
      <c r="AIF38" s="134"/>
      <c r="AIG38" s="134"/>
      <c r="AIH38" s="134"/>
      <c r="AII38" s="134"/>
      <c r="AIJ38" s="134"/>
      <c r="AIK38" s="134"/>
      <c r="AIL38" s="134"/>
      <c r="AIM38" s="134"/>
      <c r="AIN38" s="134"/>
      <c r="AIO38" s="134"/>
      <c r="AIP38" s="134"/>
      <c r="AIQ38" s="134"/>
      <c r="AIR38" s="134"/>
      <c r="AIS38" s="134"/>
      <c r="AIT38" s="134"/>
      <c r="AIU38" s="134"/>
      <c r="AIV38" s="134"/>
      <c r="AIW38" s="134"/>
      <c r="AIX38" s="134"/>
      <c r="AIY38" s="134"/>
      <c r="AIZ38" s="134"/>
      <c r="AJA38" s="134"/>
      <c r="AJB38" s="134"/>
      <c r="AJC38" s="134"/>
      <c r="AJD38" s="134"/>
      <c r="AJE38" s="134"/>
      <c r="AJF38" s="134"/>
      <c r="AJG38" s="134"/>
      <c r="AJH38" s="134"/>
      <c r="AJI38" s="134"/>
      <c r="AJJ38" s="134"/>
      <c r="AJK38" s="134"/>
      <c r="AJL38" s="134"/>
      <c r="AJM38" s="134"/>
      <c r="AJN38" s="134"/>
      <c r="AJO38" s="134"/>
      <c r="AJP38" s="134"/>
      <c r="AJQ38" s="134"/>
      <c r="AJR38" s="134"/>
      <c r="AJS38" s="134"/>
      <c r="AJT38" s="134"/>
      <c r="AJU38" s="134"/>
      <c r="AJV38" s="134"/>
      <c r="AJW38" s="134"/>
      <c r="AJX38" s="134"/>
      <c r="AJY38" s="134"/>
      <c r="AJZ38" s="134"/>
      <c r="AKA38" s="134"/>
      <c r="AKB38" s="134"/>
      <c r="AKC38" s="134"/>
      <c r="AKD38" s="134"/>
      <c r="AKE38" s="134"/>
      <c r="AKF38" s="134"/>
      <c r="AKG38" s="134"/>
      <c r="AKH38" s="134"/>
      <c r="AKI38" s="134"/>
      <c r="AKJ38" s="134"/>
      <c r="AKK38" s="134"/>
      <c r="AKL38" s="134"/>
      <c r="AKM38" s="134"/>
      <c r="AKN38" s="134"/>
      <c r="AKO38" s="134"/>
      <c r="AKP38" s="134"/>
      <c r="AKQ38" s="134"/>
      <c r="AKR38" s="134"/>
      <c r="AKS38" s="134"/>
      <c r="AKT38" s="134"/>
      <c r="AKU38" s="134"/>
      <c r="AKV38" s="134"/>
      <c r="AKW38" s="134"/>
      <c r="AKX38" s="134"/>
      <c r="AKY38" s="134"/>
      <c r="AKZ38" s="134"/>
      <c r="ALA38" s="134"/>
      <c r="ALB38" s="134"/>
      <c r="ALC38" s="134"/>
      <c r="ALD38" s="134"/>
      <c r="ALE38" s="134"/>
      <c r="ALF38" s="134"/>
      <c r="ALG38" s="134"/>
      <c r="ALH38" s="134"/>
      <c r="ALI38" s="134"/>
      <c r="ALJ38" s="134"/>
      <c r="ALK38" s="134"/>
      <c r="ALL38" s="134"/>
      <c r="ALM38" s="134"/>
      <c r="ALN38" s="134"/>
      <c r="ALO38" s="134"/>
      <c r="ALP38" s="134"/>
      <c r="ALQ38" s="134"/>
      <c r="ALR38" s="134"/>
      <c r="ALS38" s="134"/>
      <c r="ALT38" s="134"/>
      <c r="ALU38" s="134"/>
      <c r="ALV38" s="134"/>
      <c r="ALW38" s="134"/>
      <c r="ALX38" s="134"/>
      <c r="ALY38" s="134"/>
      <c r="ALZ38" s="134"/>
      <c r="AMA38" s="134"/>
      <c r="AMB38" s="134"/>
      <c r="AMC38" s="134"/>
      <c r="AMD38" s="134"/>
      <c r="AME38" s="134"/>
      <c r="AMF38" s="134"/>
      <c r="AMG38" s="134"/>
      <c r="AMH38" s="134"/>
      <c r="AMI38" s="134"/>
      <c r="AMJ38" s="134"/>
      <c r="AMK38" s="134"/>
      <c r="AML38" s="134"/>
      <c r="AMM38" s="134"/>
      <c r="AMN38" s="134"/>
      <c r="AMO38" s="134"/>
      <c r="AMP38" s="134"/>
      <c r="AMQ38" s="134"/>
      <c r="AMR38" s="134"/>
      <c r="AMS38" s="134"/>
      <c r="AMT38" s="134"/>
      <c r="AMU38" s="134"/>
      <c r="AMV38" s="134"/>
      <c r="AMW38" s="134"/>
      <c r="AMX38" s="134"/>
      <c r="AMY38" s="134"/>
      <c r="AMZ38" s="134"/>
      <c r="ANA38" s="134"/>
      <c r="ANB38" s="134"/>
      <c r="ANC38" s="134"/>
      <c r="AND38" s="134"/>
      <c r="ANE38" s="134"/>
      <c r="ANF38" s="134"/>
      <c r="ANG38" s="134"/>
      <c r="ANH38" s="134"/>
      <c r="ANI38" s="134"/>
      <c r="ANJ38" s="134"/>
      <c r="ANK38" s="134"/>
      <c r="ANL38" s="134"/>
      <c r="ANM38" s="134"/>
      <c r="ANN38" s="134"/>
      <c r="ANO38" s="134"/>
      <c r="ANP38" s="134"/>
      <c r="ANQ38" s="134"/>
      <c r="ANR38" s="134"/>
      <c r="ANS38" s="134"/>
      <c r="ANT38" s="134"/>
      <c r="ANU38" s="134"/>
      <c r="ANV38" s="134"/>
      <c r="ANW38" s="134"/>
      <c r="ANX38" s="134"/>
      <c r="ANY38" s="134"/>
      <c r="ANZ38" s="134"/>
      <c r="AOA38" s="134"/>
      <c r="AOB38" s="134"/>
      <c r="AOC38" s="134"/>
      <c r="AOD38" s="134"/>
      <c r="AOE38" s="134"/>
      <c r="AOF38" s="134"/>
      <c r="AOG38" s="134"/>
      <c r="AOH38" s="134"/>
      <c r="AOI38" s="134"/>
      <c r="AOJ38" s="134"/>
      <c r="AOK38" s="134"/>
      <c r="AOL38" s="134"/>
      <c r="AOM38" s="134"/>
      <c r="AON38" s="134"/>
      <c r="AOO38" s="134"/>
      <c r="AOP38" s="134"/>
      <c r="AOQ38" s="134"/>
      <c r="AOR38" s="134"/>
      <c r="AOS38" s="134"/>
      <c r="AOT38" s="134"/>
      <c r="AOU38" s="134"/>
      <c r="AOV38" s="134"/>
      <c r="AOW38" s="134"/>
      <c r="AOX38" s="134"/>
      <c r="AOY38" s="134"/>
      <c r="AOZ38" s="134"/>
      <c r="APA38" s="134"/>
      <c r="APB38" s="134"/>
      <c r="APC38" s="134"/>
      <c r="APD38" s="134"/>
      <c r="APE38" s="134"/>
      <c r="APF38" s="134"/>
      <c r="APG38" s="134"/>
      <c r="APH38" s="134"/>
      <c r="API38" s="134"/>
      <c r="APJ38" s="134"/>
      <c r="APK38" s="134"/>
      <c r="APL38" s="134"/>
      <c r="APM38" s="134"/>
      <c r="APN38" s="134"/>
      <c r="APO38" s="134"/>
      <c r="APP38" s="134"/>
      <c r="APQ38" s="134"/>
      <c r="APR38" s="134"/>
      <c r="APS38" s="134"/>
      <c r="APT38" s="134"/>
      <c r="APU38" s="134"/>
      <c r="APV38" s="134"/>
      <c r="APW38" s="134"/>
      <c r="APX38" s="134"/>
      <c r="APY38" s="134"/>
      <c r="APZ38" s="134"/>
      <c r="AQA38" s="134"/>
      <c r="AQB38" s="134"/>
      <c r="AQC38" s="134"/>
      <c r="AQD38" s="134"/>
      <c r="AQE38" s="134"/>
      <c r="AQF38" s="134"/>
      <c r="AQG38" s="134"/>
      <c r="AQH38" s="134"/>
      <c r="AQI38" s="134"/>
      <c r="AQJ38" s="134"/>
      <c r="AQK38" s="134"/>
      <c r="AQL38" s="134"/>
      <c r="AQM38" s="134"/>
      <c r="AQN38" s="134"/>
      <c r="AQO38" s="134"/>
      <c r="AQP38" s="134"/>
      <c r="AQQ38" s="134"/>
      <c r="AQR38" s="134"/>
      <c r="AQS38" s="134"/>
      <c r="AQT38" s="134"/>
      <c r="AQU38" s="134"/>
      <c r="AQV38" s="134"/>
      <c r="AQW38" s="134"/>
      <c r="AQX38" s="134"/>
      <c r="AQY38" s="134"/>
      <c r="AQZ38" s="134"/>
      <c r="ARA38" s="134"/>
      <c r="ARB38" s="134"/>
      <c r="ARC38" s="134"/>
      <c r="ARD38" s="134"/>
      <c r="ARE38" s="134"/>
      <c r="ARF38" s="134"/>
      <c r="ARG38" s="134"/>
      <c r="ARH38" s="134"/>
      <c r="ARI38" s="134"/>
      <c r="ARJ38" s="134"/>
      <c r="ARK38" s="134"/>
      <c r="ARL38" s="134"/>
      <c r="ARM38" s="134"/>
      <c r="ARN38" s="134"/>
      <c r="ARO38" s="134"/>
      <c r="ARP38" s="134"/>
      <c r="ARQ38" s="134"/>
      <c r="ARR38" s="134"/>
      <c r="ARS38" s="134"/>
      <c r="ART38" s="134"/>
      <c r="ARU38" s="134"/>
      <c r="ARV38" s="134"/>
      <c r="ARW38" s="134"/>
      <c r="ARX38" s="134"/>
      <c r="ARY38" s="134"/>
      <c r="ARZ38" s="134"/>
      <c r="ASA38" s="134"/>
      <c r="ASB38" s="134"/>
      <c r="ASC38" s="134"/>
      <c r="ASD38" s="134"/>
      <c r="ASE38" s="134"/>
      <c r="ASF38" s="134"/>
      <c r="ASG38" s="134"/>
      <c r="ASH38" s="134"/>
      <c r="ASI38" s="134"/>
      <c r="ASJ38" s="134"/>
      <c r="ASK38" s="134"/>
      <c r="ASL38" s="134"/>
      <c r="ASM38" s="134"/>
      <c r="ASN38" s="134"/>
      <c r="ASO38" s="134"/>
      <c r="ASP38" s="134"/>
      <c r="ASQ38" s="134"/>
      <c r="ASR38" s="134"/>
      <c r="ASS38" s="134"/>
      <c r="AST38" s="134"/>
      <c r="ASU38" s="134"/>
      <c r="ASV38" s="134"/>
      <c r="ASW38" s="134"/>
      <c r="ASX38" s="134"/>
      <c r="ASY38" s="134"/>
      <c r="ASZ38" s="134"/>
      <c r="ATA38" s="134"/>
      <c r="ATB38" s="134"/>
      <c r="ATC38" s="134"/>
      <c r="ATD38" s="134"/>
      <c r="ATE38" s="134"/>
      <c r="ATF38" s="134"/>
      <c r="ATG38" s="134"/>
      <c r="ATH38" s="134"/>
      <c r="ATI38" s="134"/>
      <c r="ATJ38" s="134"/>
      <c r="ATK38" s="134"/>
      <c r="ATL38" s="134"/>
      <c r="ATM38" s="134"/>
      <c r="ATN38" s="134"/>
      <c r="ATO38" s="134"/>
      <c r="ATP38" s="134"/>
      <c r="ATQ38" s="134"/>
      <c r="ATR38" s="134"/>
      <c r="ATS38" s="134"/>
      <c r="ATT38" s="134"/>
      <c r="ATU38" s="134"/>
      <c r="ATV38" s="134"/>
      <c r="ATW38" s="134"/>
      <c r="ATX38" s="134"/>
      <c r="ATY38" s="134"/>
      <c r="ATZ38" s="134"/>
      <c r="AUA38" s="134"/>
      <c r="AUB38" s="134"/>
      <c r="AUC38" s="134"/>
      <c r="AUD38" s="134"/>
      <c r="AUE38" s="134"/>
      <c r="AUF38" s="134"/>
      <c r="AUG38" s="134"/>
      <c r="AUH38" s="134"/>
      <c r="AUI38" s="134"/>
      <c r="AUJ38" s="134"/>
      <c r="AUK38" s="134"/>
      <c r="AUL38" s="134"/>
      <c r="AUM38" s="134"/>
      <c r="AUN38" s="134"/>
      <c r="AUO38" s="134"/>
      <c r="AUP38" s="134"/>
      <c r="AUQ38" s="134"/>
      <c r="AUR38" s="134"/>
      <c r="AUS38" s="134"/>
      <c r="AUT38" s="134"/>
      <c r="AUU38" s="134"/>
      <c r="AUV38" s="134"/>
      <c r="AUW38" s="134"/>
      <c r="AUX38" s="134"/>
      <c r="AUY38" s="134"/>
      <c r="AUZ38" s="134"/>
      <c r="AVA38" s="134"/>
      <c r="AVB38" s="134"/>
      <c r="AVC38" s="134"/>
      <c r="AVD38" s="134"/>
      <c r="AVE38" s="134"/>
      <c r="AVF38" s="134"/>
      <c r="AVG38" s="134"/>
      <c r="AVH38" s="134"/>
      <c r="AVI38" s="134"/>
      <c r="AVJ38" s="134"/>
      <c r="AVK38" s="134"/>
      <c r="AVL38" s="134"/>
      <c r="AVM38" s="134"/>
      <c r="AVN38" s="134"/>
      <c r="AVO38" s="134"/>
      <c r="AVP38" s="134"/>
      <c r="AVQ38" s="134"/>
      <c r="AVR38" s="134"/>
      <c r="AVS38" s="134"/>
      <c r="AVT38" s="134"/>
      <c r="AVU38" s="134"/>
      <c r="AVV38" s="134"/>
      <c r="AVW38" s="134"/>
      <c r="AVX38" s="134"/>
      <c r="AVY38" s="134"/>
      <c r="AVZ38" s="134"/>
      <c r="AWA38" s="134"/>
      <c r="AWB38" s="134"/>
      <c r="AWC38" s="134"/>
      <c r="AWD38" s="134"/>
      <c r="AWE38" s="134"/>
      <c r="AWF38" s="134"/>
      <c r="AWG38" s="134"/>
      <c r="AWH38" s="134"/>
      <c r="AWI38" s="134"/>
      <c r="AWJ38" s="134"/>
      <c r="AWK38" s="134"/>
      <c r="AWL38" s="134"/>
      <c r="AWM38" s="134"/>
      <c r="AWN38" s="134"/>
      <c r="AWO38" s="134"/>
      <c r="AWP38" s="134"/>
      <c r="AWQ38" s="134"/>
      <c r="AWR38" s="134"/>
      <c r="AWS38" s="134"/>
      <c r="AWT38" s="134"/>
      <c r="AWU38" s="134"/>
      <c r="AWV38" s="134"/>
      <c r="AWW38" s="134"/>
      <c r="AWX38" s="134"/>
      <c r="AWY38" s="134"/>
      <c r="AWZ38" s="134"/>
      <c r="AXA38" s="134"/>
      <c r="AXB38" s="134"/>
      <c r="AXC38" s="134"/>
      <c r="AXD38" s="134"/>
      <c r="AXE38" s="134"/>
      <c r="AXF38" s="134"/>
      <c r="AXG38" s="134"/>
      <c r="AXH38" s="134"/>
      <c r="AXI38" s="134"/>
      <c r="AXJ38" s="134"/>
      <c r="AXK38" s="134"/>
      <c r="AXL38" s="134"/>
      <c r="AXM38" s="134"/>
      <c r="AXN38" s="134"/>
      <c r="AXO38" s="134"/>
      <c r="AXP38" s="134"/>
      <c r="AXQ38" s="134"/>
      <c r="AXR38" s="134"/>
      <c r="AXS38" s="134"/>
      <c r="AXT38" s="134"/>
      <c r="AXU38" s="134"/>
      <c r="AXV38" s="134"/>
      <c r="AXW38" s="134"/>
      <c r="AXX38" s="134"/>
      <c r="AXY38" s="134"/>
      <c r="AXZ38" s="134"/>
      <c r="AYA38" s="134"/>
      <c r="AYB38" s="134"/>
      <c r="AYC38" s="134"/>
      <c r="AYD38" s="134"/>
      <c r="AYE38" s="134"/>
      <c r="AYF38" s="134"/>
      <c r="AYG38" s="134"/>
      <c r="AYH38" s="134"/>
      <c r="AYI38" s="134"/>
      <c r="AYJ38" s="134"/>
      <c r="AYK38" s="134"/>
      <c r="AYL38" s="134"/>
      <c r="AYM38" s="134"/>
      <c r="AYN38" s="134"/>
      <c r="AYO38" s="134"/>
      <c r="AYP38" s="134"/>
      <c r="AYQ38" s="134"/>
      <c r="AYR38" s="134"/>
      <c r="AYS38" s="134"/>
      <c r="AYT38" s="134"/>
      <c r="AYU38" s="134"/>
      <c r="AYV38" s="134"/>
      <c r="AYW38" s="134"/>
      <c r="AYX38" s="134"/>
      <c r="AYY38" s="134"/>
      <c r="AYZ38" s="134"/>
      <c r="AZA38" s="134"/>
      <c r="AZB38" s="134"/>
      <c r="AZC38" s="134"/>
      <c r="AZD38" s="134"/>
      <c r="AZE38" s="134"/>
      <c r="AZF38" s="134"/>
      <c r="AZG38" s="134"/>
      <c r="AZH38" s="134"/>
      <c r="AZI38" s="134"/>
      <c r="AZJ38" s="134"/>
      <c r="AZK38" s="134"/>
      <c r="AZL38" s="134"/>
      <c r="AZM38" s="134"/>
      <c r="AZN38" s="134"/>
      <c r="AZO38" s="134"/>
      <c r="AZP38" s="134"/>
      <c r="AZQ38" s="134"/>
      <c r="AZR38" s="134"/>
      <c r="AZS38" s="134"/>
      <c r="AZT38" s="134"/>
      <c r="AZU38" s="134"/>
      <c r="AZV38" s="134"/>
      <c r="AZW38" s="134"/>
      <c r="AZX38" s="134"/>
      <c r="AZY38" s="134"/>
      <c r="AZZ38" s="134"/>
      <c r="BAA38" s="134"/>
      <c r="BAB38" s="134"/>
      <c r="BAC38" s="134"/>
      <c r="BAD38" s="134"/>
      <c r="BAE38" s="134"/>
      <c r="BAF38" s="134"/>
      <c r="BAG38" s="134"/>
      <c r="BAH38" s="134"/>
      <c r="BAI38" s="134"/>
      <c r="BAJ38" s="134"/>
      <c r="BAK38" s="134"/>
      <c r="BAL38" s="134"/>
      <c r="BAM38" s="134"/>
      <c r="BAN38" s="134"/>
      <c r="BAO38" s="134"/>
      <c r="BAP38" s="134"/>
      <c r="BAQ38" s="134"/>
      <c r="BAR38" s="134"/>
      <c r="BAS38" s="134"/>
      <c r="BAT38" s="134"/>
      <c r="BAU38" s="134"/>
      <c r="BAV38" s="134"/>
      <c r="BAW38" s="134"/>
      <c r="BAX38" s="134"/>
      <c r="BAY38" s="134"/>
      <c r="BAZ38" s="134"/>
      <c r="BBA38" s="134"/>
      <c r="BBB38" s="134"/>
      <c r="BBC38" s="134"/>
      <c r="BBD38" s="134"/>
      <c r="BBE38" s="134"/>
      <c r="BBF38" s="134"/>
      <c r="BBG38" s="134"/>
      <c r="BBH38" s="134"/>
      <c r="BBI38" s="134"/>
      <c r="BBJ38" s="134"/>
      <c r="BBK38" s="134"/>
      <c r="BBL38" s="134"/>
      <c r="BBM38" s="134"/>
      <c r="BBN38" s="134"/>
      <c r="BBO38" s="134"/>
      <c r="BBP38" s="134"/>
      <c r="BBQ38" s="134"/>
      <c r="BBR38" s="134"/>
      <c r="BBS38" s="134"/>
      <c r="BBT38" s="134"/>
      <c r="BBU38" s="134"/>
      <c r="BBV38" s="134"/>
      <c r="BBW38" s="134"/>
      <c r="BBX38" s="134"/>
      <c r="BBY38" s="134"/>
      <c r="BBZ38" s="134"/>
      <c r="BCA38" s="134"/>
      <c r="BCB38" s="134"/>
      <c r="BCC38" s="134"/>
      <c r="BCD38" s="134"/>
      <c r="BCE38" s="134"/>
      <c r="BCF38" s="134"/>
      <c r="BCG38" s="134"/>
      <c r="BCH38" s="134"/>
      <c r="BCI38" s="134"/>
      <c r="BCJ38" s="134"/>
      <c r="BCK38" s="134"/>
      <c r="BCL38" s="134"/>
      <c r="BCM38" s="134"/>
      <c r="BCN38" s="134"/>
      <c r="BCO38" s="134"/>
      <c r="BCP38" s="134"/>
      <c r="BCQ38" s="134"/>
      <c r="BCR38" s="134"/>
      <c r="BCS38" s="134"/>
      <c r="BCT38" s="134"/>
      <c r="BCU38" s="134"/>
      <c r="BCV38" s="134"/>
      <c r="BCW38" s="134"/>
      <c r="BCX38" s="134"/>
      <c r="BCY38" s="134"/>
      <c r="BCZ38" s="134"/>
      <c r="BDA38" s="134"/>
      <c r="BDB38" s="134"/>
      <c r="BDC38" s="134"/>
      <c r="BDD38" s="134"/>
      <c r="BDE38" s="134"/>
      <c r="BDF38" s="134"/>
      <c r="BDG38" s="134"/>
      <c r="BDH38" s="134"/>
      <c r="BDI38" s="134"/>
      <c r="BDJ38" s="134"/>
      <c r="BDK38" s="134"/>
      <c r="BDL38" s="134"/>
      <c r="BDM38" s="134"/>
      <c r="BDN38" s="134"/>
      <c r="BDO38" s="134"/>
      <c r="BDP38" s="134"/>
      <c r="BDQ38" s="134"/>
      <c r="BDR38" s="134"/>
      <c r="BDS38" s="134"/>
      <c r="BDT38" s="134"/>
      <c r="BDU38" s="134"/>
      <c r="BDV38" s="134"/>
      <c r="BDW38" s="134"/>
      <c r="BDX38" s="134"/>
      <c r="BDY38" s="134"/>
      <c r="BDZ38" s="134"/>
      <c r="BEA38" s="134"/>
      <c r="BEB38" s="134"/>
      <c r="BEC38" s="134"/>
      <c r="BED38" s="134"/>
      <c r="BEE38" s="134"/>
      <c r="BEF38" s="134"/>
      <c r="BEG38" s="134"/>
      <c r="BEH38" s="134"/>
      <c r="BEI38" s="134"/>
      <c r="BEJ38" s="134"/>
      <c r="BEK38" s="134"/>
      <c r="BEL38" s="134"/>
      <c r="BEM38" s="134"/>
      <c r="BEN38" s="134"/>
      <c r="BEO38" s="134"/>
      <c r="BEP38" s="134"/>
      <c r="BEQ38" s="134"/>
      <c r="BER38" s="134"/>
      <c r="BES38" s="134"/>
      <c r="BET38" s="134"/>
      <c r="BEU38" s="134"/>
      <c r="BEV38" s="134"/>
      <c r="BEW38" s="134"/>
      <c r="BEX38" s="134"/>
      <c r="BEY38" s="134"/>
      <c r="BEZ38" s="134"/>
      <c r="BFA38" s="134"/>
      <c r="BFB38" s="134"/>
      <c r="BFC38" s="134"/>
      <c r="BFD38" s="134"/>
      <c r="BFE38" s="134"/>
      <c r="BFF38" s="134"/>
      <c r="BFG38" s="134"/>
      <c r="BFH38" s="134"/>
      <c r="BFI38" s="134"/>
      <c r="BFJ38" s="134"/>
      <c r="BFK38" s="134"/>
      <c r="BFL38" s="134"/>
      <c r="BFM38" s="134"/>
      <c r="BFN38" s="134"/>
      <c r="BFO38" s="134"/>
      <c r="BFP38" s="134"/>
      <c r="BFQ38" s="134"/>
      <c r="BFR38" s="134"/>
      <c r="BFS38" s="134"/>
      <c r="BFT38" s="134"/>
      <c r="BFU38" s="134"/>
      <c r="BFV38" s="134"/>
      <c r="BFW38" s="134"/>
      <c r="BFX38" s="134"/>
      <c r="BFY38" s="134"/>
      <c r="BFZ38" s="134"/>
      <c r="BGA38" s="134"/>
      <c r="BGB38" s="134"/>
      <c r="BGC38" s="134"/>
      <c r="BGD38" s="134"/>
      <c r="BGE38" s="134"/>
      <c r="BGF38" s="134"/>
      <c r="BGG38" s="134"/>
      <c r="BGH38" s="134"/>
      <c r="BGI38" s="134"/>
      <c r="BGJ38" s="134"/>
      <c r="BGK38" s="134"/>
      <c r="BGL38" s="134"/>
      <c r="BGM38" s="134"/>
      <c r="BGN38" s="134"/>
      <c r="BGO38" s="134"/>
      <c r="BGP38" s="134"/>
      <c r="BGQ38" s="134"/>
      <c r="BGR38" s="134"/>
      <c r="BGS38" s="134"/>
      <c r="BGT38" s="134"/>
      <c r="BGU38" s="134"/>
      <c r="BGV38" s="134"/>
      <c r="BGW38" s="134"/>
      <c r="BGX38" s="134"/>
      <c r="BGY38" s="134"/>
      <c r="BGZ38" s="134"/>
      <c r="BHA38" s="134"/>
      <c r="BHB38" s="134"/>
      <c r="BHC38" s="134"/>
      <c r="BHD38" s="134"/>
      <c r="BHE38" s="134"/>
      <c r="BHF38" s="134"/>
      <c r="BHG38" s="134"/>
      <c r="BHH38" s="134"/>
      <c r="BHI38" s="134"/>
      <c r="BHJ38" s="134"/>
      <c r="BHK38" s="134"/>
      <c r="BHL38" s="134"/>
      <c r="BHM38" s="134"/>
      <c r="BHN38" s="134"/>
      <c r="BHO38" s="134"/>
      <c r="BHP38" s="134"/>
      <c r="BHQ38" s="134"/>
      <c r="BHR38" s="134"/>
      <c r="BHS38" s="134"/>
      <c r="BHT38" s="134"/>
      <c r="BHU38" s="134"/>
      <c r="BHV38" s="134"/>
      <c r="BHW38" s="134"/>
      <c r="BHX38" s="134"/>
      <c r="BHY38" s="134"/>
      <c r="BHZ38" s="134"/>
      <c r="BIA38" s="134"/>
      <c r="BIB38" s="134"/>
      <c r="BIC38" s="134"/>
      <c r="BID38" s="134"/>
      <c r="BIE38" s="134"/>
      <c r="BIF38" s="134"/>
      <c r="BIG38" s="134"/>
      <c r="BIH38" s="134"/>
      <c r="BII38" s="134"/>
      <c r="BIJ38" s="134"/>
      <c r="BIK38" s="134"/>
      <c r="BIL38" s="134"/>
      <c r="BIM38" s="134"/>
      <c r="BIN38" s="134"/>
      <c r="BIO38" s="134"/>
      <c r="BIP38" s="134"/>
      <c r="BIQ38" s="134"/>
      <c r="BIR38" s="134"/>
      <c r="BIS38" s="134"/>
      <c r="BIT38" s="134"/>
      <c r="BIU38" s="134"/>
      <c r="BIV38" s="134"/>
      <c r="BIW38" s="134"/>
      <c r="BIX38" s="134"/>
      <c r="BIY38" s="134"/>
      <c r="BIZ38" s="134"/>
      <c r="BJA38" s="134"/>
      <c r="BJB38" s="134"/>
      <c r="BJC38" s="134"/>
      <c r="BJD38" s="134"/>
      <c r="BJE38" s="134"/>
      <c r="BJF38" s="134"/>
      <c r="BJG38" s="134"/>
      <c r="BJH38" s="134"/>
      <c r="BJI38" s="134"/>
      <c r="BJJ38" s="134"/>
      <c r="BJK38" s="134"/>
      <c r="BJL38" s="134"/>
      <c r="BJM38" s="134"/>
      <c r="BJN38" s="134"/>
      <c r="BJO38" s="134"/>
      <c r="BJP38" s="134"/>
      <c r="BJQ38" s="134"/>
      <c r="BJR38" s="134"/>
      <c r="BJS38" s="134"/>
      <c r="BJT38" s="134"/>
      <c r="BJU38" s="134"/>
      <c r="BJV38" s="134"/>
      <c r="BJW38" s="134"/>
      <c r="BJX38" s="134"/>
      <c r="BJY38" s="134"/>
      <c r="BJZ38" s="134"/>
      <c r="BKA38" s="134"/>
      <c r="BKB38" s="134"/>
      <c r="BKC38" s="134"/>
      <c r="BKD38" s="134"/>
      <c r="BKE38" s="134"/>
      <c r="BKF38" s="134"/>
      <c r="BKG38" s="134"/>
      <c r="BKH38" s="134"/>
      <c r="BKI38" s="134"/>
      <c r="BKJ38" s="134"/>
      <c r="BKK38" s="134"/>
      <c r="BKL38" s="134"/>
      <c r="BKM38" s="134"/>
      <c r="BKN38" s="134"/>
      <c r="BKO38" s="134"/>
      <c r="BKP38" s="134"/>
      <c r="BKQ38" s="134"/>
      <c r="BKR38" s="134"/>
      <c r="BKS38" s="134"/>
      <c r="BKT38" s="134"/>
      <c r="BKU38" s="134"/>
      <c r="BKV38" s="134"/>
      <c r="BKW38" s="134"/>
      <c r="BKX38" s="134"/>
      <c r="BKY38" s="134"/>
      <c r="BKZ38" s="134"/>
      <c r="BLA38" s="134"/>
      <c r="BLB38" s="134"/>
      <c r="BLC38" s="134"/>
      <c r="BLD38" s="134"/>
      <c r="BLE38" s="134"/>
      <c r="BLF38" s="134"/>
      <c r="BLG38" s="134"/>
      <c r="BLH38" s="134"/>
      <c r="BLI38" s="134"/>
      <c r="BLJ38" s="134"/>
      <c r="BLK38" s="134"/>
      <c r="BLL38" s="134"/>
      <c r="BLM38" s="134"/>
      <c r="BLN38" s="134"/>
      <c r="BLO38" s="134"/>
      <c r="BLP38" s="134"/>
      <c r="BLQ38" s="134"/>
      <c r="BLR38" s="134"/>
      <c r="BLS38" s="134"/>
      <c r="BLT38" s="134"/>
      <c r="BLU38" s="134"/>
      <c r="BLV38" s="134"/>
      <c r="BLW38" s="134"/>
      <c r="BLX38" s="134"/>
      <c r="BLY38" s="134"/>
      <c r="BLZ38" s="134"/>
      <c r="BMA38" s="134"/>
      <c r="BMB38" s="134"/>
      <c r="BMC38" s="134"/>
      <c r="BMD38" s="134"/>
      <c r="BME38" s="134"/>
      <c r="BMF38" s="134"/>
      <c r="BMG38" s="134"/>
      <c r="BMH38" s="134"/>
      <c r="BMI38" s="134"/>
      <c r="BMJ38" s="134"/>
      <c r="BMK38" s="134"/>
      <c r="BML38" s="134"/>
      <c r="BMM38" s="134"/>
      <c r="BMN38" s="134"/>
      <c r="BMO38" s="134"/>
      <c r="BMP38" s="134"/>
      <c r="BMQ38" s="134"/>
      <c r="BMR38" s="134"/>
      <c r="BMS38" s="134"/>
      <c r="BMT38" s="134"/>
      <c r="BMU38" s="134"/>
      <c r="BMV38" s="134"/>
      <c r="BMW38" s="134"/>
      <c r="BMX38" s="134"/>
      <c r="BMY38" s="134"/>
      <c r="BMZ38" s="134"/>
      <c r="BNA38" s="134"/>
      <c r="BNB38" s="134"/>
      <c r="BNC38" s="134"/>
      <c r="BND38" s="134"/>
      <c r="BNE38" s="134"/>
      <c r="BNF38" s="134"/>
      <c r="BNG38" s="134"/>
      <c r="BNH38" s="134"/>
      <c r="BNI38" s="134"/>
      <c r="BNJ38" s="134"/>
      <c r="BNK38" s="134"/>
      <c r="BNL38" s="134"/>
      <c r="BNM38" s="134"/>
      <c r="BNN38" s="134"/>
      <c r="BNO38" s="134"/>
      <c r="BNP38" s="134"/>
      <c r="BNQ38" s="134"/>
      <c r="BNR38" s="134"/>
      <c r="BNS38" s="134"/>
      <c r="BNT38" s="134"/>
      <c r="BNU38" s="134"/>
      <c r="BNV38" s="134"/>
      <c r="BNW38" s="134"/>
      <c r="BNX38" s="134"/>
      <c r="BNY38" s="134"/>
      <c r="BNZ38" s="134"/>
      <c r="BOA38" s="134"/>
      <c r="BOB38" s="134"/>
      <c r="BOC38" s="134"/>
      <c r="BOD38" s="134"/>
      <c r="BOE38" s="134"/>
      <c r="BOF38" s="134"/>
      <c r="BOG38" s="134"/>
      <c r="BOH38" s="134"/>
      <c r="BOI38" s="134"/>
      <c r="BOJ38" s="134"/>
      <c r="BOK38" s="134"/>
      <c r="BOL38" s="134"/>
      <c r="BOM38" s="134"/>
      <c r="BON38" s="134"/>
      <c r="BOO38" s="134"/>
      <c r="BOP38" s="134"/>
      <c r="BOQ38" s="134"/>
      <c r="BOR38" s="134"/>
      <c r="BOS38" s="134"/>
      <c r="BOT38" s="134"/>
      <c r="BOU38" s="134"/>
      <c r="BOV38" s="134"/>
      <c r="BOW38" s="134"/>
      <c r="BOX38" s="134"/>
      <c r="BOY38" s="134"/>
      <c r="BOZ38" s="134"/>
      <c r="BPA38" s="134"/>
      <c r="BPB38" s="134"/>
      <c r="BPC38" s="134"/>
      <c r="BPD38" s="134"/>
      <c r="BPE38" s="134"/>
      <c r="BPF38" s="134"/>
      <c r="BPG38" s="134"/>
      <c r="BPH38" s="134"/>
      <c r="BPI38" s="134"/>
      <c r="BPJ38" s="134"/>
      <c r="BPK38" s="134"/>
      <c r="BPL38" s="134"/>
      <c r="BPM38" s="134"/>
      <c r="BPN38" s="134"/>
      <c r="BPO38" s="134"/>
      <c r="BPP38" s="134"/>
      <c r="BPQ38" s="134"/>
      <c r="BPR38" s="134"/>
      <c r="BPS38" s="134"/>
      <c r="BPT38" s="134"/>
      <c r="BPU38" s="134"/>
      <c r="BPV38" s="134"/>
      <c r="BPW38" s="134"/>
      <c r="BPX38" s="134"/>
      <c r="BPY38" s="134"/>
      <c r="BPZ38" s="134"/>
      <c r="BQA38" s="134"/>
      <c r="BQB38" s="134"/>
      <c r="BQC38" s="134"/>
      <c r="BQD38" s="134"/>
      <c r="BQE38" s="134"/>
      <c r="BQF38" s="134"/>
      <c r="BQG38" s="134"/>
      <c r="BQH38" s="134"/>
      <c r="BQI38" s="134"/>
      <c r="BQJ38" s="134"/>
      <c r="BQK38" s="134"/>
      <c r="BQL38" s="134"/>
      <c r="BQM38" s="134"/>
      <c r="BQN38" s="134"/>
      <c r="BQO38" s="134"/>
      <c r="BQP38" s="134"/>
      <c r="BQQ38" s="134"/>
      <c r="BQR38" s="134"/>
      <c r="BQS38" s="134"/>
      <c r="BQT38" s="134"/>
      <c r="BQU38" s="134"/>
      <c r="BQV38" s="134"/>
      <c r="BQW38" s="134"/>
      <c r="BQX38" s="134"/>
      <c r="BQY38" s="134"/>
      <c r="BQZ38" s="134"/>
      <c r="BRA38" s="134"/>
      <c r="BRB38" s="134"/>
      <c r="BRC38" s="134"/>
      <c r="BRD38" s="134"/>
      <c r="BRE38" s="134"/>
      <c r="BRF38" s="134"/>
      <c r="BRG38" s="134"/>
      <c r="BRH38" s="134"/>
      <c r="BRI38" s="134"/>
      <c r="BRJ38" s="134"/>
      <c r="BRK38" s="134"/>
      <c r="BRL38" s="134"/>
      <c r="BRM38" s="134"/>
      <c r="BRN38" s="134"/>
      <c r="BRO38" s="134"/>
      <c r="BRP38" s="134"/>
      <c r="BRQ38" s="134"/>
      <c r="BRR38" s="134"/>
      <c r="BRS38" s="134"/>
      <c r="BRT38" s="134"/>
      <c r="BRU38" s="134"/>
      <c r="BRV38" s="134"/>
      <c r="BRW38" s="134"/>
      <c r="BRX38" s="134"/>
      <c r="BRY38" s="134"/>
      <c r="BRZ38" s="134"/>
      <c r="BSA38" s="134"/>
      <c r="BSB38" s="134"/>
      <c r="BSC38" s="134"/>
      <c r="BSD38" s="134"/>
      <c r="BSE38" s="134"/>
      <c r="BSF38" s="134"/>
      <c r="BSG38" s="134"/>
      <c r="BSH38" s="134"/>
      <c r="BSI38" s="134"/>
      <c r="BSJ38" s="134"/>
      <c r="BSK38" s="134"/>
      <c r="BSL38" s="134"/>
      <c r="BSM38" s="134"/>
      <c r="BSN38" s="134"/>
      <c r="BSO38" s="134"/>
      <c r="BSP38" s="134"/>
      <c r="BSQ38" s="134"/>
      <c r="BSR38" s="134"/>
      <c r="BSS38" s="134"/>
      <c r="BST38" s="134"/>
      <c r="BSU38" s="134"/>
      <c r="BSV38" s="134"/>
      <c r="BSW38" s="134"/>
      <c r="BSX38" s="134"/>
      <c r="BSY38" s="134"/>
      <c r="BSZ38" s="134"/>
      <c r="BTA38" s="134"/>
      <c r="BTB38" s="134"/>
      <c r="BTC38" s="134"/>
      <c r="BTD38" s="134"/>
      <c r="BTE38" s="134"/>
      <c r="BTF38" s="134"/>
      <c r="BTG38" s="134"/>
      <c r="BTH38" s="134"/>
      <c r="BTI38" s="134"/>
      <c r="BTJ38" s="134"/>
      <c r="BTK38" s="134"/>
      <c r="BTL38" s="134"/>
      <c r="BTM38" s="134"/>
      <c r="BTN38" s="134"/>
      <c r="BTO38" s="134"/>
      <c r="BTP38" s="134"/>
      <c r="BTQ38" s="134"/>
      <c r="BTR38" s="134"/>
      <c r="BTS38" s="134"/>
      <c r="BTT38" s="134"/>
      <c r="BTU38" s="134"/>
      <c r="BTV38" s="134"/>
      <c r="BTW38" s="134"/>
      <c r="BTX38" s="134"/>
      <c r="BTY38" s="134"/>
      <c r="BTZ38" s="134"/>
      <c r="BUA38" s="134"/>
      <c r="BUB38" s="134"/>
      <c r="BUC38" s="134"/>
      <c r="BUD38" s="134"/>
      <c r="BUE38" s="134"/>
      <c r="BUF38" s="134"/>
      <c r="BUG38" s="134"/>
      <c r="BUH38" s="134"/>
      <c r="BUI38" s="134"/>
      <c r="BUJ38" s="134"/>
      <c r="BUK38" s="134"/>
      <c r="BUL38" s="134"/>
      <c r="BUM38" s="134"/>
      <c r="BUN38" s="134"/>
      <c r="BUO38" s="134"/>
      <c r="BUP38" s="134"/>
      <c r="BUQ38" s="134"/>
      <c r="BUR38" s="134"/>
      <c r="BUS38" s="134"/>
      <c r="BUT38" s="134"/>
      <c r="BUU38" s="134"/>
      <c r="BUV38" s="134"/>
      <c r="BUW38" s="134"/>
      <c r="BUX38" s="134"/>
      <c r="BUY38" s="134"/>
      <c r="BUZ38" s="134"/>
      <c r="BVA38" s="134"/>
      <c r="BVB38" s="134"/>
      <c r="BVC38" s="134"/>
      <c r="BVD38" s="134"/>
      <c r="BVE38" s="134"/>
      <c r="BVF38" s="134"/>
      <c r="BVG38" s="134"/>
      <c r="BVH38" s="134"/>
      <c r="BVI38" s="134"/>
      <c r="BVJ38" s="134"/>
      <c r="BVK38" s="134"/>
      <c r="BVL38" s="134"/>
      <c r="BVM38" s="134"/>
      <c r="BVN38" s="134"/>
      <c r="BVO38" s="134"/>
      <c r="BVP38" s="134"/>
      <c r="BVQ38" s="134"/>
      <c r="BVR38" s="134"/>
      <c r="BVS38" s="134"/>
      <c r="BVT38" s="134"/>
      <c r="BVU38" s="134"/>
      <c r="BVV38" s="134"/>
      <c r="BVW38" s="134"/>
      <c r="BVX38" s="134"/>
      <c r="BVY38" s="134"/>
      <c r="BVZ38" s="134"/>
      <c r="BWA38" s="134"/>
      <c r="BWB38" s="134"/>
      <c r="BWC38" s="134"/>
      <c r="BWD38" s="134"/>
      <c r="BWE38" s="134"/>
      <c r="BWF38" s="134"/>
      <c r="BWG38" s="134"/>
      <c r="BWH38" s="134"/>
      <c r="BWI38" s="134"/>
      <c r="BWJ38" s="134"/>
      <c r="BWK38" s="134"/>
      <c r="BWL38" s="134"/>
      <c r="BWM38" s="134"/>
      <c r="BWN38" s="134"/>
      <c r="BWO38" s="134"/>
      <c r="BWP38" s="134"/>
      <c r="BWQ38" s="134"/>
      <c r="BWR38" s="134"/>
      <c r="BWS38" s="134"/>
      <c r="BWT38" s="134"/>
      <c r="BWU38" s="134"/>
      <c r="BWV38" s="134"/>
      <c r="BWW38" s="134"/>
      <c r="BWX38" s="134"/>
      <c r="BWY38" s="134"/>
      <c r="BWZ38" s="134"/>
      <c r="BXA38" s="134"/>
      <c r="BXB38" s="134"/>
      <c r="BXC38" s="134"/>
      <c r="BXD38" s="134"/>
      <c r="BXE38" s="134"/>
      <c r="BXF38" s="134"/>
      <c r="BXG38" s="134"/>
      <c r="BXH38" s="134"/>
      <c r="BXI38" s="134"/>
      <c r="BXJ38" s="134"/>
      <c r="BXK38" s="134"/>
      <c r="BXL38" s="134"/>
      <c r="BXM38" s="134"/>
      <c r="BXN38" s="134"/>
      <c r="BXO38" s="134"/>
      <c r="BXP38" s="134"/>
      <c r="BXQ38" s="134"/>
      <c r="BXR38" s="134"/>
      <c r="BXS38" s="134"/>
      <c r="BXT38" s="134"/>
      <c r="BXU38" s="134"/>
      <c r="BXV38" s="134"/>
      <c r="BXW38" s="134"/>
      <c r="BXX38" s="134"/>
      <c r="BXY38" s="134"/>
      <c r="BXZ38" s="134"/>
      <c r="BYA38" s="134"/>
      <c r="BYB38" s="134"/>
      <c r="BYC38" s="134"/>
      <c r="BYD38" s="134"/>
      <c r="BYE38" s="134"/>
      <c r="BYF38" s="134"/>
      <c r="BYG38" s="134"/>
      <c r="BYH38" s="134"/>
      <c r="BYI38" s="134"/>
      <c r="BYJ38" s="134"/>
      <c r="BYK38" s="134"/>
      <c r="BYL38" s="134"/>
      <c r="BYM38" s="134"/>
      <c r="BYN38" s="134"/>
      <c r="BYO38" s="134"/>
      <c r="BYP38" s="134"/>
      <c r="BYQ38" s="134"/>
      <c r="BYR38" s="134"/>
      <c r="BYS38" s="134"/>
      <c r="BYT38" s="134"/>
      <c r="BYU38" s="134"/>
      <c r="BYV38" s="134"/>
      <c r="BYW38" s="134"/>
      <c r="BYX38" s="134"/>
      <c r="BYY38" s="134"/>
      <c r="BYZ38" s="134"/>
      <c r="BZA38" s="134"/>
      <c r="BZB38" s="134"/>
      <c r="BZC38" s="134"/>
      <c r="BZD38" s="134"/>
      <c r="BZE38" s="134"/>
      <c r="BZF38" s="134"/>
      <c r="BZG38" s="134"/>
      <c r="BZH38" s="134"/>
      <c r="BZI38" s="134"/>
      <c r="BZJ38" s="134"/>
      <c r="BZK38" s="134"/>
      <c r="BZL38" s="134"/>
      <c r="BZM38" s="134"/>
      <c r="BZN38" s="134"/>
      <c r="BZO38" s="134"/>
      <c r="BZP38" s="134"/>
      <c r="BZQ38" s="134"/>
      <c r="BZR38" s="134"/>
      <c r="BZS38" s="134"/>
      <c r="BZT38" s="134"/>
      <c r="BZU38" s="134"/>
      <c r="BZV38" s="134"/>
      <c r="BZW38" s="134"/>
      <c r="BZX38" s="134"/>
      <c r="BZY38" s="134"/>
      <c r="BZZ38" s="134"/>
      <c r="CAA38" s="134"/>
      <c r="CAB38" s="134"/>
      <c r="CAC38" s="134"/>
      <c r="CAD38" s="134"/>
      <c r="CAE38" s="134"/>
      <c r="CAF38" s="134"/>
      <c r="CAG38" s="134"/>
      <c r="CAH38" s="134"/>
      <c r="CAI38" s="134"/>
      <c r="CAJ38" s="134"/>
      <c r="CAK38" s="134"/>
      <c r="CAL38" s="134"/>
      <c r="CAM38" s="134"/>
      <c r="CAN38" s="134"/>
      <c r="CAO38" s="134"/>
      <c r="CAP38" s="134"/>
      <c r="CAQ38" s="134"/>
      <c r="CAR38" s="134"/>
      <c r="CAS38" s="134"/>
      <c r="CAT38" s="134"/>
      <c r="CAU38" s="134"/>
      <c r="CAV38" s="134"/>
      <c r="CAW38" s="134"/>
      <c r="CAX38" s="134"/>
      <c r="CAY38" s="134"/>
      <c r="CAZ38" s="134"/>
      <c r="CBA38" s="134"/>
      <c r="CBB38" s="134"/>
      <c r="CBC38" s="134"/>
      <c r="CBD38" s="134"/>
      <c r="CBE38" s="134"/>
      <c r="CBF38" s="134"/>
      <c r="CBG38" s="134"/>
      <c r="CBH38" s="134"/>
      <c r="CBI38" s="134"/>
      <c r="CBJ38" s="134"/>
      <c r="CBK38" s="134"/>
      <c r="CBL38" s="134"/>
      <c r="CBM38" s="134"/>
      <c r="CBN38" s="134"/>
      <c r="CBO38" s="134"/>
      <c r="CBP38" s="134"/>
      <c r="CBQ38" s="134"/>
      <c r="CBR38" s="134"/>
      <c r="CBS38" s="134"/>
      <c r="CBT38" s="134"/>
      <c r="CBU38" s="134"/>
      <c r="CBV38" s="134"/>
      <c r="CBW38" s="134"/>
      <c r="CBX38" s="134"/>
      <c r="CBY38" s="134"/>
      <c r="CBZ38" s="134"/>
      <c r="CCA38" s="134"/>
      <c r="CCB38" s="134"/>
      <c r="CCC38" s="134"/>
      <c r="CCD38" s="134"/>
      <c r="CCE38" s="134"/>
      <c r="CCF38" s="134"/>
      <c r="CCG38" s="134"/>
      <c r="CCH38" s="134"/>
      <c r="CCI38" s="134"/>
      <c r="CCJ38" s="134"/>
      <c r="CCK38" s="134"/>
      <c r="CCL38" s="134"/>
      <c r="CCM38" s="134"/>
      <c r="CCN38" s="134"/>
      <c r="CCO38" s="134"/>
      <c r="CCP38" s="134"/>
      <c r="CCQ38" s="134"/>
      <c r="CCR38" s="134"/>
      <c r="CCS38" s="134"/>
      <c r="CCT38" s="134"/>
      <c r="CCU38" s="134"/>
      <c r="CCV38" s="134"/>
      <c r="CCW38" s="134"/>
      <c r="CCX38" s="134"/>
      <c r="CCY38" s="134"/>
      <c r="CCZ38" s="134"/>
      <c r="CDA38" s="134"/>
      <c r="CDB38" s="134"/>
      <c r="CDC38" s="134"/>
      <c r="CDD38" s="134"/>
      <c r="CDE38" s="134"/>
      <c r="CDF38" s="134"/>
      <c r="CDG38" s="134"/>
      <c r="CDH38" s="134"/>
      <c r="CDI38" s="134"/>
      <c r="CDJ38" s="134"/>
      <c r="CDK38" s="134"/>
      <c r="CDL38" s="134"/>
      <c r="CDM38" s="134"/>
      <c r="CDN38" s="134"/>
      <c r="CDO38" s="134"/>
      <c r="CDP38" s="134"/>
      <c r="CDQ38" s="134"/>
      <c r="CDR38" s="134"/>
      <c r="CDS38" s="134"/>
      <c r="CDT38" s="134"/>
      <c r="CDU38" s="134"/>
      <c r="CDV38" s="134"/>
      <c r="CDW38" s="134"/>
      <c r="CDX38" s="134"/>
      <c r="CDY38" s="134"/>
      <c r="CDZ38" s="134"/>
      <c r="CEA38" s="134"/>
      <c r="CEB38" s="134"/>
      <c r="CEC38" s="134"/>
      <c r="CED38" s="134"/>
      <c r="CEE38" s="134"/>
      <c r="CEF38" s="134"/>
      <c r="CEG38" s="134"/>
      <c r="CEH38" s="134"/>
      <c r="CEI38" s="134"/>
      <c r="CEJ38" s="134"/>
      <c r="CEK38" s="134"/>
      <c r="CEL38" s="134"/>
      <c r="CEM38" s="134"/>
      <c r="CEN38" s="134"/>
      <c r="CEO38" s="134"/>
      <c r="CEP38" s="134"/>
      <c r="CEQ38" s="134"/>
      <c r="CER38" s="134"/>
      <c r="CES38" s="134"/>
      <c r="CET38" s="134"/>
      <c r="CEU38" s="134"/>
      <c r="CEV38" s="134"/>
      <c r="CEW38" s="134"/>
      <c r="CEX38" s="134"/>
      <c r="CEY38" s="134"/>
      <c r="CEZ38" s="134"/>
      <c r="CFA38" s="134"/>
      <c r="CFB38" s="134"/>
      <c r="CFC38" s="134"/>
      <c r="CFD38" s="134"/>
      <c r="CFE38" s="134"/>
      <c r="CFF38" s="134"/>
      <c r="CFG38" s="134"/>
      <c r="CFH38" s="134"/>
      <c r="CFI38" s="134"/>
      <c r="CFJ38" s="134"/>
      <c r="CFK38" s="134"/>
      <c r="CFL38" s="134"/>
      <c r="CFM38" s="134"/>
      <c r="CFN38" s="134"/>
      <c r="CFO38" s="134"/>
      <c r="CFP38" s="134"/>
      <c r="CFQ38" s="134"/>
      <c r="CFR38" s="134"/>
      <c r="CFS38" s="134"/>
      <c r="CFT38" s="134"/>
      <c r="CFU38" s="134"/>
      <c r="CFV38" s="134"/>
      <c r="CFW38" s="134"/>
      <c r="CFX38" s="134"/>
      <c r="CFY38" s="134"/>
      <c r="CFZ38" s="134"/>
      <c r="CGA38" s="134"/>
      <c r="CGB38" s="134"/>
      <c r="CGC38" s="134"/>
      <c r="CGD38" s="134"/>
      <c r="CGE38" s="134"/>
      <c r="CGF38" s="134"/>
      <c r="CGG38" s="134"/>
      <c r="CGH38" s="134"/>
      <c r="CGI38" s="134"/>
      <c r="CGJ38" s="134"/>
      <c r="CGK38" s="134"/>
      <c r="CGL38" s="134"/>
      <c r="CGM38" s="134"/>
      <c r="CGN38" s="134"/>
      <c r="CGO38" s="134"/>
      <c r="CGP38" s="134"/>
      <c r="CGQ38" s="134"/>
      <c r="CGR38" s="134"/>
      <c r="CGS38" s="134"/>
      <c r="CGT38" s="134"/>
      <c r="CGU38" s="134"/>
      <c r="CGV38" s="134"/>
      <c r="CGW38" s="134"/>
      <c r="CGX38" s="134"/>
      <c r="CGY38" s="134"/>
      <c r="CGZ38" s="134"/>
      <c r="CHA38" s="134"/>
      <c r="CHB38" s="134"/>
      <c r="CHC38" s="134"/>
      <c r="CHD38" s="134"/>
      <c r="CHE38" s="134"/>
      <c r="CHF38" s="134"/>
      <c r="CHG38" s="134"/>
      <c r="CHH38" s="134"/>
      <c r="CHI38" s="134"/>
      <c r="CHJ38" s="134"/>
      <c r="CHK38" s="134"/>
      <c r="CHL38" s="134"/>
      <c r="CHM38" s="134"/>
      <c r="CHN38" s="134"/>
      <c r="CHO38" s="134"/>
      <c r="CHP38" s="134"/>
      <c r="CHQ38" s="134"/>
      <c r="CHR38" s="134"/>
      <c r="CHS38" s="134"/>
      <c r="CHT38" s="134"/>
      <c r="CHU38" s="134"/>
      <c r="CHV38" s="134"/>
      <c r="CHW38" s="134"/>
      <c r="CHX38" s="134"/>
      <c r="CHY38" s="134"/>
      <c r="CHZ38" s="134"/>
      <c r="CIA38" s="134"/>
      <c r="CIB38" s="134"/>
      <c r="CIC38" s="134"/>
      <c r="CID38" s="134"/>
      <c r="CIE38" s="134"/>
      <c r="CIF38" s="134"/>
      <c r="CIG38" s="134"/>
      <c r="CIH38" s="134"/>
      <c r="CII38" s="134"/>
      <c r="CIJ38" s="134"/>
      <c r="CIK38" s="134"/>
      <c r="CIL38" s="134"/>
      <c r="CIM38" s="134"/>
      <c r="CIN38" s="134"/>
      <c r="CIO38" s="134"/>
      <c r="CIP38" s="134"/>
      <c r="CIQ38" s="134"/>
      <c r="CIR38" s="134"/>
      <c r="CIS38" s="134"/>
      <c r="CIT38" s="134"/>
      <c r="CIU38" s="134"/>
      <c r="CIV38" s="134"/>
      <c r="CIW38" s="134"/>
      <c r="CIX38" s="134"/>
      <c r="CIY38" s="134"/>
      <c r="CIZ38" s="134"/>
      <c r="CJA38" s="134"/>
      <c r="CJB38" s="134"/>
      <c r="CJC38" s="134"/>
      <c r="CJD38" s="134"/>
      <c r="CJE38" s="134"/>
      <c r="CJF38" s="134"/>
      <c r="CJG38" s="134"/>
      <c r="CJH38" s="134"/>
      <c r="CJI38" s="134"/>
      <c r="CJJ38" s="134"/>
      <c r="CJK38" s="134"/>
      <c r="CJL38" s="134"/>
      <c r="CJM38" s="134"/>
      <c r="CJN38" s="134"/>
      <c r="CJO38" s="134"/>
      <c r="CJP38" s="134"/>
      <c r="CJQ38" s="134"/>
      <c r="CJR38" s="134"/>
      <c r="CJS38" s="134"/>
      <c r="CJT38" s="134"/>
      <c r="CJU38" s="134"/>
      <c r="CJV38" s="134"/>
      <c r="CJW38" s="134"/>
      <c r="CJX38" s="134"/>
      <c r="CJY38" s="134"/>
      <c r="CJZ38" s="134"/>
      <c r="CKA38" s="134"/>
      <c r="CKB38" s="134"/>
      <c r="CKC38" s="134"/>
      <c r="CKD38" s="134"/>
      <c r="CKE38" s="134"/>
      <c r="CKF38" s="134"/>
      <c r="CKG38" s="134"/>
      <c r="CKH38" s="134"/>
      <c r="CKI38" s="134"/>
      <c r="CKJ38" s="134"/>
      <c r="CKK38" s="134"/>
      <c r="CKL38" s="134"/>
      <c r="CKM38" s="134"/>
      <c r="CKN38" s="134"/>
      <c r="CKO38" s="134"/>
      <c r="CKP38" s="134"/>
      <c r="CKQ38" s="134"/>
      <c r="CKR38" s="134"/>
      <c r="CKS38" s="134"/>
      <c r="CKT38" s="134"/>
      <c r="CKU38" s="134"/>
      <c r="CKV38" s="134"/>
      <c r="CKW38" s="134"/>
      <c r="CKX38" s="134"/>
      <c r="CKY38" s="134"/>
      <c r="CKZ38" s="134"/>
      <c r="CLA38" s="134"/>
      <c r="CLB38" s="134"/>
      <c r="CLC38" s="134"/>
      <c r="CLD38" s="134"/>
      <c r="CLE38" s="134"/>
      <c r="CLF38" s="134"/>
      <c r="CLG38" s="134"/>
      <c r="CLH38" s="134"/>
      <c r="CLI38" s="134"/>
      <c r="CLJ38" s="134"/>
      <c r="CLK38" s="134"/>
      <c r="CLL38" s="134"/>
      <c r="CLM38" s="134"/>
      <c r="CLN38" s="134"/>
      <c r="CLO38" s="134"/>
      <c r="CLP38" s="134"/>
      <c r="CLQ38" s="134"/>
      <c r="CLR38" s="134"/>
      <c r="CLS38" s="134"/>
      <c r="CLT38" s="134"/>
      <c r="CLU38" s="134"/>
      <c r="CLV38" s="134"/>
      <c r="CLW38" s="134"/>
      <c r="CLX38" s="134"/>
      <c r="CLY38" s="134"/>
      <c r="CLZ38" s="134"/>
      <c r="CMA38" s="134"/>
      <c r="CMB38" s="134"/>
      <c r="CMC38" s="134"/>
      <c r="CMD38" s="134"/>
      <c r="CME38" s="134"/>
      <c r="CMF38" s="134"/>
      <c r="CMG38" s="134"/>
      <c r="CMH38" s="134"/>
      <c r="CMI38" s="134"/>
      <c r="CMJ38" s="134"/>
      <c r="CMK38" s="134"/>
      <c r="CML38" s="134"/>
      <c r="CMM38" s="134"/>
      <c r="CMN38" s="134"/>
      <c r="CMO38" s="134"/>
      <c r="CMP38" s="134"/>
      <c r="CMQ38" s="134"/>
      <c r="CMR38" s="134"/>
      <c r="CMS38" s="134"/>
      <c r="CMT38" s="134"/>
      <c r="CMU38" s="134"/>
      <c r="CMV38" s="134"/>
      <c r="CMW38" s="134"/>
      <c r="CMX38" s="134"/>
      <c r="CMY38" s="134"/>
      <c r="CMZ38" s="134"/>
      <c r="CNA38" s="134"/>
      <c r="CNB38" s="134"/>
      <c r="CNC38" s="134"/>
      <c r="CND38" s="134"/>
      <c r="CNE38" s="134"/>
      <c r="CNF38" s="134"/>
      <c r="CNG38" s="134"/>
      <c r="CNH38" s="134"/>
      <c r="CNI38" s="134"/>
      <c r="CNJ38" s="134"/>
      <c r="CNK38" s="134"/>
      <c r="CNL38" s="134"/>
      <c r="CNM38" s="134"/>
      <c r="CNN38" s="134"/>
      <c r="CNO38" s="134"/>
      <c r="CNP38" s="134"/>
      <c r="CNQ38" s="134"/>
      <c r="CNR38" s="134"/>
      <c r="CNS38" s="134"/>
      <c r="CNT38" s="134"/>
      <c r="CNU38" s="134"/>
      <c r="CNV38" s="134"/>
      <c r="CNW38" s="134"/>
      <c r="CNX38" s="134"/>
      <c r="CNY38" s="134"/>
      <c r="CNZ38" s="134"/>
      <c r="COA38" s="134"/>
      <c r="COB38" s="134"/>
      <c r="COC38" s="134"/>
      <c r="COD38" s="134"/>
      <c r="COE38" s="134"/>
      <c r="COF38" s="134"/>
      <c r="COG38" s="134"/>
      <c r="COH38" s="134"/>
      <c r="COI38" s="134"/>
      <c r="COJ38" s="134"/>
      <c r="COK38" s="134"/>
      <c r="COL38" s="134"/>
      <c r="COM38" s="134"/>
      <c r="CON38" s="134"/>
      <c r="COO38" s="134"/>
      <c r="COP38" s="134"/>
      <c r="COQ38" s="134"/>
      <c r="COR38" s="134"/>
      <c r="COS38" s="134"/>
      <c r="COT38" s="134"/>
      <c r="COU38" s="134"/>
      <c r="COV38" s="134"/>
      <c r="COW38" s="134"/>
      <c r="COX38" s="134"/>
      <c r="COY38" s="134"/>
      <c r="COZ38" s="134"/>
      <c r="CPA38" s="134"/>
      <c r="CPB38" s="134"/>
      <c r="CPC38" s="134"/>
      <c r="CPD38" s="134"/>
      <c r="CPE38" s="134"/>
      <c r="CPF38" s="134"/>
      <c r="CPG38" s="134"/>
      <c r="CPH38" s="134"/>
      <c r="CPI38" s="134"/>
      <c r="CPJ38" s="134"/>
      <c r="CPK38" s="134"/>
      <c r="CPL38" s="134"/>
      <c r="CPM38" s="134"/>
      <c r="CPN38" s="134"/>
      <c r="CPO38" s="134"/>
      <c r="CPP38" s="134"/>
      <c r="CPQ38" s="134"/>
      <c r="CPR38" s="134"/>
      <c r="CPS38" s="134"/>
      <c r="CPT38" s="134"/>
      <c r="CPU38" s="134"/>
      <c r="CPV38" s="134"/>
      <c r="CPW38" s="134"/>
      <c r="CPX38" s="134"/>
      <c r="CPY38" s="134"/>
      <c r="CPZ38" s="134"/>
      <c r="CQA38" s="134"/>
      <c r="CQB38" s="134"/>
      <c r="CQC38" s="134"/>
      <c r="CQD38" s="134"/>
      <c r="CQE38" s="134"/>
      <c r="CQF38" s="134"/>
      <c r="CQG38" s="134"/>
      <c r="CQH38" s="134"/>
      <c r="CQI38" s="134"/>
      <c r="CQJ38" s="134"/>
      <c r="CQK38" s="134"/>
      <c r="CQL38" s="134"/>
      <c r="CQM38" s="134"/>
      <c r="CQN38" s="134"/>
      <c r="CQO38" s="134"/>
      <c r="CQP38" s="134"/>
      <c r="CQQ38" s="134"/>
      <c r="CQR38" s="134"/>
      <c r="CQS38" s="134"/>
      <c r="CQT38" s="134"/>
      <c r="CQU38" s="134"/>
      <c r="CQV38" s="134"/>
      <c r="CQW38" s="134"/>
      <c r="CQX38" s="134"/>
      <c r="CQY38" s="134"/>
      <c r="CQZ38" s="134"/>
      <c r="CRA38" s="134"/>
      <c r="CRB38" s="134"/>
      <c r="CRC38" s="134"/>
      <c r="CRD38" s="134"/>
      <c r="CRE38" s="134"/>
      <c r="CRF38" s="134"/>
      <c r="CRG38" s="134"/>
      <c r="CRH38" s="134"/>
      <c r="CRI38" s="134"/>
      <c r="CRJ38" s="134"/>
      <c r="CRK38" s="134"/>
      <c r="CRL38" s="134"/>
      <c r="CRM38" s="134"/>
      <c r="CRN38" s="134"/>
      <c r="CRO38" s="134"/>
      <c r="CRP38" s="134"/>
      <c r="CRQ38" s="134"/>
      <c r="CRR38" s="134"/>
      <c r="CRS38" s="134"/>
      <c r="CRT38" s="134"/>
      <c r="CRU38" s="134"/>
      <c r="CRV38" s="134"/>
      <c r="CRW38" s="134"/>
      <c r="CRX38" s="134"/>
      <c r="CRY38" s="134"/>
      <c r="CRZ38" s="134"/>
      <c r="CSA38" s="134"/>
      <c r="CSB38" s="134"/>
      <c r="CSC38" s="134"/>
      <c r="CSD38" s="134"/>
      <c r="CSE38" s="134"/>
      <c r="CSF38" s="134"/>
      <c r="CSG38" s="134"/>
      <c r="CSH38" s="134"/>
      <c r="CSI38" s="134"/>
      <c r="CSJ38" s="134"/>
      <c r="CSK38" s="134"/>
      <c r="CSL38" s="134"/>
      <c r="CSM38" s="134"/>
      <c r="CSN38" s="134"/>
      <c r="CSO38" s="134"/>
      <c r="CSP38" s="134"/>
      <c r="CSQ38" s="134"/>
      <c r="CSR38" s="134"/>
      <c r="CSS38" s="134"/>
      <c r="CST38" s="134"/>
      <c r="CSU38" s="134"/>
      <c r="CSV38" s="134"/>
      <c r="CSW38" s="134"/>
      <c r="CSX38" s="134"/>
      <c r="CSY38" s="134"/>
      <c r="CSZ38" s="134"/>
      <c r="CTA38" s="134"/>
      <c r="CTB38" s="134"/>
      <c r="CTC38" s="134"/>
      <c r="CTD38" s="134"/>
      <c r="CTE38" s="134"/>
      <c r="CTF38" s="134"/>
      <c r="CTG38" s="134"/>
      <c r="CTH38" s="134"/>
      <c r="CTI38" s="134"/>
      <c r="CTJ38" s="134"/>
      <c r="CTK38" s="134"/>
      <c r="CTL38" s="134"/>
      <c r="CTM38" s="134"/>
      <c r="CTN38" s="134"/>
      <c r="CTO38" s="134"/>
      <c r="CTP38" s="134"/>
      <c r="CTQ38" s="134"/>
      <c r="CTR38" s="134"/>
      <c r="CTS38" s="134"/>
      <c r="CTT38" s="134"/>
      <c r="CTU38" s="134"/>
      <c r="CTV38" s="134"/>
      <c r="CTW38" s="134"/>
      <c r="CTX38" s="134"/>
      <c r="CTY38" s="134"/>
      <c r="CTZ38" s="134"/>
      <c r="CUA38" s="134"/>
      <c r="CUB38" s="134"/>
      <c r="CUC38" s="134"/>
      <c r="CUD38" s="134"/>
      <c r="CUE38" s="134"/>
      <c r="CUF38" s="134"/>
      <c r="CUG38" s="134"/>
      <c r="CUH38" s="134"/>
      <c r="CUI38" s="134"/>
      <c r="CUJ38" s="134"/>
      <c r="CUK38" s="134"/>
      <c r="CUL38" s="134"/>
      <c r="CUM38" s="134"/>
      <c r="CUN38" s="134"/>
      <c r="CUO38" s="134"/>
      <c r="CUP38" s="134"/>
      <c r="CUQ38" s="134"/>
      <c r="CUR38" s="134"/>
      <c r="CUS38" s="134"/>
      <c r="CUT38" s="134"/>
      <c r="CUU38" s="134"/>
      <c r="CUV38" s="134"/>
      <c r="CUW38" s="134"/>
      <c r="CUX38" s="134"/>
      <c r="CUY38" s="134"/>
      <c r="CUZ38" s="134"/>
      <c r="CVA38" s="134"/>
      <c r="CVB38" s="134"/>
      <c r="CVC38" s="134"/>
      <c r="CVD38" s="134"/>
      <c r="CVE38" s="134"/>
      <c r="CVF38" s="134"/>
      <c r="CVG38" s="134"/>
      <c r="CVH38" s="134"/>
      <c r="CVI38" s="134"/>
      <c r="CVJ38" s="134"/>
      <c r="CVK38" s="134"/>
      <c r="CVL38" s="134"/>
      <c r="CVM38" s="134"/>
      <c r="CVN38" s="134"/>
      <c r="CVO38" s="134"/>
      <c r="CVP38" s="134"/>
      <c r="CVQ38" s="134"/>
      <c r="CVR38" s="134"/>
      <c r="CVS38" s="134"/>
      <c r="CVT38" s="134"/>
      <c r="CVU38" s="134"/>
      <c r="CVV38" s="134"/>
      <c r="CVW38" s="134"/>
      <c r="CVX38" s="134"/>
      <c r="CVY38" s="134"/>
      <c r="CVZ38" s="134"/>
      <c r="CWA38" s="134"/>
      <c r="CWB38" s="134"/>
      <c r="CWC38" s="134"/>
      <c r="CWD38" s="134"/>
      <c r="CWE38" s="134"/>
      <c r="CWF38" s="134"/>
      <c r="CWG38" s="134"/>
      <c r="CWH38" s="134"/>
      <c r="CWI38" s="134"/>
      <c r="CWJ38" s="134"/>
      <c r="CWK38" s="134"/>
      <c r="CWL38" s="134"/>
      <c r="CWM38" s="134"/>
      <c r="CWN38" s="134"/>
      <c r="CWO38" s="134"/>
      <c r="CWP38" s="134"/>
      <c r="CWQ38" s="134"/>
      <c r="CWR38" s="134"/>
      <c r="CWS38" s="134"/>
      <c r="CWT38" s="134"/>
      <c r="CWU38" s="134"/>
      <c r="CWV38" s="134"/>
      <c r="CWW38" s="134"/>
      <c r="CWX38" s="134"/>
      <c r="CWY38" s="134"/>
      <c r="CWZ38" s="134"/>
      <c r="CXA38" s="134"/>
      <c r="CXB38" s="134"/>
      <c r="CXC38" s="134"/>
      <c r="CXD38" s="134"/>
      <c r="CXE38" s="134"/>
      <c r="CXF38" s="134"/>
      <c r="CXG38" s="134"/>
      <c r="CXH38" s="134"/>
      <c r="CXI38" s="134"/>
      <c r="CXJ38" s="134"/>
      <c r="CXK38" s="134"/>
      <c r="CXL38" s="134"/>
      <c r="CXM38" s="134"/>
      <c r="CXN38" s="134"/>
      <c r="CXO38" s="134"/>
      <c r="CXP38" s="134"/>
      <c r="CXQ38" s="134"/>
      <c r="CXR38" s="134"/>
      <c r="CXS38" s="134"/>
      <c r="CXT38" s="134"/>
      <c r="CXU38" s="134"/>
      <c r="CXV38" s="134"/>
      <c r="CXW38" s="134"/>
      <c r="CXX38" s="134"/>
      <c r="CXY38" s="134"/>
      <c r="CXZ38" s="134"/>
      <c r="CYA38" s="134"/>
      <c r="CYB38" s="134"/>
      <c r="CYC38" s="134"/>
      <c r="CYD38" s="134"/>
      <c r="CYE38" s="134"/>
      <c r="CYF38" s="134"/>
      <c r="CYG38" s="134"/>
      <c r="CYH38" s="134"/>
      <c r="CYI38" s="134"/>
      <c r="CYJ38" s="134"/>
      <c r="CYK38" s="134"/>
      <c r="CYL38" s="134"/>
      <c r="CYM38" s="134"/>
      <c r="CYN38" s="134"/>
      <c r="CYO38" s="134"/>
      <c r="CYP38" s="134"/>
      <c r="CYQ38" s="134"/>
      <c r="CYR38" s="134"/>
      <c r="CYS38" s="134"/>
      <c r="CYT38" s="134"/>
      <c r="CYU38" s="134"/>
      <c r="CYV38" s="134"/>
      <c r="CYW38" s="134"/>
      <c r="CYX38" s="134"/>
      <c r="CYY38" s="134"/>
      <c r="CYZ38" s="134"/>
      <c r="CZA38" s="134"/>
      <c r="CZB38" s="134"/>
      <c r="CZC38" s="134"/>
      <c r="CZD38" s="134"/>
      <c r="CZE38" s="134"/>
      <c r="CZF38" s="134"/>
      <c r="CZG38" s="134"/>
      <c r="CZH38" s="134"/>
      <c r="CZI38" s="134"/>
      <c r="CZJ38" s="134"/>
      <c r="CZK38" s="134"/>
      <c r="CZL38" s="134"/>
      <c r="CZM38" s="134"/>
      <c r="CZN38" s="134"/>
      <c r="CZO38" s="134"/>
      <c r="CZP38" s="134"/>
      <c r="CZQ38" s="134"/>
      <c r="CZR38" s="134"/>
      <c r="CZS38" s="134"/>
      <c r="CZT38" s="134"/>
      <c r="CZU38" s="134"/>
      <c r="CZV38" s="134"/>
      <c r="CZW38" s="134"/>
      <c r="CZX38" s="134"/>
      <c r="CZY38" s="134"/>
      <c r="CZZ38" s="134"/>
      <c r="DAA38" s="134"/>
      <c r="DAB38" s="134"/>
      <c r="DAC38" s="134"/>
      <c r="DAD38" s="134"/>
      <c r="DAE38" s="134"/>
      <c r="DAF38" s="134"/>
      <c r="DAG38" s="134"/>
      <c r="DAH38" s="134"/>
      <c r="DAI38" s="134"/>
      <c r="DAJ38" s="134"/>
      <c r="DAK38" s="134"/>
      <c r="DAL38" s="134"/>
      <c r="DAM38" s="134"/>
      <c r="DAN38" s="134"/>
      <c r="DAO38" s="134"/>
      <c r="DAP38" s="134"/>
      <c r="DAQ38" s="134"/>
      <c r="DAR38" s="134"/>
      <c r="DAS38" s="134"/>
      <c r="DAT38" s="134"/>
      <c r="DAU38" s="134"/>
      <c r="DAV38" s="134"/>
      <c r="DAW38" s="134"/>
      <c r="DAX38" s="134"/>
      <c r="DAY38" s="134"/>
      <c r="DAZ38" s="134"/>
      <c r="DBA38" s="134"/>
      <c r="DBB38" s="134"/>
      <c r="DBC38" s="134"/>
      <c r="DBD38" s="134"/>
      <c r="DBE38" s="134"/>
      <c r="DBF38" s="134"/>
      <c r="DBG38" s="134"/>
      <c r="DBH38" s="134"/>
      <c r="DBI38" s="134"/>
      <c r="DBJ38" s="134"/>
      <c r="DBK38" s="134"/>
      <c r="DBL38" s="134"/>
      <c r="DBM38" s="134"/>
      <c r="DBN38" s="134"/>
      <c r="DBO38" s="134"/>
      <c r="DBP38" s="134"/>
      <c r="DBQ38" s="134"/>
      <c r="DBR38" s="134"/>
      <c r="DBS38" s="134"/>
      <c r="DBT38" s="134"/>
      <c r="DBU38" s="134"/>
      <c r="DBV38" s="134"/>
      <c r="DBW38" s="134"/>
      <c r="DBX38" s="134"/>
      <c r="DBY38" s="134"/>
      <c r="DBZ38" s="134"/>
      <c r="DCA38" s="134"/>
      <c r="DCB38" s="134"/>
      <c r="DCC38" s="134"/>
      <c r="DCD38" s="134"/>
      <c r="DCE38" s="134"/>
      <c r="DCF38" s="134"/>
      <c r="DCG38" s="134"/>
      <c r="DCH38" s="134"/>
      <c r="DCI38" s="134"/>
      <c r="DCJ38" s="134"/>
      <c r="DCK38" s="134"/>
      <c r="DCL38" s="134"/>
      <c r="DCM38" s="134"/>
      <c r="DCN38" s="134"/>
      <c r="DCO38" s="134"/>
      <c r="DCP38" s="134"/>
      <c r="DCQ38" s="134"/>
      <c r="DCR38" s="134"/>
      <c r="DCS38" s="134"/>
      <c r="DCT38" s="134"/>
      <c r="DCU38" s="134"/>
      <c r="DCV38" s="134"/>
      <c r="DCW38" s="134"/>
      <c r="DCX38" s="134"/>
      <c r="DCY38" s="134"/>
      <c r="DCZ38" s="134"/>
      <c r="DDA38" s="134"/>
      <c r="DDB38" s="134"/>
      <c r="DDC38" s="134"/>
      <c r="DDD38" s="134"/>
      <c r="DDE38" s="134"/>
      <c r="DDF38" s="134"/>
      <c r="DDG38" s="134"/>
      <c r="DDH38" s="134"/>
      <c r="DDI38" s="134"/>
      <c r="DDJ38" s="134"/>
      <c r="DDK38" s="134"/>
      <c r="DDL38" s="134"/>
      <c r="DDM38" s="134"/>
      <c r="DDN38" s="134"/>
      <c r="DDO38" s="134"/>
      <c r="DDP38" s="134"/>
      <c r="DDQ38" s="134"/>
      <c r="DDR38" s="134"/>
      <c r="DDS38" s="134"/>
      <c r="DDT38" s="134"/>
      <c r="DDU38" s="134"/>
      <c r="DDV38" s="134"/>
      <c r="DDW38" s="134"/>
      <c r="DDX38" s="134"/>
      <c r="DDY38" s="134"/>
      <c r="DDZ38" s="134"/>
      <c r="DEA38" s="134"/>
      <c r="DEB38" s="134"/>
      <c r="DEC38" s="134"/>
      <c r="DED38" s="134"/>
      <c r="DEE38" s="134"/>
      <c r="DEF38" s="134"/>
      <c r="DEG38" s="134"/>
      <c r="DEH38" s="134"/>
      <c r="DEI38" s="134"/>
      <c r="DEJ38" s="134"/>
      <c r="DEK38" s="134"/>
      <c r="DEL38" s="134"/>
      <c r="DEM38" s="134"/>
      <c r="DEN38" s="134"/>
      <c r="DEO38" s="134"/>
      <c r="DEP38" s="134"/>
      <c r="DEQ38" s="134"/>
      <c r="DER38" s="134"/>
      <c r="DES38" s="134"/>
      <c r="DET38" s="134"/>
      <c r="DEU38" s="134"/>
      <c r="DEV38" s="134"/>
      <c r="DEW38" s="134"/>
      <c r="DEX38" s="134"/>
      <c r="DEY38" s="134"/>
      <c r="DEZ38" s="134"/>
      <c r="DFA38" s="134"/>
      <c r="DFB38" s="134"/>
      <c r="DFC38" s="134"/>
      <c r="DFD38" s="134"/>
      <c r="DFE38" s="134"/>
      <c r="DFF38" s="134"/>
      <c r="DFG38" s="134"/>
      <c r="DFH38" s="134"/>
      <c r="DFI38" s="134"/>
      <c r="DFJ38" s="134"/>
      <c r="DFK38" s="134"/>
      <c r="DFL38" s="134"/>
      <c r="DFM38" s="134"/>
      <c r="DFN38" s="134"/>
      <c r="DFO38" s="134"/>
      <c r="DFP38" s="134"/>
      <c r="DFQ38" s="134"/>
      <c r="DFR38" s="134"/>
      <c r="DFS38" s="134"/>
      <c r="DFT38" s="134"/>
      <c r="DFU38" s="134"/>
      <c r="DFV38" s="134"/>
      <c r="DFW38" s="134"/>
      <c r="DFX38" s="134"/>
      <c r="DFY38" s="134"/>
      <c r="DFZ38" s="134"/>
      <c r="DGA38" s="134"/>
      <c r="DGB38" s="134"/>
      <c r="DGC38" s="134"/>
      <c r="DGD38" s="134"/>
      <c r="DGE38" s="134"/>
      <c r="DGF38" s="134"/>
      <c r="DGG38" s="134"/>
      <c r="DGH38" s="134"/>
      <c r="DGI38" s="134"/>
      <c r="DGJ38" s="134"/>
      <c r="DGK38" s="134"/>
      <c r="DGL38" s="134"/>
      <c r="DGM38" s="134"/>
      <c r="DGN38" s="134"/>
      <c r="DGO38" s="134"/>
      <c r="DGP38" s="134"/>
      <c r="DGQ38" s="134"/>
      <c r="DGR38" s="134"/>
      <c r="DGS38" s="134"/>
      <c r="DGT38" s="134"/>
      <c r="DGU38" s="134"/>
      <c r="DGV38" s="134"/>
      <c r="DGW38" s="134"/>
      <c r="DGX38" s="134"/>
      <c r="DGY38" s="134"/>
      <c r="DGZ38" s="134"/>
      <c r="DHA38" s="134"/>
      <c r="DHB38" s="134"/>
      <c r="DHC38" s="134"/>
      <c r="DHD38" s="134"/>
      <c r="DHE38" s="134"/>
      <c r="DHF38" s="134"/>
      <c r="DHG38" s="134"/>
      <c r="DHH38" s="134"/>
      <c r="DHI38" s="134"/>
      <c r="DHJ38" s="134"/>
      <c r="DHK38" s="134"/>
      <c r="DHL38" s="134"/>
      <c r="DHM38" s="134"/>
      <c r="DHN38" s="134"/>
      <c r="DHO38" s="134"/>
      <c r="DHP38" s="134"/>
      <c r="DHQ38" s="134"/>
      <c r="DHR38" s="134"/>
      <c r="DHS38" s="134"/>
      <c r="DHT38" s="134"/>
      <c r="DHU38" s="134"/>
      <c r="DHV38" s="134"/>
      <c r="DHW38" s="134"/>
      <c r="DHX38" s="134"/>
      <c r="DHY38" s="134"/>
      <c r="DHZ38" s="134"/>
      <c r="DIA38" s="134"/>
      <c r="DIB38" s="134"/>
      <c r="DIC38" s="134"/>
      <c r="DID38" s="134"/>
      <c r="DIE38" s="134"/>
      <c r="DIF38" s="134"/>
      <c r="DIG38" s="134"/>
      <c r="DIH38" s="134"/>
      <c r="DII38" s="134"/>
      <c r="DIJ38" s="134"/>
      <c r="DIK38" s="134"/>
      <c r="DIL38" s="134"/>
      <c r="DIM38" s="134"/>
      <c r="DIN38" s="134"/>
      <c r="DIO38" s="134"/>
      <c r="DIP38" s="134"/>
      <c r="DIQ38" s="134"/>
      <c r="DIR38" s="134"/>
      <c r="DIS38" s="134"/>
      <c r="DIT38" s="134"/>
      <c r="DIU38" s="134"/>
      <c r="DIV38" s="134"/>
      <c r="DIW38" s="134"/>
      <c r="DIX38" s="134"/>
      <c r="DIY38" s="134"/>
      <c r="DIZ38" s="134"/>
      <c r="DJA38" s="134"/>
      <c r="DJB38" s="134"/>
      <c r="DJC38" s="134"/>
      <c r="DJD38" s="134"/>
      <c r="DJE38" s="134"/>
      <c r="DJF38" s="134"/>
      <c r="DJG38" s="134"/>
      <c r="DJH38" s="134"/>
      <c r="DJI38" s="134"/>
      <c r="DJJ38" s="134"/>
      <c r="DJK38" s="134"/>
      <c r="DJL38" s="134"/>
      <c r="DJM38" s="134"/>
      <c r="DJN38" s="134"/>
      <c r="DJO38" s="134"/>
      <c r="DJP38" s="134"/>
      <c r="DJQ38" s="134"/>
      <c r="DJR38" s="134"/>
      <c r="DJS38" s="134"/>
      <c r="DJT38" s="134"/>
      <c r="DJU38" s="134"/>
      <c r="DJV38" s="134"/>
      <c r="DJW38" s="134"/>
      <c r="DJX38" s="134"/>
      <c r="DJY38" s="134"/>
      <c r="DJZ38" s="134"/>
      <c r="DKA38" s="134"/>
      <c r="DKB38" s="134"/>
      <c r="DKC38" s="134"/>
      <c r="DKD38" s="134"/>
      <c r="DKE38" s="134"/>
      <c r="DKF38" s="134"/>
      <c r="DKG38" s="134"/>
      <c r="DKH38" s="134"/>
      <c r="DKI38" s="134"/>
      <c r="DKJ38" s="134"/>
      <c r="DKK38" s="134"/>
      <c r="DKL38" s="134"/>
      <c r="DKM38" s="134"/>
      <c r="DKN38" s="134"/>
      <c r="DKO38" s="134"/>
      <c r="DKP38" s="134"/>
      <c r="DKQ38" s="134"/>
      <c r="DKR38" s="134"/>
      <c r="DKS38" s="134"/>
      <c r="DKT38" s="134"/>
      <c r="DKU38" s="134"/>
      <c r="DKV38" s="134"/>
      <c r="DKW38" s="134"/>
      <c r="DKX38" s="134"/>
      <c r="DKY38" s="134"/>
      <c r="DKZ38" s="134"/>
      <c r="DLA38" s="134"/>
      <c r="DLB38" s="134"/>
      <c r="DLC38" s="134"/>
      <c r="DLD38" s="134"/>
      <c r="DLE38" s="134"/>
      <c r="DLF38" s="134"/>
      <c r="DLG38" s="134"/>
      <c r="DLH38" s="134"/>
      <c r="DLI38" s="134"/>
      <c r="DLJ38" s="134"/>
      <c r="DLK38" s="134"/>
      <c r="DLL38" s="134"/>
      <c r="DLM38" s="134"/>
      <c r="DLN38" s="134"/>
      <c r="DLO38" s="134"/>
      <c r="DLP38" s="134"/>
      <c r="DLQ38" s="134"/>
      <c r="DLR38" s="134"/>
      <c r="DLS38" s="134"/>
      <c r="DLT38" s="134"/>
      <c r="DLU38" s="134"/>
      <c r="DLV38" s="134"/>
      <c r="DLW38" s="134"/>
      <c r="DLX38" s="134"/>
      <c r="DLY38" s="134"/>
      <c r="DLZ38" s="134"/>
      <c r="DMA38" s="134"/>
      <c r="DMB38" s="134"/>
      <c r="DMC38" s="134"/>
      <c r="DMD38" s="134"/>
      <c r="DME38" s="134"/>
      <c r="DMF38" s="134"/>
      <c r="DMG38" s="134"/>
      <c r="DMH38" s="134"/>
      <c r="DMI38" s="134"/>
      <c r="DMJ38" s="134"/>
      <c r="DMK38" s="134"/>
      <c r="DML38" s="134"/>
      <c r="DMM38" s="134"/>
      <c r="DMN38" s="134"/>
      <c r="DMO38" s="134"/>
      <c r="DMP38" s="134"/>
      <c r="DMQ38" s="134"/>
      <c r="DMR38" s="134"/>
      <c r="DMS38" s="134"/>
      <c r="DMT38" s="134"/>
      <c r="DMU38" s="134"/>
      <c r="DMV38" s="134"/>
      <c r="DMW38" s="134"/>
      <c r="DMX38" s="134"/>
      <c r="DMY38" s="134"/>
      <c r="DMZ38" s="134"/>
      <c r="DNA38" s="134"/>
      <c r="DNB38" s="134"/>
      <c r="DNC38" s="134"/>
      <c r="DND38" s="134"/>
      <c r="DNE38" s="134"/>
      <c r="DNF38" s="134"/>
      <c r="DNG38" s="134"/>
      <c r="DNH38" s="134"/>
      <c r="DNI38" s="134"/>
      <c r="DNJ38" s="134"/>
      <c r="DNK38" s="134"/>
      <c r="DNL38" s="134"/>
      <c r="DNM38" s="134"/>
      <c r="DNN38" s="134"/>
      <c r="DNO38" s="134"/>
      <c r="DNP38" s="134"/>
      <c r="DNQ38" s="134"/>
      <c r="DNR38" s="134"/>
      <c r="DNS38" s="134"/>
      <c r="DNT38" s="134"/>
      <c r="DNU38" s="134"/>
      <c r="DNV38" s="134"/>
      <c r="DNW38" s="134"/>
      <c r="DNX38" s="134"/>
      <c r="DNY38" s="134"/>
      <c r="DNZ38" s="134"/>
      <c r="DOA38" s="134"/>
      <c r="DOB38" s="134"/>
      <c r="DOC38" s="134"/>
      <c r="DOD38" s="134"/>
      <c r="DOE38" s="134"/>
      <c r="DOF38" s="134"/>
      <c r="DOG38" s="134"/>
      <c r="DOH38" s="134"/>
      <c r="DOI38" s="134"/>
      <c r="DOJ38" s="134"/>
      <c r="DOK38" s="134"/>
      <c r="DOL38" s="134"/>
      <c r="DOM38" s="134"/>
      <c r="DON38" s="134"/>
      <c r="DOO38" s="134"/>
      <c r="DOP38" s="134"/>
      <c r="DOQ38" s="134"/>
      <c r="DOR38" s="134"/>
      <c r="DOS38" s="134"/>
      <c r="DOT38" s="134"/>
      <c r="DOU38" s="134"/>
      <c r="DOV38" s="134"/>
      <c r="DOW38" s="134"/>
      <c r="DOX38" s="134"/>
      <c r="DOY38" s="134"/>
      <c r="DOZ38" s="134"/>
      <c r="DPA38" s="134"/>
      <c r="DPB38" s="134"/>
      <c r="DPC38" s="134"/>
      <c r="DPD38" s="134"/>
      <c r="DPE38" s="134"/>
      <c r="DPF38" s="134"/>
      <c r="DPG38" s="134"/>
      <c r="DPH38" s="134"/>
      <c r="DPI38" s="134"/>
      <c r="DPJ38" s="134"/>
      <c r="DPK38" s="134"/>
      <c r="DPL38" s="134"/>
      <c r="DPM38" s="134"/>
      <c r="DPN38" s="134"/>
      <c r="DPO38" s="134"/>
      <c r="DPP38" s="134"/>
      <c r="DPQ38" s="134"/>
      <c r="DPR38" s="134"/>
      <c r="DPS38" s="134"/>
      <c r="DPT38" s="134"/>
    </row>
    <row r="39" spans="1:3140" s="20" customFormat="1">
      <c r="C39" s="22"/>
      <c r="AG39" s="21"/>
    </row>
    <row r="40" spans="1:3140" s="20" customFormat="1">
      <c r="C40" s="22"/>
      <c r="N40" s="976">
        <f>+N38-N24</f>
        <v>78.773999999999987</v>
      </c>
      <c r="AG40" s="21"/>
    </row>
    <row r="41" spans="1:3140" s="20" customFormat="1">
      <c r="C41" s="22"/>
      <c r="AG41" s="21"/>
    </row>
    <row r="42" spans="1:3140" s="20" customFormat="1">
      <c r="C42" s="22"/>
      <c r="AG42" s="21"/>
    </row>
    <row r="43" spans="1:3140" s="20" customFormat="1">
      <c r="C43" s="22"/>
      <c r="AG43" s="21"/>
    </row>
    <row r="44" spans="1:3140" s="20" customFormat="1">
      <c r="C44" s="22"/>
      <c r="AG44" s="21"/>
    </row>
    <row r="45" spans="1:3140" s="20" customFormat="1">
      <c r="C45" s="22"/>
      <c r="AG45" s="21"/>
    </row>
    <row r="46" spans="1:3140" s="20" customFormat="1">
      <c r="C46" s="22"/>
      <c r="AG46" s="21"/>
    </row>
    <row r="47" spans="1:3140" s="20" customFormat="1">
      <c r="C47" s="22"/>
      <c r="AG47" s="21"/>
    </row>
    <row r="48" spans="1:3140" s="20" customFormat="1">
      <c r="C48" s="22"/>
      <c r="AG48" s="21"/>
    </row>
    <row r="49" spans="3:33" s="20" customFormat="1">
      <c r="C49" s="22"/>
      <c r="AG49" s="21"/>
    </row>
    <row r="50" spans="3:33" s="20" customFormat="1">
      <c r="C50" s="22"/>
      <c r="AG50" s="21"/>
    </row>
    <row r="51" spans="3:33" s="20" customFormat="1">
      <c r="C51" s="22"/>
      <c r="AG51" s="21"/>
    </row>
    <row r="52" spans="3:33" s="20" customFormat="1">
      <c r="C52" s="22"/>
      <c r="AG52" s="21"/>
    </row>
    <row r="53" spans="3:33" s="20" customFormat="1">
      <c r="C53" s="22"/>
      <c r="AG53" s="21"/>
    </row>
    <row r="54" spans="3:33" s="20" customFormat="1">
      <c r="C54" s="22"/>
      <c r="AG54" s="21"/>
    </row>
    <row r="55" spans="3:33" s="20" customFormat="1">
      <c r="C55" s="22"/>
      <c r="AG55" s="21"/>
    </row>
    <row r="56" spans="3:33" s="20" customFormat="1">
      <c r="C56" s="22"/>
      <c r="AG56" s="21"/>
    </row>
    <row r="57" spans="3:33" s="20" customFormat="1">
      <c r="C57" s="22"/>
      <c r="AG57" s="21"/>
    </row>
    <row r="58" spans="3:33" s="20" customFormat="1">
      <c r="C58" s="22"/>
      <c r="AG58" s="21"/>
    </row>
    <row r="59" spans="3:33" s="20" customFormat="1">
      <c r="C59" s="22"/>
      <c r="AG59" s="21"/>
    </row>
    <row r="60" spans="3:33" s="20" customFormat="1">
      <c r="C60" s="22"/>
      <c r="AG60" s="21"/>
    </row>
    <row r="61" spans="3:33" s="20" customFormat="1">
      <c r="C61" s="22"/>
      <c r="AG61" s="21"/>
    </row>
    <row r="62" spans="3:33" s="20" customFormat="1">
      <c r="C62" s="22"/>
      <c r="AG62" s="21"/>
    </row>
    <row r="63" spans="3:33" s="20" customFormat="1">
      <c r="C63" s="22"/>
      <c r="AG63" s="21"/>
    </row>
    <row r="64" spans="3:33" s="20" customFormat="1">
      <c r="C64" s="22"/>
      <c r="AG64" s="21"/>
    </row>
    <row r="65" spans="3:33" s="20" customFormat="1">
      <c r="C65" s="22"/>
      <c r="AG65" s="21"/>
    </row>
    <row r="66" spans="3:33" s="20" customFormat="1">
      <c r="C66" s="22"/>
      <c r="AG66" s="21"/>
    </row>
    <row r="67" spans="3:33" s="20" customFormat="1">
      <c r="C67" s="22"/>
      <c r="AG67" s="21"/>
    </row>
    <row r="68" spans="3:33" s="20" customFormat="1">
      <c r="C68" s="22"/>
      <c r="AG68" s="21"/>
    </row>
    <row r="69" spans="3:33" s="20" customFormat="1">
      <c r="C69" s="22"/>
      <c r="AG69" s="21"/>
    </row>
    <row r="70" spans="3:33" s="20" customFormat="1">
      <c r="C70" s="22"/>
      <c r="AG70" s="21"/>
    </row>
    <row r="71" spans="3:33" s="20" customFormat="1">
      <c r="C71" s="22"/>
      <c r="AG71" s="21"/>
    </row>
    <row r="72" spans="3:33" s="20" customFormat="1">
      <c r="C72" s="22"/>
      <c r="AG72" s="21"/>
    </row>
    <row r="73" spans="3:33" s="20" customFormat="1">
      <c r="C73" s="22"/>
      <c r="AG73" s="21"/>
    </row>
    <row r="74" spans="3:33" s="20" customFormat="1">
      <c r="C74" s="22"/>
      <c r="AG74" s="21"/>
    </row>
    <row r="75" spans="3:33" s="20" customFormat="1">
      <c r="C75" s="22"/>
      <c r="AG75" s="21"/>
    </row>
    <row r="76" spans="3:33" s="20" customFormat="1">
      <c r="C76" s="22"/>
      <c r="AG76" s="21"/>
    </row>
    <row r="77" spans="3:33" s="20" customFormat="1">
      <c r="C77" s="22"/>
      <c r="AG77" s="21"/>
    </row>
    <row r="78" spans="3:33" s="20" customFormat="1">
      <c r="C78" s="22"/>
      <c r="AG78" s="21"/>
    </row>
    <row r="79" spans="3:33" s="20" customFormat="1">
      <c r="C79" s="22"/>
      <c r="AG79" s="21"/>
    </row>
    <row r="80" spans="3:33" s="20" customFormat="1">
      <c r="C80" s="22"/>
      <c r="AG80" s="21"/>
    </row>
    <row r="81" spans="3:33" s="20" customFormat="1">
      <c r="C81" s="22"/>
      <c r="AG81" s="21"/>
    </row>
    <row r="82" spans="3:33" s="20" customFormat="1">
      <c r="C82" s="22"/>
      <c r="AG82" s="21"/>
    </row>
    <row r="83" spans="3:33" s="20" customFormat="1">
      <c r="C83" s="22"/>
      <c r="AG83" s="21"/>
    </row>
    <row r="84" spans="3:33" s="20" customFormat="1">
      <c r="C84" s="22"/>
      <c r="AG84" s="21"/>
    </row>
    <row r="85" spans="3:33" s="20" customFormat="1">
      <c r="C85" s="22"/>
      <c r="AG85" s="21"/>
    </row>
    <row r="86" spans="3:33" s="20" customFormat="1">
      <c r="C86" s="22"/>
      <c r="AG86" s="21"/>
    </row>
    <row r="87" spans="3:33" s="20" customFormat="1">
      <c r="C87" s="22"/>
      <c r="AG87" s="21"/>
    </row>
    <row r="88" spans="3:33" s="20" customFormat="1">
      <c r="C88" s="22"/>
      <c r="AG88" s="21"/>
    </row>
    <row r="89" spans="3:33" s="20" customFormat="1">
      <c r="C89" s="22"/>
      <c r="AG89" s="21"/>
    </row>
    <row r="90" spans="3:33" s="20" customFormat="1">
      <c r="C90" s="22"/>
      <c r="AG90" s="21"/>
    </row>
    <row r="91" spans="3:33" s="20" customFormat="1">
      <c r="C91" s="22"/>
      <c r="AG91" s="21"/>
    </row>
    <row r="92" spans="3:33" s="20" customFormat="1">
      <c r="C92" s="22"/>
      <c r="AG92" s="21"/>
    </row>
    <row r="93" spans="3:33" s="20" customFormat="1">
      <c r="C93" s="22"/>
      <c r="AG93" s="21"/>
    </row>
    <row r="94" spans="3:33" s="20" customFormat="1">
      <c r="C94" s="22"/>
      <c r="AG94" s="21"/>
    </row>
    <row r="95" spans="3:33" s="20" customFormat="1">
      <c r="C95" s="22"/>
      <c r="AG95" s="21"/>
    </row>
    <row r="96" spans="3:33" s="20" customFormat="1">
      <c r="C96" s="22"/>
      <c r="AG96" s="21"/>
    </row>
    <row r="97" spans="3:33" s="20" customFormat="1">
      <c r="C97" s="22"/>
      <c r="AG97" s="21"/>
    </row>
    <row r="98" spans="3:33" s="20" customFormat="1">
      <c r="C98" s="22"/>
      <c r="AG98" s="21"/>
    </row>
    <row r="99" spans="3:33" s="20" customFormat="1">
      <c r="C99" s="22"/>
      <c r="AG99" s="21"/>
    </row>
    <row r="100" spans="3:33" s="20" customFormat="1">
      <c r="C100" s="22"/>
      <c r="AG100" s="21"/>
    </row>
    <row r="101" spans="3:33" s="20" customFormat="1">
      <c r="C101" s="22"/>
      <c r="AG101" s="21"/>
    </row>
    <row r="102" spans="3:33" s="20" customFormat="1">
      <c r="C102" s="22"/>
      <c r="AG102" s="21"/>
    </row>
    <row r="103" spans="3:33" s="20" customFormat="1">
      <c r="C103" s="22"/>
      <c r="AG103" s="21"/>
    </row>
    <row r="104" spans="3:33" s="20" customFormat="1">
      <c r="C104" s="22"/>
      <c r="AG104" s="21"/>
    </row>
    <row r="105" spans="3:33" s="20" customFormat="1">
      <c r="C105" s="22"/>
      <c r="AG105" s="21"/>
    </row>
    <row r="106" spans="3:33" s="20" customFormat="1">
      <c r="C106" s="22"/>
      <c r="AG106" s="21"/>
    </row>
    <row r="107" spans="3:33" s="20" customFormat="1">
      <c r="C107" s="22"/>
      <c r="AG107" s="21"/>
    </row>
    <row r="108" spans="3:33" s="20" customFormat="1">
      <c r="C108" s="22"/>
      <c r="AG108" s="21"/>
    </row>
    <row r="109" spans="3:33" s="20" customFormat="1">
      <c r="C109" s="22"/>
      <c r="AG109" s="21"/>
    </row>
    <row r="110" spans="3:33" s="20" customFormat="1">
      <c r="C110" s="22"/>
      <c r="AG110" s="21"/>
    </row>
    <row r="111" spans="3:33" s="20" customFormat="1">
      <c r="C111" s="22"/>
      <c r="AG111" s="21"/>
    </row>
    <row r="112" spans="3:33" s="20" customFormat="1">
      <c r="C112" s="22"/>
      <c r="AG112" s="21"/>
    </row>
    <row r="113" spans="3:33" s="20" customFormat="1">
      <c r="C113" s="22"/>
      <c r="AG113" s="21"/>
    </row>
    <row r="114" spans="3:33" s="20" customFormat="1">
      <c r="C114" s="22"/>
      <c r="AG114" s="21"/>
    </row>
    <row r="115" spans="3:33" s="20" customFormat="1">
      <c r="C115" s="22"/>
      <c r="AG115" s="21"/>
    </row>
    <row r="116" spans="3:33" s="20" customFormat="1">
      <c r="C116" s="22"/>
      <c r="AG116" s="21"/>
    </row>
    <row r="117" spans="3:33" s="20" customFormat="1">
      <c r="C117" s="22"/>
      <c r="AG117" s="21"/>
    </row>
    <row r="118" spans="3:33" s="20" customFormat="1">
      <c r="C118" s="22"/>
      <c r="AG118" s="21"/>
    </row>
    <row r="119" spans="3:33" s="20" customFormat="1">
      <c r="C119" s="22"/>
      <c r="AG119" s="21"/>
    </row>
    <row r="120" spans="3:33" s="20" customFormat="1">
      <c r="C120" s="22"/>
      <c r="AG120" s="21"/>
    </row>
    <row r="121" spans="3:33" s="20" customFormat="1">
      <c r="C121" s="22"/>
      <c r="AG121" s="21"/>
    </row>
    <row r="122" spans="3:33" s="20" customFormat="1">
      <c r="C122" s="22"/>
      <c r="AG122" s="21"/>
    </row>
    <row r="123" spans="3:33" s="20" customFormat="1">
      <c r="C123" s="22"/>
      <c r="AG123" s="21"/>
    </row>
    <row r="124" spans="3:33" s="20" customFormat="1">
      <c r="C124" s="22"/>
      <c r="AG124" s="21"/>
    </row>
    <row r="125" spans="3:33" s="20" customFormat="1">
      <c r="C125" s="22"/>
      <c r="AG125" s="21"/>
    </row>
    <row r="126" spans="3:33" s="20" customFormat="1">
      <c r="C126" s="22"/>
      <c r="AG126" s="21"/>
    </row>
    <row r="127" spans="3:33" s="20" customFormat="1">
      <c r="C127" s="22"/>
      <c r="AG127" s="21"/>
    </row>
    <row r="128" spans="3:33" s="20" customFormat="1">
      <c r="C128" s="22"/>
      <c r="AG128" s="21"/>
    </row>
    <row r="129" spans="3:33" s="20" customFormat="1">
      <c r="C129" s="22"/>
      <c r="AG129" s="21"/>
    </row>
    <row r="130" spans="3:33" s="20" customFormat="1">
      <c r="C130" s="22"/>
      <c r="AG130" s="21"/>
    </row>
    <row r="131" spans="3:33" s="20" customFormat="1">
      <c r="C131" s="22"/>
      <c r="AG131" s="21"/>
    </row>
    <row r="132" spans="3:33" s="20" customFormat="1">
      <c r="C132" s="22"/>
      <c r="AG132" s="21"/>
    </row>
    <row r="133" spans="3:33" s="20" customFormat="1">
      <c r="C133" s="22"/>
      <c r="AG133" s="21"/>
    </row>
    <row r="134" spans="3:33" s="20" customFormat="1">
      <c r="C134" s="22"/>
      <c r="AG134" s="21"/>
    </row>
    <row r="135" spans="3:33" s="20" customFormat="1">
      <c r="C135" s="22"/>
      <c r="AG135" s="21"/>
    </row>
    <row r="136" spans="3:33" s="20" customFormat="1">
      <c r="C136" s="22"/>
      <c r="AG136" s="21"/>
    </row>
    <row r="137" spans="3:33" s="20" customFormat="1">
      <c r="C137" s="22"/>
      <c r="AG137" s="21"/>
    </row>
    <row r="138" spans="3:33" s="20" customFormat="1">
      <c r="C138" s="22"/>
      <c r="AG138" s="21"/>
    </row>
    <row r="139" spans="3:33" s="20" customFormat="1">
      <c r="C139" s="22"/>
      <c r="AG139" s="21"/>
    </row>
    <row r="140" spans="3:33" s="20" customFormat="1">
      <c r="C140" s="22"/>
      <c r="AG140" s="21"/>
    </row>
    <row r="141" spans="3:33" s="20" customFormat="1">
      <c r="C141" s="22"/>
      <c r="AG141" s="21"/>
    </row>
    <row r="142" spans="3:33" s="20" customFormat="1">
      <c r="C142" s="22"/>
      <c r="AG142" s="21"/>
    </row>
    <row r="143" spans="3:33" s="20" customFormat="1">
      <c r="C143" s="22"/>
      <c r="AG143" s="21"/>
    </row>
    <row r="144" spans="3:33" s="20" customFormat="1">
      <c r="C144" s="22"/>
      <c r="AG144" s="21"/>
    </row>
    <row r="145" spans="3:33" s="20" customFormat="1">
      <c r="C145" s="22"/>
      <c r="AG145" s="21"/>
    </row>
    <row r="146" spans="3:33" s="20" customFormat="1">
      <c r="C146" s="22"/>
      <c r="AG146" s="21"/>
    </row>
    <row r="147" spans="3:33" s="20" customFormat="1">
      <c r="C147" s="22"/>
      <c r="AG147" s="21"/>
    </row>
    <row r="148" spans="3:33" s="20" customFormat="1">
      <c r="C148" s="22"/>
      <c r="AG148" s="21"/>
    </row>
    <row r="149" spans="3:33" s="20" customFormat="1">
      <c r="C149" s="22"/>
      <c r="AG149" s="21"/>
    </row>
    <row r="150" spans="3:33" s="20" customFormat="1">
      <c r="C150" s="22"/>
      <c r="AG150" s="21"/>
    </row>
    <row r="151" spans="3:33" s="20" customFormat="1">
      <c r="C151" s="22"/>
      <c r="AG151" s="21"/>
    </row>
    <row r="152" spans="3:33" s="20" customFormat="1">
      <c r="C152" s="22"/>
      <c r="AG152" s="21"/>
    </row>
    <row r="153" spans="3:33" s="20" customFormat="1">
      <c r="C153" s="22"/>
      <c r="AG153" s="21"/>
    </row>
    <row r="154" spans="3:33" s="20" customFormat="1">
      <c r="C154" s="22"/>
      <c r="AG154" s="21"/>
    </row>
    <row r="155" spans="3:33" s="20" customFormat="1">
      <c r="C155" s="22"/>
      <c r="AG155" s="21"/>
    </row>
    <row r="156" spans="3:33" s="20" customFormat="1">
      <c r="C156" s="22"/>
      <c r="AG156" s="21"/>
    </row>
    <row r="157" spans="3:33" s="20" customFormat="1">
      <c r="C157" s="22"/>
      <c r="AG157" s="21"/>
    </row>
    <row r="158" spans="3:33" s="20" customFormat="1">
      <c r="C158" s="22"/>
      <c r="AG158" s="21"/>
    </row>
    <row r="159" spans="3:33" s="20" customFormat="1">
      <c r="C159" s="22"/>
      <c r="AG159" s="21"/>
    </row>
    <row r="160" spans="3:33" s="20" customFormat="1">
      <c r="C160" s="22"/>
      <c r="AG160" s="21"/>
    </row>
    <row r="161" spans="3:33" s="20" customFormat="1">
      <c r="C161" s="22"/>
      <c r="AG161" s="21"/>
    </row>
    <row r="162" spans="3:33" s="20" customFormat="1">
      <c r="C162" s="22"/>
      <c r="AG162" s="21"/>
    </row>
    <row r="163" spans="3:33" s="20" customFormat="1">
      <c r="C163" s="22"/>
      <c r="AG163" s="21"/>
    </row>
    <row r="164" spans="3:33" s="20" customFormat="1">
      <c r="C164" s="22"/>
      <c r="AG164" s="21"/>
    </row>
    <row r="165" spans="3:33" s="20" customFormat="1">
      <c r="C165" s="22"/>
      <c r="AG165" s="21"/>
    </row>
    <row r="166" spans="3:33" s="20" customFormat="1">
      <c r="C166" s="22"/>
      <c r="AG166" s="21"/>
    </row>
    <row r="167" spans="3:33" s="20" customFormat="1">
      <c r="C167" s="22"/>
      <c r="AG167" s="21"/>
    </row>
    <row r="168" spans="3:33" s="20" customFormat="1">
      <c r="C168" s="22"/>
      <c r="AG168" s="21"/>
    </row>
    <row r="169" spans="3:33" s="20" customFormat="1">
      <c r="C169" s="22"/>
      <c r="AG169" s="21"/>
    </row>
    <row r="170" spans="3:33" s="20" customFormat="1">
      <c r="C170" s="22"/>
      <c r="AG170" s="21"/>
    </row>
    <row r="171" spans="3:33" s="20" customFormat="1">
      <c r="C171" s="22"/>
      <c r="AG171" s="21"/>
    </row>
    <row r="172" spans="3:33" s="20" customFormat="1">
      <c r="C172" s="22"/>
      <c r="AG172" s="21"/>
    </row>
    <row r="173" spans="3:33" s="20" customFormat="1">
      <c r="C173" s="22"/>
      <c r="AG173" s="21"/>
    </row>
    <row r="174" spans="3:33" s="20" customFormat="1">
      <c r="C174" s="22"/>
      <c r="AG174" s="21"/>
    </row>
    <row r="175" spans="3:33" s="20" customFormat="1">
      <c r="C175" s="22"/>
      <c r="AG175" s="21"/>
    </row>
    <row r="176" spans="3:33" s="20" customFormat="1">
      <c r="C176" s="22"/>
      <c r="AG176" s="21"/>
    </row>
    <row r="177" spans="3:33" s="20" customFormat="1">
      <c r="C177" s="22"/>
      <c r="AG177" s="21"/>
    </row>
    <row r="178" spans="3:33" s="20" customFormat="1">
      <c r="C178" s="22"/>
      <c r="AG178" s="21"/>
    </row>
    <row r="179" spans="3:33" s="20" customFormat="1">
      <c r="C179" s="22"/>
      <c r="AG179" s="21"/>
    </row>
    <row r="180" spans="3:33" s="20" customFormat="1">
      <c r="C180" s="22"/>
      <c r="AG180" s="21"/>
    </row>
    <row r="181" spans="3:33" s="20" customFormat="1">
      <c r="C181" s="22"/>
      <c r="AG181" s="21"/>
    </row>
    <row r="182" spans="3:33" s="20" customFormat="1">
      <c r="C182" s="22"/>
      <c r="AG182" s="21"/>
    </row>
    <row r="183" spans="3:33" s="20" customFormat="1">
      <c r="C183" s="22"/>
      <c r="AG183" s="21"/>
    </row>
    <row r="184" spans="3:33" s="20" customFormat="1">
      <c r="C184" s="22"/>
      <c r="AG184" s="21"/>
    </row>
    <row r="185" spans="3:33" s="20" customFormat="1">
      <c r="C185" s="22"/>
      <c r="AG185" s="21"/>
    </row>
    <row r="186" spans="3:33" s="20" customFormat="1">
      <c r="C186" s="22"/>
      <c r="AG186" s="21"/>
    </row>
    <row r="187" spans="3:33" s="20" customFormat="1">
      <c r="C187" s="22"/>
      <c r="AG187" s="21"/>
    </row>
    <row r="188" spans="3:33" s="20" customFormat="1">
      <c r="C188" s="22"/>
      <c r="AG188" s="21"/>
    </row>
    <row r="189" spans="3:33" s="20" customFormat="1">
      <c r="C189" s="22"/>
      <c r="AG189" s="21"/>
    </row>
    <row r="190" spans="3:33" s="20" customFormat="1">
      <c r="C190" s="22"/>
      <c r="AG190" s="21"/>
    </row>
    <row r="191" spans="3:33" s="20" customFormat="1">
      <c r="C191" s="22"/>
      <c r="AG191" s="21"/>
    </row>
    <row r="192" spans="3:33" s="20" customFormat="1">
      <c r="C192" s="22"/>
      <c r="AG192" s="21"/>
    </row>
    <row r="193" spans="3:33" s="20" customFormat="1">
      <c r="C193" s="22"/>
      <c r="AG193" s="21"/>
    </row>
    <row r="194" spans="3:33" s="20" customFormat="1">
      <c r="C194" s="22"/>
      <c r="AG194" s="21"/>
    </row>
    <row r="195" spans="3:33" s="20" customFormat="1">
      <c r="C195" s="22"/>
      <c r="AG195" s="21"/>
    </row>
    <row r="196" spans="3:33" s="20" customFormat="1">
      <c r="C196" s="22"/>
      <c r="AG196" s="21"/>
    </row>
    <row r="197" spans="3:33" s="20" customFormat="1">
      <c r="C197" s="22"/>
      <c r="AG197" s="21"/>
    </row>
    <row r="198" spans="3:33" s="20" customFormat="1">
      <c r="C198" s="22"/>
      <c r="AG198" s="21"/>
    </row>
    <row r="199" spans="3:33" s="20" customFormat="1">
      <c r="C199" s="22"/>
      <c r="AG199" s="21"/>
    </row>
    <row r="200" spans="3:33" s="20" customFormat="1">
      <c r="C200" s="22"/>
      <c r="AG200" s="21"/>
    </row>
    <row r="201" spans="3:33" s="20" customFormat="1">
      <c r="C201" s="22"/>
      <c r="AG201" s="21"/>
    </row>
    <row r="202" spans="3:33" s="20" customFormat="1">
      <c r="C202" s="22"/>
      <c r="AG202" s="21"/>
    </row>
    <row r="203" spans="3:33" s="20" customFormat="1">
      <c r="C203" s="22"/>
      <c r="AG203" s="21"/>
    </row>
    <row r="204" spans="3:33" s="20" customFormat="1">
      <c r="C204" s="22"/>
      <c r="AG204" s="21"/>
    </row>
    <row r="205" spans="3:33" s="20" customFormat="1">
      <c r="C205" s="22"/>
      <c r="AG205" s="21"/>
    </row>
    <row r="206" spans="3:33" s="20" customFormat="1">
      <c r="C206" s="22"/>
      <c r="AG206" s="21"/>
    </row>
    <row r="207" spans="3:33" s="20" customFormat="1">
      <c r="C207" s="22"/>
      <c r="AG207" s="21"/>
    </row>
    <row r="208" spans="3:33" s="20" customFormat="1">
      <c r="C208" s="22"/>
      <c r="AG208" s="21"/>
    </row>
    <row r="209" spans="3:33" s="20" customFormat="1">
      <c r="C209" s="22"/>
      <c r="AG209" s="21"/>
    </row>
    <row r="210" spans="3:33" s="20" customFormat="1">
      <c r="C210" s="22"/>
      <c r="AG210" s="21"/>
    </row>
    <row r="211" spans="3:33" s="20" customFormat="1">
      <c r="C211" s="22"/>
      <c r="AG211" s="21"/>
    </row>
    <row r="212" spans="3:33" s="20" customFormat="1">
      <c r="C212" s="22"/>
      <c r="AG212" s="21"/>
    </row>
    <row r="213" spans="3:33" s="20" customFormat="1">
      <c r="C213" s="22"/>
      <c r="AG213" s="21"/>
    </row>
    <row r="214" spans="3:33" s="20" customFormat="1">
      <c r="C214" s="22"/>
      <c r="AG214" s="21"/>
    </row>
    <row r="215" spans="3:33" s="20" customFormat="1">
      <c r="C215" s="22"/>
      <c r="AG215" s="21"/>
    </row>
    <row r="216" spans="3:33" s="20" customFormat="1">
      <c r="C216" s="22"/>
      <c r="AG216" s="21"/>
    </row>
    <row r="217" spans="3:33" s="20" customFormat="1">
      <c r="C217" s="22"/>
      <c r="AG217" s="21"/>
    </row>
    <row r="218" spans="3:33" s="20" customFormat="1">
      <c r="C218" s="22"/>
      <c r="AG218" s="21"/>
    </row>
    <row r="219" spans="3:33" s="20" customFormat="1">
      <c r="C219" s="22"/>
      <c r="AG219" s="21"/>
    </row>
    <row r="220" spans="3:33" s="20" customFormat="1">
      <c r="C220" s="22"/>
      <c r="AG220" s="21"/>
    </row>
    <row r="221" spans="3:33" s="20" customFormat="1">
      <c r="C221" s="22"/>
      <c r="AG221" s="21"/>
    </row>
    <row r="222" spans="3:33" s="20" customFormat="1">
      <c r="C222" s="22"/>
      <c r="AG222" s="21"/>
    </row>
    <row r="223" spans="3:33" s="20" customFormat="1">
      <c r="C223" s="22"/>
      <c r="AG223" s="21"/>
    </row>
    <row r="224" spans="3:33" s="20" customFormat="1">
      <c r="C224" s="22"/>
      <c r="AG224" s="21"/>
    </row>
    <row r="225" spans="3:33" s="20" customFormat="1">
      <c r="C225" s="22"/>
      <c r="AG225" s="21"/>
    </row>
    <row r="226" spans="3:33" s="20" customFormat="1">
      <c r="C226" s="22"/>
      <c r="AG226" s="21"/>
    </row>
    <row r="227" spans="3:33" s="20" customFormat="1">
      <c r="C227" s="22"/>
      <c r="AG227" s="21"/>
    </row>
    <row r="228" spans="3:33" s="20" customFormat="1">
      <c r="C228" s="22"/>
      <c r="AG228" s="21"/>
    </row>
    <row r="229" spans="3:33" s="20" customFormat="1">
      <c r="C229" s="22"/>
      <c r="AG229" s="21"/>
    </row>
    <row r="230" spans="3:33" s="20" customFormat="1">
      <c r="C230" s="22"/>
      <c r="AG230" s="21"/>
    </row>
    <row r="231" spans="3:33" s="20" customFormat="1">
      <c r="C231" s="22"/>
      <c r="AG231" s="21"/>
    </row>
    <row r="232" spans="3:33" s="20" customFormat="1">
      <c r="C232" s="22"/>
      <c r="AG232" s="21"/>
    </row>
    <row r="233" spans="3:33" s="20" customFormat="1">
      <c r="C233" s="22"/>
      <c r="AG233" s="21"/>
    </row>
    <row r="234" spans="3:33" s="20" customFormat="1">
      <c r="C234" s="22"/>
      <c r="AG234" s="21"/>
    </row>
    <row r="235" spans="3:33" s="20" customFormat="1">
      <c r="C235" s="22"/>
      <c r="AG235" s="21"/>
    </row>
    <row r="236" spans="3:33" s="20" customFormat="1">
      <c r="C236" s="22"/>
      <c r="AG236" s="21"/>
    </row>
    <row r="237" spans="3:33" s="20" customFormat="1">
      <c r="C237" s="22"/>
      <c r="AG237" s="21"/>
    </row>
    <row r="238" spans="3:33" s="20" customFormat="1">
      <c r="C238" s="22"/>
      <c r="AG238" s="21"/>
    </row>
    <row r="239" spans="3:33" s="20" customFormat="1">
      <c r="C239" s="22"/>
      <c r="AG239" s="21"/>
    </row>
    <row r="240" spans="3:33" s="20" customFormat="1">
      <c r="C240" s="22"/>
      <c r="AG240" s="21"/>
    </row>
    <row r="241" spans="3:33" s="20" customFormat="1">
      <c r="C241" s="22"/>
      <c r="AG241" s="21"/>
    </row>
    <row r="242" spans="3:33" s="20" customFormat="1">
      <c r="C242" s="22"/>
      <c r="AG242" s="21"/>
    </row>
    <row r="243" spans="3:33" s="20" customFormat="1">
      <c r="C243" s="22"/>
      <c r="AG243" s="21"/>
    </row>
    <row r="244" spans="3:33" s="20" customFormat="1">
      <c r="C244" s="22"/>
      <c r="AG244" s="21"/>
    </row>
    <row r="245" spans="3:33" s="20" customFormat="1">
      <c r="C245" s="22"/>
      <c r="AG245" s="21"/>
    </row>
    <row r="246" spans="3:33" s="20" customFormat="1">
      <c r="C246" s="22"/>
      <c r="AG246" s="21"/>
    </row>
    <row r="247" spans="3:33" s="20" customFormat="1">
      <c r="C247" s="22"/>
      <c r="AG247" s="21"/>
    </row>
    <row r="248" spans="3:33" s="20" customFormat="1">
      <c r="C248" s="22"/>
      <c r="AG248" s="21"/>
    </row>
    <row r="249" spans="3:33" s="20" customFormat="1">
      <c r="C249" s="22"/>
      <c r="AG249" s="21"/>
    </row>
    <row r="250" spans="3:33" s="20" customFormat="1">
      <c r="C250" s="22"/>
      <c r="AG250" s="21"/>
    </row>
    <row r="251" spans="3:33" s="20" customFormat="1">
      <c r="C251" s="22"/>
      <c r="AG251" s="21"/>
    </row>
    <row r="252" spans="3:33" s="20" customFormat="1">
      <c r="C252" s="22"/>
      <c r="AG252" s="21"/>
    </row>
    <row r="253" spans="3:33" s="20" customFormat="1">
      <c r="C253" s="22"/>
      <c r="AG253" s="21"/>
    </row>
    <row r="254" spans="3:33" s="20" customFormat="1">
      <c r="C254" s="22"/>
      <c r="AG254" s="21"/>
    </row>
    <row r="255" spans="3:33" s="20" customFormat="1">
      <c r="C255" s="22"/>
      <c r="AG255" s="21"/>
    </row>
    <row r="256" spans="3:33" s="20" customFormat="1">
      <c r="C256" s="22"/>
      <c r="AG256" s="21"/>
    </row>
    <row r="257" spans="3:33" s="20" customFormat="1">
      <c r="C257" s="22"/>
      <c r="AG257" s="21"/>
    </row>
    <row r="258" spans="3:33" s="20" customFormat="1">
      <c r="C258" s="22"/>
      <c r="AG258" s="21"/>
    </row>
    <row r="259" spans="3:33" s="20" customFormat="1">
      <c r="C259" s="22"/>
      <c r="AG259" s="21"/>
    </row>
    <row r="260" spans="3:33" s="20" customFormat="1">
      <c r="C260" s="22"/>
      <c r="AG260" s="21"/>
    </row>
    <row r="261" spans="3:33" s="20" customFormat="1">
      <c r="C261" s="22"/>
      <c r="AG261" s="21"/>
    </row>
    <row r="262" spans="3:33" s="20" customFormat="1">
      <c r="C262" s="22"/>
      <c r="AG262" s="21"/>
    </row>
    <row r="263" spans="3:33" s="20" customFormat="1">
      <c r="C263" s="22"/>
      <c r="AG263" s="21"/>
    </row>
    <row r="264" spans="3:33" s="20" customFormat="1">
      <c r="C264" s="22"/>
      <c r="AG264" s="21"/>
    </row>
    <row r="265" spans="3:33" s="20" customFormat="1">
      <c r="C265" s="22"/>
      <c r="AG265" s="21"/>
    </row>
    <row r="266" spans="3:33" s="20" customFormat="1">
      <c r="C266" s="22"/>
      <c r="AG266" s="21"/>
    </row>
    <row r="267" spans="3:33" s="20" customFormat="1">
      <c r="C267" s="22"/>
      <c r="AG267" s="21"/>
    </row>
    <row r="268" spans="3:33" s="20" customFormat="1">
      <c r="C268" s="22"/>
      <c r="AG268" s="21"/>
    </row>
    <row r="269" spans="3:33" s="20" customFormat="1">
      <c r="C269" s="22"/>
      <c r="AG269" s="21"/>
    </row>
    <row r="270" spans="3:33" s="20" customFormat="1">
      <c r="C270" s="22"/>
      <c r="AG270" s="21"/>
    </row>
    <row r="271" spans="3:33" s="20" customFormat="1">
      <c r="C271" s="22"/>
      <c r="AG271" s="21"/>
    </row>
    <row r="272" spans="3:33" s="20" customFormat="1">
      <c r="C272" s="22"/>
      <c r="AG272" s="21"/>
    </row>
    <row r="273" spans="3:33" s="20" customFormat="1">
      <c r="C273" s="22"/>
      <c r="AG273" s="21"/>
    </row>
    <row r="274" spans="3:33" s="20" customFormat="1">
      <c r="C274" s="22"/>
      <c r="AG274" s="21"/>
    </row>
    <row r="275" spans="3:33" s="20" customFormat="1">
      <c r="C275" s="22"/>
      <c r="AG275" s="21"/>
    </row>
    <row r="276" spans="3:33" s="20" customFormat="1">
      <c r="C276" s="22"/>
      <c r="AG276" s="21"/>
    </row>
    <row r="277" spans="3:33" s="20" customFormat="1">
      <c r="C277" s="22"/>
      <c r="AG277" s="21"/>
    </row>
    <row r="278" spans="3:33" s="20" customFormat="1">
      <c r="C278" s="22"/>
      <c r="AG278" s="21"/>
    </row>
    <row r="279" spans="3:33" s="20" customFormat="1">
      <c r="C279" s="22"/>
      <c r="AG279" s="21"/>
    </row>
    <row r="280" spans="3:33" s="20" customFormat="1">
      <c r="C280" s="22"/>
      <c r="AG280" s="21"/>
    </row>
    <row r="281" spans="3:33" s="20" customFormat="1">
      <c r="C281" s="22"/>
      <c r="AG281" s="21"/>
    </row>
    <row r="282" spans="3:33" s="20" customFormat="1">
      <c r="C282" s="22"/>
      <c r="AG282" s="21"/>
    </row>
    <row r="283" spans="3:33" s="20" customFormat="1">
      <c r="C283" s="22"/>
      <c r="AG283" s="21"/>
    </row>
    <row r="284" spans="3:33" s="20" customFormat="1">
      <c r="C284" s="22"/>
      <c r="AG284" s="21"/>
    </row>
    <row r="285" spans="3:33" s="20" customFormat="1">
      <c r="C285" s="22"/>
      <c r="AG285" s="21"/>
    </row>
    <row r="286" spans="3:33" s="20" customFormat="1">
      <c r="C286" s="22"/>
      <c r="AG286" s="21"/>
    </row>
    <row r="287" spans="3:33" s="20" customFormat="1">
      <c r="C287" s="22"/>
      <c r="AG287" s="21"/>
    </row>
    <row r="288" spans="3:33" s="20" customFormat="1">
      <c r="C288" s="22"/>
      <c r="AG288" s="21"/>
    </row>
    <row r="289" spans="3:33" s="20" customFormat="1">
      <c r="C289" s="22"/>
      <c r="AG289" s="21"/>
    </row>
    <row r="290" spans="3:33" s="20" customFormat="1">
      <c r="C290" s="22"/>
      <c r="AG290" s="21"/>
    </row>
    <row r="291" spans="3:33" s="20" customFormat="1">
      <c r="C291" s="22"/>
      <c r="AG291" s="21"/>
    </row>
    <row r="292" spans="3:33" s="20" customFormat="1">
      <c r="C292" s="22"/>
      <c r="AG292" s="21"/>
    </row>
    <row r="293" spans="3:33" s="20" customFormat="1">
      <c r="C293" s="22"/>
      <c r="AG293" s="21"/>
    </row>
    <row r="294" spans="3:33" s="20" customFormat="1">
      <c r="C294" s="22"/>
      <c r="AG294" s="21"/>
    </row>
    <row r="295" spans="3:33" s="20" customFormat="1">
      <c r="C295" s="22"/>
      <c r="AG295" s="21"/>
    </row>
    <row r="296" spans="3:33" s="20" customFormat="1">
      <c r="C296" s="22"/>
      <c r="AG296" s="21"/>
    </row>
    <row r="297" spans="3:33" s="20" customFormat="1">
      <c r="C297" s="22"/>
      <c r="AG297" s="21"/>
    </row>
    <row r="298" spans="3:33" s="20" customFormat="1">
      <c r="C298" s="22"/>
      <c r="AG298" s="21"/>
    </row>
    <row r="299" spans="3:33" s="20" customFormat="1">
      <c r="C299" s="22"/>
      <c r="AG299" s="21"/>
    </row>
    <row r="300" spans="3:33" s="20" customFormat="1">
      <c r="C300" s="22"/>
      <c r="AG300" s="21"/>
    </row>
    <row r="301" spans="3:33" s="20" customFormat="1">
      <c r="C301" s="22"/>
      <c r="AG301" s="21"/>
    </row>
    <row r="302" spans="3:33" s="20" customFormat="1">
      <c r="C302" s="22"/>
      <c r="AG302" s="21"/>
    </row>
    <row r="303" spans="3:33" s="20" customFormat="1">
      <c r="C303" s="22"/>
      <c r="AG303" s="21"/>
    </row>
    <row r="304" spans="3:33" s="20" customFormat="1">
      <c r="C304" s="22"/>
      <c r="AG304" s="21"/>
    </row>
    <row r="305" spans="3:33" s="20" customFormat="1">
      <c r="C305" s="22"/>
      <c r="AG305" s="21"/>
    </row>
    <row r="306" spans="3:33" s="20" customFormat="1">
      <c r="C306" s="22"/>
      <c r="AG306" s="21"/>
    </row>
    <row r="307" spans="3:33" s="20" customFormat="1">
      <c r="C307" s="22"/>
      <c r="AG307" s="21"/>
    </row>
    <row r="308" spans="3:33" s="20" customFormat="1">
      <c r="C308" s="22"/>
      <c r="AG308" s="21"/>
    </row>
    <row r="309" spans="3:33" s="20" customFormat="1">
      <c r="C309" s="22"/>
      <c r="AG309" s="21"/>
    </row>
    <row r="310" spans="3:33" s="20" customFormat="1">
      <c r="C310" s="22"/>
      <c r="AG310" s="21"/>
    </row>
    <row r="311" spans="3:33" s="20" customFormat="1">
      <c r="C311" s="22"/>
      <c r="AG311" s="21"/>
    </row>
    <row r="312" spans="3:33" s="20" customFormat="1">
      <c r="C312" s="22"/>
      <c r="AG312" s="21"/>
    </row>
    <row r="313" spans="3:33" s="20" customFormat="1">
      <c r="C313" s="22"/>
      <c r="AG313" s="21"/>
    </row>
    <row r="314" spans="3:33" s="20" customFormat="1">
      <c r="C314" s="22"/>
      <c r="AG314" s="21"/>
    </row>
    <row r="315" spans="3:33" s="20" customFormat="1">
      <c r="C315" s="22"/>
      <c r="AG315" s="21"/>
    </row>
    <row r="316" spans="3:33" s="20" customFormat="1">
      <c r="C316" s="22"/>
      <c r="AG316" s="21"/>
    </row>
    <row r="317" spans="3:33" s="20" customFormat="1">
      <c r="C317" s="22"/>
      <c r="AG317" s="21"/>
    </row>
    <row r="318" spans="3:33" s="20" customFormat="1">
      <c r="C318" s="22"/>
      <c r="AG318" s="21"/>
    </row>
    <row r="319" spans="3:33" s="20" customFormat="1">
      <c r="C319" s="22"/>
      <c r="AG319" s="21"/>
    </row>
    <row r="320" spans="3:33" s="20" customFormat="1">
      <c r="C320" s="22"/>
      <c r="AG320" s="21"/>
    </row>
    <row r="321" spans="3:33" s="20" customFormat="1">
      <c r="C321" s="22"/>
      <c r="AG321" s="21"/>
    </row>
    <row r="322" spans="3:33" s="20" customFormat="1">
      <c r="C322" s="22"/>
      <c r="AG322" s="21"/>
    </row>
    <row r="323" spans="3:33" s="20" customFormat="1">
      <c r="C323" s="22"/>
      <c r="AG323" s="21"/>
    </row>
    <row r="324" spans="3:33" s="20" customFormat="1">
      <c r="C324" s="22"/>
      <c r="AG324" s="21"/>
    </row>
    <row r="325" spans="3:33" s="20" customFormat="1">
      <c r="C325" s="22"/>
      <c r="AG325" s="21"/>
    </row>
    <row r="326" spans="3:33" s="20" customFormat="1">
      <c r="C326" s="22"/>
      <c r="AG326" s="21"/>
    </row>
    <row r="327" spans="3:33" s="20" customFormat="1">
      <c r="C327" s="22"/>
      <c r="AG327" s="21"/>
    </row>
    <row r="328" spans="3:33" s="20" customFormat="1">
      <c r="C328" s="22"/>
      <c r="AG328" s="21"/>
    </row>
    <row r="329" spans="3:33" s="20" customFormat="1">
      <c r="C329" s="22"/>
      <c r="AG329" s="21"/>
    </row>
    <row r="330" spans="3:33" s="20" customFormat="1">
      <c r="C330" s="22"/>
      <c r="AG330" s="21"/>
    </row>
    <row r="331" spans="3:33" s="20" customFormat="1">
      <c r="C331" s="22"/>
      <c r="AG331" s="21"/>
    </row>
    <row r="332" spans="3:33" s="20" customFormat="1">
      <c r="C332" s="22"/>
      <c r="AG332" s="21"/>
    </row>
    <row r="333" spans="3:33" s="20" customFormat="1">
      <c r="C333" s="22"/>
      <c r="AG333" s="21"/>
    </row>
    <row r="334" spans="3:33" s="20" customFormat="1">
      <c r="C334" s="22"/>
      <c r="AG334" s="21"/>
    </row>
    <row r="335" spans="3:33" s="20" customFormat="1">
      <c r="C335" s="22"/>
      <c r="AG335" s="21"/>
    </row>
    <row r="336" spans="3:33" s="20" customFormat="1">
      <c r="C336" s="22"/>
      <c r="AG336" s="21"/>
    </row>
    <row r="337" spans="3:33" s="20" customFormat="1">
      <c r="C337" s="22"/>
      <c r="AG337" s="21"/>
    </row>
    <row r="338" spans="3:33" s="20" customFormat="1">
      <c r="C338" s="22"/>
      <c r="AG338" s="21"/>
    </row>
    <row r="339" spans="3:33" s="20" customFormat="1">
      <c r="C339" s="22"/>
      <c r="AG339" s="21"/>
    </row>
    <row r="340" spans="3:33" s="20" customFormat="1">
      <c r="C340" s="22"/>
      <c r="AG340" s="21"/>
    </row>
    <row r="341" spans="3:33" s="20" customFormat="1">
      <c r="C341" s="22"/>
      <c r="AG341" s="21"/>
    </row>
    <row r="342" spans="3:33" s="20" customFormat="1">
      <c r="C342" s="22"/>
      <c r="AG342" s="21"/>
    </row>
    <row r="343" spans="3:33" s="20" customFormat="1">
      <c r="C343" s="22"/>
      <c r="AG343" s="21"/>
    </row>
    <row r="344" spans="3:33" s="20" customFormat="1">
      <c r="C344" s="22"/>
      <c r="AG344" s="21"/>
    </row>
    <row r="345" spans="3:33" s="20" customFormat="1">
      <c r="C345" s="22"/>
      <c r="AG345" s="21"/>
    </row>
    <row r="346" spans="3:33" s="20" customFormat="1">
      <c r="C346" s="22"/>
      <c r="AG346" s="21"/>
    </row>
    <row r="347" spans="3:33" s="20" customFormat="1">
      <c r="C347" s="22"/>
      <c r="AG347" s="21"/>
    </row>
    <row r="348" spans="3:33" s="20" customFormat="1">
      <c r="C348" s="22"/>
      <c r="AG348" s="21"/>
    </row>
    <row r="349" spans="3:33" s="20" customFormat="1">
      <c r="C349" s="22"/>
      <c r="AG349" s="21"/>
    </row>
    <row r="350" spans="3:33" s="20" customFormat="1">
      <c r="C350" s="22"/>
      <c r="AG350" s="21"/>
    </row>
    <row r="351" spans="3:33" s="20" customFormat="1">
      <c r="C351" s="22"/>
      <c r="AG351" s="21"/>
    </row>
    <row r="352" spans="3:33" s="20" customFormat="1">
      <c r="C352" s="22"/>
      <c r="AG352" s="21"/>
    </row>
    <row r="353" spans="3:33" s="20" customFormat="1">
      <c r="C353" s="22"/>
      <c r="AG353" s="21"/>
    </row>
    <row r="354" spans="3:33" s="20" customFormat="1">
      <c r="C354" s="22"/>
      <c r="AG354" s="21"/>
    </row>
    <row r="355" spans="3:33" s="20" customFormat="1">
      <c r="C355" s="22"/>
      <c r="AG355" s="21"/>
    </row>
    <row r="356" spans="3:33" s="20" customFormat="1">
      <c r="C356" s="22"/>
      <c r="AG356" s="21"/>
    </row>
    <row r="357" spans="3:33" s="20" customFormat="1">
      <c r="C357" s="22"/>
      <c r="AG357" s="21"/>
    </row>
    <row r="358" spans="3:33" s="20" customFormat="1">
      <c r="C358" s="22"/>
      <c r="AG358" s="21"/>
    </row>
    <row r="359" spans="3:33" s="20" customFormat="1">
      <c r="C359" s="22"/>
      <c r="AG359" s="21"/>
    </row>
    <row r="360" spans="3:33" s="20" customFormat="1">
      <c r="C360" s="22"/>
      <c r="AG360" s="21"/>
    </row>
    <row r="361" spans="3:33" s="20" customFormat="1">
      <c r="C361" s="22"/>
      <c r="AG361" s="21"/>
    </row>
    <row r="362" spans="3:33" s="20" customFormat="1">
      <c r="C362" s="22"/>
      <c r="AG362" s="21"/>
    </row>
    <row r="363" spans="3:33" s="20" customFormat="1">
      <c r="C363" s="22"/>
      <c r="AG363" s="21"/>
    </row>
    <row r="364" spans="3:33" s="20" customFormat="1">
      <c r="C364" s="22"/>
      <c r="AG364" s="21"/>
    </row>
    <row r="365" spans="3:33" s="20" customFormat="1">
      <c r="C365" s="22"/>
      <c r="AG365" s="21"/>
    </row>
    <row r="366" spans="3:33" s="20" customFormat="1">
      <c r="C366" s="22"/>
      <c r="AG366" s="21"/>
    </row>
    <row r="367" spans="3:33" s="20" customFormat="1">
      <c r="C367" s="22"/>
      <c r="AG367" s="21"/>
    </row>
    <row r="368" spans="3:33" s="20" customFormat="1">
      <c r="C368" s="22"/>
      <c r="AG368" s="21"/>
    </row>
    <row r="369" spans="3:33" s="20" customFormat="1">
      <c r="C369" s="22"/>
      <c r="AG369" s="21"/>
    </row>
    <row r="370" spans="3:33" s="20" customFormat="1">
      <c r="C370" s="22"/>
      <c r="AG370" s="21"/>
    </row>
    <row r="371" spans="3:33" s="20" customFormat="1">
      <c r="C371" s="22"/>
      <c r="AG371" s="21"/>
    </row>
    <row r="372" spans="3:33" s="20" customFormat="1">
      <c r="C372" s="22"/>
      <c r="AG372" s="21"/>
    </row>
    <row r="373" spans="3:33" s="20" customFormat="1">
      <c r="C373" s="22"/>
      <c r="AG373" s="21"/>
    </row>
    <row r="374" spans="3:33" s="20" customFormat="1">
      <c r="C374" s="22"/>
      <c r="AG374" s="21"/>
    </row>
    <row r="375" spans="3:33" s="20" customFormat="1">
      <c r="C375" s="22"/>
      <c r="AG375" s="21"/>
    </row>
    <row r="376" spans="3:33" s="20" customFormat="1">
      <c r="C376" s="22"/>
      <c r="AG376" s="21"/>
    </row>
    <row r="377" spans="3:33" s="20" customFormat="1">
      <c r="C377" s="22"/>
      <c r="AG377" s="21"/>
    </row>
    <row r="378" spans="3:33" s="20" customFormat="1">
      <c r="C378" s="22"/>
      <c r="AG378" s="21"/>
    </row>
    <row r="379" spans="3:33" s="20" customFormat="1">
      <c r="C379" s="22"/>
      <c r="AG379" s="21"/>
    </row>
    <row r="380" spans="3:33" s="20" customFormat="1">
      <c r="C380" s="22"/>
      <c r="AG380" s="21"/>
    </row>
    <row r="381" spans="3:33" s="20" customFormat="1">
      <c r="C381" s="22"/>
      <c r="AG381" s="21"/>
    </row>
    <row r="382" spans="3:33" s="20" customFormat="1">
      <c r="C382" s="22"/>
      <c r="AG382" s="21"/>
    </row>
    <row r="383" spans="3:33" s="20" customFormat="1">
      <c r="C383" s="22"/>
      <c r="AG383" s="21"/>
    </row>
    <row r="384" spans="3:33" s="20" customFormat="1">
      <c r="C384" s="22"/>
      <c r="AG384" s="21"/>
    </row>
    <row r="385" spans="3:33" s="20" customFormat="1">
      <c r="C385" s="22"/>
      <c r="AG385" s="21"/>
    </row>
    <row r="386" spans="3:33" s="20" customFormat="1">
      <c r="C386" s="22"/>
      <c r="AG386" s="21"/>
    </row>
    <row r="387" spans="3:33" s="20" customFormat="1">
      <c r="C387" s="22"/>
      <c r="AG387" s="21"/>
    </row>
    <row r="388" spans="3:33" s="20" customFormat="1">
      <c r="C388" s="22"/>
      <c r="AG388" s="21"/>
    </row>
    <row r="389" spans="3:33" s="20" customFormat="1">
      <c r="C389" s="22"/>
      <c r="AG389" s="21"/>
    </row>
    <row r="390" spans="3:33" s="20" customFormat="1">
      <c r="C390" s="22"/>
      <c r="AG390" s="21"/>
    </row>
    <row r="391" spans="3:33" s="20" customFormat="1">
      <c r="C391" s="22"/>
      <c r="AG391" s="21"/>
    </row>
    <row r="392" spans="3:33" s="20" customFormat="1">
      <c r="C392" s="22"/>
      <c r="AG392" s="21"/>
    </row>
    <row r="393" spans="3:33" s="20" customFormat="1">
      <c r="C393" s="22"/>
      <c r="AG393" s="21"/>
    </row>
    <row r="394" spans="3:33" s="20" customFormat="1">
      <c r="C394" s="22"/>
      <c r="AG394" s="21"/>
    </row>
    <row r="395" spans="3:33" s="20" customFormat="1">
      <c r="C395" s="22"/>
      <c r="AG395" s="21"/>
    </row>
    <row r="396" spans="3:33" s="20" customFormat="1">
      <c r="C396" s="22"/>
      <c r="AG396" s="21"/>
    </row>
    <row r="397" spans="3:33" s="20" customFormat="1">
      <c r="C397" s="22"/>
      <c r="AG397" s="21"/>
    </row>
    <row r="398" spans="3:33" s="20" customFormat="1">
      <c r="C398" s="22"/>
      <c r="AG398" s="21"/>
    </row>
    <row r="399" spans="3:33" s="20" customFormat="1">
      <c r="C399" s="22"/>
      <c r="AG399" s="21"/>
    </row>
    <row r="400" spans="3:33" s="20" customFormat="1">
      <c r="C400" s="22"/>
      <c r="AG400" s="21"/>
    </row>
    <row r="401" spans="3:33" s="20" customFormat="1">
      <c r="C401" s="22"/>
      <c r="AG401" s="21"/>
    </row>
    <row r="402" spans="3:33" s="20" customFormat="1">
      <c r="C402" s="22"/>
      <c r="AG402" s="21"/>
    </row>
    <row r="403" spans="3:33" s="20" customFormat="1">
      <c r="C403" s="22"/>
      <c r="AG403" s="21"/>
    </row>
    <row r="404" spans="3:33" s="20" customFormat="1">
      <c r="C404" s="22"/>
      <c r="AG404" s="21"/>
    </row>
    <row r="405" spans="3:33" s="20" customFormat="1">
      <c r="C405" s="22"/>
      <c r="AG405" s="21"/>
    </row>
    <row r="406" spans="3:33" s="20" customFormat="1">
      <c r="C406" s="22"/>
      <c r="AG406" s="21"/>
    </row>
    <row r="407" spans="3:33" s="20" customFormat="1">
      <c r="C407" s="22"/>
      <c r="AG407" s="21"/>
    </row>
    <row r="408" spans="3:33" s="20" customFormat="1">
      <c r="C408" s="22"/>
      <c r="AG408" s="21"/>
    </row>
    <row r="409" spans="3:33" s="20" customFormat="1">
      <c r="C409" s="22"/>
      <c r="AG409" s="21"/>
    </row>
    <row r="410" spans="3:33" s="20" customFormat="1">
      <c r="C410" s="22"/>
      <c r="AG410" s="21"/>
    </row>
    <row r="411" spans="3:33" s="20" customFormat="1">
      <c r="C411" s="22"/>
      <c r="AG411" s="21"/>
    </row>
    <row r="412" spans="3:33" s="20" customFormat="1">
      <c r="C412" s="22"/>
      <c r="AG412" s="21"/>
    </row>
    <row r="413" spans="3:33" s="20" customFormat="1">
      <c r="C413" s="22"/>
      <c r="AG413" s="21"/>
    </row>
    <row r="414" spans="3:33" s="20" customFormat="1">
      <c r="C414" s="22"/>
      <c r="AG414" s="21"/>
    </row>
    <row r="415" spans="3:33" s="20" customFormat="1">
      <c r="C415" s="22"/>
      <c r="AG415" s="21"/>
    </row>
    <row r="416" spans="3:33" s="20" customFormat="1">
      <c r="C416" s="22"/>
      <c r="AG416" s="21"/>
    </row>
    <row r="417" spans="3:33" s="20" customFormat="1">
      <c r="C417" s="22"/>
      <c r="AG417" s="21"/>
    </row>
    <row r="418" spans="3:33" s="20" customFormat="1">
      <c r="C418" s="22"/>
      <c r="AG418" s="21"/>
    </row>
    <row r="419" spans="3:33" s="20" customFormat="1">
      <c r="C419" s="22"/>
      <c r="AG419" s="21"/>
    </row>
    <row r="420" spans="3:33" s="20" customFormat="1">
      <c r="C420" s="22"/>
      <c r="AG420" s="21"/>
    </row>
    <row r="421" spans="3:33" s="20" customFormat="1">
      <c r="C421" s="22"/>
      <c r="AG421" s="21"/>
    </row>
    <row r="422" spans="3:33" s="20" customFormat="1">
      <c r="C422" s="22"/>
      <c r="AG422" s="21"/>
    </row>
    <row r="423" spans="3:33" s="20" customFormat="1">
      <c r="C423" s="22"/>
      <c r="AG423" s="21"/>
    </row>
    <row r="424" spans="3:33" s="20" customFormat="1">
      <c r="C424" s="22"/>
      <c r="AG424" s="21"/>
    </row>
    <row r="425" spans="3:33" s="20" customFormat="1">
      <c r="C425" s="22"/>
      <c r="AG425" s="21"/>
    </row>
    <row r="426" spans="3:33" s="20" customFormat="1">
      <c r="C426" s="22"/>
      <c r="AG426" s="21"/>
    </row>
    <row r="427" spans="3:33" s="20" customFormat="1">
      <c r="C427" s="22"/>
      <c r="AG427" s="21"/>
    </row>
    <row r="428" spans="3:33" s="20" customFormat="1">
      <c r="C428" s="22"/>
      <c r="AG428" s="21"/>
    </row>
    <row r="429" spans="3:33" s="20" customFormat="1">
      <c r="C429" s="22"/>
      <c r="AG429" s="21"/>
    </row>
    <row r="430" spans="3:33" s="20" customFormat="1">
      <c r="C430" s="22"/>
      <c r="AG430" s="21"/>
    </row>
    <row r="431" spans="3:33" s="20" customFormat="1">
      <c r="C431" s="22"/>
      <c r="AG431" s="21"/>
    </row>
    <row r="432" spans="3:33" s="20" customFormat="1">
      <c r="C432" s="22"/>
      <c r="AG432" s="21"/>
    </row>
    <row r="433" spans="3:33" s="20" customFormat="1">
      <c r="C433" s="22"/>
      <c r="AG433" s="21"/>
    </row>
    <row r="434" spans="3:33" s="20" customFormat="1">
      <c r="C434" s="22"/>
      <c r="AG434" s="21"/>
    </row>
    <row r="435" spans="3:33" s="20" customFormat="1">
      <c r="C435" s="22"/>
      <c r="AG435" s="21"/>
    </row>
    <row r="436" spans="3:33" s="20" customFormat="1">
      <c r="C436" s="22"/>
      <c r="AG436" s="21"/>
    </row>
    <row r="437" spans="3:33" s="20" customFormat="1">
      <c r="C437" s="22"/>
      <c r="AG437" s="21"/>
    </row>
    <row r="438" spans="3:33" s="20" customFormat="1">
      <c r="C438" s="22"/>
      <c r="AG438" s="21"/>
    </row>
    <row r="439" spans="3:33" s="20" customFormat="1">
      <c r="C439" s="22"/>
      <c r="AG439" s="21"/>
    </row>
    <row r="440" spans="3:33" s="20" customFormat="1">
      <c r="C440" s="22"/>
      <c r="AG440" s="21"/>
    </row>
    <row r="441" spans="3:33" s="20" customFormat="1">
      <c r="C441" s="22"/>
      <c r="AG441" s="21"/>
    </row>
    <row r="442" spans="3:33" s="20" customFormat="1">
      <c r="C442" s="22"/>
      <c r="AG442" s="21"/>
    </row>
    <row r="443" spans="3:33" s="20" customFormat="1">
      <c r="C443" s="22"/>
      <c r="AG443" s="21"/>
    </row>
    <row r="444" spans="3:33" s="20" customFormat="1">
      <c r="C444" s="22"/>
      <c r="AG444" s="21"/>
    </row>
    <row r="445" spans="3:33" s="20" customFormat="1">
      <c r="C445" s="22"/>
      <c r="AG445" s="21"/>
    </row>
    <row r="446" spans="3:33" s="20" customFormat="1">
      <c r="C446" s="22"/>
      <c r="AG446" s="21"/>
    </row>
    <row r="447" spans="3:33" s="20" customFormat="1">
      <c r="C447" s="22"/>
      <c r="AG447" s="21"/>
    </row>
    <row r="448" spans="3:33" s="20" customFormat="1">
      <c r="C448" s="22"/>
      <c r="AG448" s="21"/>
    </row>
    <row r="449" spans="3:33" s="20" customFormat="1">
      <c r="C449" s="22"/>
      <c r="AG449" s="21"/>
    </row>
    <row r="450" spans="3:33" s="20" customFormat="1">
      <c r="C450" s="22"/>
      <c r="AG450" s="21"/>
    </row>
    <row r="451" spans="3:33" s="20" customFormat="1">
      <c r="C451" s="22"/>
      <c r="AG451" s="21"/>
    </row>
    <row r="452" spans="3:33" s="20" customFormat="1">
      <c r="C452" s="22"/>
      <c r="AG452" s="21"/>
    </row>
    <row r="453" spans="3:33" s="20" customFormat="1">
      <c r="C453" s="22"/>
      <c r="AG453" s="21"/>
    </row>
    <row r="454" spans="3:33" s="20" customFormat="1">
      <c r="C454" s="22"/>
      <c r="AG454" s="21"/>
    </row>
    <row r="455" spans="3:33" s="20" customFormat="1">
      <c r="C455" s="22"/>
      <c r="AG455" s="21"/>
    </row>
    <row r="456" spans="3:33" s="20" customFormat="1">
      <c r="C456" s="22"/>
      <c r="AG456" s="21"/>
    </row>
    <row r="457" spans="3:33" s="20" customFormat="1">
      <c r="C457" s="22"/>
      <c r="AG457" s="21"/>
    </row>
    <row r="458" spans="3:33" s="20" customFormat="1">
      <c r="C458" s="22"/>
      <c r="AG458" s="21"/>
    </row>
    <row r="459" spans="3:33" s="20" customFormat="1">
      <c r="C459" s="22"/>
      <c r="AG459" s="21"/>
    </row>
    <row r="460" spans="3:33" s="20" customFormat="1">
      <c r="C460" s="22"/>
      <c r="AG460" s="21"/>
    </row>
    <row r="461" spans="3:33" s="20" customFormat="1">
      <c r="C461" s="22"/>
      <c r="AG461" s="21"/>
    </row>
    <row r="462" spans="3:33" s="20" customFormat="1">
      <c r="C462" s="22"/>
      <c r="AG462" s="21"/>
    </row>
    <row r="463" spans="3:33" s="20" customFormat="1">
      <c r="C463" s="22"/>
      <c r="AG463" s="21"/>
    </row>
    <row r="464" spans="3:33" s="20" customFormat="1">
      <c r="C464" s="22"/>
      <c r="AG464" s="21"/>
    </row>
    <row r="465" spans="3:33" s="20" customFormat="1">
      <c r="C465" s="22"/>
      <c r="AG465" s="21"/>
    </row>
    <row r="466" spans="3:33" s="20" customFormat="1">
      <c r="C466" s="22"/>
      <c r="AG466" s="21"/>
    </row>
    <row r="467" spans="3:33" s="20" customFormat="1">
      <c r="C467" s="22"/>
      <c r="AG467" s="21"/>
    </row>
    <row r="468" spans="3:33" s="20" customFormat="1">
      <c r="C468" s="22"/>
      <c r="AG468" s="21"/>
    </row>
    <row r="469" spans="3:33" s="20" customFormat="1">
      <c r="C469" s="22"/>
      <c r="AG469" s="21"/>
    </row>
    <row r="470" spans="3:33" s="20" customFormat="1">
      <c r="C470" s="22"/>
      <c r="AG470" s="21"/>
    </row>
    <row r="471" spans="3:33" s="20" customFormat="1">
      <c r="C471" s="22"/>
      <c r="AG471" s="21"/>
    </row>
    <row r="472" spans="3:33" s="20" customFormat="1">
      <c r="C472" s="22"/>
      <c r="AG472" s="21"/>
    </row>
    <row r="473" spans="3:33" s="20" customFormat="1">
      <c r="C473" s="22"/>
      <c r="AG473" s="21"/>
    </row>
    <row r="474" spans="3:33" s="20" customFormat="1">
      <c r="C474" s="22"/>
      <c r="AG474" s="21"/>
    </row>
    <row r="475" spans="3:33" s="20" customFormat="1">
      <c r="C475" s="22"/>
      <c r="AG475" s="21"/>
    </row>
    <row r="476" spans="3:33" s="20" customFormat="1">
      <c r="C476" s="22"/>
      <c r="AG476" s="21"/>
    </row>
    <row r="477" spans="3:33" s="20" customFormat="1">
      <c r="C477" s="22"/>
      <c r="AG477" s="21"/>
    </row>
    <row r="478" spans="3:33" s="20" customFormat="1">
      <c r="C478" s="22"/>
      <c r="AG478" s="21"/>
    </row>
    <row r="479" spans="3:33" s="20" customFormat="1">
      <c r="C479" s="22"/>
      <c r="AG479" s="21"/>
    </row>
    <row r="480" spans="3:33" s="20" customFormat="1">
      <c r="C480" s="22"/>
      <c r="AG480" s="21"/>
    </row>
    <row r="481" spans="3:33" s="20" customFormat="1">
      <c r="C481" s="22"/>
      <c r="AG481" s="21"/>
    </row>
    <row r="482" spans="3:33" s="20" customFormat="1">
      <c r="C482" s="22"/>
      <c r="AG482" s="21"/>
    </row>
    <row r="483" spans="3:33" s="20" customFormat="1">
      <c r="C483" s="22"/>
      <c r="AG483" s="21"/>
    </row>
    <row r="484" spans="3:33" s="20" customFormat="1">
      <c r="C484" s="22"/>
      <c r="AG484" s="21"/>
    </row>
    <row r="485" spans="3:33" s="20" customFormat="1">
      <c r="C485" s="22"/>
      <c r="AG485" s="21"/>
    </row>
    <row r="486" spans="3:33" s="20" customFormat="1">
      <c r="C486" s="22"/>
      <c r="AG486" s="21"/>
    </row>
    <row r="487" spans="3:33" s="20" customFormat="1">
      <c r="C487" s="22"/>
      <c r="AG487" s="21"/>
    </row>
    <row r="488" spans="3:33" s="20" customFormat="1">
      <c r="C488" s="22"/>
      <c r="AG488" s="21"/>
    </row>
    <row r="489" spans="3:33" s="20" customFormat="1">
      <c r="C489" s="22"/>
      <c r="AG489" s="21"/>
    </row>
    <row r="490" spans="3:33" s="20" customFormat="1">
      <c r="C490" s="22"/>
      <c r="AG490" s="21"/>
    </row>
    <row r="491" spans="3:33" s="20" customFormat="1">
      <c r="C491" s="22"/>
      <c r="AG491" s="21"/>
    </row>
    <row r="492" spans="3:33" s="20" customFormat="1">
      <c r="C492" s="22"/>
      <c r="AG492" s="21"/>
    </row>
    <row r="493" spans="3:33" s="20" customFormat="1">
      <c r="C493" s="22"/>
      <c r="AG493" s="21"/>
    </row>
    <row r="494" spans="3:33" s="20" customFormat="1">
      <c r="C494" s="22"/>
      <c r="AG494" s="21"/>
    </row>
    <row r="495" spans="3:33" s="20" customFormat="1">
      <c r="C495" s="22"/>
      <c r="AG495" s="21"/>
    </row>
    <row r="496" spans="3:33" s="20" customFormat="1">
      <c r="C496" s="22"/>
      <c r="AG496" s="21"/>
    </row>
    <row r="497" spans="3:33" s="20" customFormat="1">
      <c r="C497" s="22"/>
      <c r="AG497" s="21"/>
    </row>
    <row r="498" spans="3:33" s="20" customFormat="1">
      <c r="C498" s="22"/>
      <c r="AG498" s="21"/>
    </row>
    <row r="499" spans="3:33" s="20" customFormat="1">
      <c r="C499" s="22"/>
      <c r="AG499" s="21"/>
    </row>
    <row r="500" spans="3:33" s="20" customFormat="1">
      <c r="C500" s="22"/>
      <c r="AG500" s="21"/>
    </row>
    <row r="501" spans="3:33" s="20" customFormat="1">
      <c r="C501" s="22"/>
      <c r="AG501" s="21"/>
    </row>
    <row r="502" spans="3:33" s="20" customFormat="1">
      <c r="C502" s="22"/>
      <c r="AG502" s="21"/>
    </row>
    <row r="503" spans="3:33" s="20" customFormat="1">
      <c r="C503" s="22"/>
      <c r="AG503" s="21"/>
    </row>
    <row r="504" spans="3:33" s="20" customFormat="1">
      <c r="C504" s="22"/>
      <c r="AG504" s="21"/>
    </row>
    <row r="505" spans="3:33" s="20" customFormat="1">
      <c r="C505" s="22"/>
      <c r="AG505" s="21"/>
    </row>
    <row r="506" spans="3:33" s="20" customFormat="1">
      <c r="C506" s="22"/>
      <c r="AG506" s="21"/>
    </row>
    <row r="507" spans="3:33" s="20" customFormat="1">
      <c r="C507" s="22"/>
      <c r="AG507" s="21"/>
    </row>
    <row r="508" spans="3:33" s="20" customFormat="1">
      <c r="C508" s="22"/>
      <c r="AG508" s="21"/>
    </row>
    <row r="509" spans="3:33" s="20" customFormat="1">
      <c r="C509" s="22"/>
      <c r="AG509" s="21"/>
    </row>
    <row r="510" spans="3:33" s="20" customFormat="1">
      <c r="C510" s="22"/>
      <c r="AG510" s="21"/>
    </row>
    <row r="511" spans="3:33" s="20" customFormat="1">
      <c r="C511" s="22"/>
      <c r="AG511" s="21"/>
    </row>
    <row r="512" spans="3:33" s="20" customFormat="1">
      <c r="C512" s="22"/>
      <c r="AG512" s="21"/>
    </row>
    <row r="513" spans="3:33" s="20" customFormat="1">
      <c r="C513" s="22"/>
      <c r="AG513" s="21"/>
    </row>
    <row r="514" spans="3:33" s="20" customFormat="1">
      <c r="C514" s="22"/>
      <c r="AG514" s="21"/>
    </row>
    <row r="515" spans="3:33" s="20" customFormat="1">
      <c r="C515" s="22"/>
      <c r="AG515" s="21"/>
    </row>
    <row r="516" spans="3:33" s="20" customFormat="1">
      <c r="C516" s="22"/>
      <c r="AG516" s="21"/>
    </row>
    <row r="517" spans="3:33" s="20" customFormat="1">
      <c r="C517" s="22"/>
      <c r="AG517" s="21"/>
    </row>
    <row r="518" spans="3:33" s="20" customFormat="1">
      <c r="C518" s="22"/>
      <c r="AG518" s="21"/>
    </row>
    <row r="519" spans="3:33" s="20" customFormat="1">
      <c r="C519" s="22"/>
      <c r="AG519" s="21"/>
    </row>
    <row r="520" spans="3:33" s="20" customFormat="1">
      <c r="C520" s="22"/>
      <c r="AG520" s="21"/>
    </row>
    <row r="521" spans="3:33" s="20" customFormat="1">
      <c r="C521" s="22"/>
      <c r="AG521" s="21"/>
    </row>
    <row r="522" spans="3:33" s="20" customFormat="1">
      <c r="C522" s="22"/>
      <c r="AG522" s="21"/>
    </row>
    <row r="523" spans="3:33" s="20" customFormat="1">
      <c r="C523" s="22"/>
      <c r="AG523" s="21"/>
    </row>
    <row r="524" spans="3:33" s="20" customFormat="1">
      <c r="C524" s="22"/>
      <c r="AG524" s="21"/>
    </row>
    <row r="525" spans="3:33" s="20" customFormat="1">
      <c r="C525" s="22"/>
      <c r="AG525" s="21"/>
    </row>
    <row r="526" spans="3:33" s="20" customFormat="1">
      <c r="C526" s="22"/>
      <c r="AG526" s="21"/>
    </row>
    <row r="527" spans="3:33" s="20" customFormat="1">
      <c r="C527" s="22"/>
      <c r="AG527" s="21"/>
    </row>
    <row r="528" spans="3:33" s="20" customFormat="1">
      <c r="C528" s="22"/>
      <c r="AG528" s="21"/>
    </row>
    <row r="529" spans="3:33" s="20" customFormat="1">
      <c r="C529" s="22"/>
      <c r="AG529" s="21"/>
    </row>
    <row r="530" spans="3:33" s="20" customFormat="1">
      <c r="C530" s="22"/>
      <c r="AG530" s="21"/>
    </row>
    <row r="531" spans="3:33" s="20" customFormat="1">
      <c r="C531" s="22"/>
      <c r="AG531" s="21"/>
    </row>
    <row r="532" spans="3:33" s="20" customFormat="1">
      <c r="C532" s="22"/>
      <c r="AG532" s="21"/>
    </row>
    <row r="533" spans="3:33" s="20" customFormat="1">
      <c r="C533" s="22"/>
      <c r="AG533" s="21"/>
    </row>
    <row r="534" spans="3:33" s="20" customFormat="1">
      <c r="C534" s="22"/>
      <c r="AG534" s="21"/>
    </row>
    <row r="535" spans="3:33" s="20" customFormat="1">
      <c r="C535" s="22"/>
      <c r="AG535" s="21"/>
    </row>
    <row r="536" spans="3:33" s="20" customFormat="1">
      <c r="C536" s="22"/>
      <c r="AG536" s="21"/>
    </row>
    <row r="537" spans="3:33" s="20" customFormat="1">
      <c r="C537" s="22"/>
      <c r="AG537" s="21"/>
    </row>
    <row r="538" spans="3:33" s="20" customFormat="1">
      <c r="C538" s="22"/>
      <c r="AG538" s="21"/>
    </row>
    <row r="539" spans="3:33" s="20" customFormat="1">
      <c r="C539" s="22"/>
      <c r="AG539" s="21"/>
    </row>
    <row r="540" spans="3:33" s="20" customFormat="1">
      <c r="C540" s="22"/>
      <c r="AG540" s="21"/>
    </row>
    <row r="541" spans="3:33" s="20" customFormat="1">
      <c r="C541" s="22"/>
      <c r="AG541" s="21"/>
    </row>
    <row r="542" spans="3:33" s="20" customFormat="1">
      <c r="C542" s="22"/>
      <c r="AG542" s="21"/>
    </row>
    <row r="543" spans="3:33" s="20" customFormat="1">
      <c r="C543" s="22"/>
      <c r="AG543" s="21"/>
    </row>
    <row r="544" spans="3:33" s="20" customFormat="1">
      <c r="C544" s="22"/>
      <c r="AG544" s="21"/>
    </row>
    <row r="545" spans="3:33" s="20" customFormat="1">
      <c r="C545" s="22"/>
      <c r="AG545" s="21"/>
    </row>
    <row r="546" spans="3:33" s="20" customFormat="1">
      <c r="C546" s="22"/>
      <c r="AG546" s="21"/>
    </row>
    <row r="547" spans="3:33" s="20" customFormat="1">
      <c r="C547" s="22"/>
      <c r="AG547" s="21"/>
    </row>
    <row r="548" spans="3:33" s="20" customFormat="1">
      <c r="C548" s="22"/>
      <c r="AG548" s="21"/>
    </row>
    <row r="549" spans="3:33" s="20" customFormat="1">
      <c r="C549" s="22"/>
      <c r="AG549" s="21"/>
    </row>
    <row r="550" spans="3:33" s="20" customFormat="1">
      <c r="C550" s="22"/>
      <c r="AG550" s="21"/>
    </row>
    <row r="551" spans="3:33" s="20" customFormat="1">
      <c r="C551" s="22"/>
      <c r="AG551" s="21"/>
    </row>
    <row r="552" spans="3:33" s="20" customFormat="1">
      <c r="C552" s="22"/>
      <c r="AG552" s="21"/>
    </row>
    <row r="553" spans="3:33" s="20" customFormat="1">
      <c r="C553" s="22"/>
      <c r="AG553" s="21"/>
    </row>
    <row r="554" spans="3:33" s="20" customFormat="1">
      <c r="C554" s="22"/>
      <c r="AG554" s="21"/>
    </row>
    <row r="555" spans="3:33" s="20" customFormat="1">
      <c r="C555" s="22"/>
      <c r="AG555" s="21"/>
    </row>
    <row r="556" spans="3:33" s="20" customFormat="1">
      <c r="C556" s="22"/>
      <c r="AG556" s="21"/>
    </row>
    <row r="557" spans="3:33" s="20" customFormat="1">
      <c r="C557" s="22"/>
      <c r="AG557" s="21"/>
    </row>
    <row r="558" spans="3:33" s="20" customFormat="1">
      <c r="C558" s="22"/>
      <c r="AG558" s="21"/>
    </row>
    <row r="559" spans="3:33" s="20" customFormat="1">
      <c r="C559" s="22"/>
      <c r="AG559" s="21"/>
    </row>
    <row r="560" spans="3:33" s="20" customFormat="1">
      <c r="C560" s="22"/>
      <c r="AG560" s="21"/>
    </row>
    <row r="561" spans="3:33" s="20" customFormat="1">
      <c r="C561" s="22"/>
      <c r="AG561" s="21"/>
    </row>
    <row r="562" spans="3:33" s="20" customFormat="1">
      <c r="C562" s="22"/>
      <c r="AG562" s="21"/>
    </row>
    <row r="563" spans="3:33" s="20" customFormat="1">
      <c r="C563" s="22"/>
      <c r="AG563" s="21"/>
    </row>
    <row r="564" spans="3:33" s="20" customFormat="1">
      <c r="C564" s="22"/>
      <c r="AG564" s="21"/>
    </row>
    <row r="565" spans="3:33" s="20" customFormat="1">
      <c r="C565" s="22"/>
      <c r="AG565" s="21"/>
    </row>
    <row r="566" spans="3:33" s="20" customFormat="1">
      <c r="C566" s="22"/>
      <c r="AG566" s="21"/>
    </row>
    <row r="567" spans="3:33" s="20" customFormat="1">
      <c r="C567" s="22"/>
      <c r="AG567" s="21"/>
    </row>
    <row r="568" spans="3:33" s="20" customFormat="1">
      <c r="C568" s="22"/>
      <c r="AG568" s="21"/>
    </row>
    <row r="569" spans="3:33" s="20" customFormat="1">
      <c r="C569" s="22"/>
      <c r="AG569" s="21"/>
    </row>
    <row r="570" spans="3:33" s="20" customFormat="1">
      <c r="C570" s="22"/>
      <c r="AG570" s="21"/>
    </row>
    <row r="571" spans="3:33" s="20" customFormat="1">
      <c r="C571" s="22"/>
      <c r="AG571" s="21"/>
    </row>
    <row r="572" spans="3:33" s="20" customFormat="1">
      <c r="C572" s="22"/>
      <c r="AG572" s="21"/>
    </row>
    <row r="573" spans="3:33" s="20" customFormat="1">
      <c r="C573" s="22"/>
      <c r="AG573" s="21"/>
    </row>
    <row r="574" spans="3:33" s="20" customFormat="1">
      <c r="C574" s="22"/>
      <c r="AG574" s="21"/>
    </row>
    <row r="575" spans="3:33" s="20" customFormat="1">
      <c r="C575" s="22"/>
      <c r="AG575" s="21"/>
    </row>
    <row r="576" spans="3:33" s="20" customFormat="1">
      <c r="C576" s="22"/>
      <c r="AG576" s="21"/>
    </row>
    <row r="577" spans="3:33" s="20" customFormat="1">
      <c r="C577" s="22"/>
      <c r="AG577" s="21"/>
    </row>
    <row r="578" spans="3:33" s="20" customFormat="1">
      <c r="C578" s="22"/>
      <c r="AG578" s="21"/>
    </row>
    <row r="579" spans="3:33" s="20" customFormat="1">
      <c r="C579" s="22"/>
      <c r="AG579" s="21"/>
    </row>
    <row r="580" spans="3:33" s="20" customFormat="1">
      <c r="C580" s="22"/>
      <c r="AG580" s="21"/>
    </row>
    <row r="581" spans="3:33" s="20" customFormat="1">
      <c r="C581" s="22"/>
      <c r="AG581" s="21"/>
    </row>
    <row r="582" spans="3:33" s="20" customFormat="1">
      <c r="C582" s="22"/>
      <c r="AG582" s="21"/>
    </row>
    <row r="583" spans="3:33" s="20" customFormat="1">
      <c r="C583" s="22"/>
      <c r="AG583" s="21"/>
    </row>
    <row r="584" spans="3:33" s="20" customFormat="1">
      <c r="C584" s="22"/>
      <c r="AG584" s="21"/>
    </row>
    <row r="585" spans="3:33" s="20" customFormat="1">
      <c r="C585" s="22"/>
      <c r="AG585" s="21"/>
    </row>
    <row r="586" spans="3:33" s="20" customFormat="1">
      <c r="C586" s="22"/>
      <c r="AG586" s="21"/>
    </row>
    <row r="587" spans="3:33" s="20" customFormat="1">
      <c r="C587" s="22"/>
      <c r="AG587" s="21"/>
    </row>
    <row r="588" spans="3:33" s="20" customFormat="1">
      <c r="C588" s="22"/>
      <c r="AG588" s="21"/>
    </row>
    <row r="589" spans="3:33" s="20" customFormat="1">
      <c r="C589" s="22"/>
      <c r="AG589" s="21"/>
    </row>
    <row r="590" spans="3:33" s="20" customFormat="1">
      <c r="C590" s="22"/>
      <c r="AG590" s="21"/>
    </row>
    <row r="591" spans="3:33" s="20" customFormat="1">
      <c r="C591" s="22"/>
      <c r="AG591" s="21"/>
    </row>
    <row r="592" spans="3:33" s="20" customFormat="1">
      <c r="C592" s="22"/>
      <c r="AG592" s="21"/>
    </row>
    <row r="593" spans="3:33" s="20" customFormat="1">
      <c r="C593" s="22"/>
      <c r="AG593" s="21"/>
    </row>
    <row r="594" spans="3:33" s="20" customFormat="1">
      <c r="C594" s="22"/>
      <c r="AG594" s="21"/>
    </row>
    <row r="595" spans="3:33" s="20" customFormat="1">
      <c r="C595" s="22"/>
      <c r="AG595" s="21"/>
    </row>
    <row r="596" spans="3:33" s="20" customFormat="1">
      <c r="C596" s="22"/>
      <c r="AG596" s="21"/>
    </row>
    <row r="597" spans="3:33" s="20" customFormat="1">
      <c r="C597" s="22"/>
      <c r="AG597" s="21"/>
    </row>
    <row r="598" spans="3:33" s="20" customFormat="1">
      <c r="C598" s="22"/>
      <c r="AG598" s="21"/>
    </row>
    <row r="599" spans="3:33" s="20" customFormat="1">
      <c r="C599" s="22"/>
      <c r="AG599" s="21"/>
    </row>
    <row r="600" spans="3:33" s="20" customFormat="1">
      <c r="C600" s="22"/>
      <c r="AG600" s="21"/>
    </row>
    <row r="601" spans="3:33" s="20" customFormat="1">
      <c r="C601" s="22"/>
      <c r="AG601" s="21"/>
    </row>
    <row r="602" spans="3:33" s="20" customFormat="1">
      <c r="C602" s="22"/>
      <c r="AG602" s="21"/>
    </row>
    <row r="603" spans="3:33" s="20" customFormat="1">
      <c r="C603" s="22"/>
      <c r="AG603" s="21"/>
    </row>
    <row r="604" spans="3:33" s="20" customFormat="1">
      <c r="C604" s="22"/>
      <c r="AG604" s="21"/>
    </row>
    <row r="605" spans="3:33" s="20" customFormat="1">
      <c r="C605" s="22"/>
      <c r="AG605" s="21"/>
    </row>
    <row r="606" spans="3:33" s="20" customFormat="1">
      <c r="C606" s="22"/>
      <c r="AG606" s="21"/>
    </row>
    <row r="607" spans="3:33" s="20" customFormat="1">
      <c r="C607" s="22"/>
      <c r="AG607" s="21"/>
    </row>
    <row r="608" spans="3:33" s="20" customFormat="1">
      <c r="C608" s="22"/>
      <c r="AG608" s="21"/>
    </row>
    <row r="609" spans="3:33" s="20" customFormat="1">
      <c r="C609" s="22"/>
      <c r="AG609" s="21"/>
    </row>
    <row r="610" spans="3:33" s="20" customFormat="1">
      <c r="C610" s="22"/>
      <c r="AG610" s="21"/>
    </row>
    <row r="611" spans="3:33" s="20" customFormat="1">
      <c r="C611" s="22"/>
      <c r="AG611" s="21"/>
    </row>
    <row r="612" spans="3:33" s="20" customFormat="1">
      <c r="C612" s="22"/>
      <c r="AG612" s="21"/>
    </row>
    <row r="613" spans="3:33" s="20" customFormat="1">
      <c r="C613" s="22"/>
      <c r="AG613" s="21"/>
    </row>
    <row r="614" spans="3:33" s="20" customFormat="1">
      <c r="C614" s="22"/>
      <c r="AG614" s="21"/>
    </row>
    <row r="615" spans="3:33" s="20" customFormat="1">
      <c r="C615" s="22"/>
      <c r="AG615" s="21"/>
    </row>
    <row r="616" spans="3:33" s="20" customFormat="1">
      <c r="C616" s="22"/>
      <c r="AG616" s="21"/>
    </row>
    <row r="617" spans="3:33" s="20" customFormat="1">
      <c r="C617" s="22"/>
      <c r="AG617" s="21"/>
    </row>
    <row r="618" spans="3:33" s="20" customFormat="1">
      <c r="C618" s="22"/>
      <c r="AG618" s="21"/>
    </row>
    <row r="619" spans="3:33" s="20" customFormat="1">
      <c r="C619" s="22"/>
      <c r="AG619" s="21"/>
    </row>
    <row r="620" spans="3:33" s="20" customFormat="1">
      <c r="C620" s="22"/>
      <c r="AG620" s="21"/>
    </row>
    <row r="621" spans="3:33" s="20" customFormat="1">
      <c r="C621" s="22"/>
      <c r="AG621" s="21"/>
    </row>
    <row r="622" spans="3:33" s="20" customFormat="1">
      <c r="C622" s="22"/>
      <c r="AG622" s="21"/>
    </row>
    <row r="623" spans="3:33" s="20" customFormat="1">
      <c r="C623" s="22"/>
      <c r="AG623" s="21"/>
    </row>
    <row r="624" spans="3:33" s="20" customFormat="1">
      <c r="C624" s="22"/>
      <c r="AG624" s="21"/>
    </row>
    <row r="625" spans="3:33" s="20" customFormat="1">
      <c r="C625" s="22"/>
      <c r="AG625" s="21"/>
    </row>
    <row r="626" spans="3:33" s="20" customFormat="1">
      <c r="C626" s="22"/>
      <c r="AG626" s="21"/>
    </row>
    <row r="627" spans="3:33" s="20" customFormat="1">
      <c r="C627" s="22"/>
      <c r="AG627" s="21"/>
    </row>
    <row r="628" spans="3:33" s="20" customFormat="1">
      <c r="C628" s="22"/>
      <c r="AG628" s="21"/>
    </row>
    <row r="629" spans="3:33" s="20" customFormat="1">
      <c r="C629" s="22"/>
      <c r="AG629" s="21"/>
    </row>
    <row r="630" spans="3:33" s="20" customFormat="1">
      <c r="C630" s="22"/>
      <c r="AG630" s="21"/>
    </row>
    <row r="631" spans="3:33" s="20" customFormat="1">
      <c r="C631" s="22"/>
      <c r="AG631" s="21"/>
    </row>
    <row r="632" spans="3:33" s="20" customFormat="1">
      <c r="C632" s="22"/>
      <c r="AG632" s="21"/>
    </row>
    <row r="633" spans="3:33" s="20" customFormat="1">
      <c r="C633" s="22"/>
      <c r="AG633" s="21"/>
    </row>
    <row r="634" spans="3:33" s="20" customFormat="1">
      <c r="C634" s="22"/>
      <c r="AG634" s="21"/>
    </row>
    <row r="635" spans="3:33" s="20" customFormat="1">
      <c r="C635" s="22"/>
      <c r="AG635" s="21"/>
    </row>
    <row r="636" spans="3:33" s="20" customFormat="1">
      <c r="C636" s="22"/>
      <c r="AG636" s="21"/>
    </row>
    <row r="637" spans="3:33" s="20" customFormat="1">
      <c r="C637" s="22"/>
      <c r="AG637" s="21"/>
    </row>
    <row r="638" spans="3:33" s="20" customFormat="1">
      <c r="C638" s="22"/>
      <c r="AG638" s="21"/>
    </row>
    <row r="639" spans="3:33" s="20" customFormat="1">
      <c r="C639" s="22"/>
      <c r="AG639" s="21"/>
    </row>
    <row r="640" spans="3:33" s="20" customFormat="1">
      <c r="C640" s="22"/>
      <c r="AG640" s="21"/>
    </row>
    <row r="641" spans="3:33" s="20" customFormat="1">
      <c r="C641" s="22"/>
      <c r="AG641" s="21"/>
    </row>
    <row r="642" spans="3:33" s="20" customFormat="1">
      <c r="C642" s="22"/>
      <c r="AG642" s="21"/>
    </row>
    <row r="643" spans="3:33" s="20" customFormat="1">
      <c r="C643" s="22"/>
      <c r="AG643" s="21"/>
    </row>
    <row r="644" spans="3:33" s="20" customFormat="1">
      <c r="C644" s="22"/>
      <c r="AG644" s="21"/>
    </row>
    <row r="645" spans="3:33" s="20" customFormat="1">
      <c r="C645" s="22"/>
      <c r="AG645" s="21"/>
    </row>
    <row r="646" spans="3:33" s="20" customFormat="1">
      <c r="C646" s="22"/>
      <c r="AG646" s="21"/>
    </row>
    <row r="647" spans="3:33" s="20" customFormat="1">
      <c r="C647" s="22"/>
      <c r="AG647" s="21"/>
    </row>
    <row r="648" spans="3:33" s="20" customFormat="1">
      <c r="C648" s="22"/>
      <c r="AG648" s="21"/>
    </row>
    <row r="649" spans="3:33" s="20" customFormat="1">
      <c r="C649" s="22"/>
      <c r="AG649" s="21"/>
    </row>
    <row r="650" spans="3:33" s="20" customFormat="1">
      <c r="C650" s="22"/>
      <c r="AG650" s="21"/>
    </row>
    <row r="651" spans="3:33" s="20" customFormat="1">
      <c r="C651" s="22"/>
      <c r="AG651" s="21"/>
    </row>
    <row r="652" spans="3:33" s="20" customFormat="1">
      <c r="C652" s="22"/>
      <c r="AG652" s="21"/>
    </row>
    <row r="653" spans="3:33" s="20" customFormat="1">
      <c r="C653" s="22"/>
      <c r="AG653" s="21"/>
    </row>
    <row r="654" spans="3:33" s="20" customFormat="1">
      <c r="C654" s="22"/>
      <c r="AG654" s="21"/>
    </row>
    <row r="655" spans="3:33" s="20" customFormat="1">
      <c r="C655" s="22"/>
      <c r="AG655" s="21"/>
    </row>
    <row r="656" spans="3:33" s="20" customFormat="1">
      <c r="C656" s="22"/>
      <c r="AG656" s="21"/>
    </row>
    <row r="657" spans="3:33" s="20" customFormat="1">
      <c r="C657" s="22"/>
      <c r="AG657" s="21"/>
    </row>
    <row r="658" spans="3:33" s="20" customFormat="1">
      <c r="C658" s="22"/>
      <c r="AG658" s="21"/>
    </row>
    <row r="659" spans="3:33" s="20" customFormat="1">
      <c r="C659" s="22"/>
      <c r="AG659" s="21"/>
    </row>
    <row r="660" spans="3:33" s="20" customFormat="1">
      <c r="C660" s="22"/>
      <c r="AG660" s="21"/>
    </row>
    <row r="661" spans="3:33" s="20" customFormat="1">
      <c r="C661" s="22"/>
      <c r="AG661" s="21"/>
    </row>
    <row r="662" spans="3:33" s="20" customFormat="1">
      <c r="C662" s="22"/>
      <c r="AG662" s="21"/>
    </row>
    <row r="663" spans="3:33" s="20" customFormat="1">
      <c r="C663" s="22"/>
      <c r="AG663" s="21"/>
    </row>
    <row r="664" spans="3:33" s="20" customFormat="1">
      <c r="C664" s="22"/>
      <c r="AG664" s="21"/>
    </row>
    <row r="665" spans="3:33" s="20" customFormat="1">
      <c r="C665" s="22"/>
      <c r="AG665" s="21"/>
    </row>
    <row r="666" spans="3:33" s="20" customFormat="1">
      <c r="C666" s="22"/>
      <c r="AG666" s="21"/>
    </row>
    <row r="667" spans="3:33" s="20" customFormat="1">
      <c r="C667" s="22"/>
      <c r="AG667" s="21"/>
    </row>
    <row r="668" spans="3:33" s="20" customFormat="1">
      <c r="C668" s="22"/>
      <c r="AG668" s="21"/>
    </row>
    <row r="669" spans="3:33" s="20" customFormat="1">
      <c r="C669" s="22"/>
      <c r="AG669" s="21"/>
    </row>
    <row r="670" spans="3:33" s="20" customFormat="1">
      <c r="C670" s="22"/>
      <c r="AG670" s="21"/>
    </row>
    <row r="671" spans="3:33" s="20" customFormat="1">
      <c r="C671" s="22"/>
      <c r="AG671" s="21"/>
    </row>
    <row r="672" spans="3:33" s="20" customFormat="1">
      <c r="C672" s="22"/>
      <c r="AG672" s="21"/>
    </row>
    <row r="673" spans="3:33" s="20" customFormat="1">
      <c r="C673" s="22"/>
      <c r="AG673" s="21"/>
    </row>
    <row r="674" spans="3:33" s="20" customFormat="1">
      <c r="C674" s="22"/>
      <c r="AG674" s="21"/>
    </row>
    <row r="675" spans="3:33" s="20" customFormat="1">
      <c r="C675" s="22"/>
      <c r="AG675" s="21"/>
    </row>
    <row r="676" spans="3:33" s="20" customFormat="1">
      <c r="C676" s="22"/>
      <c r="AG676" s="21"/>
    </row>
    <row r="677" spans="3:33" s="20" customFormat="1">
      <c r="C677" s="22"/>
      <c r="AG677" s="21"/>
    </row>
    <row r="678" spans="3:33" s="20" customFormat="1">
      <c r="C678" s="22"/>
      <c r="AG678" s="21"/>
    </row>
    <row r="679" spans="3:33" s="20" customFormat="1">
      <c r="C679" s="22"/>
      <c r="AG679" s="21"/>
    </row>
    <row r="680" spans="3:33" s="20" customFormat="1">
      <c r="C680" s="22"/>
      <c r="AG680" s="21"/>
    </row>
    <row r="681" spans="3:33" s="20" customFormat="1">
      <c r="C681" s="22"/>
      <c r="AG681" s="21"/>
    </row>
    <row r="682" spans="3:33" s="20" customFormat="1">
      <c r="C682" s="22"/>
      <c r="AG682" s="21"/>
    </row>
    <row r="683" spans="3:33" s="20" customFormat="1">
      <c r="C683" s="22"/>
      <c r="AG683" s="21"/>
    </row>
    <row r="684" spans="3:33" s="20" customFormat="1">
      <c r="C684" s="22"/>
      <c r="AG684" s="21"/>
    </row>
    <row r="685" spans="3:33" s="20" customFormat="1">
      <c r="C685" s="22"/>
      <c r="AG685" s="21"/>
    </row>
    <row r="686" spans="3:33" s="20" customFormat="1">
      <c r="C686" s="22"/>
      <c r="AG686" s="21"/>
    </row>
    <row r="687" spans="3:33" s="20" customFormat="1">
      <c r="C687" s="22"/>
      <c r="AG687" s="21"/>
    </row>
    <row r="688" spans="3:33" s="20" customFormat="1">
      <c r="C688" s="22"/>
      <c r="AG688" s="21"/>
    </row>
    <row r="689" spans="3:33" s="20" customFormat="1">
      <c r="C689" s="22"/>
      <c r="AG689" s="21"/>
    </row>
    <row r="690" spans="3:33" s="20" customFormat="1">
      <c r="C690" s="22"/>
      <c r="AG690" s="21"/>
    </row>
    <row r="691" spans="3:33" s="20" customFormat="1">
      <c r="C691" s="22"/>
      <c r="AG691" s="21"/>
    </row>
    <row r="692" spans="3:33" s="20" customFormat="1">
      <c r="C692" s="22"/>
      <c r="AG692" s="21"/>
    </row>
    <row r="693" spans="3:33" s="20" customFormat="1">
      <c r="C693" s="22"/>
      <c r="AG693" s="21"/>
    </row>
    <row r="694" spans="3:33" s="20" customFormat="1">
      <c r="C694" s="22"/>
      <c r="AG694" s="21"/>
    </row>
    <row r="695" spans="3:33" s="20" customFormat="1">
      <c r="C695" s="22"/>
      <c r="AG695" s="21"/>
    </row>
    <row r="696" spans="3:33" s="20" customFormat="1">
      <c r="C696" s="22"/>
      <c r="AG696" s="21"/>
    </row>
    <row r="697" spans="3:33" s="20" customFormat="1">
      <c r="C697" s="22"/>
      <c r="AG697" s="21"/>
    </row>
    <row r="698" spans="3:33" s="20" customFormat="1">
      <c r="C698" s="22"/>
      <c r="AG698" s="21"/>
    </row>
    <row r="699" spans="3:33" s="20" customFormat="1">
      <c r="C699" s="22"/>
      <c r="AG699" s="21"/>
    </row>
    <row r="700" spans="3:33" s="20" customFormat="1">
      <c r="C700" s="22"/>
      <c r="AG700" s="21"/>
    </row>
    <row r="701" spans="3:33" s="20" customFormat="1">
      <c r="C701" s="22"/>
      <c r="AG701" s="21"/>
    </row>
    <row r="702" spans="3:33" s="20" customFormat="1">
      <c r="C702" s="22"/>
      <c r="AG702" s="21"/>
    </row>
    <row r="703" spans="3:33" s="20" customFormat="1">
      <c r="C703" s="22"/>
      <c r="AG703" s="21"/>
    </row>
    <row r="704" spans="3:33" s="20" customFormat="1">
      <c r="C704" s="22"/>
      <c r="AG704" s="21"/>
    </row>
    <row r="705" spans="3:33" s="20" customFormat="1">
      <c r="C705" s="22"/>
      <c r="AG705" s="21"/>
    </row>
    <row r="706" spans="3:33" s="20" customFormat="1">
      <c r="C706" s="22"/>
      <c r="AG706" s="21"/>
    </row>
    <row r="707" spans="3:33" s="20" customFormat="1">
      <c r="C707" s="22"/>
      <c r="AG707" s="21"/>
    </row>
    <row r="708" spans="3:33" s="20" customFormat="1">
      <c r="C708" s="22"/>
      <c r="AG708" s="21"/>
    </row>
    <row r="709" spans="3:33" s="20" customFormat="1">
      <c r="C709" s="22"/>
      <c r="AG709" s="21"/>
    </row>
    <row r="710" spans="3:33" s="20" customFormat="1">
      <c r="C710" s="22"/>
      <c r="AG710" s="21"/>
    </row>
    <row r="711" spans="3:33" s="20" customFormat="1">
      <c r="C711" s="22"/>
      <c r="AG711" s="21"/>
    </row>
    <row r="712" spans="3:33" s="20" customFormat="1">
      <c r="C712" s="22"/>
      <c r="AG712" s="21"/>
    </row>
    <row r="713" spans="3:33" s="20" customFormat="1">
      <c r="C713" s="22"/>
      <c r="AG713" s="21"/>
    </row>
    <row r="714" spans="3:33" s="20" customFormat="1">
      <c r="C714" s="22"/>
      <c r="AG714" s="21"/>
    </row>
    <row r="715" spans="3:33" s="20" customFormat="1">
      <c r="C715" s="22"/>
      <c r="AG715" s="21"/>
    </row>
    <row r="716" spans="3:33" s="20" customFormat="1">
      <c r="C716" s="22"/>
      <c r="AG716" s="21"/>
    </row>
    <row r="717" spans="3:33" s="20" customFormat="1">
      <c r="C717" s="22"/>
      <c r="AG717" s="21"/>
    </row>
    <row r="718" spans="3:33" s="20" customFormat="1">
      <c r="C718" s="22"/>
      <c r="AG718" s="21"/>
    </row>
    <row r="719" spans="3:33" s="20" customFormat="1">
      <c r="C719" s="22"/>
      <c r="AG719" s="21"/>
    </row>
    <row r="720" spans="3:33" s="20" customFormat="1">
      <c r="C720" s="22"/>
      <c r="AG720" s="21"/>
    </row>
    <row r="721" spans="3:33" s="20" customFormat="1">
      <c r="C721" s="22"/>
      <c r="AG721" s="21"/>
    </row>
    <row r="722" spans="3:33" s="20" customFormat="1">
      <c r="C722" s="22"/>
      <c r="AG722" s="21"/>
    </row>
    <row r="723" spans="3:33" s="20" customFormat="1">
      <c r="C723" s="22"/>
      <c r="AG723" s="21"/>
    </row>
    <row r="724" spans="3:33" s="20" customFormat="1">
      <c r="C724" s="22"/>
      <c r="AG724" s="21"/>
    </row>
    <row r="725" spans="3:33" s="20" customFormat="1">
      <c r="C725" s="22"/>
      <c r="AG725" s="21"/>
    </row>
    <row r="726" spans="3:33" s="20" customFormat="1">
      <c r="C726" s="22"/>
      <c r="AG726" s="21"/>
    </row>
    <row r="727" spans="3:33" s="20" customFormat="1">
      <c r="C727" s="22"/>
      <c r="AG727" s="21"/>
    </row>
    <row r="728" spans="3:33" s="20" customFormat="1">
      <c r="C728" s="22"/>
      <c r="AG728" s="21"/>
    </row>
    <row r="729" spans="3:33" s="20" customFormat="1">
      <c r="C729" s="22"/>
      <c r="AG729" s="21"/>
    </row>
    <row r="730" spans="3:33" s="20" customFormat="1">
      <c r="C730" s="22"/>
      <c r="AG730" s="21"/>
    </row>
    <row r="731" spans="3:33" s="20" customFormat="1">
      <c r="C731" s="22"/>
      <c r="AG731" s="21"/>
    </row>
    <row r="732" spans="3:33" s="20" customFormat="1">
      <c r="C732" s="22"/>
      <c r="AG732" s="21"/>
    </row>
    <row r="733" spans="3:33" s="20" customFormat="1">
      <c r="C733" s="22"/>
      <c r="AG733" s="21"/>
    </row>
    <row r="734" spans="3:33" s="20" customFormat="1">
      <c r="C734" s="22"/>
      <c r="AG734" s="21"/>
    </row>
    <row r="735" spans="3:33" s="20" customFormat="1">
      <c r="C735" s="22"/>
      <c r="AG735" s="21"/>
    </row>
    <row r="736" spans="3:33" s="20" customFormat="1">
      <c r="C736" s="22"/>
      <c r="AG736" s="21"/>
    </row>
    <row r="737" spans="3:33" s="20" customFormat="1">
      <c r="C737" s="22"/>
      <c r="AG737" s="21"/>
    </row>
    <row r="738" spans="3:33" s="20" customFormat="1">
      <c r="C738" s="22"/>
      <c r="AG738" s="21"/>
    </row>
    <row r="739" spans="3:33" s="20" customFormat="1">
      <c r="C739" s="22"/>
      <c r="AG739" s="21"/>
    </row>
    <row r="740" spans="3:33" s="20" customFormat="1">
      <c r="C740" s="22"/>
      <c r="AG740" s="21"/>
    </row>
    <row r="741" spans="3:33" s="20" customFormat="1">
      <c r="C741" s="22"/>
      <c r="AG741" s="21"/>
    </row>
    <row r="742" spans="3:33" s="20" customFormat="1">
      <c r="C742" s="22"/>
      <c r="AG742" s="21"/>
    </row>
    <row r="743" spans="3:33" s="20" customFormat="1">
      <c r="C743" s="22"/>
      <c r="AG743" s="21"/>
    </row>
    <row r="744" spans="3:33" s="20" customFormat="1">
      <c r="C744" s="22"/>
      <c r="AG744" s="21"/>
    </row>
    <row r="745" spans="3:33" s="20" customFormat="1">
      <c r="C745" s="22"/>
      <c r="AG745" s="21"/>
    </row>
    <row r="746" spans="3:33" s="20" customFormat="1">
      <c r="C746" s="22"/>
      <c r="AG746" s="21"/>
    </row>
    <row r="747" spans="3:33" s="20" customFormat="1">
      <c r="C747" s="22"/>
      <c r="AG747" s="21"/>
    </row>
    <row r="748" spans="3:33" s="20" customFormat="1">
      <c r="C748" s="22"/>
      <c r="AG748" s="21"/>
    </row>
    <row r="749" spans="3:33" s="20" customFormat="1">
      <c r="C749" s="22"/>
      <c r="AG749" s="21"/>
    </row>
    <row r="750" spans="3:33" s="20" customFormat="1">
      <c r="C750" s="22"/>
      <c r="AG750" s="21"/>
    </row>
    <row r="751" spans="3:33" s="20" customFormat="1">
      <c r="C751" s="22"/>
      <c r="AG751" s="21"/>
    </row>
    <row r="752" spans="3:33" s="20" customFormat="1">
      <c r="C752" s="22"/>
      <c r="AG752" s="21"/>
    </row>
    <row r="753" spans="3:33" s="20" customFormat="1">
      <c r="C753" s="22"/>
      <c r="AG753" s="21"/>
    </row>
    <row r="754" spans="3:33" s="20" customFormat="1">
      <c r="C754" s="22"/>
      <c r="AG754" s="21"/>
    </row>
    <row r="755" spans="3:33" s="20" customFormat="1">
      <c r="C755" s="22"/>
      <c r="AG755" s="21"/>
    </row>
    <row r="756" spans="3:33" s="20" customFormat="1">
      <c r="C756" s="22"/>
      <c r="AG756" s="21"/>
    </row>
    <row r="757" spans="3:33" s="20" customFormat="1">
      <c r="C757" s="22"/>
      <c r="AG757" s="21"/>
    </row>
    <row r="758" spans="3:33" s="20" customFormat="1">
      <c r="C758" s="22"/>
      <c r="AG758" s="21"/>
    </row>
    <row r="759" spans="3:33" s="20" customFormat="1">
      <c r="C759" s="22"/>
      <c r="AG759" s="21"/>
    </row>
    <row r="760" spans="3:33" s="20" customFormat="1">
      <c r="C760" s="22"/>
      <c r="AG760" s="21"/>
    </row>
    <row r="761" spans="3:33" s="20" customFormat="1">
      <c r="C761" s="22"/>
      <c r="AG761" s="21"/>
    </row>
    <row r="762" spans="3:33" s="20" customFormat="1">
      <c r="C762" s="22"/>
      <c r="AG762" s="21"/>
    </row>
    <row r="763" spans="3:33" s="20" customFormat="1">
      <c r="C763" s="22"/>
      <c r="AG763" s="21"/>
    </row>
    <row r="764" spans="3:33" s="20" customFormat="1">
      <c r="C764" s="22"/>
      <c r="AG764" s="21"/>
    </row>
    <row r="765" spans="3:33" s="20" customFormat="1">
      <c r="C765" s="22"/>
      <c r="AG765" s="21"/>
    </row>
    <row r="766" spans="3:33" s="20" customFormat="1">
      <c r="C766" s="22"/>
      <c r="AG766" s="21"/>
    </row>
    <row r="767" spans="3:33" s="20" customFormat="1">
      <c r="C767" s="22"/>
      <c r="AG767" s="21"/>
    </row>
    <row r="768" spans="3:33" s="20" customFormat="1">
      <c r="C768" s="22"/>
      <c r="AG768" s="21"/>
    </row>
    <row r="769" spans="3:33" s="20" customFormat="1">
      <c r="C769" s="22"/>
      <c r="AG769" s="21"/>
    </row>
    <row r="770" spans="3:33" s="20" customFormat="1">
      <c r="C770" s="22"/>
      <c r="AG770" s="21"/>
    </row>
    <row r="771" spans="3:33" s="20" customFormat="1">
      <c r="C771" s="22"/>
      <c r="AG771" s="21"/>
    </row>
    <row r="772" spans="3:33" s="20" customFormat="1">
      <c r="C772" s="22"/>
      <c r="AG772" s="21"/>
    </row>
    <row r="773" spans="3:33" s="20" customFormat="1">
      <c r="C773" s="22"/>
      <c r="AG773" s="21"/>
    </row>
    <row r="774" spans="3:33" s="20" customFormat="1">
      <c r="C774" s="22"/>
      <c r="AG774" s="21"/>
    </row>
    <row r="775" spans="3:33" s="20" customFormat="1">
      <c r="C775" s="22"/>
      <c r="AG775" s="21"/>
    </row>
    <row r="776" spans="3:33" s="20" customFormat="1">
      <c r="C776" s="22"/>
      <c r="AG776" s="21"/>
    </row>
    <row r="777" spans="3:33" s="20" customFormat="1">
      <c r="C777" s="22"/>
      <c r="AG777" s="21"/>
    </row>
    <row r="778" spans="3:33" s="20" customFormat="1">
      <c r="C778" s="22"/>
      <c r="AG778" s="21"/>
    </row>
    <row r="779" spans="3:33" s="20" customFormat="1">
      <c r="C779" s="22"/>
      <c r="AG779" s="21"/>
    </row>
    <row r="780" spans="3:33" s="20" customFormat="1">
      <c r="C780" s="22"/>
      <c r="AG780" s="21"/>
    </row>
    <row r="781" spans="3:33" s="20" customFormat="1">
      <c r="C781" s="22"/>
      <c r="AG781" s="21"/>
    </row>
    <row r="782" spans="3:33" s="20" customFormat="1">
      <c r="C782" s="22"/>
      <c r="AG782" s="21"/>
    </row>
    <row r="783" spans="3:33" s="20" customFormat="1">
      <c r="C783" s="22"/>
      <c r="AG783" s="21"/>
    </row>
    <row r="784" spans="3:33" s="20" customFormat="1">
      <c r="C784" s="22"/>
      <c r="AG784" s="21"/>
    </row>
    <row r="785" spans="3:33" s="20" customFormat="1">
      <c r="C785" s="22"/>
      <c r="AG785" s="21"/>
    </row>
    <row r="786" spans="3:33" s="20" customFormat="1">
      <c r="C786" s="22"/>
      <c r="AG786" s="21"/>
    </row>
    <row r="787" spans="3:33" s="20" customFormat="1">
      <c r="C787" s="22"/>
      <c r="AG787" s="21"/>
    </row>
    <row r="788" spans="3:33" s="20" customFormat="1">
      <c r="C788" s="22"/>
      <c r="AG788" s="21"/>
    </row>
    <row r="789" spans="3:33" s="20" customFormat="1">
      <c r="C789" s="22"/>
      <c r="AG789" s="21"/>
    </row>
    <row r="790" spans="3:33" s="20" customFormat="1">
      <c r="C790" s="22"/>
      <c r="AG790" s="21"/>
    </row>
    <row r="791" spans="3:33" s="20" customFormat="1">
      <c r="C791" s="22"/>
      <c r="AG791" s="21"/>
    </row>
    <row r="792" spans="3:33" s="20" customFormat="1">
      <c r="C792" s="22"/>
      <c r="AG792" s="21"/>
    </row>
    <row r="793" spans="3:33" s="20" customFormat="1">
      <c r="C793" s="22"/>
      <c r="AG793" s="21"/>
    </row>
    <row r="794" spans="3:33" s="20" customFormat="1">
      <c r="C794" s="22"/>
      <c r="AG794" s="21"/>
    </row>
    <row r="795" spans="3:33" s="20" customFormat="1">
      <c r="C795" s="22"/>
      <c r="AG795" s="21"/>
    </row>
    <row r="796" spans="3:33" s="20" customFormat="1">
      <c r="C796" s="22"/>
      <c r="AG796" s="21"/>
    </row>
    <row r="797" spans="3:33" s="20" customFormat="1">
      <c r="C797" s="22"/>
      <c r="AG797" s="21"/>
    </row>
    <row r="798" spans="3:33" s="20" customFormat="1">
      <c r="C798" s="22"/>
      <c r="AG798" s="21"/>
    </row>
    <row r="799" spans="3:33" s="20" customFormat="1">
      <c r="C799" s="22"/>
      <c r="AG799" s="21"/>
    </row>
    <row r="800" spans="3:33" s="20" customFormat="1">
      <c r="C800" s="22"/>
      <c r="AG800" s="21"/>
    </row>
    <row r="801" spans="3:33" s="20" customFormat="1">
      <c r="C801" s="22"/>
      <c r="AG801" s="21"/>
    </row>
    <row r="802" spans="3:33" s="20" customFormat="1">
      <c r="C802" s="22"/>
      <c r="AG802" s="21"/>
    </row>
    <row r="803" spans="3:33" s="20" customFormat="1">
      <c r="C803" s="22"/>
      <c r="AG803" s="21"/>
    </row>
    <row r="804" spans="3:33" s="20" customFormat="1">
      <c r="C804" s="22"/>
      <c r="AG804" s="21"/>
    </row>
    <row r="805" spans="3:33" s="20" customFormat="1">
      <c r="C805" s="22"/>
      <c r="AG805" s="21"/>
    </row>
    <row r="806" spans="3:33" s="20" customFormat="1">
      <c r="C806" s="22"/>
      <c r="AG806" s="21"/>
    </row>
    <row r="807" spans="3:33" s="20" customFormat="1">
      <c r="C807" s="22"/>
      <c r="AG807" s="21"/>
    </row>
    <row r="808" spans="3:33" s="20" customFormat="1">
      <c r="C808" s="22"/>
      <c r="AG808" s="21"/>
    </row>
    <row r="809" spans="3:33" s="20" customFormat="1">
      <c r="C809" s="22"/>
      <c r="AG809" s="21"/>
    </row>
    <row r="810" spans="3:33" s="20" customFormat="1">
      <c r="C810" s="22"/>
      <c r="AG810" s="21"/>
    </row>
    <row r="811" spans="3:33" s="20" customFormat="1">
      <c r="C811" s="22"/>
      <c r="AG811" s="21"/>
    </row>
    <row r="812" spans="3:33" s="20" customFormat="1">
      <c r="C812" s="22"/>
      <c r="AG812" s="21"/>
    </row>
    <row r="813" spans="3:33" s="20" customFormat="1">
      <c r="C813" s="22"/>
      <c r="AG813" s="21"/>
    </row>
    <row r="814" spans="3:33" s="20" customFormat="1">
      <c r="C814" s="22"/>
      <c r="AG814" s="21"/>
    </row>
    <row r="815" spans="3:33" s="20" customFormat="1">
      <c r="C815" s="22"/>
      <c r="AG815" s="21"/>
    </row>
    <row r="816" spans="3:33" s="20" customFormat="1">
      <c r="C816" s="22"/>
      <c r="AG816" s="21"/>
    </row>
    <row r="817" spans="3:33" s="20" customFormat="1">
      <c r="C817" s="22"/>
      <c r="AG817" s="21"/>
    </row>
    <row r="818" spans="3:33" s="20" customFormat="1">
      <c r="C818" s="22"/>
      <c r="AG818" s="21"/>
    </row>
    <row r="819" spans="3:33" s="20" customFormat="1">
      <c r="C819" s="22"/>
      <c r="AG819" s="21"/>
    </row>
    <row r="820" spans="3:33" s="20" customFormat="1">
      <c r="C820" s="22"/>
      <c r="AG820" s="21"/>
    </row>
    <row r="821" spans="3:33" s="20" customFormat="1">
      <c r="C821" s="22"/>
      <c r="AG821" s="21"/>
    </row>
    <row r="822" spans="3:33" s="20" customFormat="1">
      <c r="C822" s="22"/>
      <c r="AG822" s="21"/>
    </row>
    <row r="823" spans="3:33" s="20" customFormat="1">
      <c r="C823" s="22"/>
      <c r="AG823" s="21"/>
    </row>
    <row r="824" spans="3:33" s="20" customFormat="1">
      <c r="C824" s="22"/>
      <c r="AG824" s="21"/>
    </row>
    <row r="825" spans="3:33" s="20" customFormat="1">
      <c r="C825" s="22"/>
      <c r="AG825" s="21"/>
    </row>
    <row r="826" spans="3:33" s="20" customFormat="1">
      <c r="C826" s="22"/>
      <c r="AG826" s="21"/>
    </row>
    <row r="827" spans="3:33" s="20" customFormat="1">
      <c r="C827" s="22"/>
      <c r="AG827" s="21"/>
    </row>
    <row r="828" spans="3:33" s="20" customFormat="1">
      <c r="C828" s="22"/>
      <c r="AG828" s="21"/>
    </row>
    <row r="829" spans="3:33" s="20" customFormat="1">
      <c r="C829" s="22"/>
      <c r="AG829" s="21"/>
    </row>
    <row r="830" spans="3:33" s="20" customFormat="1">
      <c r="C830" s="22"/>
      <c r="AG830" s="21"/>
    </row>
    <row r="831" spans="3:33" s="20" customFormat="1">
      <c r="C831" s="22"/>
      <c r="AG831" s="21"/>
    </row>
    <row r="832" spans="3:33" s="20" customFormat="1">
      <c r="C832" s="22"/>
      <c r="AG832" s="21"/>
    </row>
    <row r="833" spans="3:33" s="20" customFormat="1">
      <c r="C833" s="22"/>
      <c r="AG833" s="21"/>
    </row>
    <row r="834" spans="3:33" s="20" customFormat="1">
      <c r="C834" s="22"/>
      <c r="AG834" s="21"/>
    </row>
    <row r="835" spans="3:33" s="20" customFormat="1">
      <c r="C835" s="22"/>
      <c r="AG835" s="21"/>
    </row>
    <row r="836" spans="3:33" s="20" customFormat="1">
      <c r="C836" s="22"/>
      <c r="AG836" s="21"/>
    </row>
    <row r="837" spans="3:33" s="20" customFormat="1">
      <c r="C837" s="22"/>
      <c r="AG837" s="21"/>
    </row>
    <row r="838" spans="3:33" s="20" customFormat="1">
      <c r="C838" s="22"/>
      <c r="AG838" s="21"/>
    </row>
    <row r="839" spans="3:33" s="20" customFormat="1">
      <c r="C839" s="22"/>
      <c r="AG839" s="21"/>
    </row>
    <row r="840" spans="3:33" s="20" customFormat="1">
      <c r="C840" s="22"/>
      <c r="AG840" s="21"/>
    </row>
    <row r="841" spans="3:33" s="20" customFormat="1">
      <c r="C841" s="22"/>
      <c r="AG841" s="21"/>
    </row>
    <row r="842" spans="3:33" s="20" customFormat="1">
      <c r="C842" s="22"/>
      <c r="AG842" s="21"/>
    </row>
    <row r="843" spans="3:33" s="20" customFormat="1">
      <c r="C843" s="22"/>
      <c r="AG843" s="21"/>
    </row>
    <row r="844" spans="3:33" s="20" customFormat="1">
      <c r="C844" s="22"/>
      <c r="AG844" s="21"/>
    </row>
    <row r="845" spans="3:33" s="20" customFormat="1">
      <c r="C845" s="22"/>
      <c r="AG845" s="21"/>
    </row>
    <row r="846" spans="3:33" s="20" customFormat="1">
      <c r="C846" s="22"/>
      <c r="AG846" s="21"/>
    </row>
    <row r="847" spans="3:33" s="20" customFormat="1">
      <c r="C847" s="22"/>
      <c r="AG847" s="21"/>
    </row>
    <row r="848" spans="3:33" s="20" customFormat="1">
      <c r="C848" s="22"/>
      <c r="AG848" s="21"/>
    </row>
    <row r="849" spans="3:33" s="20" customFormat="1">
      <c r="C849" s="22"/>
      <c r="AG849" s="21"/>
    </row>
    <row r="850" spans="3:33" s="20" customFormat="1">
      <c r="C850" s="22"/>
      <c r="AG850" s="21"/>
    </row>
    <row r="851" spans="3:33" s="20" customFormat="1">
      <c r="C851" s="22"/>
      <c r="AG851" s="21"/>
    </row>
    <row r="852" spans="3:33" s="20" customFormat="1">
      <c r="C852" s="22"/>
      <c r="AG852" s="21"/>
    </row>
    <row r="853" spans="3:33" s="20" customFormat="1">
      <c r="C853" s="22"/>
      <c r="AG853" s="21"/>
    </row>
    <row r="854" spans="3:33" s="20" customFormat="1">
      <c r="C854" s="22"/>
      <c r="AG854" s="21"/>
    </row>
    <row r="855" spans="3:33" s="20" customFormat="1">
      <c r="C855" s="22"/>
      <c r="AG855" s="21"/>
    </row>
    <row r="856" spans="3:33" s="20" customFormat="1">
      <c r="C856" s="22"/>
      <c r="AG856" s="21"/>
    </row>
    <row r="857" spans="3:33" s="20" customFormat="1">
      <c r="C857" s="22"/>
      <c r="AG857" s="21"/>
    </row>
    <row r="858" spans="3:33" s="20" customFormat="1">
      <c r="C858" s="22"/>
      <c r="AG858" s="21"/>
    </row>
    <row r="859" spans="3:33" s="20" customFormat="1">
      <c r="C859" s="22"/>
      <c r="AG859" s="21"/>
    </row>
    <row r="860" spans="3:33" s="20" customFormat="1">
      <c r="C860" s="22"/>
      <c r="AG860" s="21"/>
    </row>
    <row r="861" spans="3:33" s="20" customFormat="1">
      <c r="C861" s="22"/>
      <c r="AG861" s="21"/>
    </row>
    <row r="862" spans="3:33" s="20" customFormat="1">
      <c r="C862" s="22"/>
      <c r="AG862" s="21"/>
    </row>
    <row r="863" spans="3:33" s="20" customFormat="1">
      <c r="C863" s="22"/>
      <c r="AG863" s="21"/>
    </row>
    <row r="864" spans="3:33" s="20" customFormat="1">
      <c r="C864" s="22"/>
      <c r="AG864" s="21"/>
    </row>
    <row r="865" spans="3:33" s="20" customFormat="1">
      <c r="C865" s="22"/>
      <c r="AG865" s="21"/>
    </row>
    <row r="866" spans="3:33" s="20" customFormat="1">
      <c r="C866" s="22"/>
      <c r="AG866" s="21"/>
    </row>
    <row r="867" spans="3:33" s="20" customFormat="1">
      <c r="C867" s="22"/>
      <c r="AG867" s="21"/>
    </row>
    <row r="868" spans="3:33" s="20" customFormat="1">
      <c r="C868" s="22"/>
      <c r="AG868" s="21"/>
    </row>
    <row r="869" spans="3:33" s="20" customFormat="1">
      <c r="C869" s="22"/>
      <c r="AG869" s="21"/>
    </row>
    <row r="870" spans="3:33" s="20" customFormat="1">
      <c r="C870" s="22"/>
      <c r="AG870" s="21"/>
    </row>
    <row r="871" spans="3:33" s="20" customFormat="1">
      <c r="C871" s="22"/>
      <c r="AG871" s="21"/>
    </row>
    <row r="872" spans="3:33" s="20" customFormat="1">
      <c r="C872" s="22"/>
      <c r="AG872" s="21"/>
    </row>
    <row r="873" spans="3:33" s="20" customFormat="1">
      <c r="C873" s="22"/>
      <c r="AG873" s="21"/>
    </row>
    <row r="874" spans="3:33" s="20" customFormat="1">
      <c r="C874" s="22"/>
      <c r="AG874" s="21"/>
    </row>
    <row r="875" spans="3:33" s="20" customFormat="1">
      <c r="C875" s="22"/>
      <c r="AG875" s="21"/>
    </row>
    <row r="876" spans="3:33" s="20" customFormat="1">
      <c r="C876" s="22"/>
      <c r="AG876" s="21"/>
    </row>
    <row r="877" spans="3:33" s="20" customFormat="1">
      <c r="C877" s="22"/>
      <c r="AG877" s="21"/>
    </row>
    <row r="878" spans="3:33" s="20" customFormat="1">
      <c r="C878" s="22"/>
      <c r="AG878" s="21"/>
    </row>
    <row r="879" spans="3:33" s="20" customFormat="1">
      <c r="C879" s="22"/>
      <c r="AG879" s="21"/>
    </row>
    <row r="880" spans="3:33" s="20" customFormat="1">
      <c r="C880" s="22"/>
      <c r="AG880" s="21"/>
    </row>
    <row r="881" spans="3:33" s="20" customFormat="1">
      <c r="C881" s="22"/>
      <c r="AG881" s="21"/>
    </row>
    <row r="882" spans="3:33" s="20" customFormat="1">
      <c r="C882" s="22"/>
      <c r="AG882" s="21"/>
    </row>
    <row r="883" spans="3:33" s="20" customFormat="1">
      <c r="C883" s="22"/>
      <c r="AG883" s="21"/>
    </row>
    <row r="884" spans="3:33" s="20" customFormat="1">
      <c r="C884" s="22"/>
      <c r="AG884" s="21"/>
    </row>
    <row r="885" spans="3:33" s="20" customFormat="1">
      <c r="C885" s="22"/>
      <c r="AG885" s="21"/>
    </row>
    <row r="886" spans="3:33" s="20" customFormat="1">
      <c r="C886" s="22"/>
      <c r="AG886" s="21"/>
    </row>
    <row r="887" spans="3:33" s="20" customFormat="1">
      <c r="C887" s="22"/>
      <c r="AG887" s="21"/>
    </row>
    <row r="888" spans="3:33" s="20" customFormat="1">
      <c r="C888" s="22"/>
      <c r="AG888" s="21"/>
    </row>
    <row r="889" spans="3:33" s="20" customFormat="1">
      <c r="C889" s="22"/>
      <c r="AG889" s="21"/>
    </row>
    <row r="890" spans="3:33" s="20" customFormat="1">
      <c r="C890" s="22"/>
      <c r="AG890" s="21"/>
    </row>
    <row r="891" spans="3:33" s="20" customFormat="1">
      <c r="C891" s="22"/>
      <c r="AG891" s="21"/>
    </row>
    <row r="892" spans="3:33" s="20" customFormat="1">
      <c r="C892" s="22"/>
      <c r="AG892" s="21"/>
    </row>
    <row r="893" spans="3:33" s="20" customFormat="1">
      <c r="C893" s="22"/>
      <c r="AG893" s="21"/>
    </row>
    <row r="894" spans="3:33" s="20" customFormat="1">
      <c r="C894" s="22"/>
      <c r="AG894" s="21"/>
    </row>
    <row r="895" spans="3:33" s="20" customFormat="1">
      <c r="C895" s="22"/>
      <c r="AG895" s="21"/>
    </row>
    <row r="896" spans="3:33" s="20" customFormat="1">
      <c r="C896" s="22"/>
      <c r="AG896" s="21"/>
    </row>
    <row r="897" spans="3:33" s="20" customFormat="1">
      <c r="C897" s="22"/>
      <c r="AG897" s="21"/>
    </row>
    <row r="898" spans="3:33" s="20" customFormat="1">
      <c r="C898" s="22"/>
      <c r="AG898" s="21"/>
    </row>
    <row r="899" spans="3:33" s="20" customFormat="1">
      <c r="C899" s="22"/>
      <c r="AG899" s="21"/>
    </row>
    <row r="900" spans="3:33" s="20" customFormat="1">
      <c r="C900" s="22"/>
      <c r="AG900" s="21"/>
    </row>
    <row r="901" spans="3:33" s="20" customFormat="1">
      <c r="C901" s="22"/>
      <c r="AG901" s="21"/>
    </row>
    <row r="902" spans="3:33" s="20" customFormat="1">
      <c r="C902" s="22"/>
      <c r="AG902" s="21"/>
    </row>
    <row r="903" spans="3:33" s="20" customFormat="1">
      <c r="C903" s="22"/>
      <c r="AG903" s="21"/>
    </row>
    <row r="904" spans="3:33" s="20" customFormat="1">
      <c r="C904" s="22"/>
      <c r="AG904" s="21"/>
    </row>
    <row r="905" spans="3:33" s="20" customFormat="1">
      <c r="C905" s="22"/>
      <c r="AG905" s="21"/>
    </row>
    <row r="906" spans="3:33" s="20" customFormat="1">
      <c r="C906" s="22"/>
      <c r="AG906" s="21"/>
    </row>
    <row r="907" spans="3:33" s="20" customFormat="1">
      <c r="C907" s="22"/>
      <c r="AG907" s="21"/>
    </row>
    <row r="908" spans="3:33" s="20" customFormat="1">
      <c r="C908" s="22"/>
      <c r="AG908" s="21"/>
    </row>
    <row r="909" spans="3:33" s="20" customFormat="1">
      <c r="C909" s="22"/>
      <c r="AG909" s="21"/>
    </row>
    <row r="910" spans="3:33" s="20" customFormat="1">
      <c r="C910" s="22"/>
      <c r="AG910" s="21"/>
    </row>
    <row r="911" spans="3:33" s="20" customFormat="1">
      <c r="C911" s="22"/>
      <c r="AG911" s="21"/>
    </row>
    <row r="912" spans="3:33" s="20" customFormat="1">
      <c r="C912" s="22"/>
      <c r="AG912" s="21"/>
    </row>
    <row r="913" spans="3:33" s="20" customFormat="1">
      <c r="C913" s="22"/>
      <c r="AG913" s="21"/>
    </row>
    <row r="914" spans="3:33" s="20" customFormat="1">
      <c r="C914" s="22"/>
      <c r="AG914" s="21"/>
    </row>
    <row r="915" spans="3:33" s="20" customFormat="1">
      <c r="C915" s="22"/>
      <c r="AG915" s="21"/>
    </row>
    <row r="916" spans="3:33" s="20" customFormat="1">
      <c r="C916" s="22"/>
      <c r="AG916" s="21"/>
    </row>
    <row r="917" spans="3:33" s="20" customFormat="1">
      <c r="C917" s="22"/>
      <c r="AG917" s="21"/>
    </row>
    <row r="918" spans="3:33" s="20" customFormat="1">
      <c r="C918" s="22"/>
      <c r="AG918" s="21"/>
    </row>
    <row r="919" spans="3:33" s="20" customFormat="1">
      <c r="C919" s="22"/>
      <c r="AG919" s="21"/>
    </row>
    <row r="920" spans="3:33" s="20" customFormat="1">
      <c r="C920" s="22"/>
      <c r="AG920" s="21"/>
    </row>
    <row r="921" spans="3:33" s="20" customFormat="1">
      <c r="C921" s="22"/>
      <c r="AG921" s="21"/>
    </row>
    <row r="922" spans="3:33" s="20" customFormat="1">
      <c r="C922" s="22"/>
      <c r="AG922" s="21"/>
    </row>
    <row r="923" spans="3:33" s="20" customFormat="1">
      <c r="C923" s="22"/>
      <c r="AG923" s="21"/>
    </row>
    <row r="924" spans="3:33" s="20" customFormat="1">
      <c r="C924" s="22"/>
      <c r="AG924" s="21"/>
    </row>
    <row r="925" spans="3:33" s="20" customFormat="1">
      <c r="C925" s="22"/>
      <c r="AG925" s="21"/>
    </row>
    <row r="926" spans="3:33" s="20" customFormat="1">
      <c r="C926" s="22"/>
      <c r="AG926" s="21"/>
    </row>
    <row r="927" spans="3:33" s="20" customFormat="1">
      <c r="C927" s="22"/>
      <c r="AG927" s="21"/>
    </row>
    <row r="928" spans="3:33" s="20" customFormat="1">
      <c r="C928" s="22"/>
      <c r="AG928" s="21"/>
    </row>
    <row r="929" spans="3:33" s="20" customFormat="1">
      <c r="C929" s="22"/>
      <c r="AG929" s="21"/>
    </row>
    <row r="930" spans="3:33" s="20" customFormat="1">
      <c r="C930" s="22"/>
      <c r="AG930" s="21"/>
    </row>
    <row r="931" spans="3:33" s="20" customFormat="1">
      <c r="C931" s="22"/>
      <c r="AG931" s="21"/>
    </row>
    <row r="932" spans="3:33" s="20" customFormat="1">
      <c r="C932" s="22"/>
      <c r="AG932" s="21"/>
    </row>
    <row r="933" spans="3:33" s="20" customFormat="1">
      <c r="C933" s="22"/>
      <c r="AG933" s="21"/>
    </row>
    <row r="934" spans="3:33" s="20" customFormat="1">
      <c r="C934" s="22"/>
      <c r="AG934" s="21"/>
    </row>
    <row r="935" spans="3:33" s="20" customFormat="1">
      <c r="C935" s="22"/>
      <c r="AG935" s="21"/>
    </row>
    <row r="936" spans="3:33" s="20" customFormat="1">
      <c r="C936" s="22"/>
      <c r="AG936" s="21"/>
    </row>
    <row r="937" spans="3:33" s="20" customFormat="1">
      <c r="C937" s="22"/>
      <c r="AG937" s="21"/>
    </row>
    <row r="938" spans="3:33" s="20" customFormat="1">
      <c r="C938" s="22"/>
      <c r="AG938" s="21"/>
    </row>
    <row r="939" spans="3:33" s="20" customFormat="1">
      <c r="C939" s="22"/>
      <c r="AG939" s="21"/>
    </row>
    <row r="940" spans="3:33" s="20" customFormat="1">
      <c r="C940" s="22"/>
      <c r="AG940" s="21"/>
    </row>
    <row r="941" spans="3:33" s="20" customFormat="1">
      <c r="C941" s="22"/>
      <c r="AG941" s="21"/>
    </row>
    <row r="942" spans="3:33" s="20" customFormat="1">
      <c r="C942" s="22"/>
      <c r="AG942" s="21"/>
    </row>
    <row r="943" spans="3:33" s="20" customFormat="1">
      <c r="C943" s="22"/>
      <c r="AG943" s="21"/>
    </row>
    <row r="944" spans="3:33" s="20" customFormat="1">
      <c r="C944" s="22"/>
      <c r="AG944" s="21"/>
    </row>
    <row r="945" spans="3:33" s="20" customFormat="1">
      <c r="C945" s="22"/>
      <c r="AG945" s="21"/>
    </row>
    <row r="946" spans="3:33" s="20" customFormat="1">
      <c r="C946" s="22"/>
      <c r="AG946" s="21"/>
    </row>
    <row r="947" spans="3:33" s="20" customFormat="1">
      <c r="C947" s="22"/>
      <c r="AG947" s="21"/>
    </row>
    <row r="948" spans="3:33" s="20" customFormat="1">
      <c r="C948" s="22"/>
      <c r="AG948" s="21"/>
    </row>
    <row r="949" spans="3:33" s="20" customFormat="1">
      <c r="C949" s="22"/>
      <c r="AG949" s="21"/>
    </row>
    <row r="950" spans="3:33" s="20" customFormat="1">
      <c r="C950" s="22"/>
      <c r="AG950" s="21"/>
    </row>
    <row r="951" spans="3:33" s="20" customFormat="1">
      <c r="C951" s="22"/>
      <c r="AG951" s="21"/>
    </row>
    <row r="952" spans="3:33" s="20" customFormat="1">
      <c r="C952" s="22"/>
      <c r="AG952" s="21"/>
    </row>
    <row r="953" spans="3:33" s="20" customFormat="1">
      <c r="C953" s="22"/>
      <c r="AG953" s="21"/>
    </row>
    <row r="954" spans="3:33" s="20" customFormat="1">
      <c r="C954" s="22"/>
      <c r="AG954" s="21"/>
    </row>
    <row r="955" spans="3:33" s="20" customFormat="1">
      <c r="C955" s="22"/>
      <c r="AG955" s="21"/>
    </row>
    <row r="956" spans="3:33" s="20" customFormat="1">
      <c r="C956" s="22"/>
      <c r="AG956" s="21"/>
    </row>
    <row r="957" spans="3:33" s="20" customFormat="1">
      <c r="C957" s="22"/>
      <c r="AG957" s="21"/>
    </row>
    <row r="958" spans="3:33" s="20" customFormat="1">
      <c r="C958" s="22"/>
      <c r="AG958" s="21"/>
    </row>
    <row r="959" spans="3:33" s="20" customFormat="1">
      <c r="C959" s="22"/>
      <c r="AG959" s="21"/>
    </row>
    <row r="960" spans="3:33" s="20" customFormat="1">
      <c r="C960" s="22"/>
      <c r="AG960" s="21"/>
    </row>
    <row r="961" spans="3:33" s="20" customFormat="1">
      <c r="C961" s="22"/>
      <c r="AG961" s="21"/>
    </row>
    <row r="962" spans="3:33" s="20" customFormat="1">
      <c r="C962" s="22"/>
      <c r="AG962" s="21"/>
    </row>
    <row r="963" spans="3:33" s="20" customFormat="1">
      <c r="C963" s="22"/>
      <c r="AG963" s="21"/>
    </row>
    <row r="964" spans="3:33" s="20" customFormat="1">
      <c r="C964" s="22"/>
      <c r="AG964" s="21"/>
    </row>
    <row r="965" spans="3:33" s="20" customFormat="1">
      <c r="C965" s="22"/>
      <c r="AG965" s="21"/>
    </row>
    <row r="966" spans="3:33" s="20" customFormat="1">
      <c r="C966" s="22"/>
      <c r="AG966" s="21"/>
    </row>
    <row r="967" spans="3:33" s="20" customFormat="1">
      <c r="C967" s="22"/>
      <c r="AG967" s="21"/>
    </row>
    <row r="968" spans="3:33" s="20" customFormat="1">
      <c r="C968" s="22"/>
      <c r="AG968" s="21"/>
    </row>
    <row r="969" spans="3:33" s="20" customFormat="1">
      <c r="C969" s="22"/>
      <c r="AG969" s="21"/>
    </row>
    <row r="970" spans="3:33" s="20" customFormat="1">
      <c r="C970" s="22"/>
      <c r="AG970" s="21"/>
    </row>
    <row r="971" spans="3:33" s="20" customFormat="1">
      <c r="C971" s="22"/>
      <c r="AG971" s="21"/>
    </row>
    <row r="972" spans="3:33" s="20" customFormat="1">
      <c r="C972" s="22"/>
      <c r="AG972" s="21"/>
    </row>
    <row r="973" spans="3:33" s="20" customFormat="1">
      <c r="C973" s="22"/>
      <c r="AG973" s="21"/>
    </row>
    <row r="974" spans="3:33" s="20" customFormat="1">
      <c r="C974" s="22"/>
      <c r="AG974" s="21"/>
    </row>
    <row r="975" spans="3:33" s="20" customFormat="1">
      <c r="C975" s="22"/>
      <c r="AG975" s="21"/>
    </row>
    <row r="976" spans="3:33" s="20" customFormat="1">
      <c r="C976" s="22"/>
      <c r="AG976" s="21"/>
    </row>
    <row r="977" spans="3:33" s="20" customFormat="1">
      <c r="C977" s="22"/>
      <c r="AG977" s="21"/>
    </row>
    <row r="978" spans="3:33" s="20" customFormat="1">
      <c r="C978" s="22"/>
      <c r="AG978" s="21"/>
    </row>
    <row r="979" spans="3:33" s="20" customFormat="1">
      <c r="C979" s="22"/>
      <c r="AG979" s="21"/>
    </row>
    <row r="980" spans="3:33" s="20" customFormat="1">
      <c r="C980" s="22"/>
      <c r="AG980" s="21"/>
    </row>
    <row r="981" spans="3:33" s="20" customFormat="1">
      <c r="C981" s="22"/>
      <c r="AG981" s="21"/>
    </row>
    <row r="982" spans="3:33" s="20" customFormat="1">
      <c r="C982" s="22"/>
      <c r="AG982" s="21"/>
    </row>
    <row r="983" spans="3:33" s="20" customFormat="1">
      <c r="C983" s="22"/>
      <c r="AG983" s="21"/>
    </row>
    <row r="984" spans="3:33" s="20" customFormat="1">
      <c r="C984" s="22"/>
      <c r="AG984" s="21"/>
    </row>
    <row r="985" spans="3:33" s="20" customFormat="1">
      <c r="C985" s="22"/>
      <c r="AG985" s="21"/>
    </row>
    <row r="986" spans="3:33" s="20" customFormat="1">
      <c r="C986" s="22"/>
      <c r="AG986" s="21"/>
    </row>
    <row r="987" spans="3:33" s="20" customFormat="1">
      <c r="C987" s="22"/>
      <c r="AG987" s="21"/>
    </row>
    <row r="988" spans="3:33" s="20" customFormat="1">
      <c r="C988" s="22"/>
      <c r="AG988" s="21"/>
    </row>
    <row r="989" spans="3:33" s="20" customFormat="1">
      <c r="C989" s="22"/>
      <c r="AG989" s="21"/>
    </row>
    <row r="990" spans="3:33" s="20" customFormat="1">
      <c r="C990" s="22"/>
      <c r="AG990" s="21"/>
    </row>
    <row r="991" spans="3:33" s="20" customFormat="1">
      <c r="C991" s="22"/>
      <c r="AG991" s="21"/>
    </row>
    <row r="992" spans="3:33" s="20" customFormat="1">
      <c r="C992" s="22"/>
      <c r="AG992" s="21"/>
    </row>
    <row r="993" spans="3:33" s="20" customFormat="1">
      <c r="C993" s="22"/>
      <c r="AG993" s="21"/>
    </row>
    <row r="994" spans="3:33" s="20" customFormat="1">
      <c r="C994" s="22"/>
      <c r="AG994" s="21"/>
    </row>
    <row r="995" spans="3:33" s="20" customFormat="1">
      <c r="C995" s="22"/>
      <c r="AG995" s="21"/>
    </row>
    <row r="996" spans="3:33" s="20" customFormat="1">
      <c r="C996" s="22"/>
      <c r="AG996" s="21"/>
    </row>
    <row r="997" spans="3:33" s="20" customFormat="1">
      <c r="C997" s="22"/>
      <c r="AG997" s="21"/>
    </row>
    <row r="998" spans="3:33" s="20" customFormat="1">
      <c r="C998" s="22"/>
      <c r="AG998" s="21"/>
    </row>
    <row r="999" spans="3:33" s="20" customFormat="1">
      <c r="C999" s="22"/>
      <c r="AG999" s="21"/>
    </row>
    <row r="1000" spans="3:33" s="20" customFormat="1">
      <c r="C1000" s="22"/>
      <c r="AG1000" s="21"/>
    </row>
    <row r="1001" spans="3:33" s="20" customFormat="1">
      <c r="C1001" s="22"/>
      <c r="AG1001" s="21"/>
    </row>
    <row r="1002" spans="3:33" s="20" customFormat="1">
      <c r="C1002" s="22"/>
      <c r="AG1002" s="21"/>
    </row>
    <row r="1003" spans="3:33" s="20" customFormat="1">
      <c r="C1003" s="22"/>
      <c r="AG1003" s="21"/>
    </row>
    <row r="1004" spans="3:33" s="20" customFormat="1">
      <c r="C1004" s="22"/>
      <c r="AG1004" s="21"/>
    </row>
    <row r="1005" spans="3:33" s="20" customFormat="1">
      <c r="C1005" s="22"/>
      <c r="AG1005" s="21"/>
    </row>
    <row r="1006" spans="3:33" s="20" customFormat="1">
      <c r="C1006" s="22"/>
      <c r="AG1006" s="21"/>
    </row>
    <row r="1007" spans="3:33" s="20" customFormat="1">
      <c r="C1007" s="22"/>
      <c r="AG1007" s="21"/>
    </row>
    <row r="1008" spans="3:33" s="20" customFormat="1">
      <c r="C1008" s="22"/>
      <c r="AG1008" s="21"/>
    </row>
    <row r="1009" spans="3:33" s="20" customFormat="1">
      <c r="C1009" s="22"/>
      <c r="AG1009" s="21"/>
    </row>
    <row r="1010" spans="3:33" s="20" customFormat="1">
      <c r="C1010" s="22"/>
      <c r="AG1010" s="21"/>
    </row>
    <row r="1011" spans="3:33" s="20" customFormat="1">
      <c r="C1011" s="22"/>
      <c r="AG1011" s="21"/>
    </row>
    <row r="1012" spans="3:33" s="20" customFormat="1">
      <c r="C1012" s="22"/>
      <c r="AG1012" s="21"/>
    </row>
    <row r="1013" spans="3:33" s="20" customFormat="1">
      <c r="C1013" s="22"/>
      <c r="AG1013" s="21"/>
    </row>
    <row r="1014" spans="3:33" s="20" customFormat="1">
      <c r="C1014" s="22"/>
      <c r="AG1014" s="21"/>
    </row>
    <row r="1015" spans="3:33" s="20" customFormat="1">
      <c r="C1015" s="22"/>
      <c r="AG1015" s="21"/>
    </row>
    <row r="1016" spans="3:33" s="20" customFormat="1">
      <c r="C1016" s="22"/>
      <c r="AG1016" s="21"/>
    </row>
    <row r="1017" spans="3:33" s="20" customFormat="1">
      <c r="C1017" s="22"/>
      <c r="AG1017" s="21"/>
    </row>
    <row r="1018" spans="3:33" s="20" customFormat="1">
      <c r="C1018" s="22"/>
      <c r="AG1018" s="21"/>
    </row>
    <row r="1019" spans="3:33" s="20" customFormat="1">
      <c r="C1019" s="22"/>
      <c r="AG1019" s="21"/>
    </row>
    <row r="1020" spans="3:33" s="20" customFormat="1">
      <c r="C1020" s="22"/>
      <c r="AG1020" s="21"/>
    </row>
    <row r="1021" spans="3:33" s="20" customFormat="1">
      <c r="C1021" s="22"/>
      <c r="AG1021" s="21"/>
    </row>
    <row r="1022" spans="3:33" s="20" customFormat="1">
      <c r="C1022" s="22"/>
      <c r="AG1022" s="21"/>
    </row>
    <row r="1023" spans="3:33" s="20" customFormat="1">
      <c r="C1023" s="22"/>
      <c r="AG1023" s="21"/>
    </row>
    <row r="1024" spans="3:33" s="20" customFormat="1">
      <c r="C1024" s="22"/>
      <c r="AG1024" s="21"/>
    </row>
    <row r="1025" spans="3:33" s="20" customFormat="1">
      <c r="C1025" s="22"/>
      <c r="AG1025" s="21"/>
    </row>
    <row r="1026" spans="3:33" s="20" customFormat="1">
      <c r="C1026" s="22"/>
      <c r="AG1026" s="21"/>
    </row>
    <row r="1027" spans="3:33" s="20" customFormat="1">
      <c r="C1027" s="22"/>
      <c r="AG1027" s="21"/>
    </row>
    <row r="1028" spans="3:33" s="20" customFormat="1">
      <c r="C1028" s="22"/>
      <c r="AG1028" s="21"/>
    </row>
    <row r="1029" spans="3:33" s="20" customFormat="1">
      <c r="C1029" s="22"/>
      <c r="AG1029" s="21"/>
    </row>
    <row r="1030" spans="3:33" s="20" customFormat="1">
      <c r="C1030" s="22"/>
      <c r="AG1030" s="21"/>
    </row>
    <row r="1031" spans="3:33" s="20" customFormat="1">
      <c r="C1031" s="22"/>
      <c r="AG1031" s="21"/>
    </row>
    <row r="1032" spans="3:33" s="20" customFormat="1">
      <c r="C1032" s="22"/>
      <c r="AG1032" s="21"/>
    </row>
    <row r="1033" spans="3:33" s="20" customFormat="1">
      <c r="C1033" s="22"/>
      <c r="AG1033" s="21"/>
    </row>
    <row r="1034" spans="3:33" s="20" customFormat="1">
      <c r="C1034" s="22"/>
      <c r="AG1034" s="21"/>
    </row>
    <row r="1035" spans="3:33" s="20" customFormat="1">
      <c r="C1035" s="22"/>
      <c r="AG1035" s="21"/>
    </row>
    <row r="1036" spans="3:33" s="20" customFormat="1">
      <c r="C1036" s="22"/>
      <c r="AG1036" s="21"/>
    </row>
    <row r="1037" spans="3:33" s="20" customFormat="1">
      <c r="C1037" s="22"/>
      <c r="AG1037" s="21"/>
    </row>
    <row r="1038" spans="3:33" s="20" customFormat="1">
      <c r="C1038" s="22"/>
      <c r="AG1038" s="21"/>
    </row>
    <row r="1039" spans="3:33" s="20" customFormat="1">
      <c r="C1039" s="22"/>
      <c r="AG1039" s="21"/>
    </row>
    <row r="1040" spans="3:33" s="20" customFormat="1">
      <c r="C1040" s="22"/>
      <c r="AG1040" s="21"/>
    </row>
    <row r="1041" spans="3:33" s="20" customFormat="1">
      <c r="C1041" s="22"/>
      <c r="AG1041" s="21"/>
    </row>
    <row r="1042" spans="3:33" s="20" customFormat="1">
      <c r="C1042" s="22"/>
      <c r="AG1042" s="21"/>
    </row>
    <row r="1043" spans="3:33" s="20" customFormat="1">
      <c r="C1043" s="22"/>
      <c r="AG1043" s="21"/>
    </row>
    <row r="1044" spans="3:33" s="20" customFormat="1">
      <c r="C1044" s="22"/>
      <c r="AG1044" s="21"/>
    </row>
    <row r="1045" spans="3:33" s="20" customFormat="1">
      <c r="C1045" s="22"/>
      <c r="AG1045" s="21"/>
    </row>
    <row r="1046" spans="3:33" s="20" customFormat="1">
      <c r="C1046" s="22"/>
      <c r="AG1046" s="21"/>
    </row>
    <row r="1047" spans="3:33" s="20" customFormat="1">
      <c r="C1047" s="22"/>
      <c r="AG1047" s="21"/>
    </row>
    <row r="1048" spans="3:33" s="20" customFormat="1">
      <c r="C1048" s="22"/>
      <c r="AG1048" s="21"/>
    </row>
    <row r="1049" spans="3:33" s="20" customFormat="1">
      <c r="C1049" s="22"/>
      <c r="AG1049" s="21"/>
    </row>
    <row r="1050" spans="3:33" s="20" customFormat="1">
      <c r="C1050" s="22"/>
      <c r="AG1050" s="21"/>
    </row>
    <row r="1051" spans="3:33" s="20" customFormat="1">
      <c r="C1051" s="22"/>
      <c r="AG1051" s="21"/>
    </row>
    <row r="1052" spans="3:33" s="20" customFormat="1">
      <c r="C1052" s="22"/>
      <c r="AG1052" s="21"/>
    </row>
    <row r="1053" spans="3:33" s="20" customFormat="1">
      <c r="C1053" s="22"/>
      <c r="AG1053" s="21"/>
    </row>
    <row r="1054" spans="3:33" s="20" customFormat="1">
      <c r="C1054" s="22"/>
      <c r="AG1054" s="21"/>
    </row>
    <row r="1055" spans="3:33" s="20" customFormat="1">
      <c r="C1055" s="22"/>
      <c r="AG1055" s="21"/>
    </row>
    <row r="1056" spans="3:33" s="20" customFormat="1">
      <c r="C1056" s="22"/>
      <c r="AG1056" s="21"/>
    </row>
    <row r="1057" spans="3:33" s="20" customFormat="1">
      <c r="C1057" s="22"/>
      <c r="AG1057" s="21"/>
    </row>
    <row r="1058" spans="3:33" s="20" customFormat="1">
      <c r="C1058" s="22"/>
      <c r="AG1058" s="21"/>
    </row>
    <row r="1059" spans="3:33" s="20" customFormat="1">
      <c r="C1059" s="22"/>
      <c r="AG1059" s="21"/>
    </row>
    <row r="1060" spans="3:33" s="20" customFormat="1">
      <c r="C1060" s="22"/>
      <c r="AG1060" s="21"/>
    </row>
    <row r="1061" spans="3:33" s="20" customFormat="1">
      <c r="C1061" s="22"/>
      <c r="AG1061" s="21"/>
    </row>
    <row r="1062" spans="3:33" s="20" customFormat="1">
      <c r="C1062" s="22"/>
      <c r="AG1062" s="21"/>
    </row>
    <row r="1063" spans="3:33" s="20" customFormat="1">
      <c r="C1063" s="22"/>
      <c r="AG1063" s="21"/>
    </row>
    <row r="1064" spans="3:33" s="20" customFormat="1">
      <c r="C1064" s="22"/>
      <c r="AG1064" s="21"/>
    </row>
    <row r="1065" spans="3:33" s="20" customFormat="1">
      <c r="C1065" s="22"/>
      <c r="AG1065" s="21"/>
    </row>
    <row r="1066" spans="3:33" s="20" customFormat="1">
      <c r="C1066" s="22"/>
      <c r="AG1066" s="21"/>
    </row>
    <row r="1067" spans="3:33" s="20" customFormat="1">
      <c r="C1067" s="22"/>
      <c r="AG1067" s="21"/>
    </row>
    <row r="1068" spans="3:33" s="20" customFormat="1">
      <c r="C1068" s="22"/>
      <c r="AG1068" s="21"/>
    </row>
    <row r="1069" spans="3:33" s="20" customFormat="1">
      <c r="C1069" s="22"/>
      <c r="AG1069" s="21"/>
    </row>
    <row r="1070" spans="3:33" s="20" customFormat="1">
      <c r="C1070" s="22"/>
      <c r="AG1070" s="21"/>
    </row>
    <row r="1071" spans="3:33" s="20" customFormat="1">
      <c r="C1071" s="22"/>
      <c r="AG1071" s="21"/>
    </row>
    <row r="1072" spans="3:33" s="20" customFormat="1">
      <c r="C1072" s="22"/>
      <c r="AG1072" s="21"/>
    </row>
    <row r="1073" spans="3:33" s="20" customFormat="1">
      <c r="C1073" s="22"/>
      <c r="AG1073" s="21"/>
    </row>
    <row r="1074" spans="3:33" s="20" customFormat="1">
      <c r="C1074" s="22"/>
      <c r="AG1074" s="21"/>
    </row>
    <row r="1075" spans="3:33" s="20" customFormat="1">
      <c r="C1075" s="22"/>
      <c r="AG1075" s="21"/>
    </row>
    <row r="1076" spans="3:33" s="20" customFormat="1">
      <c r="C1076" s="22"/>
      <c r="AG1076" s="21"/>
    </row>
    <row r="1077" spans="3:33" s="20" customFormat="1">
      <c r="C1077" s="22"/>
      <c r="AG1077" s="21"/>
    </row>
    <row r="1078" spans="3:33" s="20" customFormat="1">
      <c r="C1078" s="22"/>
      <c r="AG1078" s="21"/>
    </row>
    <row r="1079" spans="3:33" s="20" customFormat="1">
      <c r="C1079" s="22"/>
      <c r="AG1079" s="21"/>
    </row>
    <row r="1080" spans="3:33" s="20" customFormat="1">
      <c r="C1080" s="22"/>
      <c r="AG1080" s="21"/>
    </row>
    <row r="1081" spans="3:33" s="20" customFormat="1">
      <c r="C1081" s="22"/>
      <c r="AG1081" s="21"/>
    </row>
    <row r="1082" spans="3:33" s="20" customFormat="1">
      <c r="C1082" s="22"/>
      <c r="AG1082" s="21"/>
    </row>
    <row r="1083" spans="3:33" s="20" customFormat="1">
      <c r="C1083" s="22"/>
      <c r="AG1083" s="21"/>
    </row>
    <row r="1084" spans="3:33" s="20" customFormat="1">
      <c r="C1084" s="22"/>
      <c r="AG1084" s="21"/>
    </row>
    <row r="1085" spans="3:33" s="20" customFormat="1">
      <c r="C1085" s="22"/>
      <c r="AG1085" s="21"/>
    </row>
    <row r="1086" spans="3:33" s="20" customFormat="1">
      <c r="C1086" s="22"/>
      <c r="AG1086" s="21"/>
    </row>
    <row r="1087" spans="3:33" s="20" customFormat="1">
      <c r="C1087" s="22"/>
      <c r="AG1087" s="21"/>
    </row>
    <row r="1088" spans="3:33" s="20" customFormat="1">
      <c r="C1088" s="22"/>
      <c r="AG1088" s="21"/>
    </row>
    <row r="1089" spans="3:33" s="20" customFormat="1">
      <c r="C1089" s="22"/>
      <c r="AG1089" s="21"/>
    </row>
    <row r="1090" spans="3:33" s="20" customFormat="1">
      <c r="C1090" s="22"/>
      <c r="AG1090" s="21"/>
    </row>
    <row r="1091" spans="3:33" s="20" customFormat="1">
      <c r="C1091" s="22"/>
      <c r="AG1091" s="21"/>
    </row>
    <row r="1092" spans="3:33" s="20" customFormat="1">
      <c r="C1092" s="22"/>
      <c r="AG1092" s="21"/>
    </row>
    <row r="1093" spans="3:33" s="20" customFormat="1">
      <c r="C1093" s="22"/>
      <c r="AG1093" s="21"/>
    </row>
    <row r="1094" spans="3:33" s="20" customFormat="1">
      <c r="C1094" s="22"/>
      <c r="AG1094" s="21"/>
    </row>
    <row r="1095" spans="3:33" s="20" customFormat="1">
      <c r="C1095" s="22"/>
      <c r="AG1095" s="21"/>
    </row>
    <row r="1096" spans="3:33" s="20" customFormat="1">
      <c r="C1096" s="22"/>
      <c r="AG1096" s="21"/>
    </row>
    <row r="1097" spans="3:33" s="20" customFormat="1">
      <c r="C1097" s="22"/>
      <c r="AG1097" s="21"/>
    </row>
    <row r="1098" spans="3:33" s="20" customFormat="1">
      <c r="C1098" s="22"/>
      <c r="AG1098" s="21"/>
    </row>
    <row r="1099" spans="3:33" s="20" customFormat="1">
      <c r="C1099" s="22"/>
      <c r="AG1099" s="21"/>
    </row>
    <row r="1100" spans="3:33" s="20" customFormat="1">
      <c r="C1100" s="22"/>
      <c r="AG1100" s="21"/>
    </row>
    <row r="1101" spans="3:33" s="20" customFormat="1">
      <c r="C1101" s="22"/>
      <c r="AG1101" s="21"/>
    </row>
    <row r="1102" spans="3:33" s="20" customFormat="1">
      <c r="C1102" s="22"/>
      <c r="AG1102" s="21"/>
    </row>
    <row r="1103" spans="3:33" s="20" customFormat="1">
      <c r="C1103" s="22"/>
      <c r="AG1103" s="21"/>
    </row>
    <row r="1104" spans="3:33" s="20" customFormat="1">
      <c r="C1104" s="22"/>
      <c r="AG1104" s="21"/>
    </row>
    <row r="1105" spans="3:33" s="20" customFormat="1">
      <c r="C1105" s="22"/>
      <c r="AG1105" s="21"/>
    </row>
    <row r="1106" spans="3:33" s="20" customFormat="1">
      <c r="C1106" s="22"/>
      <c r="AG1106" s="21"/>
    </row>
    <row r="1107" spans="3:33" s="20" customFormat="1">
      <c r="C1107" s="22"/>
      <c r="AG1107" s="21"/>
    </row>
    <row r="1108" spans="3:33" s="20" customFormat="1">
      <c r="C1108" s="22"/>
      <c r="AG1108" s="21"/>
    </row>
    <row r="1109" spans="3:33" s="20" customFormat="1">
      <c r="C1109" s="22"/>
      <c r="AG1109" s="21"/>
    </row>
    <row r="1110" spans="3:33" s="20" customFormat="1">
      <c r="C1110" s="22"/>
      <c r="AG1110" s="21"/>
    </row>
    <row r="1111" spans="3:33" s="20" customFormat="1">
      <c r="C1111" s="22"/>
      <c r="AG1111" s="21"/>
    </row>
    <row r="1112" spans="3:33" s="20" customFormat="1">
      <c r="C1112" s="22"/>
      <c r="AG1112" s="21"/>
    </row>
    <row r="1113" spans="3:33" s="20" customFormat="1">
      <c r="C1113" s="22"/>
      <c r="AG1113" s="21"/>
    </row>
    <row r="1114" spans="3:33" s="20" customFormat="1">
      <c r="C1114" s="22"/>
      <c r="AG1114" s="21"/>
    </row>
    <row r="1115" spans="3:33" s="20" customFormat="1">
      <c r="C1115" s="22"/>
      <c r="AG1115" s="21"/>
    </row>
    <row r="1116" spans="3:33" s="20" customFormat="1">
      <c r="C1116" s="22"/>
      <c r="AG1116" s="21"/>
    </row>
    <row r="1117" spans="3:33" s="20" customFormat="1">
      <c r="C1117" s="22"/>
      <c r="AG1117" s="21"/>
    </row>
    <row r="1118" spans="3:33" s="20" customFormat="1">
      <c r="C1118" s="22"/>
      <c r="AG1118" s="21"/>
    </row>
    <row r="1119" spans="3:33" s="20" customFormat="1">
      <c r="C1119" s="22"/>
      <c r="AG1119" s="21"/>
    </row>
    <row r="1120" spans="3:33" s="20" customFormat="1">
      <c r="C1120" s="22"/>
      <c r="AG1120" s="21"/>
    </row>
    <row r="1121" spans="3:33" s="20" customFormat="1">
      <c r="C1121" s="22"/>
      <c r="AG1121" s="21"/>
    </row>
    <row r="1122" spans="3:33" s="20" customFormat="1">
      <c r="C1122" s="22"/>
      <c r="AG1122" s="21"/>
    </row>
    <row r="1123" spans="3:33" s="20" customFormat="1">
      <c r="C1123" s="22"/>
      <c r="AG1123" s="21"/>
    </row>
    <row r="1124" spans="3:33" s="20" customFormat="1">
      <c r="C1124" s="22"/>
      <c r="AG1124" s="21"/>
    </row>
    <row r="1125" spans="3:33" s="20" customFormat="1">
      <c r="C1125" s="22"/>
      <c r="AG1125" s="21"/>
    </row>
    <row r="1126" spans="3:33" s="20" customFormat="1">
      <c r="C1126" s="22"/>
      <c r="AG1126" s="21"/>
    </row>
    <row r="1127" spans="3:33" s="20" customFormat="1">
      <c r="C1127" s="22"/>
      <c r="AG1127" s="21"/>
    </row>
    <row r="1128" spans="3:33" s="20" customFormat="1">
      <c r="C1128" s="22"/>
      <c r="AG1128" s="21"/>
    </row>
    <row r="1129" spans="3:33" s="20" customFormat="1">
      <c r="C1129" s="22"/>
      <c r="AG1129" s="21"/>
    </row>
    <row r="1130" spans="3:33" s="20" customFormat="1">
      <c r="C1130" s="22"/>
      <c r="AG1130" s="21"/>
    </row>
    <row r="1131" spans="3:33" s="20" customFormat="1">
      <c r="C1131" s="22"/>
      <c r="AG1131" s="21"/>
    </row>
    <row r="1132" spans="3:33" s="20" customFormat="1">
      <c r="C1132" s="22"/>
      <c r="AG1132" s="21"/>
    </row>
    <row r="1133" spans="3:33" s="20" customFormat="1">
      <c r="C1133" s="22"/>
      <c r="AG1133" s="21"/>
    </row>
    <row r="1134" spans="3:33" s="20" customFormat="1">
      <c r="C1134" s="22"/>
      <c r="AG1134" s="21"/>
    </row>
    <row r="1135" spans="3:33" s="20" customFormat="1">
      <c r="C1135" s="22"/>
      <c r="AG1135" s="21"/>
    </row>
    <row r="1136" spans="3:33" s="20" customFormat="1">
      <c r="C1136" s="22"/>
      <c r="AG1136" s="21"/>
    </row>
    <row r="1137" spans="3:33" s="20" customFormat="1">
      <c r="C1137" s="22"/>
      <c r="AG1137" s="21"/>
    </row>
    <row r="1138" spans="3:33" s="20" customFormat="1">
      <c r="C1138" s="22"/>
      <c r="AG1138" s="21"/>
    </row>
    <row r="1139" spans="3:33" s="20" customFormat="1">
      <c r="C1139" s="22"/>
      <c r="AG1139" s="21"/>
    </row>
    <row r="1140" spans="3:33" s="20" customFormat="1">
      <c r="C1140" s="22"/>
      <c r="AG1140" s="21"/>
    </row>
    <row r="1141" spans="3:33" s="20" customFormat="1">
      <c r="C1141" s="22"/>
      <c r="AG1141" s="21"/>
    </row>
    <row r="1142" spans="3:33" s="20" customFormat="1">
      <c r="C1142" s="22"/>
      <c r="AG1142" s="21"/>
    </row>
    <row r="1143" spans="3:33" s="20" customFormat="1">
      <c r="C1143" s="22"/>
      <c r="AG1143" s="21"/>
    </row>
    <row r="1144" spans="3:33" s="20" customFormat="1">
      <c r="C1144" s="22"/>
      <c r="AG1144" s="21"/>
    </row>
    <row r="1145" spans="3:33" s="20" customFormat="1">
      <c r="C1145" s="22"/>
      <c r="AG1145" s="21"/>
    </row>
    <row r="1146" spans="3:33" s="20" customFormat="1">
      <c r="C1146" s="22"/>
      <c r="AG1146" s="21"/>
    </row>
    <row r="1147" spans="3:33" s="20" customFormat="1">
      <c r="C1147" s="22"/>
      <c r="AG1147" s="21"/>
    </row>
    <row r="1148" spans="3:33" s="20" customFormat="1">
      <c r="C1148" s="22"/>
      <c r="AG1148" s="21"/>
    </row>
    <row r="1149" spans="3:33" s="20" customFormat="1">
      <c r="C1149" s="22"/>
      <c r="AG1149" s="21"/>
    </row>
    <row r="1150" spans="3:33" s="20" customFormat="1">
      <c r="C1150" s="22"/>
      <c r="AG1150" s="21"/>
    </row>
    <row r="1151" spans="3:33" s="20" customFormat="1">
      <c r="C1151" s="22"/>
      <c r="AG1151" s="21"/>
    </row>
    <row r="1152" spans="3:33" s="20" customFormat="1">
      <c r="C1152" s="22"/>
      <c r="AG1152" s="21"/>
    </row>
    <row r="1153" spans="3:33" s="20" customFormat="1">
      <c r="C1153" s="22"/>
      <c r="AG1153" s="21"/>
    </row>
    <row r="1154" spans="3:33" s="20" customFormat="1">
      <c r="C1154" s="22"/>
      <c r="AG1154" s="21"/>
    </row>
    <row r="1155" spans="3:33" s="20" customFormat="1">
      <c r="C1155" s="22"/>
      <c r="AG1155" s="21"/>
    </row>
    <row r="1156" spans="3:33" s="20" customFormat="1">
      <c r="C1156" s="22"/>
      <c r="AG1156" s="21"/>
    </row>
    <row r="1157" spans="3:33" s="20" customFormat="1">
      <c r="C1157" s="22"/>
      <c r="AG1157" s="21"/>
    </row>
    <row r="1158" spans="3:33" s="20" customFormat="1">
      <c r="C1158" s="22"/>
      <c r="AG1158" s="21"/>
    </row>
    <row r="1159" spans="3:33" s="20" customFormat="1">
      <c r="C1159" s="22"/>
      <c r="AG1159" s="21"/>
    </row>
    <row r="1160" spans="3:33" s="20" customFormat="1">
      <c r="C1160" s="22"/>
      <c r="AG1160" s="21"/>
    </row>
    <row r="1161" spans="3:33" s="20" customFormat="1">
      <c r="C1161" s="22"/>
      <c r="AG1161" s="21"/>
    </row>
    <row r="1162" spans="3:33" s="20" customFormat="1">
      <c r="C1162" s="22"/>
      <c r="AG1162" s="21"/>
    </row>
    <row r="1163" spans="3:33" s="20" customFormat="1">
      <c r="C1163" s="22"/>
      <c r="AG1163" s="21"/>
    </row>
    <row r="1164" spans="3:33" s="20" customFormat="1">
      <c r="C1164" s="22"/>
      <c r="AG1164" s="21"/>
    </row>
    <row r="1165" spans="3:33" s="20" customFormat="1">
      <c r="C1165" s="22"/>
      <c r="AG1165" s="21"/>
    </row>
    <row r="1166" spans="3:33" s="20" customFormat="1">
      <c r="C1166" s="22"/>
      <c r="AG1166" s="21"/>
    </row>
    <row r="1167" spans="3:33" s="20" customFormat="1">
      <c r="C1167" s="22"/>
      <c r="AG1167" s="21"/>
    </row>
    <row r="1168" spans="3:33" s="20" customFormat="1">
      <c r="C1168" s="22"/>
      <c r="AG1168" s="21"/>
    </row>
    <row r="1169" spans="3:33" s="20" customFormat="1">
      <c r="C1169" s="22"/>
      <c r="AG1169" s="21"/>
    </row>
    <row r="1170" spans="3:33" s="20" customFormat="1">
      <c r="C1170" s="22"/>
      <c r="AG1170" s="21"/>
    </row>
    <row r="1171" spans="3:33" s="20" customFormat="1">
      <c r="C1171" s="22"/>
      <c r="AG1171" s="21"/>
    </row>
    <row r="1172" spans="3:33" s="20" customFormat="1">
      <c r="C1172" s="22"/>
      <c r="AG1172" s="21"/>
    </row>
    <row r="1173" spans="3:33" s="20" customFormat="1">
      <c r="C1173" s="22"/>
      <c r="AG1173" s="21"/>
    </row>
    <row r="1174" spans="3:33" s="20" customFormat="1">
      <c r="C1174" s="22"/>
      <c r="AG1174" s="21"/>
    </row>
    <row r="1175" spans="3:33" s="20" customFormat="1">
      <c r="C1175" s="22"/>
      <c r="AG1175" s="21"/>
    </row>
    <row r="1176" spans="3:33" s="20" customFormat="1">
      <c r="C1176" s="22"/>
      <c r="AG1176" s="21"/>
    </row>
    <row r="1177" spans="3:33" s="20" customFormat="1">
      <c r="C1177" s="22"/>
      <c r="AG1177" s="21"/>
    </row>
    <row r="1178" spans="3:33" s="20" customFormat="1">
      <c r="C1178" s="22"/>
      <c r="AG1178" s="21"/>
    </row>
    <row r="1179" spans="3:33" s="20" customFormat="1">
      <c r="C1179" s="22"/>
      <c r="AG1179" s="21"/>
    </row>
    <row r="1180" spans="3:33" s="20" customFormat="1">
      <c r="C1180" s="22"/>
      <c r="AG1180" s="21"/>
    </row>
    <row r="1181" spans="3:33" s="20" customFormat="1">
      <c r="C1181" s="22"/>
      <c r="AG1181" s="21"/>
    </row>
    <row r="1182" spans="3:33" s="20" customFormat="1">
      <c r="C1182" s="22"/>
      <c r="AG1182" s="21"/>
    </row>
    <row r="1183" spans="3:33" s="20" customFormat="1">
      <c r="C1183" s="22"/>
      <c r="AG1183" s="21"/>
    </row>
    <row r="1184" spans="3:33" s="20" customFormat="1">
      <c r="C1184" s="22"/>
      <c r="AG1184" s="21"/>
    </row>
    <row r="1185" spans="3:33" s="20" customFormat="1">
      <c r="C1185" s="22"/>
      <c r="AG1185" s="21"/>
    </row>
    <row r="1186" spans="3:33" s="20" customFormat="1">
      <c r="C1186" s="22"/>
      <c r="AG1186" s="21"/>
    </row>
    <row r="1187" spans="3:33" s="20" customFormat="1">
      <c r="C1187" s="22"/>
      <c r="AG1187" s="21"/>
    </row>
    <row r="1188" spans="3:33" s="20" customFormat="1">
      <c r="C1188" s="22"/>
      <c r="AG1188" s="21"/>
    </row>
    <row r="1189" spans="3:33" s="20" customFormat="1">
      <c r="C1189" s="22"/>
      <c r="AG1189" s="21"/>
    </row>
    <row r="1190" spans="3:33" s="20" customFormat="1">
      <c r="C1190" s="22"/>
      <c r="AG1190" s="21"/>
    </row>
    <row r="1191" spans="3:33" s="20" customFormat="1">
      <c r="C1191" s="22"/>
      <c r="AG1191" s="21"/>
    </row>
    <row r="1192" spans="3:33" s="20" customFormat="1">
      <c r="C1192" s="22"/>
      <c r="AG1192" s="21"/>
    </row>
    <row r="1193" spans="3:33" s="20" customFormat="1">
      <c r="C1193" s="22"/>
      <c r="AG1193" s="21"/>
    </row>
    <row r="1194" spans="3:33" s="20" customFormat="1">
      <c r="C1194" s="22"/>
      <c r="AG1194" s="21"/>
    </row>
    <row r="1195" spans="3:33" s="20" customFormat="1">
      <c r="C1195" s="22"/>
      <c r="AG1195" s="21"/>
    </row>
    <row r="1196" spans="3:33" s="20" customFormat="1">
      <c r="C1196" s="22"/>
      <c r="AG1196" s="21"/>
    </row>
    <row r="1197" spans="3:33" s="20" customFormat="1">
      <c r="C1197" s="22"/>
      <c r="AG1197" s="21"/>
    </row>
    <row r="1198" spans="3:33" s="20" customFormat="1">
      <c r="C1198" s="22"/>
      <c r="AG1198" s="21"/>
    </row>
    <row r="1199" spans="3:33" s="20" customFormat="1">
      <c r="C1199" s="22"/>
      <c r="AG1199" s="21"/>
    </row>
    <row r="1200" spans="3:33" s="20" customFormat="1">
      <c r="C1200" s="22"/>
      <c r="AG1200" s="21"/>
    </row>
    <row r="1201" spans="3:33" s="20" customFormat="1">
      <c r="C1201" s="22"/>
      <c r="AG1201" s="21"/>
    </row>
    <row r="1202" spans="3:33" s="20" customFormat="1">
      <c r="C1202" s="22"/>
      <c r="AG1202" s="21"/>
    </row>
    <row r="1203" spans="3:33" s="20" customFormat="1">
      <c r="C1203" s="22"/>
      <c r="AG1203" s="21"/>
    </row>
    <row r="1204" spans="3:33" s="20" customFormat="1">
      <c r="C1204" s="22"/>
      <c r="AG1204" s="21"/>
    </row>
    <row r="1205" spans="3:33" s="20" customFormat="1">
      <c r="C1205" s="22"/>
      <c r="AG1205" s="21"/>
    </row>
    <row r="1206" spans="3:33" s="20" customFormat="1">
      <c r="C1206" s="22"/>
      <c r="AG1206" s="21"/>
    </row>
    <row r="1207" spans="3:33" s="20" customFormat="1">
      <c r="C1207" s="22"/>
      <c r="AG1207" s="21"/>
    </row>
    <row r="1208" spans="3:33" s="20" customFormat="1">
      <c r="C1208" s="22"/>
      <c r="AG1208" s="21"/>
    </row>
    <row r="1209" spans="3:33" s="20" customFormat="1">
      <c r="C1209" s="22"/>
      <c r="AG1209" s="21"/>
    </row>
    <row r="1210" spans="3:33" s="20" customFormat="1">
      <c r="C1210" s="22"/>
      <c r="AG1210" s="21"/>
    </row>
    <row r="1211" spans="3:33" s="20" customFormat="1">
      <c r="C1211" s="22"/>
      <c r="AG1211" s="21"/>
    </row>
    <row r="1212" spans="3:33" s="20" customFormat="1">
      <c r="C1212" s="22"/>
      <c r="AG1212" s="21"/>
    </row>
    <row r="1213" spans="3:33" s="20" customFormat="1">
      <c r="C1213" s="22"/>
      <c r="AG1213" s="21"/>
    </row>
    <row r="1214" spans="3:33" s="20" customFormat="1">
      <c r="C1214" s="22"/>
      <c r="AG1214" s="21"/>
    </row>
    <row r="1215" spans="3:33" s="20" customFormat="1">
      <c r="C1215" s="22"/>
      <c r="AG1215" s="21"/>
    </row>
    <row r="1216" spans="3:33" s="20" customFormat="1">
      <c r="C1216" s="22"/>
      <c r="AG1216" s="21"/>
    </row>
    <row r="1217" spans="3:33" s="20" customFormat="1">
      <c r="C1217" s="22"/>
      <c r="AG1217" s="21"/>
    </row>
    <row r="1218" spans="3:33" s="20" customFormat="1">
      <c r="C1218" s="22"/>
      <c r="AG1218" s="21"/>
    </row>
    <row r="1219" spans="3:33" s="20" customFormat="1">
      <c r="C1219" s="22"/>
      <c r="AG1219" s="21"/>
    </row>
    <row r="1220" spans="3:33" s="20" customFormat="1">
      <c r="C1220" s="22"/>
      <c r="AG1220" s="21"/>
    </row>
    <row r="1221" spans="3:33" s="20" customFormat="1">
      <c r="C1221" s="22"/>
      <c r="AG1221" s="21"/>
    </row>
    <row r="1222" spans="3:33" s="20" customFormat="1">
      <c r="C1222" s="22"/>
      <c r="AG1222" s="21"/>
    </row>
    <row r="1223" spans="3:33" s="20" customFormat="1">
      <c r="C1223" s="22"/>
      <c r="AG1223" s="21"/>
    </row>
    <row r="1224" spans="3:33" s="20" customFormat="1">
      <c r="C1224" s="22"/>
      <c r="AG1224" s="21"/>
    </row>
    <row r="1225" spans="3:33" s="20" customFormat="1">
      <c r="C1225" s="22"/>
      <c r="AG1225" s="21"/>
    </row>
    <row r="1226" spans="3:33" s="20" customFormat="1">
      <c r="C1226" s="22"/>
      <c r="AG1226" s="21"/>
    </row>
    <row r="1227" spans="3:33" s="20" customFormat="1">
      <c r="C1227" s="22"/>
      <c r="AG1227" s="21"/>
    </row>
    <row r="1228" spans="3:33" s="20" customFormat="1">
      <c r="C1228" s="22"/>
      <c r="AG1228" s="21"/>
    </row>
    <row r="1229" spans="3:33" s="20" customFormat="1">
      <c r="C1229" s="22"/>
      <c r="AG1229" s="21"/>
    </row>
    <row r="1230" spans="3:33" s="20" customFormat="1">
      <c r="C1230" s="22"/>
      <c r="AG1230" s="21"/>
    </row>
    <row r="1231" spans="3:33" s="20" customFormat="1">
      <c r="C1231" s="22"/>
      <c r="AG1231" s="21"/>
    </row>
    <row r="1232" spans="3:33" s="20" customFormat="1">
      <c r="C1232" s="22"/>
      <c r="AG1232" s="21"/>
    </row>
    <row r="1233" spans="3:33" s="20" customFormat="1">
      <c r="C1233" s="22"/>
      <c r="AG1233" s="21"/>
    </row>
    <row r="1234" spans="3:33" s="20" customFormat="1">
      <c r="C1234" s="22"/>
      <c r="AG1234" s="21"/>
    </row>
    <row r="1235" spans="3:33" s="20" customFormat="1">
      <c r="C1235" s="22"/>
      <c r="AG1235" s="21"/>
    </row>
    <row r="1236" spans="3:33" s="20" customFormat="1">
      <c r="C1236" s="22"/>
      <c r="AG1236" s="21"/>
    </row>
    <row r="1237" spans="3:33" s="20" customFormat="1">
      <c r="C1237" s="22"/>
      <c r="AG1237" s="21"/>
    </row>
    <row r="1238" spans="3:33" s="20" customFormat="1">
      <c r="C1238" s="22"/>
      <c r="AG1238" s="21"/>
    </row>
    <row r="1239" spans="3:33" s="20" customFormat="1">
      <c r="C1239" s="22"/>
      <c r="AG1239" s="21"/>
    </row>
    <row r="1240" spans="3:33" s="20" customFormat="1">
      <c r="C1240" s="22"/>
      <c r="AG1240" s="21"/>
    </row>
    <row r="1241" spans="3:33" s="20" customFormat="1">
      <c r="C1241" s="22"/>
      <c r="AG1241" s="21"/>
    </row>
    <row r="1242" spans="3:33" s="20" customFormat="1">
      <c r="C1242" s="22"/>
      <c r="AG1242" s="21"/>
    </row>
    <row r="1243" spans="3:33" s="20" customFormat="1">
      <c r="C1243" s="22"/>
      <c r="AG1243" s="21"/>
    </row>
    <row r="1244" spans="3:33" s="20" customFormat="1">
      <c r="C1244" s="22"/>
      <c r="AG1244" s="21"/>
    </row>
    <row r="1245" spans="3:33" s="20" customFormat="1">
      <c r="C1245" s="22"/>
      <c r="AG1245" s="21"/>
    </row>
    <row r="1246" spans="3:33" s="20" customFormat="1">
      <c r="C1246" s="22"/>
      <c r="AG1246" s="21"/>
    </row>
    <row r="1247" spans="3:33" s="20" customFormat="1">
      <c r="C1247" s="22"/>
      <c r="AG1247" s="21"/>
    </row>
    <row r="1248" spans="3:33" s="20" customFormat="1">
      <c r="C1248" s="22"/>
      <c r="AG1248" s="21"/>
    </row>
    <row r="1249" spans="3:33" s="20" customFormat="1">
      <c r="C1249" s="22"/>
      <c r="AG1249" s="21"/>
    </row>
    <row r="1250" spans="3:33" s="20" customFormat="1">
      <c r="C1250" s="22"/>
      <c r="AG1250" s="21"/>
    </row>
    <row r="1251" spans="3:33" s="20" customFormat="1">
      <c r="C1251" s="22"/>
      <c r="AG1251" s="21"/>
    </row>
    <row r="1252" spans="3:33" s="20" customFormat="1">
      <c r="C1252" s="22"/>
      <c r="AG1252" s="21"/>
    </row>
    <row r="1253" spans="3:33" s="20" customFormat="1">
      <c r="C1253" s="22"/>
      <c r="AG1253" s="21"/>
    </row>
    <row r="1254" spans="3:33" s="20" customFormat="1">
      <c r="C1254" s="22"/>
      <c r="AG1254" s="21"/>
    </row>
    <row r="1255" spans="3:33" s="20" customFormat="1">
      <c r="C1255" s="22"/>
      <c r="AG1255" s="21"/>
    </row>
    <row r="1256" spans="3:33" s="20" customFormat="1">
      <c r="C1256" s="22"/>
      <c r="AG1256" s="21"/>
    </row>
    <row r="1257" spans="3:33" s="20" customFormat="1">
      <c r="C1257" s="22"/>
      <c r="AG1257" s="21"/>
    </row>
    <row r="1258" spans="3:33" s="20" customFormat="1">
      <c r="C1258" s="22"/>
      <c r="AG1258" s="21"/>
    </row>
    <row r="1259" spans="3:33" s="20" customFormat="1">
      <c r="C1259" s="22"/>
      <c r="AG1259" s="21"/>
    </row>
    <row r="1260" spans="3:33" s="20" customFormat="1">
      <c r="C1260" s="22"/>
      <c r="AG1260" s="21"/>
    </row>
    <row r="1261" spans="3:33" s="20" customFormat="1">
      <c r="C1261" s="22"/>
      <c r="AG1261" s="21"/>
    </row>
    <row r="1262" spans="3:33" s="20" customFormat="1">
      <c r="C1262" s="22"/>
      <c r="AG1262" s="21"/>
    </row>
    <row r="1263" spans="3:33" s="20" customFormat="1">
      <c r="C1263" s="22"/>
      <c r="AG1263" s="21"/>
    </row>
    <row r="1264" spans="3:33" s="20" customFormat="1">
      <c r="C1264" s="22"/>
      <c r="AG1264" s="21"/>
    </row>
    <row r="1265" spans="3:33" s="20" customFormat="1">
      <c r="C1265" s="22"/>
      <c r="AG1265" s="21"/>
    </row>
    <row r="1266" spans="3:33" s="20" customFormat="1">
      <c r="C1266" s="22"/>
      <c r="AG1266" s="21"/>
    </row>
    <row r="1267" spans="3:33" s="20" customFormat="1">
      <c r="C1267" s="22"/>
      <c r="AG1267" s="21"/>
    </row>
    <row r="1268" spans="3:33" s="20" customFormat="1">
      <c r="C1268" s="22"/>
      <c r="AG1268" s="21"/>
    </row>
    <row r="1269" spans="3:33" s="20" customFormat="1">
      <c r="C1269" s="22"/>
      <c r="AG1269" s="21"/>
    </row>
    <row r="1270" spans="3:33" s="20" customFormat="1">
      <c r="C1270" s="22"/>
      <c r="AG1270" s="21"/>
    </row>
    <row r="1271" spans="3:33" s="20" customFormat="1">
      <c r="C1271" s="22"/>
      <c r="AG1271" s="21"/>
    </row>
    <row r="1272" spans="3:33" s="20" customFormat="1">
      <c r="C1272" s="22"/>
      <c r="AG1272" s="21"/>
    </row>
    <row r="1273" spans="3:33" s="20" customFormat="1">
      <c r="C1273" s="22"/>
      <c r="AG1273" s="21"/>
    </row>
    <row r="1274" spans="3:33" s="20" customFormat="1">
      <c r="C1274" s="22"/>
      <c r="AG1274" s="21"/>
    </row>
    <row r="1275" spans="3:33" s="20" customFormat="1">
      <c r="C1275" s="22"/>
      <c r="AG1275" s="21"/>
    </row>
    <row r="1276" spans="3:33" s="20" customFormat="1">
      <c r="C1276" s="22"/>
      <c r="AG1276" s="21"/>
    </row>
    <row r="1277" spans="3:33" s="20" customFormat="1">
      <c r="C1277" s="22"/>
      <c r="AG1277" s="21"/>
    </row>
    <row r="1278" spans="3:33" s="20" customFormat="1">
      <c r="C1278" s="22"/>
      <c r="AG1278" s="21"/>
    </row>
    <row r="1279" spans="3:33" s="20" customFormat="1">
      <c r="C1279" s="22"/>
      <c r="AG1279" s="21"/>
    </row>
    <row r="1280" spans="3:33" s="20" customFormat="1">
      <c r="C1280" s="22"/>
      <c r="AG1280" s="21"/>
    </row>
    <row r="1281" spans="3:33" s="20" customFormat="1">
      <c r="C1281" s="22"/>
      <c r="AG1281" s="21"/>
    </row>
    <row r="1282" spans="3:33" s="20" customFormat="1">
      <c r="C1282" s="22"/>
      <c r="AG1282" s="21"/>
    </row>
    <row r="1283" spans="3:33" s="20" customFormat="1">
      <c r="C1283" s="22"/>
      <c r="AG1283" s="21"/>
    </row>
    <row r="1284" spans="3:33" s="20" customFormat="1">
      <c r="C1284" s="22"/>
      <c r="AG1284" s="21"/>
    </row>
    <row r="1285" spans="3:33" s="20" customFormat="1">
      <c r="C1285" s="22"/>
      <c r="AG1285" s="21"/>
    </row>
    <row r="1286" spans="3:33" s="20" customFormat="1">
      <c r="C1286" s="22"/>
      <c r="AG1286" s="21"/>
    </row>
    <row r="1287" spans="3:33" s="20" customFormat="1">
      <c r="C1287" s="22"/>
      <c r="AG1287" s="21"/>
    </row>
    <row r="1288" spans="3:33" s="20" customFormat="1">
      <c r="C1288" s="22"/>
      <c r="AG1288" s="21"/>
    </row>
    <row r="1289" spans="3:33" s="20" customFormat="1">
      <c r="C1289" s="22"/>
      <c r="AG1289" s="21"/>
    </row>
    <row r="1290" spans="3:33" s="20" customFormat="1">
      <c r="C1290" s="22"/>
      <c r="AG1290" s="21"/>
    </row>
    <row r="1291" spans="3:33" s="20" customFormat="1">
      <c r="C1291" s="22"/>
      <c r="AG1291" s="21"/>
    </row>
    <row r="1292" spans="3:33" s="20" customFormat="1">
      <c r="C1292" s="22"/>
      <c r="AG1292" s="21"/>
    </row>
    <row r="1293" spans="3:33" s="20" customFormat="1">
      <c r="C1293" s="22"/>
      <c r="AG1293" s="21"/>
    </row>
    <row r="1294" spans="3:33" s="20" customFormat="1">
      <c r="C1294" s="22"/>
      <c r="AG1294" s="21"/>
    </row>
    <row r="1295" spans="3:33" s="20" customFormat="1">
      <c r="C1295" s="22"/>
      <c r="AG1295" s="21"/>
    </row>
    <row r="1296" spans="3:33" s="20" customFormat="1">
      <c r="C1296" s="22"/>
      <c r="AG1296" s="21"/>
    </row>
    <row r="1297" spans="3:33" s="20" customFormat="1">
      <c r="C1297" s="22"/>
      <c r="AG1297" s="21"/>
    </row>
    <row r="1298" spans="3:33" s="20" customFormat="1">
      <c r="C1298" s="22"/>
      <c r="AG1298" s="21"/>
    </row>
    <row r="1299" spans="3:33" s="20" customFormat="1">
      <c r="C1299" s="22"/>
      <c r="AG1299" s="21"/>
    </row>
    <row r="1300" spans="3:33" s="20" customFormat="1">
      <c r="C1300" s="22"/>
      <c r="AG1300" s="21"/>
    </row>
    <row r="1301" spans="3:33" s="20" customFormat="1">
      <c r="C1301" s="22"/>
      <c r="AG1301" s="21"/>
    </row>
    <row r="1302" spans="3:33" s="20" customFormat="1">
      <c r="C1302" s="22"/>
      <c r="AG1302" s="21"/>
    </row>
    <row r="1303" spans="3:33" s="20" customFormat="1">
      <c r="C1303" s="22"/>
      <c r="AG1303" s="21"/>
    </row>
    <row r="1304" spans="3:33" s="20" customFormat="1">
      <c r="C1304" s="22"/>
      <c r="AG1304" s="21"/>
    </row>
    <row r="1305" spans="3:33" s="20" customFormat="1">
      <c r="C1305" s="22"/>
      <c r="AG1305" s="21"/>
    </row>
    <row r="1306" spans="3:33" s="20" customFormat="1">
      <c r="C1306" s="22"/>
      <c r="AG1306" s="21"/>
    </row>
    <row r="1307" spans="3:33" s="20" customFormat="1">
      <c r="C1307" s="22"/>
      <c r="AG1307" s="21"/>
    </row>
    <row r="1308" spans="3:33" s="20" customFormat="1">
      <c r="C1308" s="22"/>
      <c r="AG1308" s="21"/>
    </row>
    <row r="1309" spans="3:33" s="20" customFormat="1">
      <c r="C1309" s="22"/>
      <c r="AG1309" s="21"/>
    </row>
    <row r="1310" spans="3:33" s="20" customFormat="1">
      <c r="C1310" s="22"/>
      <c r="AG1310" s="21"/>
    </row>
    <row r="1311" spans="3:33" s="20" customFormat="1">
      <c r="C1311" s="22"/>
      <c r="AG1311" s="21"/>
    </row>
    <row r="1312" spans="3:33" s="20" customFormat="1">
      <c r="C1312" s="22"/>
      <c r="AG1312" s="21"/>
    </row>
    <row r="1313" spans="3:33" s="20" customFormat="1">
      <c r="C1313" s="22"/>
      <c r="AG1313" s="21"/>
    </row>
    <row r="1314" spans="3:33" s="20" customFormat="1">
      <c r="C1314" s="22"/>
      <c r="AG1314" s="21"/>
    </row>
    <row r="1315" spans="3:33" s="20" customFormat="1">
      <c r="C1315" s="22"/>
      <c r="AG1315" s="21"/>
    </row>
    <row r="1316" spans="3:33" s="20" customFormat="1">
      <c r="C1316" s="22"/>
      <c r="AG1316" s="21"/>
    </row>
    <row r="1317" spans="3:33" s="20" customFormat="1">
      <c r="C1317" s="22"/>
      <c r="AG1317" s="21"/>
    </row>
    <row r="1318" spans="3:33" s="20" customFormat="1">
      <c r="C1318" s="22"/>
      <c r="AG1318" s="21"/>
    </row>
    <row r="1319" spans="3:33" s="20" customFormat="1">
      <c r="C1319" s="22"/>
      <c r="AG1319" s="21"/>
    </row>
    <row r="1320" spans="3:33" s="20" customFormat="1">
      <c r="C1320" s="22"/>
      <c r="AG1320" s="21"/>
    </row>
    <row r="1321" spans="3:33" s="20" customFormat="1">
      <c r="C1321" s="22"/>
      <c r="AG1321" s="21"/>
    </row>
    <row r="1322" spans="3:33" s="20" customFormat="1">
      <c r="C1322" s="22"/>
      <c r="AG1322" s="21"/>
    </row>
    <row r="1323" spans="3:33" s="20" customFormat="1">
      <c r="C1323" s="22"/>
      <c r="AG1323" s="21"/>
    </row>
    <row r="1324" spans="3:33" s="20" customFormat="1">
      <c r="C1324" s="22"/>
      <c r="AG1324" s="21"/>
    </row>
    <row r="1325" spans="3:33" s="20" customFormat="1">
      <c r="C1325" s="22"/>
      <c r="AG1325" s="21"/>
    </row>
    <row r="1326" spans="3:33" s="20" customFormat="1">
      <c r="C1326" s="22"/>
      <c r="AG1326" s="21"/>
    </row>
    <row r="1327" spans="3:33" s="20" customFormat="1">
      <c r="C1327" s="22"/>
      <c r="AG1327" s="21"/>
    </row>
    <row r="1328" spans="3:33" s="20" customFormat="1">
      <c r="C1328" s="22"/>
      <c r="AG1328" s="21"/>
    </row>
    <row r="1329" spans="3:33" s="20" customFormat="1">
      <c r="C1329" s="22"/>
      <c r="AG1329" s="21"/>
    </row>
    <row r="1330" spans="3:33" s="20" customFormat="1">
      <c r="C1330" s="22"/>
      <c r="AG1330" s="21"/>
    </row>
    <row r="1331" spans="3:33" s="20" customFormat="1">
      <c r="C1331" s="22"/>
      <c r="AG1331" s="21"/>
    </row>
    <row r="1332" spans="3:33" s="20" customFormat="1">
      <c r="C1332" s="22"/>
      <c r="AG1332" s="21"/>
    </row>
    <row r="1333" spans="3:33" s="20" customFormat="1">
      <c r="C1333" s="22"/>
      <c r="AG1333" s="21"/>
    </row>
    <row r="1334" spans="3:33" s="20" customFormat="1">
      <c r="C1334" s="22"/>
      <c r="AG1334" s="21"/>
    </row>
    <row r="1335" spans="3:33" s="20" customFormat="1">
      <c r="C1335" s="22"/>
      <c r="AG1335" s="21"/>
    </row>
    <row r="1336" spans="3:33" s="20" customFormat="1">
      <c r="C1336" s="22"/>
      <c r="AG1336" s="21"/>
    </row>
    <row r="1337" spans="3:33" s="20" customFormat="1">
      <c r="C1337" s="22"/>
      <c r="AG1337" s="21"/>
    </row>
    <row r="1338" spans="3:33" s="20" customFormat="1">
      <c r="C1338" s="22"/>
      <c r="AG1338" s="21"/>
    </row>
    <row r="1339" spans="3:33" s="20" customFormat="1">
      <c r="C1339" s="22"/>
      <c r="AG1339" s="21"/>
    </row>
    <row r="1340" spans="3:33" s="20" customFormat="1">
      <c r="C1340" s="22"/>
      <c r="AG1340" s="21"/>
    </row>
    <row r="1341" spans="3:33" s="20" customFormat="1">
      <c r="C1341" s="22"/>
      <c r="AG1341" s="21"/>
    </row>
    <row r="1342" spans="3:33" s="20" customFormat="1">
      <c r="C1342" s="22"/>
      <c r="AG1342" s="21"/>
    </row>
    <row r="1343" spans="3:33" s="20" customFormat="1">
      <c r="C1343" s="22"/>
      <c r="AG1343" s="21"/>
    </row>
    <row r="1344" spans="3:33" s="20" customFormat="1">
      <c r="C1344" s="22"/>
      <c r="AG1344" s="21"/>
    </row>
    <row r="1345" spans="3:33" s="20" customFormat="1">
      <c r="C1345" s="22"/>
      <c r="AG1345" s="21"/>
    </row>
    <row r="1346" spans="3:33" s="20" customFormat="1">
      <c r="C1346" s="22"/>
      <c r="AG1346" s="21"/>
    </row>
    <row r="1347" spans="3:33" s="20" customFormat="1">
      <c r="C1347" s="22"/>
      <c r="AG1347" s="21"/>
    </row>
    <row r="1348" spans="3:33" s="20" customFormat="1">
      <c r="C1348" s="22"/>
      <c r="AG1348" s="21"/>
    </row>
    <row r="1349" spans="3:33" s="20" customFormat="1">
      <c r="C1349" s="22"/>
      <c r="AG1349" s="21"/>
    </row>
    <row r="1350" spans="3:33" s="20" customFormat="1">
      <c r="C1350" s="22"/>
      <c r="AG1350" s="21"/>
    </row>
    <row r="1351" spans="3:33" s="20" customFormat="1">
      <c r="C1351" s="22"/>
      <c r="AG1351" s="21"/>
    </row>
    <row r="1352" spans="3:33" s="20" customFormat="1">
      <c r="C1352" s="22"/>
      <c r="AG1352" s="21"/>
    </row>
    <row r="1353" spans="3:33" s="20" customFormat="1">
      <c r="C1353" s="22"/>
      <c r="AG1353" s="21"/>
    </row>
    <row r="1354" spans="3:33" s="20" customFormat="1">
      <c r="C1354" s="22"/>
      <c r="AG1354" s="21"/>
    </row>
    <row r="1355" spans="3:33" s="20" customFormat="1">
      <c r="C1355" s="22"/>
      <c r="AG1355" s="21"/>
    </row>
    <row r="1356" spans="3:33" s="20" customFormat="1">
      <c r="C1356" s="22"/>
      <c r="AG1356" s="21"/>
    </row>
    <row r="1357" spans="3:33" s="20" customFormat="1">
      <c r="C1357" s="22"/>
      <c r="AG1357" s="21"/>
    </row>
    <row r="1358" spans="3:33" s="20" customFormat="1">
      <c r="C1358" s="22"/>
      <c r="AG1358" s="21"/>
    </row>
    <row r="1359" spans="3:33" s="20" customFormat="1">
      <c r="C1359" s="22"/>
      <c r="AG1359" s="21"/>
    </row>
    <row r="1360" spans="3:33" s="20" customFormat="1">
      <c r="C1360" s="22"/>
      <c r="AG1360" s="21"/>
    </row>
    <row r="1361" spans="3:33" s="20" customFormat="1">
      <c r="C1361" s="22"/>
      <c r="AG1361" s="21"/>
    </row>
    <row r="1362" spans="3:33" s="20" customFormat="1">
      <c r="C1362" s="22"/>
      <c r="AG1362" s="21"/>
    </row>
    <row r="1363" spans="3:33" s="20" customFormat="1">
      <c r="C1363" s="22"/>
      <c r="AG1363" s="21"/>
    </row>
    <row r="1364" spans="3:33" s="20" customFormat="1">
      <c r="C1364" s="22"/>
      <c r="AG1364" s="21"/>
    </row>
    <row r="1365" spans="3:33" s="20" customFormat="1">
      <c r="C1365" s="22"/>
      <c r="AG1365" s="21"/>
    </row>
    <row r="1366" spans="3:33" s="20" customFormat="1">
      <c r="C1366" s="22"/>
      <c r="AG1366" s="21"/>
    </row>
    <row r="1367" spans="3:33" s="20" customFormat="1">
      <c r="C1367" s="22"/>
      <c r="AG1367" s="21"/>
    </row>
    <row r="1368" spans="3:33" s="20" customFormat="1">
      <c r="C1368" s="22"/>
      <c r="AG1368" s="21"/>
    </row>
    <row r="1369" spans="3:33" s="20" customFormat="1">
      <c r="C1369" s="22"/>
      <c r="AG1369" s="21"/>
    </row>
    <row r="1370" spans="3:33" s="20" customFormat="1">
      <c r="C1370" s="22"/>
      <c r="AG1370" s="21"/>
    </row>
    <row r="1371" spans="3:33" s="20" customFormat="1">
      <c r="C1371" s="22"/>
      <c r="AG1371" s="21"/>
    </row>
    <row r="1372" spans="3:33" s="20" customFormat="1">
      <c r="C1372" s="22"/>
      <c r="AG1372" s="21"/>
    </row>
    <row r="1373" spans="3:33" s="20" customFormat="1">
      <c r="C1373" s="22"/>
      <c r="AG1373" s="21"/>
    </row>
    <row r="1374" spans="3:33" s="20" customFormat="1">
      <c r="C1374" s="22"/>
      <c r="AG1374" s="21"/>
    </row>
    <row r="1375" spans="3:33" s="20" customFormat="1">
      <c r="C1375" s="22"/>
      <c r="AG1375" s="21"/>
    </row>
    <row r="1376" spans="3:33" s="20" customFormat="1">
      <c r="C1376" s="22"/>
      <c r="AG1376" s="21"/>
    </row>
    <row r="1377" spans="3:33" s="20" customFormat="1">
      <c r="C1377" s="22"/>
      <c r="AG1377" s="21"/>
    </row>
    <row r="1378" spans="3:33" s="20" customFormat="1">
      <c r="C1378" s="22"/>
      <c r="AG1378" s="21"/>
    </row>
    <row r="1379" spans="3:33" s="20" customFormat="1">
      <c r="C1379" s="22"/>
      <c r="AG1379" s="21"/>
    </row>
    <row r="1380" spans="3:33" s="20" customFormat="1">
      <c r="C1380" s="22"/>
      <c r="AG1380" s="21"/>
    </row>
    <row r="1381" spans="3:33" s="20" customFormat="1">
      <c r="C1381" s="22"/>
      <c r="AG1381" s="21"/>
    </row>
    <row r="1382" spans="3:33" s="20" customFormat="1">
      <c r="C1382" s="22"/>
      <c r="AG1382" s="21"/>
    </row>
    <row r="1383" spans="3:33" s="20" customFormat="1">
      <c r="C1383" s="22"/>
      <c r="AG1383" s="21"/>
    </row>
    <row r="1384" spans="3:33" s="20" customFormat="1">
      <c r="C1384" s="22"/>
      <c r="AG1384" s="21"/>
    </row>
    <row r="1385" spans="3:33" s="20" customFormat="1">
      <c r="C1385" s="22"/>
      <c r="AG1385" s="21"/>
    </row>
    <row r="1386" spans="3:33" s="20" customFormat="1">
      <c r="C1386" s="22"/>
      <c r="AG1386" s="21"/>
    </row>
    <row r="1387" spans="3:33" s="20" customFormat="1">
      <c r="C1387" s="22"/>
      <c r="AG1387" s="21"/>
    </row>
    <row r="1388" spans="3:33" s="20" customFormat="1">
      <c r="C1388" s="22"/>
      <c r="AG1388" s="21"/>
    </row>
    <row r="1389" spans="3:33" s="20" customFormat="1">
      <c r="C1389" s="22"/>
      <c r="AG1389" s="21"/>
    </row>
    <row r="1390" spans="3:33" s="20" customFormat="1">
      <c r="C1390" s="22"/>
      <c r="AG1390" s="21"/>
    </row>
    <row r="1391" spans="3:33" s="20" customFormat="1">
      <c r="C1391" s="22"/>
      <c r="AG1391" s="21"/>
    </row>
    <row r="1392" spans="3:33" s="20" customFormat="1">
      <c r="C1392" s="22"/>
      <c r="AG1392" s="21"/>
    </row>
    <row r="1393" spans="3:33" s="20" customFormat="1">
      <c r="C1393" s="22"/>
      <c r="AG1393" s="21"/>
    </row>
    <row r="1394" spans="3:33" s="20" customFormat="1">
      <c r="C1394" s="22"/>
      <c r="AG1394" s="21"/>
    </row>
    <row r="1395" spans="3:33" s="20" customFormat="1">
      <c r="C1395" s="22"/>
      <c r="AG1395" s="21"/>
    </row>
    <row r="1396" spans="3:33" s="20" customFormat="1">
      <c r="C1396" s="22"/>
      <c r="AG1396" s="21"/>
    </row>
    <row r="1397" spans="3:33" s="20" customFormat="1">
      <c r="C1397" s="22"/>
      <c r="AG1397" s="21"/>
    </row>
    <row r="1398" spans="3:33" s="20" customFormat="1">
      <c r="C1398" s="22"/>
      <c r="AG1398" s="21"/>
    </row>
    <row r="1399" spans="3:33" s="20" customFormat="1">
      <c r="C1399" s="22"/>
      <c r="AG1399" s="21"/>
    </row>
    <row r="1400" spans="3:33" s="20" customFormat="1">
      <c r="C1400" s="22"/>
      <c r="AG1400" s="21"/>
    </row>
    <row r="1401" spans="3:33" s="20" customFormat="1">
      <c r="C1401" s="22"/>
      <c r="AG1401" s="21"/>
    </row>
    <row r="1402" spans="3:33" s="20" customFormat="1">
      <c r="C1402" s="22"/>
      <c r="AG1402" s="21"/>
    </row>
    <row r="1403" spans="3:33" s="20" customFormat="1">
      <c r="C1403" s="22"/>
      <c r="AG1403" s="21"/>
    </row>
    <row r="1404" spans="3:33" s="20" customFormat="1">
      <c r="C1404" s="22"/>
      <c r="AG1404" s="21"/>
    </row>
    <row r="1405" spans="3:33" s="20" customFormat="1">
      <c r="C1405" s="22"/>
      <c r="AG1405" s="21"/>
    </row>
    <row r="1406" spans="3:33" s="20" customFormat="1">
      <c r="C1406" s="22"/>
      <c r="AG1406" s="21"/>
    </row>
    <row r="1407" spans="3:33" s="20" customFormat="1">
      <c r="C1407" s="22"/>
      <c r="AG1407" s="21"/>
    </row>
    <row r="1408" spans="3:33" s="20" customFormat="1">
      <c r="C1408" s="22"/>
      <c r="AG1408" s="21"/>
    </row>
    <row r="1409" spans="3:33" s="20" customFormat="1">
      <c r="C1409" s="22"/>
      <c r="AG1409" s="21"/>
    </row>
    <row r="1410" spans="3:33" s="20" customFormat="1">
      <c r="C1410" s="22"/>
      <c r="AG1410" s="21"/>
    </row>
    <row r="1411" spans="3:33" s="20" customFormat="1">
      <c r="C1411" s="22"/>
      <c r="AG1411" s="21"/>
    </row>
    <row r="1412" spans="3:33" s="20" customFormat="1">
      <c r="C1412" s="22"/>
      <c r="AG1412" s="21"/>
    </row>
    <row r="1413" spans="3:33" s="20" customFormat="1">
      <c r="C1413" s="22"/>
      <c r="AG1413" s="21"/>
    </row>
    <row r="1414" spans="3:33" s="20" customFormat="1">
      <c r="C1414" s="22"/>
      <c r="AG1414" s="21"/>
    </row>
    <row r="1415" spans="3:33" s="20" customFormat="1">
      <c r="C1415" s="22"/>
      <c r="AG1415" s="21"/>
    </row>
    <row r="1416" spans="3:33" s="20" customFormat="1">
      <c r="C1416" s="22"/>
      <c r="AG1416" s="21"/>
    </row>
    <row r="1417" spans="3:33" s="20" customFormat="1">
      <c r="C1417" s="22"/>
      <c r="AG1417" s="21"/>
    </row>
    <row r="1418" spans="3:33" s="20" customFormat="1">
      <c r="C1418" s="22"/>
      <c r="AG1418" s="21"/>
    </row>
    <row r="1419" spans="3:33" s="20" customFormat="1">
      <c r="C1419" s="22"/>
      <c r="AG1419" s="21"/>
    </row>
    <row r="1420" spans="3:33" s="20" customFormat="1">
      <c r="C1420" s="22"/>
      <c r="AG1420" s="21"/>
    </row>
    <row r="1421" spans="3:33" s="20" customFormat="1">
      <c r="C1421" s="22"/>
      <c r="AG1421" s="21"/>
    </row>
    <row r="1422" spans="3:33" s="20" customFormat="1">
      <c r="C1422" s="22"/>
      <c r="AG1422" s="21"/>
    </row>
    <row r="1423" spans="3:33" s="20" customFormat="1">
      <c r="C1423" s="22"/>
      <c r="AG1423" s="21"/>
    </row>
    <row r="1424" spans="3:33" s="20" customFormat="1">
      <c r="C1424" s="22"/>
      <c r="AG1424" s="21"/>
    </row>
    <row r="1425" spans="3:33" s="20" customFormat="1">
      <c r="C1425" s="22"/>
      <c r="AG1425" s="21"/>
    </row>
    <row r="1426" spans="3:33" s="20" customFormat="1">
      <c r="C1426" s="22"/>
      <c r="AG1426" s="21"/>
    </row>
    <row r="1427" spans="3:33" s="20" customFormat="1">
      <c r="C1427" s="22"/>
      <c r="AG1427" s="21"/>
    </row>
    <row r="1428" spans="3:33" s="20" customFormat="1">
      <c r="C1428" s="22"/>
      <c r="AG1428" s="21"/>
    </row>
    <row r="1429" spans="3:33" s="20" customFormat="1">
      <c r="C1429" s="22"/>
      <c r="AG1429" s="21"/>
    </row>
    <row r="1430" spans="3:33" s="20" customFormat="1">
      <c r="C1430" s="22"/>
      <c r="AG1430" s="21"/>
    </row>
    <row r="1431" spans="3:33" s="20" customFormat="1">
      <c r="C1431" s="22"/>
      <c r="AG1431" s="21"/>
    </row>
    <row r="1432" spans="3:33" s="20" customFormat="1">
      <c r="C1432" s="22"/>
      <c r="AG1432" s="21"/>
    </row>
    <row r="1433" spans="3:33" s="20" customFormat="1">
      <c r="C1433" s="22"/>
      <c r="AG1433" s="21"/>
    </row>
    <row r="1434" spans="3:33" s="20" customFormat="1">
      <c r="C1434" s="22"/>
      <c r="AG1434" s="21"/>
    </row>
    <row r="1435" spans="3:33" s="20" customFormat="1">
      <c r="C1435" s="22"/>
      <c r="AG1435" s="21"/>
    </row>
    <row r="1436" spans="3:33" s="20" customFormat="1">
      <c r="C1436" s="22"/>
      <c r="AG1436" s="21"/>
    </row>
    <row r="1437" spans="3:33" s="20" customFormat="1">
      <c r="C1437" s="22"/>
      <c r="AG1437" s="21"/>
    </row>
    <row r="1438" spans="3:33" s="20" customFormat="1">
      <c r="C1438" s="22"/>
      <c r="AG1438" s="21"/>
    </row>
    <row r="1439" spans="3:33" s="20" customFormat="1">
      <c r="C1439" s="22"/>
      <c r="AG1439" s="21"/>
    </row>
    <row r="1440" spans="3:33" s="20" customFormat="1">
      <c r="C1440" s="22"/>
      <c r="AG1440" s="21"/>
    </row>
    <row r="1441" spans="3:33" s="20" customFormat="1">
      <c r="C1441" s="22"/>
      <c r="AG1441" s="21"/>
    </row>
    <row r="1442" spans="3:33" s="20" customFormat="1">
      <c r="C1442" s="22"/>
      <c r="AG1442" s="21"/>
    </row>
    <row r="1443" spans="3:33" s="20" customFormat="1">
      <c r="C1443" s="22"/>
      <c r="AG1443" s="21"/>
    </row>
    <row r="1444" spans="3:33" s="20" customFormat="1">
      <c r="C1444" s="22"/>
      <c r="AG1444" s="21"/>
    </row>
    <row r="1445" spans="3:33" s="20" customFormat="1">
      <c r="C1445" s="22"/>
      <c r="AG1445" s="21"/>
    </row>
    <row r="1446" spans="3:33" s="20" customFormat="1">
      <c r="C1446" s="22"/>
      <c r="AG1446" s="21"/>
    </row>
    <row r="1447" spans="3:33" s="20" customFormat="1">
      <c r="C1447" s="22"/>
      <c r="AG1447" s="21"/>
    </row>
    <row r="1448" spans="3:33" s="20" customFormat="1">
      <c r="C1448" s="22"/>
      <c r="AG1448" s="21"/>
    </row>
    <row r="1449" spans="3:33" s="20" customFormat="1">
      <c r="C1449" s="22"/>
      <c r="AG1449" s="21"/>
    </row>
    <row r="1450" spans="3:33" s="20" customFormat="1">
      <c r="C1450" s="22"/>
      <c r="AG1450" s="21"/>
    </row>
    <row r="1451" spans="3:33" s="20" customFormat="1">
      <c r="C1451" s="22"/>
      <c r="AG1451" s="21"/>
    </row>
    <row r="1452" spans="3:33" s="20" customFormat="1">
      <c r="C1452" s="22"/>
      <c r="AG1452" s="21"/>
    </row>
    <row r="1453" spans="3:33" s="20" customFormat="1">
      <c r="C1453" s="22"/>
      <c r="AG1453" s="21"/>
    </row>
    <row r="1454" spans="3:33" s="20" customFormat="1">
      <c r="C1454" s="22"/>
      <c r="AG1454" s="21"/>
    </row>
    <row r="1455" spans="3:33" s="20" customFormat="1">
      <c r="C1455" s="22"/>
      <c r="AG1455" s="21"/>
    </row>
    <row r="1456" spans="3:33" s="20" customFormat="1">
      <c r="C1456" s="22"/>
      <c r="AG1456" s="21"/>
    </row>
    <row r="1457" spans="3:33" s="20" customFormat="1">
      <c r="C1457" s="22"/>
      <c r="AG1457" s="21"/>
    </row>
    <row r="1458" spans="3:33" s="20" customFormat="1">
      <c r="C1458" s="22"/>
      <c r="AG1458" s="21"/>
    </row>
    <row r="1459" spans="3:33" s="20" customFormat="1">
      <c r="C1459" s="22"/>
      <c r="AG1459" s="21"/>
    </row>
    <row r="1460" spans="3:33" s="20" customFormat="1">
      <c r="C1460" s="22"/>
      <c r="AG1460" s="21"/>
    </row>
    <row r="1461" spans="3:33" s="20" customFormat="1">
      <c r="C1461" s="22"/>
      <c r="AG1461" s="21"/>
    </row>
    <row r="1462" spans="3:33" s="20" customFormat="1">
      <c r="C1462" s="22"/>
      <c r="AG1462" s="21"/>
    </row>
    <row r="1463" spans="3:33" s="20" customFormat="1">
      <c r="C1463" s="22"/>
      <c r="AG1463" s="21"/>
    </row>
    <row r="1464" spans="3:33" s="20" customFormat="1">
      <c r="C1464" s="22"/>
      <c r="AG1464" s="21"/>
    </row>
    <row r="1465" spans="3:33" s="20" customFormat="1">
      <c r="C1465" s="22"/>
      <c r="AG1465" s="21"/>
    </row>
    <row r="1466" spans="3:33" s="20" customFormat="1">
      <c r="C1466" s="22"/>
      <c r="AG1466" s="21"/>
    </row>
    <row r="1467" spans="3:33" s="20" customFormat="1">
      <c r="C1467" s="22"/>
      <c r="AG1467" s="21"/>
    </row>
    <row r="1468" spans="3:33" s="20" customFormat="1">
      <c r="C1468" s="22"/>
      <c r="AG1468" s="21"/>
    </row>
    <row r="1469" spans="3:33" s="20" customFormat="1">
      <c r="C1469" s="22"/>
      <c r="AG1469" s="21"/>
    </row>
    <row r="1470" spans="3:33" s="20" customFormat="1">
      <c r="C1470" s="22"/>
      <c r="AG1470" s="21"/>
    </row>
    <row r="1471" spans="3:33" s="20" customFormat="1">
      <c r="C1471" s="22"/>
      <c r="AG1471" s="21"/>
    </row>
    <row r="1472" spans="3:33" s="20" customFormat="1">
      <c r="C1472" s="22"/>
      <c r="AG1472" s="21"/>
    </row>
    <row r="1473" spans="3:33" s="20" customFormat="1">
      <c r="C1473" s="22"/>
      <c r="AG1473" s="21"/>
    </row>
    <row r="1474" spans="3:33" s="20" customFormat="1">
      <c r="C1474" s="22"/>
      <c r="AG1474" s="21"/>
    </row>
    <row r="1475" spans="3:33" s="20" customFormat="1">
      <c r="C1475" s="22"/>
      <c r="AG1475" s="21"/>
    </row>
    <row r="1476" spans="3:33" s="20" customFormat="1">
      <c r="C1476" s="22"/>
      <c r="AG1476" s="21"/>
    </row>
    <row r="1477" spans="3:33" s="20" customFormat="1">
      <c r="C1477" s="22"/>
      <c r="AG1477" s="21"/>
    </row>
    <row r="1478" spans="3:33" s="20" customFormat="1">
      <c r="C1478" s="22"/>
      <c r="AG1478" s="21"/>
    </row>
    <row r="1479" spans="3:33" s="20" customFormat="1">
      <c r="C1479" s="22"/>
      <c r="AG1479" s="21"/>
    </row>
    <row r="1480" spans="3:33" s="20" customFormat="1">
      <c r="C1480" s="22"/>
      <c r="AG1480" s="21"/>
    </row>
    <row r="1481" spans="3:33" s="20" customFormat="1">
      <c r="C1481" s="22"/>
      <c r="AG1481" s="21"/>
    </row>
    <row r="1482" spans="3:33" s="20" customFormat="1">
      <c r="C1482" s="22"/>
      <c r="AG1482" s="21"/>
    </row>
    <row r="1483" spans="3:33" s="20" customFormat="1">
      <c r="C1483" s="22"/>
      <c r="AG1483" s="21"/>
    </row>
    <row r="1484" spans="3:33" s="20" customFormat="1">
      <c r="C1484" s="22"/>
      <c r="AG1484" s="21"/>
    </row>
    <row r="1485" spans="3:33" s="20" customFormat="1">
      <c r="C1485" s="22"/>
      <c r="AG1485" s="21"/>
    </row>
    <row r="1486" spans="3:33" s="20" customFormat="1">
      <c r="C1486" s="22"/>
      <c r="AG1486" s="21"/>
    </row>
    <row r="1487" spans="3:33" s="20" customFormat="1">
      <c r="C1487" s="22"/>
      <c r="AG1487" s="21"/>
    </row>
    <row r="1488" spans="3:33" s="20" customFormat="1">
      <c r="C1488" s="22"/>
      <c r="AG1488" s="21"/>
    </row>
    <row r="1489" spans="3:33" s="20" customFormat="1">
      <c r="C1489" s="22"/>
      <c r="AG1489" s="21"/>
    </row>
    <row r="1490" spans="3:33" s="20" customFormat="1">
      <c r="C1490" s="22"/>
      <c r="AG1490" s="21"/>
    </row>
    <row r="1491" spans="3:33" s="20" customFormat="1">
      <c r="C1491" s="22"/>
      <c r="AG1491" s="21"/>
    </row>
    <row r="1492" spans="3:33" s="20" customFormat="1">
      <c r="C1492" s="22"/>
      <c r="AG1492" s="21"/>
    </row>
    <row r="1493" spans="3:33" s="20" customFormat="1">
      <c r="C1493" s="22"/>
      <c r="AG1493" s="21"/>
    </row>
    <row r="1494" spans="3:33" s="20" customFormat="1">
      <c r="C1494" s="22"/>
      <c r="AG1494" s="21"/>
    </row>
    <row r="1495" spans="3:33" s="20" customFormat="1">
      <c r="C1495" s="22"/>
      <c r="AG1495" s="21"/>
    </row>
    <row r="1496" spans="3:33" s="20" customFormat="1">
      <c r="C1496" s="22"/>
      <c r="AG1496" s="21"/>
    </row>
    <row r="1497" spans="3:33" s="20" customFormat="1">
      <c r="C1497" s="22"/>
      <c r="AG1497" s="21"/>
    </row>
    <row r="1498" spans="3:33" s="20" customFormat="1">
      <c r="C1498" s="22"/>
      <c r="AG1498" s="21"/>
    </row>
    <row r="1499" spans="3:33" s="20" customFormat="1">
      <c r="C1499" s="22"/>
      <c r="AG1499" s="21"/>
    </row>
    <row r="1500" spans="3:33" s="20" customFormat="1">
      <c r="C1500" s="22"/>
      <c r="AG1500" s="21"/>
    </row>
    <row r="1501" spans="3:33" s="20" customFormat="1">
      <c r="C1501" s="22"/>
      <c r="AG1501" s="21"/>
    </row>
    <row r="1502" spans="3:33" s="20" customFormat="1">
      <c r="C1502" s="22"/>
      <c r="AG1502" s="21"/>
    </row>
    <row r="1503" spans="3:33" s="20" customFormat="1">
      <c r="C1503" s="22"/>
      <c r="AG1503" s="21"/>
    </row>
    <row r="1504" spans="3:33" s="20" customFormat="1">
      <c r="C1504" s="22"/>
      <c r="AG1504" s="21"/>
    </row>
    <row r="1505" spans="3:33" s="20" customFormat="1">
      <c r="C1505" s="22"/>
      <c r="AG1505" s="21"/>
    </row>
    <row r="1506" spans="3:33" s="20" customFormat="1">
      <c r="C1506" s="22"/>
      <c r="AG1506" s="21"/>
    </row>
    <row r="1507" spans="3:33" s="20" customFormat="1">
      <c r="C1507" s="22"/>
      <c r="AG1507" s="21"/>
    </row>
    <row r="1508" spans="3:33" s="20" customFormat="1">
      <c r="C1508" s="22"/>
      <c r="AG1508" s="21"/>
    </row>
    <row r="1509" spans="3:33" s="20" customFormat="1">
      <c r="C1509" s="22"/>
      <c r="AG1509" s="21"/>
    </row>
    <row r="1510" spans="3:33" s="20" customFormat="1">
      <c r="C1510" s="22"/>
      <c r="AG1510" s="21"/>
    </row>
    <row r="1511" spans="3:33" s="20" customFormat="1">
      <c r="C1511" s="22"/>
      <c r="AG1511" s="21"/>
    </row>
    <row r="1512" spans="3:33" s="20" customFormat="1">
      <c r="C1512" s="22"/>
      <c r="AG1512" s="21"/>
    </row>
    <row r="1513" spans="3:33" s="20" customFormat="1">
      <c r="C1513" s="22"/>
      <c r="AG1513" s="21"/>
    </row>
    <row r="1514" spans="3:33" s="20" customFormat="1">
      <c r="C1514" s="22"/>
      <c r="AG1514" s="21"/>
    </row>
    <row r="1515" spans="3:33" s="20" customFormat="1">
      <c r="C1515" s="22"/>
      <c r="AG1515" s="21"/>
    </row>
    <row r="1516" spans="3:33" s="20" customFormat="1">
      <c r="C1516" s="22"/>
      <c r="AG1516" s="21"/>
    </row>
    <row r="1517" spans="3:33" s="20" customFormat="1">
      <c r="C1517" s="22"/>
      <c r="AG1517" s="21"/>
    </row>
    <row r="1518" spans="3:33" s="20" customFormat="1">
      <c r="C1518" s="22"/>
      <c r="AG1518" s="21"/>
    </row>
    <row r="1519" spans="3:33" s="20" customFormat="1">
      <c r="C1519" s="22"/>
      <c r="AG1519" s="21"/>
    </row>
    <row r="1520" spans="3:33" s="20" customFormat="1">
      <c r="C1520" s="22"/>
      <c r="AG1520" s="21"/>
    </row>
    <row r="1521" spans="3:33" s="20" customFormat="1">
      <c r="C1521" s="22"/>
      <c r="AG1521" s="21"/>
    </row>
    <row r="1522" spans="3:33" s="20" customFormat="1">
      <c r="C1522" s="22"/>
      <c r="AG1522" s="21"/>
    </row>
    <row r="1523" spans="3:33" s="20" customFormat="1">
      <c r="C1523" s="22"/>
      <c r="AG1523" s="21"/>
    </row>
    <row r="1524" spans="3:33" s="20" customFormat="1">
      <c r="C1524" s="22"/>
      <c r="AG1524" s="21"/>
    </row>
    <row r="1525" spans="3:33" s="20" customFormat="1">
      <c r="C1525" s="22"/>
      <c r="AG1525" s="21"/>
    </row>
    <row r="1526" spans="3:33" s="20" customFormat="1">
      <c r="C1526" s="22"/>
      <c r="AG1526" s="21"/>
    </row>
    <row r="1527" spans="3:33" s="20" customFormat="1">
      <c r="C1527" s="22"/>
      <c r="AG1527" s="21"/>
    </row>
    <row r="1528" spans="3:33" s="20" customFormat="1">
      <c r="C1528" s="22"/>
      <c r="AG1528" s="21"/>
    </row>
    <row r="1529" spans="3:33" s="20" customFormat="1">
      <c r="C1529" s="22"/>
      <c r="AG1529" s="21"/>
    </row>
    <row r="1530" spans="3:33" s="20" customFormat="1">
      <c r="C1530" s="22"/>
      <c r="AG1530" s="21"/>
    </row>
    <row r="1531" spans="3:33" s="20" customFormat="1">
      <c r="C1531" s="22"/>
      <c r="AG1531" s="21"/>
    </row>
    <row r="1532" spans="3:33" s="20" customFormat="1">
      <c r="C1532" s="22"/>
      <c r="AG1532" s="21"/>
    </row>
    <row r="1533" spans="3:33" s="20" customFormat="1">
      <c r="C1533" s="22"/>
      <c r="AG1533" s="21"/>
    </row>
    <row r="1534" spans="3:33" s="20" customFormat="1">
      <c r="C1534" s="22"/>
      <c r="AG1534" s="21"/>
    </row>
    <row r="1535" spans="3:33" s="20" customFormat="1">
      <c r="C1535" s="22"/>
      <c r="AG1535" s="21"/>
    </row>
    <row r="1536" spans="3:33" s="20" customFormat="1">
      <c r="C1536" s="22"/>
      <c r="AG1536" s="21"/>
    </row>
    <row r="1537" spans="3:33" s="20" customFormat="1">
      <c r="C1537" s="22"/>
      <c r="AG1537" s="21"/>
    </row>
    <row r="1538" spans="3:33" s="20" customFormat="1">
      <c r="C1538" s="22"/>
      <c r="AG1538" s="21"/>
    </row>
    <row r="1539" spans="3:33" s="20" customFormat="1">
      <c r="C1539" s="22"/>
      <c r="AG1539" s="21"/>
    </row>
    <row r="1540" spans="3:33" s="20" customFormat="1">
      <c r="C1540" s="22"/>
      <c r="AG1540" s="21"/>
    </row>
    <row r="1541" spans="3:33" s="20" customFormat="1">
      <c r="C1541" s="22"/>
      <c r="AG1541" s="21"/>
    </row>
    <row r="1542" spans="3:33" s="20" customFormat="1">
      <c r="C1542" s="22"/>
      <c r="AG1542" s="21"/>
    </row>
    <row r="1543" spans="3:33" s="20" customFormat="1">
      <c r="C1543" s="22"/>
      <c r="AG1543" s="21"/>
    </row>
    <row r="1544" spans="3:33" s="20" customFormat="1">
      <c r="C1544" s="22"/>
      <c r="AG1544" s="21"/>
    </row>
    <row r="1545" spans="3:33" s="20" customFormat="1">
      <c r="C1545" s="22"/>
      <c r="AG1545" s="21"/>
    </row>
    <row r="1546" spans="3:33" s="20" customFormat="1">
      <c r="C1546" s="22"/>
      <c r="AG1546" s="21"/>
    </row>
    <row r="1547" spans="3:33" s="20" customFormat="1">
      <c r="C1547" s="22"/>
      <c r="AG1547" s="21"/>
    </row>
    <row r="1548" spans="3:33" s="20" customFormat="1">
      <c r="C1548" s="22"/>
      <c r="AG1548" s="21"/>
    </row>
    <row r="1549" spans="3:33" s="20" customFormat="1">
      <c r="C1549" s="22"/>
      <c r="AG1549" s="21"/>
    </row>
    <row r="1550" spans="3:33" s="20" customFormat="1">
      <c r="C1550" s="22"/>
      <c r="AG1550" s="21"/>
    </row>
    <row r="1551" spans="3:33" s="20" customFormat="1">
      <c r="C1551" s="22"/>
      <c r="AG1551" s="21"/>
    </row>
    <row r="1552" spans="3:33" s="20" customFormat="1">
      <c r="C1552" s="22"/>
      <c r="AG1552" s="21"/>
    </row>
    <row r="1553" spans="3:33" s="20" customFormat="1">
      <c r="C1553" s="22"/>
      <c r="AG1553" s="21"/>
    </row>
    <row r="1554" spans="3:33" s="20" customFormat="1">
      <c r="C1554" s="22"/>
      <c r="AG1554" s="21"/>
    </row>
    <row r="1555" spans="3:33" s="20" customFormat="1">
      <c r="C1555" s="22"/>
      <c r="AG1555" s="21"/>
    </row>
    <row r="1556" spans="3:33" s="20" customFormat="1">
      <c r="C1556" s="22"/>
      <c r="AG1556" s="21"/>
    </row>
    <row r="1557" spans="3:33" s="20" customFormat="1">
      <c r="C1557" s="22"/>
      <c r="AG1557" s="21"/>
    </row>
    <row r="1558" spans="3:33" s="20" customFormat="1">
      <c r="C1558" s="22"/>
      <c r="AG1558" s="21"/>
    </row>
    <row r="1559" spans="3:33" s="20" customFormat="1">
      <c r="C1559" s="22"/>
      <c r="AG1559" s="21"/>
    </row>
    <row r="1560" spans="3:33" s="20" customFormat="1">
      <c r="C1560" s="22"/>
      <c r="AG1560" s="21"/>
    </row>
    <row r="1561" spans="3:33" s="20" customFormat="1">
      <c r="C1561" s="22"/>
      <c r="AG1561" s="21"/>
    </row>
    <row r="1562" spans="3:33" s="20" customFormat="1">
      <c r="C1562" s="22"/>
      <c r="AG1562" s="21"/>
    </row>
    <row r="1563" spans="3:33" s="20" customFormat="1">
      <c r="C1563" s="22"/>
      <c r="AG1563" s="21"/>
    </row>
    <row r="1564" spans="3:33" s="20" customFormat="1">
      <c r="C1564" s="22"/>
      <c r="AG1564" s="21"/>
    </row>
    <row r="1565" spans="3:33" s="20" customFormat="1">
      <c r="C1565" s="22"/>
      <c r="AG1565" s="21"/>
    </row>
    <row r="1566" spans="3:33" s="20" customFormat="1">
      <c r="C1566" s="22"/>
      <c r="AG1566" s="21"/>
    </row>
    <row r="1567" spans="3:33" s="20" customFormat="1">
      <c r="C1567" s="22"/>
      <c r="AG1567" s="21"/>
    </row>
    <row r="1568" spans="3:33" s="20" customFormat="1">
      <c r="C1568" s="22"/>
      <c r="AG1568" s="21"/>
    </row>
    <row r="1569" spans="3:33" s="20" customFormat="1">
      <c r="C1569" s="22"/>
      <c r="AG1569" s="21"/>
    </row>
    <row r="1570" spans="3:33" s="20" customFormat="1">
      <c r="C1570" s="22"/>
      <c r="AG1570" s="21"/>
    </row>
    <row r="1571" spans="3:33" s="20" customFormat="1">
      <c r="C1571" s="22"/>
      <c r="AG1571" s="21"/>
    </row>
    <row r="1572" spans="3:33" s="20" customFormat="1">
      <c r="C1572" s="22"/>
      <c r="AG1572" s="21"/>
    </row>
    <row r="1573" spans="3:33" s="20" customFormat="1">
      <c r="C1573" s="22"/>
      <c r="AG1573" s="21"/>
    </row>
    <row r="1574" spans="3:33" s="20" customFormat="1">
      <c r="C1574" s="22"/>
      <c r="AG1574" s="21"/>
    </row>
    <row r="1575" spans="3:33" s="20" customFormat="1">
      <c r="C1575" s="22"/>
      <c r="AG1575" s="21"/>
    </row>
    <row r="1576" spans="3:33" s="20" customFormat="1">
      <c r="C1576" s="22"/>
      <c r="AG1576" s="21"/>
    </row>
    <row r="1577" spans="3:33" s="20" customFormat="1">
      <c r="C1577" s="22"/>
      <c r="AG1577" s="21"/>
    </row>
    <row r="1578" spans="3:33" s="20" customFormat="1">
      <c r="C1578" s="22"/>
      <c r="AG1578" s="21"/>
    </row>
    <row r="1579" spans="3:33" s="20" customFormat="1">
      <c r="C1579" s="22"/>
      <c r="AG1579" s="21"/>
    </row>
    <row r="1580" spans="3:33" s="20" customFormat="1">
      <c r="C1580" s="22"/>
      <c r="AG1580" s="21"/>
    </row>
    <row r="1581" spans="3:33" s="20" customFormat="1">
      <c r="C1581" s="22"/>
      <c r="AG1581" s="21"/>
    </row>
    <row r="1582" spans="3:33" s="20" customFormat="1">
      <c r="C1582" s="22"/>
      <c r="AG1582" s="21"/>
    </row>
    <row r="1583" spans="3:33" s="20" customFormat="1">
      <c r="C1583" s="22"/>
      <c r="AG1583" s="21"/>
    </row>
    <row r="1584" spans="3:33" s="20" customFormat="1">
      <c r="C1584" s="22"/>
      <c r="AG1584" s="21"/>
    </row>
    <row r="1585" spans="3:33" s="20" customFormat="1">
      <c r="C1585" s="22"/>
      <c r="AG1585" s="21"/>
    </row>
    <row r="1586" spans="3:33" s="20" customFormat="1">
      <c r="C1586" s="22"/>
      <c r="AG1586" s="21"/>
    </row>
    <row r="1587" spans="3:33" s="20" customFormat="1">
      <c r="C1587" s="22"/>
      <c r="AG1587" s="21"/>
    </row>
    <row r="1588" spans="3:33" s="20" customFormat="1">
      <c r="C1588" s="22"/>
      <c r="AG1588" s="21"/>
    </row>
    <row r="1589" spans="3:33" s="20" customFormat="1">
      <c r="C1589" s="22"/>
      <c r="AG1589" s="21"/>
    </row>
    <row r="1590" spans="3:33" s="20" customFormat="1">
      <c r="C1590" s="22"/>
      <c r="AG1590" s="21"/>
    </row>
    <row r="1591" spans="3:33" s="20" customFormat="1">
      <c r="C1591" s="22"/>
      <c r="AG1591" s="21"/>
    </row>
    <row r="1592" spans="3:33" s="20" customFormat="1">
      <c r="C1592" s="22"/>
      <c r="AG1592" s="21"/>
    </row>
    <row r="1593" spans="3:33" s="20" customFormat="1">
      <c r="C1593" s="22"/>
      <c r="AG1593" s="21"/>
    </row>
    <row r="1594" spans="3:33" s="20" customFormat="1">
      <c r="C1594" s="22"/>
      <c r="AG1594" s="21"/>
    </row>
    <row r="1595" spans="3:33" s="20" customFormat="1">
      <c r="C1595" s="22"/>
      <c r="AG1595" s="21"/>
    </row>
    <row r="1596" spans="3:33" s="20" customFormat="1">
      <c r="C1596" s="22"/>
      <c r="AG1596" s="21"/>
    </row>
    <row r="1597" spans="3:33" s="20" customFormat="1">
      <c r="C1597" s="22"/>
      <c r="AG1597" s="21"/>
    </row>
    <row r="1598" spans="3:33" s="20" customFormat="1">
      <c r="C1598" s="22"/>
      <c r="AG1598" s="21"/>
    </row>
    <row r="1599" spans="3:33" s="20" customFormat="1">
      <c r="C1599" s="22"/>
      <c r="AG1599" s="21"/>
    </row>
    <row r="1600" spans="3:33" s="20" customFormat="1">
      <c r="C1600" s="22"/>
      <c r="AG1600" s="21"/>
    </row>
    <row r="1601" spans="3:33" s="20" customFormat="1">
      <c r="C1601" s="22"/>
      <c r="AG1601" s="21"/>
    </row>
    <row r="1602" spans="3:33" s="20" customFormat="1">
      <c r="C1602" s="22"/>
      <c r="AG1602" s="21"/>
    </row>
    <row r="1603" spans="3:33" s="20" customFormat="1">
      <c r="C1603" s="22"/>
      <c r="AG1603" s="21"/>
    </row>
    <row r="1604" spans="3:33" s="20" customFormat="1">
      <c r="C1604" s="22"/>
      <c r="AG1604" s="21"/>
    </row>
    <row r="1605" spans="3:33" s="20" customFormat="1">
      <c r="C1605" s="22"/>
      <c r="AG1605" s="21"/>
    </row>
    <row r="1606" spans="3:33" s="20" customFormat="1">
      <c r="C1606" s="22"/>
      <c r="AG1606" s="21"/>
    </row>
    <row r="1607" spans="3:33" s="20" customFormat="1">
      <c r="C1607" s="22"/>
      <c r="AG1607" s="21"/>
    </row>
    <row r="1608" spans="3:33" s="20" customFormat="1">
      <c r="C1608" s="22"/>
      <c r="AG1608" s="21"/>
    </row>
    <row r="1609" spans="3:33" s="20" customFormat="1">
      <c r="C1609" s="22"/>
      <c r="AG1609" s="21"/>
    </row>
    <row r="1610" spans="3:33" s="20" customFormat="1">
      <c r="C1610" s="22"/>
      <c r="AG1610" s="21"/>
    </row>
    <row r="1611" spans="3:33" s="20" customFormat="1">
      <c r="C1611" s="22"/>
      <c r="AG1611" s="21"/>
    </row>
    <row r="1612" spans="3:33" s="20" customFormat="1">
      <c r="C1612" s="22"/>
      <c r="AG1612" s="21"/>
    </row>
    <row r="1613" spans="3:33" s="20" customFormat="1">
      <c r="C1613" s="22"/>
      <c r="AG1613" s="21"/>
    </row>
    <row r="1614" spans="3:33" s="20" customFormat="1">
      <c r="C1614" s="22"/>
      <c r="AG1614" s="21"/>
    </row>
    <row r="1615" spans="3:33" s="20" customFormat="1">
      <c r="C1615" s="22"/>
      <c r="AG1615" s="21"/>
    </row>
    <row r="1616" spans="3:33" s="20" customFormat="1">
      <c r="C1616" s="22"/>
      <c r="AG1616" s="21"/>
    </row>
    <row r="1617" spans="3:33" s="20" customFormat="1">
      <c r="C1617" s="22"/>
      <c r="AG1617" s="21"/>
    </row>
    <row r="1618" spans="3:33" s="20" customFormat="1">
      <c r="C1618" s="22"/>
      <c r="AG1618" s="21"/>
    </row>
    <row r="1619" spans="3:33" s="20" customFormat="1">
      <c r="C1619" s="22"/>
      <c r="AG1619" s="21"/>
    </row>
    <row r="1620" spans="3:33" s="20" customFormat="1">
      <c r="C1620" s="22"/>
      <c r="AG1620" s="21"/>
    </row>
    <row r="1621" spans="3:33" s="20" customFormat="1">
      <c r="C1621" s="22"/>
      <c r="AG1621" s="21"/>
    </row>
    <row r="1622" spans="3:33" s="20" customFormat="1">
      <c r="C1622" s="22"/>
      <c r="AG1622" s="21"/>
    </row>
    <row r="1623" spans="3:33" s="20" customFormat="1">
      <c r="C1623" s="22"/>
      <c r="AG1623" s="21"/>
    </row>
    <row r="1624" spans="3:33" s="20" customFormat="1">
      <c r="C1624" s="22"/>
      <c r="AG1624" s="21"/>
    </row>
    <row r="1625" spans="3:33" s="20" customFormat="1">
      <c r="C1625" s="22"/>
      <c r="AG1625" s="21"/>
    </row>
    <row r="1626" spans="3:33" s="20" customFormat="1">
      <c r="C1626" s="22"/>
      <c r="AG1626" s="21"/>
    </row>
    <row r="1627" spans="3:33" s="20" customFormat="1">
      <c r="C1627" s="22"/>
      <c r="AG1627" s="21"/>
    </row>
    <row r="1628" spans="3:33" s="20" customFormat="1">
      <c r="C1628" s="22"/>
      <c r="AG1628" s="21"/>
    </row>
    <row r="1629" spans="3:33" s="20" customFormat="1">
      <c r="C1629" s="22"/>
      <c r="AG1629" s="21"/>
    </row>
    <row r="1630" spans="3:33" s="20" customFormat="1">
      <c r="C1630" s="22"/>
      <c r="AG1630" s="21"/>
    </row>
    <row r="1631" spans="3:33" s="20" customFormat="1">
      <c r="C1631" s="22"/>
      <c r="AG1631" s="21"/>
    </row>
    <row r="1632" spans="3:33" s="20" customFormat="1">
      <c r="C1632" s="22"/>
      <c r="AG1632" s="21"/>
    </row>
    <row r="1633" spans="3:33" s="20" customFormat="1">
      <c r="C1633" s="22"/>
      <c r="AG1633" s="21"/>
    </row>
    <row r="1634" spans="3:33" s="20" customFormat="1">
      <c r="C1634" s="22"/>
      <c r="AG1634" s="21"/>
    </row>
    <row r="1635" spans="3:33" s="20" customFormat="1">
      <c r="C1635" s="22"/>
      <c r="AG1635" s="21"/>
    </row>
    <row r="1636" spans="3:33" s="20" customFormat="1">
      <c r="C1636" s="22"/>
      <c r="AG1636" s="21"/>
    </row>
    <row r="1637" spans="3:33" s="20" customFormat="1">
      <c r="C1637" s="22"/>
      <c r="AG1637" s="21"/>
    </row>
    <row r="1638" spans="3:33" s="20" customFormat="1">
      <c r="C1638" s="22"/>
      <c r="AG1638" s="21"/>
    </row>
    <row r="1639" spans="3:33" s="20" customFormat="1">
      <c r="C1639" s="22"/>
      <c r="AG1639" s="21"/>
    </row>
    <row r="1640" spans="3:33" s="20" customFormat="1">
      <c r="C1640" s="22"/>
      <c r="AG1640" s="21"/>
    </row>
    <row r="1641" spans="3:33" s="20" customFormat="1">
      <c r="C1641" s="22"/>
      <c r="AG1641" s="21"/>
    </row>
    <row r="1642" spans="3:33" s="20" customFormat="1">
      <c r="C1642" s="22"/>
      <c r="AG1642" s="21"/>
    </row>
    <row r="1643" spans="3:33" s="20" customFormat="1">
      <c r="C1643" s="22"/>
      <c r="AG1643" s="21"/>
    </row>
    <row r="1644" spans="3:33" s="20" customFormat="1">
      <c r="C1644" s="22"/>
      <c r="AG1644" s="21"/>
    </row>
    <row r="1645" spans="3:33" s="20" customFormat="1">
      <c r="C1645" s="22"/>
      <c r="AG1645" s="21"/>
    </row>
    <row r="1646" spans="3:33" s="20" customFormat="1">
      <c r="C1646" s="22"/>
      <c r="AG1646" s="21"/>
    </row>
    <row r="1647" spans="3:33" s="20" customFormat="1">
      <c r="C1647" s="22"/>
      <c r="AG1647" s="21"/>
    </row>
    <row r="1648" spans="3:33" s="20" customFormat="1">
      <c r="C1648" s="22"/>
      <c r="AG1648" s="21"/>
    </row>
    <row r="1649" spans="3:33" s="20" customFormat="1">
      <c r="C1649" s="22"/>
      <c r="AG1649" s="21"/>
    </row>
    <row r="1650" spans="3:33" s="20" customFormat="1">
      <c r="C1650" s="22"/>
      <c r="AG1650" s="21"/>
    </row>
    <row r="1651" spans="3:33" s="20" customFormat="1">
      <c r="C1651" s="22"/>
      <c r="AG1651" s="21"/>
    </row>
    <row r="1652" spans="3:33" s="20" customFormat="1">
      <c r="C1652" s="22"/>
      <c r="AG1652" s="21"/>
    </row>
    <row r="1653" spans="3:33" s="20" customFormat="1">
      <c r="C1653" s="22"/>
      <c r="AG1653" s="21"/>
    </row>
    <row r="1654" spans="3:33" s="20" customFormat="1">
      <c r="C1654" s="22"/>
      <c r="AG1654" s="21"/>
    </row>
    <row r="1655" spans="3:33" s="20" customFormat="1">
      <c r="C1655" s="22"/>
      <c r="AG1655" s="21"/>
    </row>
    <row r="1656" spans="3:33" s="20" customFormat="1">
      <c r="C1656" s="22"/>
      <c r="AG1656" s="21"/>
    </row>
    <row r="1657" spans="3:33" s="20" customFormat="1">
      <c r="C1657" s="22"/>
      <c r="AG1657" s="21"/>
    </row>
    <row r="1658" spans="3:33" s="20" customFormat="1">
      <c r="C1658" s="22"/>
      <c r="AG1658" s="21"/>
    </row>
    <row r="1659" spans="3:33" s="20" customFormat="1">
      <c r="C1659" s="22"/>
      <c r="AG1659" s="21"/>
    </row>
    <row r="1660" spans="3:33" s="20" customFormat="1">
      <c r="C1660" s="22"/>
      <c r="AG1660" s="21"/>
    </row>
    <row r="1661" spans="3:33" s="20" customFormat="1">
      <c r="C1661" s="22"/>
      <c r="AG1661" s="21"/>
    </row>
    <row r="1662" spans="3:33" s="20" customFormat="1">
      <c r="C1662" s="22"/>
      <c r="AG1662" s="21"/>
    </row>
    <row r="1663" spans="3:33" s="20" customFormat="1">
      <c r="C1663" s="22"/>
      <c r="AG1663" s="21"/>
    </row>
    <row r="1664" spans="3:33" s="20" customFormat="1">
      <c r="C1664" s="22"/>
      <c r="AG1664" s="21"/>
    </row>
    <row r="1665" spans="3:33" s="20" customFormat="1">
      <c r="C1665" s="22"/>
      <c r="AG1665" s="21"/>
    </row>
    <row r="1666" spans="3:33" s="20" customFormat="1">
      <c r="C1666" s="22"/>
      <c r="AG1666" s="21"/>
    </row>
    <row r="1667" spans="3:33" s="20" customFormat="1">
      <c r="C1667" s="22"/>
      <c r="AG1667" s="21"/>
    </row>
    <row r="1668" spans="3:33" s="20" customFormat="1">
      <c r="C1668" s="22"/>
      <c r="AG1668" s="21"/>
    </row>
    <row r="1669" spans="3:33" s="20" customFormat="1">
      <c r="C1669" s="22"/>
      <c r="AG1669" s="21"/>
    </row>
    <row r="1670" spans="3:33" s="20" customFormat="1">
      <c r="C1670" s="22"/>
      <c r="AG1670" s="21"/>
    </row>
    <row r="1671" spans="3:33" s="20" customFormat="1">
      <c r="C1671" s="22"/>
      <c r="AG1671" s="21"/>
    </row>
    <row r="1672" spans="3:33" s="20" customFormat="1">
      <c r="C1672" s="22"/>
      <c r="AG1672" s="21"/>
    </row>
    <row r="1673" spans="3:33" s="20" customFormat="1">
      <c r="C1673" s="22"/>
      <c r="AG1673" s="21"/>
    </row>
    <row r="1674" spans="3:33" s="20" customFormat="1">
      <c r="C1674" s="22"/>
      <c r="AG1674" s="21"/>
    </row>
    <row r="1675" spans="3:33" s="20" customFormat="1">
      <c r="C1675" s="22"/>
      <c r="AG1675" s="21"/>
    </row>
    <row r="1676" spans="3:33" s="20" customFormat="1">
      <c r="C1676" s="22"/>
      <c r="AG1676" s="21"/>
    </row>
    <row r="1677" spans="3:33" s="20" customFormat="1">
      <c r="C1677" s="22"/>
      <c r="AG1677" s="21"/>
    </row>
    <row r="1678" spans="3:33" s="20" customFormat="1">
      <c r="C1678" s="22"/>
      <c r="AG1678" s="21"/>
    </row>
    <row r="1679" spans="3:33" s="20" customFormat="1">
      <c r="C1679" s="22"/>
      <c r="AG1679" s="21"/>
    </row>
    <row r="1680" spans="3:33" s="20" customFormat="1">
      <c r="C1680" s="22"/>
      <c r="AG1680" s="21"/>
    </row>
    <row r="1681" spans="3:33" s="20" customFormat="1">
      <c r="C1681" s="22"/>
      <c r="AG1681" s="21"/>
    </row>
    <row r="1682" spans="3:33" s="20" customFormat="1">
      <c r="C1682" s="22"/>
      <c r="AG1682" s="21"/>
    </row>
    <row r="1683" spans="3:33" s="20" customFormat="1">
      <c r="C1683" s="22"/>
      <c r="AG1683" s="21"/>
    </row>
    <row r="1684" spans="3:33" s="20" customFormat="1">
      <c r="C1684" s="22"/>
      <c r="AG1684" s="21"/>
    </row>
    <row r="1685" spans="3:33" s="20" customFormat="1">
      <c r="C1685" s="22"/>
      <c r="AG1685" s="21"/>
    </row>
    <row r="1686" spans="3:33" s="20" customFormat="1">
      <c r="C1686" s="22"/>
      <c r="AG1686" s="21"/>
    </row>
    <row r="1687" spans="3:33" s="20" customFormat="1">
      <c r="C1687" s="22"/>
      <c r="AG1687" s="21"/>
    </row>
    <row r="1688" spans="3:33" s="20" customFormat="1">
      <c r="C1688" s="22"/>
      <c r="AG1688" s="21"/>
    </row>
    <row r="1689" spans="3:33" s="20" customFormat="1">
      <c r="C1689" s="22"/>
      <c r="AG1689" s="21"/>
    </row>
    <row r="1690" spans="3:33" s="20" customFormat="1">
      <c r="C1690" s="22"/>
      <c r="AG1690" s="21"/>
    </row>
    <row r="1691" spans="3:33" s="20" customFormat="1">
      <c r="C1691" s="22"/>
      <c r="AG1691" s="21"/>
    </row>
    <row r="1692" spans="3:33" s="20" customFormat="1">
      <c r="C1692" s="22"/>
      <c r="AG1692" s="21"/>
    </row>
    <row r="1693" spans="3:33" s="20" customFormat="1">
      <c r="C1693" s="22"/>
      <c r="AG1693" s="21"/>
    </row>
    <row r="1694" spans="3:33" s="20" customFormat="1">
      <c r="C1694" s="22"/>
      <c r="AG1694" s="21"/>
    </row>
    <row r="1695" spans="3:33" s="20" customFormat="1">
      <c r="C1695" s="22"/>
      <c r="AG1695" s="21"/>
    </row>
    <row r="1696" spans="3:33" s="20" customFormat="1">
      <c r="C1696" s="22"/>
      <c r="AG1696" s="21"/>
    </row>
    <row r="1697" spans="3:33" s="20" customFormat="1">
      <c r="C1697" s="22"/>
      <c r="AG1697" s="21"/>
    </row>
    <row r="1698" spans="3:33" s="20" customFormat="1">
      <c r="C1698" s="22"/>
      <c r="AG1698" s="21"/>
    </row>
    <row r="1699" spans="3:33" s="20" customFormat="1">
      <c r="C1699" s="22"/>
      <c r="AG1699" s="21"/>
    </row>
    <row r="1700" spans="3:33" s="20" customFormat="1">
      <c r="C1700" s="22"/>
      <c r="AG1700" s="21"/>
    </row>
    <row r="1701" spans="3:33" s="20" customFormat="1">
      <c r="C1701" s="22"/>
      <c r="AG1701" s="21"/>
    </row>
    <row r="1702" spans="3:33" s="20" customFormat="1">
      <c r="C1702" s="22"/>
      <c r="AG1702" s="21"/>
    </row>
    <row r="1703" spans="3:33" s="20" customFormat="1">
      <c r="C1703" s="22"/>
      <c r="AG1703" s="21"/>
    </row>
    <row r="1704" spans="3:33" s="20" customFormat="1">
      <c r="C1704" s="22"/>
      <c r="AG1704" s="21"/>
    </row>
    <row r="1705" spans="3:33" s="20" customFormat="1">
      <c r="C1705" s="22"/>
      <c r="AG1705" s="21"/>
    </row>
    <row r="1706" spans="3:33" s="20" customFormat="1">
      <c r="C1706" s="22"/>
      <c r="AG1706" s="21"/>
    </row>
    <row r="1707" spans="3:33" s="20" customFormat="1">
      <c r="C1707" s="22"/>
      <c r="AG1707" s="21"/>
    </row>
    <row r="1708" spans="3:33" s="20" customFormat="1">
      <c r="C1708" s="22"/>
      <c r="AG1708" s="21"/>
    </row>
    <row r="1709" spans="3:33" s="20" customFormat="1">
      <c r="C1709" s="22"/>
      <c r="AG1709" s="21"/>
    </row>
    <row r="1710" spans="3:33" s="20" customFormat="1">
      <c r="C1710" s="22"/>
      <c r="AG1710" s="21"/>
    </row>
    <row r="1711" spans="3:33" s="20" customFormat="1">
      <c r="C1711" s="22"/>
      <c r="AG1711" s="21"/>
    </row>
    <row r="1712" spans="3:33" s="20" customFormat="1">
      <c r="C1712" s="22"/>
      <c r="AG1712" s="21"/>
    </row>
    <row r="1713" spans="3:33" s="20" customFormat="1">
      <c r="C1713" s="22"/>
      <c r="AG1713" s="21"/>
    </row>
    <row r="1714" spans="3:33" s="20" customFormat="1">
      <c r="C1714" s="22"/>
      <c r="AG1714" s="21"/>
    </row>
    <row r="1715" spans="3:33" s="20" customFormat="1">
      <c r="C1715" s="22"/>
      <c r="AG1715" s="21"/>
    </row>
    <row r="1716" spans="3:33" s="20" customFormat="1">
      <c r="C1716" s="22"/>
      <c r="AG1716" s="21"/>
    </row>
    <row r="1717" spans="3:33" s="20" customFormat="1">
      <c r="C1717" s="22"/>
      <c r="AG1717" s="21"/>
    </row>
    <row r="1718" spans="3:33" s="20" customFormat="1">
      <c r="C1718" s="22"/>
      <c r="AG1718" s="21"/>
    </row>
    <row r="1719" spans="3:33" s="20" customFormat="1">
      <c r="C1719" s="22"/>
      <c r="AG1719" s="21"/>
    </row>
    <row r="1720" spans="3:33" s="20" customFormat="1">
      <c r="C1720" s="22"/>
      <c r="AG1720" s="21"/>
    </row>
    <row r="1721" spans="3:33" s="20" customFormat="1">
      <c r="C1721" s="22"/>
      <c r="AG1721" s="21"/>
    </row>
    <row r="1722" spans="3:33" s="20" customFormat="1">
      <c r="C1722" s="22"/>
      <c r="AG1722" s="21"/>
    </row>
    <row r="1723" spans="3:33" s="20" customFormat="1">
      <c r="C1723" s="22"/>
      <c r="AG1723" s="21"/>
    </row>
    <row r="1724" spans="3:33" s="20" customFormat="1">
      <c r="C1724" s="22"/>
      <c r="AG1724" s="21"/>
    </row>
    <row r="1725" spans="3:33" s="20" customFormat="1">
      <c r="C1725" s="22"/>
      <c r="AG1725" s="21"/>
    </row>
    <row r="1726" spans="3:33" s="20" customFormat="1">
      <c r="C1726" s="22"/>
      <c r="AG1726" s="21"/>
    </row>
    <row r="1727" spans="3:33" s="20" customFormat="1">
      <c r="C1727" s="22"/>
      <c r="AG1727" s="21"/>
    </row>
    <row r="1728" spans="3:33" s="20" customFormat="1">
      <c r="C1728" s="22"/>
      <c r="AG1728" s="21"/>
    </row>
    <row r="1729" spans="3:33" s="20" customFormat="1">
      <c r="C1729" s="22"/>
      <c r="AG1729" s="21"/>
    </row>
    <row r="1730" spans="3:33" s="20" customFormat="1">
      <c r="C1730" s="22"/>
      <c r="AG1730" s="21"/>
    </row>
    <row r="1731" spans="3:33" s="20" customFormat="1">
      <c r="C1731" s="22"/>
      <c r="AG1731" s="21"/>
    </row>
    <row r="1732" spans="3:33" s="20" customFormat="1">
      <c r="C1732" s="22"/>
      <c r="AG1732" s="21"/>
    </row>
    <row r="1733" spans="3:33" s="20" customFormat="1">
      <c r="C1733" s="22"/>
      <c r="AG1733" s="21"/>
    </row>
    <row r="1734" spans="3:33" s="20" customFormat="1">
      <c r="C1734" s="22"/>
      <c r="AG1734" s="21"/>
    </row>
    <row r="1735" spans="3:33" s="20" customFormat="1">
      <c r="C1735" s="22"/>
      <c r="AG1735" s="21"/>
    </row>
    <row r="1736" spans="3:33" s="20" customFormat="1">
      <c r="C1736" s="22"/>
      <c r="AG1736" s="21"/>
    </row>
    <row r="1737" spans="3:33" s="20" customFormat="1">
      <c r="C1737" s="22"/>
      <c r="AG1737" s="21"/>
    </row>
    <row r="1738" spans="3:33" s="20" customFormat="1">
      <c r="C1738" s="22"/>
      <c r="AG1738" s="21"/>
    </row>
    <row r="1739" spans="3:33" s="20" customFormat="1">
      <c r="C1739" s="22"/>
      <c r="AG1739" s="21"/>
    </row>
    <row r="1740" spans="3:33" s="20" customFormat="1">
      <c r="C1740" s="22"/>
      <c r="AG1740" s="21"/>
    </row>
    <row r="1741" spans="3:33" s="20" customFormat="1">
      <c r="C1741" s="22"/>
      <c r="AG1741" s="21"/>
    </row>
    <row r="1742" spans="3:33" s="20" customFormat="1">
      <c r="C1742" s="22"/>
      <c r="AG1742" s="21"/>
    </row>
    <row r="1743" spans="3:33" s="20" customFormat="1">
      <c r="C1743" s="22"/>
      <c r="AG1743" s="21"/>
    </row>
    <row r="1744" spans="3:33" s="20" customFormat="1">
      <c r="C1744" s="22"/>
      <c r="AG1744" s="21"/>
    </row>
    <row r="1745" spans="3:33" s="20" customFormat="1">
      <c r="C1745" s="22"/>
      <c r="AG1745" s="21"/>
    </row>
    <row r="1746" spans="3:33" s="20" customFormat="1">
      <c r="C1746" s="22"/>
      <c r="AG1746" s="21"/>
    </row>
    <row r="1747" spans="3:33" s="20" customFormat="1">
      <c r="C1747" s="22"/>
      <c r="AG1747" s="21"/>
    </row>
    <row r="1748" spans="3:33" s="20" customFormat="1">
      <c r="C1748" s="22"/>
      <c r="AG1748" s="21"/>
    </row>
    <row r="1749" spans="3:33" s="20" customFormat="1">
      <c r="C1749" s="22"/>
      <c r="AG1749" s="21"/>
    </row>
    <row r="1750" spans="3:33" s="20" customFormat="1">
      <c r="C1750" s="22"/>
      <c r="AG1750" s="21"/>
    </row>
    <row r="1751" spans="3:33" s="20" customFormat="1">
      <c r="C1751" s="22"/>
      <c r="AG1751" s="21"/>
    </row>
    <row r="1752" spans="3:33" s="20" customFormat="1">
      <c r="C1752" s="22"/>
      <c r="AG1752" s="21"/>
    </row>
    <row r="1753" spans="3:33" s="20" customFormat="1">
      <c r="C1753" s="22"/>
      <c r="AG1753" s="21"/>
    </row>
    <row r="1754" spans="3:33" s="20" customFormat="1">
      <c r="C1754" s="22"/>
      <c r="AG1754" s="21"/>
    </row>
    <row r="1755" spans="3:33" s="20" customFormat="1">
      <c r="C1755" s="22"/>
      <c r="AG1755" s="21"/>
    </row>
    <row r="1756" spans="3:33" s="20" customFormat="1">
      <c r="C1756" s="22"/>
      <c r="AG1756" s="21"/>
    </row>
    <row r="1757" spans="3:33" s="20" customFormat="1">
      <c r="C1757" s="22"/>
      <c r="AG1757" s="21"/>
    </row>
    <row r="1758" spans="3:33" s="20" customFormat="1">
      <c r="C1758" s="22"/>
      <c r="AG1758" s="21"/>
    </row>
    <row r="1759" spans="3:33" s="20" customFormat="1">
      <c r="C1759" s="22"/>
      <c r="AG1759" s="21"/>
    </row>
    <row r="1760" spans="3:33" s="20" customFormat="1">
      <c r="C1760" s="22"/>
      <c r="AG1760" s="21"/>
    </row>
    <row r="1761" spans="3:33" s="20" customFormat="1">
      <c r="C1761" s="22"/>
      <c r="AG1761" s="21"/>
    </row>
    <row r="1762" spans="3:33" s="20" customFormat="1">
      <c r="C1762" s="22"/>
      <c r="AG1762" s="21"/>
    </row>
    <row r="1763" spans="3:33" s="20" customFormat="1">
      <c r="C1763" s="22"/>
      <c r="AG1763" s="21"/>
    </row>
    <row r="1764" spans="3:33" s="20" customFormat="1">
      <c r="C1764" s="22"/>
      <c r="AG1764" s="21"/>
    </row>
    <row r="1765" spans="3:33" s="20" customFormat="1">
      <c r="C1765" s="22"/>
      <c r="AG1765" s="21"/>
    </row>
    <row r="1766" spans="3:33" s="20" customFormat="1">
      <c r="C1766" s="22"/>
      <c r="AG1766" s="21"/>
    </row>
    <row r="1767" spans="3:33" s="20" customFormat="1">
      <c r="C1767" s="22"/>
      <c r="AG1767" s="21"/>
    </row>
    <row r="1768" spans="3:33" s="20" customFormat="1">
      <c r="C1768" s="22"/>
      <c r="AG1768" s="21"/>
    </row>
    <row r="1769" spans="3:33" s="20" customFormat="1">
      <c r="C1769" s="22"/>
      <c r="AG1769" s="21"/>
    </row>
    <row r="1770" spans="3:33" s="20" customFormat="1">
      <c r="C1770" s="22"/>
      <c r="AG1770" s="21"/>
    </row>
    <row r="1771" spans="3:33" s="20" customFormat="1">
      <c r="C1771" s="22"/>
      <c r="AG1771" s="21"/>
    </row>
    <row r="1772" spans="3:33" s="20" customFormat="1">
      <c r="C1772" s="22"/>
      <c r="AG1772" s="21"/>
    </row>
    <row r="1773" spans="3:33" s="20" customFormat="1">
      <c r="C1773" s="22"/>
      <c r="AG1773" s="21"/>
    </row>
    <row r="1774" spans="3:33" s="20" customFormat="1">
      <c r="C1774" s="22"/>
      <c r="AG1774" s="21"/>
    </row>
    <row r="1775" spans="3:33" s="20" customFormat="1">
      <c r="C1775" s="22"/>
      <c r="AG1775" s="21"/>
    </row>
    <row r="1776" spans="3:33" s="20" customFormat="1">
      <c r="C1776" s="22"/>
      <c r="AG1776" s="21"/>
    </row>
    <row r="1777" spans="3:33" s="20" customFormat="1">
      <c r="C1777" s="22"/>
      <c r="AG1777" s="21"/>
    </row>
    <row r="1778" spans="3:33" s="20" customFormat="1">
      <c r="C1778" s="22"/>
      <c r="AG1778" s="21"/>
    </row>
    <row r="1779" spans="3:33" s="20" customFormat="1">
      <c r="C1779" s="22"/>
      <c r="AG1779" s="21"/>
    </row>
    <row r="1780" spans="3:33" s="20" customFormat="1">
      <c r="C1780" s="22"/>
      <c r="AG1780" s="21"/>
    </row>
    <row r="1781" spans="3:33" s="20" customFormat="1">
      <c r="C1781" s="22"/>
      <c r="AG1781" s="21"/>
    </row>
    <row r="1782" spans="3:33" s="20" customFormat="1">
      <c r="C1782" s="22"/>
      <c r="AG1782" s="21"/>
    </row>
    <row r="1783" spans="3:33" s="20" customFormat="1">
      <c r="C1783" s="22"/>
      <c r="AG1783" s="21"/>
    </row>
    <row r="1784" spans="3:33" s="20" customFormat="1">
      <c r="C1784" s="22"/>
      <c r="AG1784" s="21"/>
    </row>
    <row r="1785" spans="3:33" s="20" customFormat="1">
      <c r="C1785" s="22"/>
      <c r="AG1785" s="21"/>
    </row>
    <row r="1786" spans="3:33" s="20" customFormat="1">
      <c r="C1786" s="22"/>
      <c r="AG1786" s="21"/>
    </row>
    <row r="1787" spans="3:33" s="20" customFormat="1">
      <c r="C1787" s="22"/>
      <c r="AG1787" s="21"/>
    </row>
    <row r="1788" spans="3:33" s="20" customFormat="1">
      <c r="C1788" s="22"/>
      <c r="AG1788" s="21"/>
    </row>
    <row r="1789" spans="3:33" s="20" customFormat="1">
      <c r="C1789" s="22"/>
      <c r="AG1789" s="21"/>
    </row>
    <row r="1790" spans="3:33" s="20" customFormat="1">
      <c r="C1790" s="22"/>
      <c r="AG1790" s="21"/>
    </row>
    <row r="1791" spans="3:33" s="20" customFormat="1">
      <c r="C1791" s="22"/>
      <c r="AG1791" s="21"/>
    </row>
    <row r="1792" spans="3:33" s="20" customFormat="1">
      <c r="C1792" s="22"/>
      <c r="AG1792" s="21"/>
    </row>
    <row r="1793" spans="3:33" s="20" customFormat="1">
      <c r="C1793" s="22"/>
      <c r="AG1793" s="21"/>
    </row>
    <row r="1794" spans="3:33" s="20" customFormat="1">
      <c r="C1794" s="22"/>
      <c r="AG1794" s="21"/>
    </row>
    <row r="1795" spans="3:33" s="20" customFormat="1">
      <c r="C1795" s="22"/>
      <c r="AG1795" s="21"/>
    </row>
    <row r="1796" spans="3:33" s="20" customFormat="1">
      <c r="C1796" s="22"/>
      <c r="AG1796" s="21"/>
    </row>
    <row r="1797" spans="3:33" s="20" customFormat="1">
      <c r="C1797" s="22"/>
      <c r="AG1797" s="21"/>
    </row>
    <row r="1798" spans="3:33" s="20" customFormat="1">
      <c r="C1798" s="22"/>
      <c r="AG1798" s="21"/>
    </row>
    <row r="1799" spans="3:33" s="20" customFormat="1">
      <c r="C1799" s="22"/>
      <c r="AG1799" s="21"/>
    </row>
    <row r="1800" spans="3:33" s="20" customFormat="1">
      <c r="C1800" s="22"/>
      <c r="AG1800" s="21"/>
    </row>
    <row r="1801" spans="3:33" s="20" customFormat="1">
      <c r="C1801" s="22"/>
      <c r="AG1801" s="21"/>
    </row>
    <row r="1802" spans="3:33" s="20" customFormat="1">
      <c r="C1802" s="22"/>
      <c r="AG1802" s="21"/>
    </row>
    <row r="1803" spans="3:33" s="20" customFormat="1">
      <c r="C1803" s="22"/>
      <c r="AG1803" s="21"/>
    </row>
    <row r="1804" spans="3:33" s="20" customFormat="1">
      <c r="C1804" s="22"/>
      <c r="AG1804" s="21"/>
    </row>
    <row r="1805" spans="3:33" s="20" customFormat="1">
      <c r="C1805" s="22"/>
      <c r="AG1805" s="21"/>
    </row>
    <row r="1806" spans="3:33" s="20" customFormat="1">
      <c r="C1806" s="22"/>
      <c r="AG1806" s="21"/>
    </row>
    <row r="1807" spans="3:33" s="20" customFormat="1">
      <c r="C1807" s="22"/>
      <c r="AG1807" s="21"/>
    </row>
    <row r="1808" spans="3:33" s="20" customFormat="1">
      <c r="C1808" s="22"/>
      <c r="AG1808" s="21"/>
    </row>
    <row r="1809" spans="3:33" s="20" customFormat="1">
      <c r="C1809" s="22"/>
      <c r="AG1809" s="21"/>
    </row>
    <row r="1810" spans="3:33" s="20" customFormat="1">
      <c r="C1810" s="22"/>
      <c r="AG1810" s="21"/>
    </row>
    <row r="1811" spans="3:33" s="20" customFormat="1">
      <c r="C1811" s="22"/>
      <c r="AG1811" s="21"/>
    </row>
    <row r="1812" spans="3:33" s="20" customFormat="1">
      <c r="C1812" s="22"/>
      <c r="AG1812" s="21"/>
    </row>
    <row r="1813" spans="3:33" s="20" customFormat="1">
      <c r="C1813" s="22"/>
      <c r="AG1813" s="21"/>
    </row>
    <row r="1814" spans="3:33" s="20" customFormat="1">
      <c r="C1814" s="22"/>
      <c r="AG1814" s="21"/>
    </row>
    <row r="1815" spans="3:33" s="20" customFormat="1">
      <c r="C1815" s="22"/>
      <c r="AG1815" s="21"/>
    </row>
    <row r="1816" spans="3:33" s="20" customFormat="1">
      <c r="C1816" s="22"/>
      <c r="AG1816" s="21"/>
    </row>
    <row r="1817" spans="3:33" s="20" customFormat="1">
      <c r="C1817" s="22"/>
      <c r="AG1817" s="21"/>
    </row>
    <row r="1818" spans="3:33" s="20" customFormat="1">
      <c r="C1818" s="22"/>
      <c r="AG1818" s="21"/>
    </row>
    <row r="1819" spans="3:33" s="20" customFormat="1">
      <c r="C1819" s="22"/>
      <c r="AG1819" s="21"/>
    </row>
    <row r="1820" spans="3:33" s="20" customFormat="1">
      <c r="C1820" s="22"/>
      <c r="AG1820" s="21"/>
    </row>
    <row r="1821" spans="3:33" s="20" customFormat="1">
      <c r="C1821" s="22"/>
      <c r="AG1821" s="21"/>
    </row>
    <row r="1822" spans="3:33" s="20" customFormat="1">
      <c r="C1822" s="22"/>
      <c r="AG1822" s="21"/>
    </row>
    <row r="1823" spans="3:33" s="20" customFormat="1">
      <c r="C1823" s="22"/>
      <c r="AG1823" s="21"/>
    </row>
    <row r="1824" spans="3:33" s="20" customFormat="1">
      <c r="C1824" s="22"/>
      <c r="AG1824" s="21"/>
    </row>
    <row r="1825" spans="3:33" s="20" customFormat="1">
      <c r="C1825" s="22"/>
      <c r="AG1825" s="21"/>
    </row>
    <row r="1826" spans="3:33" s="20" customFormat="1">
      <c r="C1826" s="22"/>
      <c r="AG1826" s="21"/>
    </row>
    <row r="1827" spans="3:33" s="20" customFormat="1">
      <c r="C1827" s="22"/>
      <c r="AG1827" s="21"/>
    </row>
    <row r="1828" spans="3:33" s="20" customFormat="1">
      <c r="C1828" s="22"/>
      <c r="AG1828" s="21"/>
    </row>
    <row r="1829" spans="3:33" s="20" customFormat="1">
      <c r="C1829" s="22"/>
      <c r="AG1829" s="21"/>
    </row>
    <row r="1830" spans="3:33" s="20" customFormat="1">
      <c r="C1830" s="22"/>
      <c r="AG1830" s="21"/>
    </row>
    <row r="1831" spans="3:33" s="20" customFormat="1">
      <c r="C1831" s="22"/>
      <c r="AG1831" s="21"/>
    </row>
    <row r="1832" spans="3:33" s="20" customFormat="1">
      <c r="C1832" s="22"/>
      <c r="AG1832" s="21"/>
    </row>
    <row r="1833" spans="3:33" s="20" customFormat="1">
      <c r="C1833" s="22"/>
      <c r="AG1833" s="21"/>
    </row>
    <row r="1834" spans="3:33" s="20" customFormat="1">
      <c r="C1834" s="22"/>
      <c r="AG1834" s="21"/>
    </row>
    <row r="1835" spans="3:33" s="20" customFormat="1">
      <c r="C1835" s="22"/>
      <c r="AG1835" s="21"/>
    </row>
    <row r="1836" spans="3:33" s="20" customFormat="1">
      <c r="C1836" s="22"/>
      <c r="AG1836" s="21"/>
    </row>
    <row r="1837" spans="3:33" s="20" customFormat="1">
      <c r="C1837" s="22"/>
      <c r="AG1837" s="21"/>
    </row>
    <row r="1838" spans="3:33" s="20" customFormat="1">
      <c r="C1838" s="22"/>
      <c r="AG1838" s="21"/>
    </row>
    <row r="1839" spans="3:33" s="20" customFormat="1">
      <c r="C1839" s="22"/>
      <c r="AG1839" s="21"/>
    </row>
    <row r="1840" spans="3:33" s="20" customFormat="1">
      <c r="C1840" s="22"/>
      <c r="AG1840" s="21"/>
    </row>
    <row r="1841" spans="3:33" s="20" customFormat="1">
      <c r="C1841" s="22"/>
      <c r="AG1841" s="21"/>
    </row>
    <row r="1842" spans="3:33" s="20" customFormat="1">
      <c r="C1842" s="22"/>
      <c r="AG1842" s="21"/>
    </row>
    <row r="1843" spans="3:33" s="20" customFormat="1">
      <c r="C1843" s="22"/>
      <c r="AG1843" s="21"/>
    </row>
    <row r="1844" spans="3:33" s="20" customFormat="1">
      <c r="C1844" s="22"/>
      <c r="AG1844" s="21"/>
    </row>
    <row r="1845" spans="3:33" s="20" customFormat="1">
      <c r="C1845" s="22"/>
      <c r="AG1845" s="21"/>
    </row>
    <row r="1846" spans="3:33" s="20" customFormat="1">
      <c r="C1846" s="22"/>
      <c r="AG1846" s="21"/>
    </row>
    <row r="1847" spans="3:33" s="20" customFormat="1">
      <c r="C1847" s="22"/>
      <c r="AG1847" s="21"/>
    </row>
    <row r="1848" spans="3:33" s="20" customFormat="1">
      <c r="C1848" s="22"/>
      <c r="AG1848" s="21"/>
    </row>
    <row r="1849" spans="3:33" s="20" customFormat="1">
      <c r="C1849" s="22"/>
      <c r="AG1849" s="21"/>
    </row>
    <row r="1850" spans="3:33" s="20" customFormat="1">
      <c r="C1850" s="22"/>
      <c r="AG1850" s="21"/>
    </row>
    <row r="1851" spans="3:33" s="20" customFormat="1">
      <c r="C1851" s="22"/>
      <c r="AG1851" s="21"/>
    </row>
    <row r="1852" spans="3:33" s="20" customFormat="1">
      <c r="C1852" s="22"/>
      <c r="AG1852" s="21"/>
    </row>
    <row r="1853" spans="3:33" s="20" customFormat="1">
      <c r="C1853" s="22"/>
      <c r="AG1853" s="21"/>
    </row>
    <row r="1854" spans="3:33" s="20" customFormat="1">
      <c r="C1854" s="22"/>
      <c r="AG1854" s="21"/>
    </row>
    <row r="1855" spans="3:33" s="20" customFormat="1">
      <c r="C1855" s="22"/>
      <c r="AG1855" s="21"/>
    </row>
    <row r="1856" spans="3:33" s="20" customFormat="1">
      <c r="C1856" s="22"/>
      <c r="AG1856" s="21"/>
    </row>
    <row r="1857" spans="3:33" s="20" customFormat="1">
      <c r="C1857" s="22"/>
      <c r="AG1857" s="21"/>
    </row>
    <row r="1858" spans="3:33" s="20" customFormat="1">
      <c r="C1858" s="22"/>
      <c r="AG1858" s="21"/>
    </row>
    <row r="1859" spans="3:33" s="20" customFormat="1">
      <c r="C1859" s="22"/>
      <c r="AG1859" s="21"/>
    </row>
    <row r="1860" spans="3:33" s="20" customFormat="1">
      <c r="C1860" s="22"/>
      <c r="AG1860" s="21"/>
    </row>
    <row r="1861" spans="3:33" s="20" customFormat="1">
      <c r="C1861" s="22"/>
      <c r="AG1861" s="21"/>
    </row>
    <row r="1862" spans="3:33" s="20" customFormat="1">
      <c r="C1862" s="22"/>
      <c r="AG1862" s="21"/>
    </row>
    <row r="1863" spans="3:33" s="20" customFormat="1">
      <c r="C1863" s="22"/>
      <c r="AG1863" s="21"/>
    </row>
    <row r="1864" spans="3:33" s="20" customFormat="1">
      <c r="C1864" s="22"/>
      <c r="AG1864" s="21"/>
    </row>
    <row r="1865" spans="3:33" s="20" customFormat="1">
      <c r="C1865" s="22"/>
      <c r="AG1865" s="21"/>
    </row>
    <row r="1866" spans="3:33" s="20" customFormat="1">
      <c r="C1866" s="22"/>
      <c r="AG1866" s="21"/>
    </row>
    <row r="1867" spans="3:33" s="20" customFormat="1">
      <c r="C1867" s="22"/>
      <c r="AG1867" s="21"/>
    </row>
    <row r="1868" spans="3:33" s="20" customFormat="1">
      <c r="C1868" s="22"/>
      <c r="AG1868" s="21"/>
    </row>
    <row r="1869" spans="3:33" s="20" customFormat="1">
      <c r="C1869" s="22"/>
      <c r="AG1869" s="21"/>
    </row>
    <row r="1870" spans="3:33" s="20" customFormat="1">
      <c r="C1870" s="22"/>
      <c r="AG1870" s="21"/>
    </row>
    <row r="1871" spans="3:33" s="20" customFormat="1">
      <c r="C1871" s="22"/>
      <c r="AG1871" s="21"/>
    </row>
    <row r="1872" spans="3:33" s="20" customFormat="1">
      <c r="C1872" s="22"/>
      <c r="AG1872" s="21"/>
    </row>
    <row r="1873" spans="3:33" s="20" customFormat="1">
      <c r="C1873" s="22"/>
      <c r="AG1873" s="21"/>
    </row>
    <row r="1874" spans="3:33" s="20" customFormat="1">
      <c r="C1874" s="22"/>
      <c r="AG1874" s="21"/>
    </row>
    <row r="1875" spans="3:33" s="20" customFormat="1">
      <c r="C1875" s="22"/>
      <c r="AG1875" s="21"/>
    </row>
    <row r="1876" spans="3:33" s="20" customFormat="1">
      <c r="C1876" s="22"/>
      <c r="AG1876" s="21"/>
    </row>
    <row r="1877" spans="3:33" s="20" customFormat="1">
      <c r="C1877" s="22"/>
      <c r="AG1877" s="21"/>
    </row>
    <row r="1878" spans="3:33" s="20" customFormat="1">
      <c r="C1878" s="22"/>
      <c r="AG1878" s="21"/>
    </row>
    <row r="1879" spans="3:33" s="20" customFormat="1">
      <c r="C1879" s="22"/>
      <c r="AG1879" s="21"/>
    </row>
    <row r="1880" spans="3:33" s="20" customFormat="1">
      <c r="C1880" s="22"/>
      <c r="AG1880" s="21"/>
    </row>
    <row r="1881" spans="3:33" s="20" customFormat="1">
      <c r="C1881" s="22"/>
      <c r="AG1881" s="21"/>
    </row>
    <row r="1882" spans="3:33" s="20" customFormat="1">
      <c r="C1882" s="22"/>
      <c r="AG1882" s="21"/>
    </row>
    <row r="1883" spans="3:33" s="20" customFormat="1">
      <c r="C1883" s="22"/>
      <c r="AG1883" s="21"/>
    </row>
    <row r="1884" spans="3:33" s="20" customFormat="1">
      <c r="C1884" s="22"/>
      <c r="AG1884" s="21"/>
    </row>
    <row r="1885" spans="3:33" s="20" customFormat="1">
      <c r="C1885" s="22"/>
      <c r="AG1885" s="21"/>
    </row>
    <row r="1886" spans="3:33" s="20" customFormat="1">
      <c r="C1886" s="22"/>
      <c r="AG1886" s="21"/>
    </row>
    <row r="1887" spans="3:33" s="20" customFormat="1">
      <c r="C1887" s="22"/>
      <c r="AG1887" s="21"/>
    </row>
    <row r="1888" spans="3:33" s="20" customFormat="1">
      <c r="C1888" s="22"/>
      <c r="AG1888" s="21"/>
    </row>
    <row r="1889" spans="3:33" s="20" customFormat="1">
      <c r="C1889" s="22"/>
      <c r="AG1889" s="21"/>
    </row>
    <row r="1890" spans="3:33" s="20" customFormat="1">
      <c r="C1890" s="22"/>
      <c r="AG1890" s="21"/>
    </row>
    <row r="1891" spans="3:33" s="20" customFormat="1">
      <c r="C1891" s="22"/>
      <c r="AG1891" s="21"/>
    </row>
    <row r="1892" spans="3:33" s="20" customFormat="1">
      <c r="C1892" s="22"/>
      <c r="AG1892" s="21"/>
    </row>
    <row r="1893" spans="3:33" s="20" customFormat="1">
      <c r="C1893" s="22"/>
      <c r="AG1893" s="21"/>
    </row>
    <row r="1894" spans="3:33" s="20" customFormat="1">
      <c r="C1894" s="22"/>
      <c r="AG1894" s="21"/>
    </row>
    <row r="1895" spans="3:33" s="20" customFormat="1">
      <c r="C1895" s="22"/>
      <c r="AG1895" s="21"/>
    </row>
    <row r="1896" spans="3:33" s="20" customFormat="1">
      <c r="C1896" s="22"/>
      <c r="AG1896" s="21"/>
    </row>
    <row r="1897" spans="3:33" s="20" customFormat="1">
      <c r="C1897" s="22"/>
      <c r="AG1897" s="21"/>
    </row>
    <row r="1898" spans="3:33" s="20" customFormat="1">
      <c r="C1898" s="22"/>
      <c r="AG1898" s="21"/>
    </row>
    <row r="1899" spans="3:33" s="20" customFormat="1">
      <c r="C1899" s="22"/>
      <c r="AG1899" s="21"/>
    </row>
    <row r="1900" spans="3:33" s="20" customFormat="1">
      <c r="C1900" s="22"/>
      <c r="AG1900" s="21"/>
    </row>
    <row r="1901" spans="3:33" s="20" customFormat="1">
      <c r="C1901" s="22"/>
      <c r="AG1901" s="21"/>
    </row>
    <row r="1902" spans="3:33" s="20" customFormat="1">
      <c r="C1902" s="22"/>
      <c r="AG1902" s="21"/>
    </row>
    <row r="1903" spans="3:33" s="20" customFormat="1">
      <c r="C1903" s="22"/>
      <c r="AG1903" s="21"/>
    </row>
    <row r="1904" spans="3:33" s="20" customFormat="1">
      <c r="C1904" s="22"/>
      <c r="AG1904" s="21"/>
    </row>
    <row r="1905" spans="3:33" s="20" customFormat="1">
      <c r="C1905" s="22"/>
      <c r="AG1905" s="21"/>
    </row>
    <row r="1906" spans="3:33" s="20" customFormat="1">
      <c r="C1906" s="22"/>
      <c r="AG1906" s="21"/>
    </row>
    <row r="1907" spans="3:33" s="20" customFormat="1">
      <c r="C1907" s="22"/>
      <c r="AG1907" s="21"/>
    </row>
    <row r="1908" spans="3:33" s="20" customFormat="1">
      <c r="C1908" s="22"/>
      <c r="AG1908" s="21"/>
    </row>
    <row r="1909" spans="3:33" s="20" customFormat="1">
      <c r="C1909" s="22"/>
      <c r="AG1909" s="21"/>
    </row>
    <row r="1910" spans="3:33" s="20" customFormat="1">
      <c r="C1910" s="22"/>
      <c r="AG1910" s="21"/>
    </row>
    <row r="1911" spans="3:33" s="20" customFormat="1">
      <c r="C1911" s="22"/>
      <c r="AG1911" s="21"/>
    </row>
    <row r="1912" spans="3:33" s="20" customFormat="1">
      <c r="C1912" s="22"/>
      <c r="AG1912" s="21"/>
    </row>
    <row r="1913" spans="3:33" s="20" customFormat="1">
      <c r="C1913" s="22"/>
      <c r="AG1913" s="21"/>
    </row>
    <row r="1914" spans="3:33" s="20" customFormat="1">
      <c r="C1914" s="22"/>
      <c r="AG1914" s="21"/>
    </row>
    <row r="1915" spans="3:33" s="20" customFormat="1">
      <c r="C1915" s="22"/>
      <c r="AG1915" s="21"/>
    </row>
    <row r="1916" spans="3:33" s="20" customFormat="1">
      <c r="C1916" s="22"/>
      <c r="AG1916" s="21"/>
    </row>
    <row r="1917" spans="3:33" s="20" customFormat="1">
      <c r="C1917" s="22"/>
      <c r="AG1917" s="21"/>
    </row>
    <row r="1918" spans="3:33" s="20" customFormat="1">
      <c r="C1918" s="22"/>
      <c r="AG1918" s="21"/>
    </row>
    <row r="1919" spans="3:33" s="20" customFormat="1">
      <c r="C1919" s="22"/>
      <c r="AG1919" s="21"/>
    </row>
    <row r="1920" spans="3:33" s="20" customFormat="1">
      <c r="C1920" s="22"/>
      <c r="AG1920" s="21"/>
    </row>
    <row r="1921" spans="3:33" s="20" customFormat="1">
      <c r="C1921" s="22"/>
      <c r="AG1921" s="21"/>
    </row>
    <row r="1922" spans="3:33" s="20" customFormat="1">
      <c r="C1922" s="22"/>
      <c r="AG1922" s="21"/>
    </row>
    <row r="1923" spans="3:33" s="20" customFormat="1">
      <c r="C1923" s="22"/>
      <c r="AG1923" s="21"/>
    </row>
    <row r="1924" spans="3:33" s="20" customFormat="1">
      <c r="C1924" s="22"/>
      <c r="AG1924" s="21"/>
    </row>
    <row r="1925" spans="3:33" s="20" customFormat="1">
      <c r="C1925" s="22"/>
      <c r="AG1925" s="21"/>
    </row>
    <row r="1926" spans="3:33" s="20" customFormat="1">
      <c r="C1926" s="22"/>
      <c r="AG1926" s="21"/>
    </row>
    <row r="1927" spans="3:33" s="20" customFormat="1">
      <c r="C1927" s="22"/>
      <c r="AG1927" s="21"/>
    </row>
    <row r="1928" spans="3:33" s="20" customFormat="1">
      <c r="C1928" s="22"/>
      <c r="AG1928" s="21"/>
    </row>
    <row r="1929" spans="3:33" s="20" customFormat="1">
      <c r="C1929" s="22"/>
      <c r="AG1929" s="21"/>
    </row>
    <row r="1930" spans="3:33" s="20" customFormat="1">
      <c r="C1930" s="22"/>
      <c r="AG1930" s="21"/>
    </row>
    <row r="1931" spans="3:33" s="20" customFormat="1">
      <c r="C1931" s="22"/>
      <c r="AG1931" s="21"/>
    </row>
    <row r="1932" spans="3:33" s="20" customFormat="1">
      <c r="C1932" s="22"/>
      <c r="AG1932" s="21"/>
    </row>
    <row r="1933" spans="3:33" s="20" customFormat="1">
      <c r="C1933" s="22"/>
      <c r="AG1933" s="21"/>
    </row>
    <row r="1934" spans="3:33" s="20" customFormat="1">
      <c r="C1934" s="22"/>
      <c r="AG1934" s="21"/>
    </row>
    <row r="1935" spans="3:33" s="20" customFormat="1">
      <c r="C1935" s="22"/>
      <c r="AG1935" s="21"/>
    </row>
    <row r="1936" spans="3:33" s="20" customFormat="1">
      <c r="C1936" s="22"/>
      <c r="AG1936" s="21"/>
    </row>
    <row r="1937" spans="3:33" s="20" customFormat="1">
      <c r="C1937" s="22"/>
      <c r="AG1937" s="21"/>
    </row>
    <row r="1938" spans="3:33" s="20" customFormat="1">
      <c r="C1938" s="22"/>
      <c r="AG1938" s="21"/>
    </row>
    <row r="1939" spans="3:33" s="20" customFormat="1">
      <c r="C1939" s="22"/>
      <c r="AG1939" s="21"/>
    </row>
    <row r="1940" spans="3:33" s="20" customFormat="1">
      <c r="C1940" s="22"/>
      <c r="AG1940" s="21"/>
    </row>
    <row r="1941" spans="3:33" s="20" customFormat="1">
      <c r="C1941" s="22"/>
      <c r="AG1941" s="21"/>
    </row>
    <row r="1942" spans="3:33" s="20" customFormat="1">
      <c r="C1942" s="22"/>
      <c r="AG1942" s="21"/>
    </row>
    <row r="1943" spans="3:33" s="20" customFormat="1">
      <c r="C1943" s="22"/>
      <c r="AG1943" s="21"/>
    </row>
    <row r="1944" spans="3:33" s="20" customFormat="1">
      <c r="C1944" s="22"/>
      <c r="AG1944" s="21"/>
    </row>
    <row r="1945" spans="3:33" s="20" customFormat="1">
      <c r="C1945" s="22"/>
      <c r="AG1945" s="21"/>
    </row>
    <row r="1946" spans="3:33" s="20" customFormat="1">
      <c r="C1946" s="22"/>
      <c r="AG1946" s="21"/>
    </row>
    <row r="1947" spans="3:33" s="20" customFormat="1">
      <c r="C1947" s="22"/>
      <c r="AG1947" s="21"/>
    </row>
    <row r="1948" spans="3:33" s="20" customFormat="1">
      <c r="C1948" s="22"/>
      <c r="AG1948" s="21"/>
    </row>
    <row r="1949" spans="3:33" s="20" customFormat="1">
      <c r="C1949" s="22"/>
      <c r="AG1949" s="21"/>
    </row>
    <row r="1950" spans="3:33" s="20" customFormat="1">
      <c r="C1950" s="22"/>
      <c r="AG1950" s="21"/>
    </row>
    <row r="1951" spans="3:33" s="20" customFormat="1">
      <c r="C1951" s="22"/>
      <c r="AG1951" s="21"/>
    </row>
    <row r="1952" spans="3:33" s="20" customFormat="1">
      <c r="C1952" s="22"/>
      <c r="AG1952" s="21"/>
    </row>
    <row r="1953" spans="3:33" s="20" customFormat="1">
      <c r="C1953" s="22"/>
      <c r="AG1953" s="21"/>
    </row>
    <row r="1954" spans="3:33" s="20" customFormat="1">
      <c r="C1954" s="22"/>
      <c r="AG1954" s="21"/>
    </row>
    <row r="1955" spans="3:33" s="20" customFormat="1">
      <c r="C1955" s="22"/>
      <c r="AG1955" s="21"/>
    </row>
    <row r="1956" spans="3:33" s="20" customFormat="1">
      <c r="C1956" s="22"/>
      <c r="AG1956" s="21"/>
    </row>
    <row r="1957" spans="3:33" s="20" customFormat="1">
      <c r="C1957" s="22"/>
      <c r="AG1957" s="21"/>
    </row>
    <row r="1958" spans="3:33" s="20" customFormat="1">
      <c r="C1958" s="22"/>
      <c r="AG1958" s="21"/>
    </row>
    <row r="1959" spans="3:33" s="20" customFormat="1">
      <c r="C1959" s="22"/>
      <c r="AG1959" s="21"/>
    </row>
    <row r="1960" spans="3:33" s="20" customFormat="1">
      <c r="C1960" s="22"/>
      <c r="AG1960" s="21"/>
    </row>
    <row r="1961" spans="3:33" s="20" customFormat="1">
      <c r="C1961" s="22"/>
      <c r="AG1961" s="21"/>
    </row>
    <row r="1962" spans="3:33" s="20" customFormat="1">
      <c r="C1962" s="22"/>
      <c r="AG1962" s="21"/>
    </row>
    <row r="1963" spans="3:33" s="20" customFormat="1">
      <c r="C1963" s="22"/>
      <c r="AG1963" s="21"/>
    </row>
    <row r="1964" spans="3:33" s="20" customFormat="1">
      <c r="C1964" s="22"/>
      <c r="AG1964" s="21"/>
    </row>
    <row r="1965" spans="3:33" s="20" customFormat="1">
      <c r="C1965" s="22"/>
      <c r="AG1965" s="21"/>
    </row>
    <row r="1966" spans="3:33" s="20" customFormat="1">
      <c r="C1966" s="22"/>
      <c r="AG1966" s="21"/>
    </row>
    <row r="1967" spans="3:33" s="20" customFormat="1">
      <c r="C1967" s="22"/>
      <c r="AG1967" s="21"/>
    </row>
    <row r="1968" spans="3:33" s="20" customFormat="1">
      <c r="C1968" s="22"/>
      <c r="AG1968" s="21"/>
    </row>
    <row r="1969" spans="3:33" s="20" customFormat="1">
      <c r="C1969" s="22"/>
      <c r="AG1969" s="21"/>
    </row>
    <row r="1970" spans="3:33" s="20" customFormat="1">
      <c r="C1970" s="22"/>
      <c r="AG1970" s="21"/>
    </row>
    <row r="1971" spans="3:33" s="20" customFormat="1">
      <c r="C1971" s="22"/>
      <c r="AG1971" s="21"/>
    </row>
    <row r="1972" spans="3:33" s="20" customFormat="1">
      <c r="C1972" s="22"/>
      <c r="AG1972" s="21"/>
    </row>
    <row r="1973" spans="3:33" s="20" customFormat="1">
      <c r="C1973" s="22"/>
      <c r="AG1973" s="21"/>
    </row>
    <row r="1974" spans="3:33" s="20" customFormat="1">
      <c r="C1974" s="22"/>
      <c r="AG1974" s="21"/>
    </row>
    <row r="1975" spans="3:33" s="20" customFormat="1">
      <c r="C1975" s="22"/>
      <c r="AG1975" s="21"/>
    </row>
    <row r="1976" spans="3:33" s="20" customFormat="1">
      <c r="C1976" s="22"/>
      <c r="AG1976" s="21"/>
    </row>
    <row r="1977" spans="3:33" s="20" customFormat="1">
      <c r="C1977" s="22"/>
      <c r="AG1977" s="21"/>
    </row>
    <row r="1978" spans="3:33" s="20" customFormat="1">
      <c r="C1978" s="22"/>
      <c r="AG1978" s="21"/>
    </row>
    <row r="1979" spans="3:33" s="20" customFormat="1">
      <c r="C1979" s="22"/>
      <c r="AG1979" s="21"/>
    </row>
    <row r="1980" spans="3:33" s="20" customFormat="1">
      <c r="C1980" s="22"/>
      <c r="AG1980" s="21"/>
    </row>
    <row r="1981" spans="3:33" s="20" customFormat="1">
      <c r="C1981" s="22"/>
      <c r="AG1981" s="21"/>
    </row>
    <row r="1982" spans="3:33" s="20" customFormat="1">
      <c r="C1982" s="22"/>
      <c r="AG1982" s="21"/>
    </row>
    <row r="1983" spans="3:33" s="20" customFormat="1">
      <c r="C1983" s="22"/>
      <c r="AG1983" s="21"/>
    </row>
    <row r="1984" spans="3:33" s="20" customFormat="1">
      <c r="C1984" s="22"/>
      <c r="AG1984" s="21"/>
    </row>
    <row r="1985" spans="3:33" s="20" customFormat="1">
      <c r="C1985" s="22"/>
      <c r="AG1985" s="21"/>
    </row>
    <row r="1986" spans="3:33" s="20" customFormat="1">
      <c r="C1986" s="22"/>
      <c r="AG1986" s="21"/>
    </row>
    <row r="1987" spans="3:33" s="20" customFormat="1">
      <c r="C1987" s="22"/>
      <c r="AG1987" s="21"/>
    </row>
    <row r="1988" spans="3:33" s="20" customFormat="1">
      <c r="C1988" s="22"/>
      <c r="AG1988" s="21"/>
    </row>
    <row r="1989" spans="3:33" s="20" customFormat="1">
      <c r="C1989" s="22"/>
      <c r="AG1989" s="21"/>
    </row>
    <row r="1990" spans="3:33" s="20" customFormat="1">
      <c r="C1990" s="22"/>
      <c r="AG1990" s="21"/>
    </row>
    <row r="1991" spans="3:33" s="20" customFormat="1">
      <c r="C1991" s="22"/>
      <c r="AG1991" s="21"/>
    </row>
    <row r="1992" spans="3:33" s="20" customFormat="1">
      <c r="C1992" s="22"/>
      <c r="AG1992" s="21"/>
    </row>
    <row r="1993" spans="3:33" s="20" customFormat="1">
      <c r="C1993" s="22"/>
      <c r="AG1993" s="21"/>
    </row>
    <row r="1994" spans="3:33" s="20" customFormat="1">
      <c r="C1994" s="22"/>
      <c r="AG1994" s="21"/>
    </row>
    <row r="1995" spans="3:33" s="20" customFormat="1">
      <c r="C1995" s="22"/>
      <c r="AG1995" s="21"/>
    </row>
    <row r="1996" spans="3:33" s="20" customFormat="1">
      <c r="C1996" s="22"/>
      <c r="AG1996" s="21"/>
    </row>
    <row r="1997" spans="3:33" s="20" customFormat="1">
      <c r="C1997" s="22"/>
      <c r="AG1997" s="21"/>
    </row>
    <row r="1998" spans="3:33" s="20" customFormat="1">
      <c r="C1998" s="22"/>
      <c r="AG1998" s="21"/>
    </row>
    <row r="1999" spans="3:33" s="20" customFormat="1">
      <c r="C1999" s="22"/>
      <c r="AG1999" s="21"/>
    </row>
    <row r="2000" spans="3:33" s="20" customFormat="1">
      <c r="C2000" s="22"/>
      <c r="AG2000" s="21"/>
    </row>
    <row r="2001" spans="3:33" s="20" customFormat="1">
      <c r="C2001" s="22"/>
      <c r="AG2001" s="21"/>
    </row>
    <row r="2002" spans="3:33" s="20" customFormat="1">
      <c r="C2002" s="22"/>
      <c r="AG2002" s="21"/>
    </row>
    <row r="2003" spans="3:33" s="20" customFormat="1">
      <c r="C2003" s="22"/>
      <c r="AG2003" s="21"/>
    </row>
    <row r="2004" spans="3:33" s="20" customFormat="1">
      <c r="C2004" s="22"/>
      <c r="AG2004" s="21"/>
    </row>
    <row r="2005" spans="3:33" s="20" customFormat="1">
      <c r="C2005" s="22"/>
      <c r="AG2005" s="21"/>
    </row>
    <row r="2006" spans="3:33" s="20" customFormat="1">
      <c r="C2006" s="22"/>
      <c r="AG2006" s="21"/>
    </row>
    <row r="2007" spans="3:33" s="20" customFormat="1">
      <c r="C2007" s="22"/>
      <c r="AG2007" s="21"/>
    </row>
    <row r="2008" spans="3:33" s="20" customFormat="1">
      <c r="C2008" s="22"/>
      <c r="AG2008" s="21"/>
    </row>
    <row r="2009" spans="3:33" s="20" customFormat="1">
      <c r="C2009" s="22"/>
      <c r="AG2009" s="21"/>
    </row>
    <row r="2010" spans="3:33" s="20" customFormat="1">
      <c r="C2010" s="22"/>
      <c r="AG2010" s="21"/>
    </row>
    <row r="2011" spans="3:33" s="20" customFormat="1">
      <c r="C2011" s="22"/>
      <c r="AG2011" s="21"/>
    </row>
    <row r="2012" spans="3:33" s="20" customFormat="1">
      <c r="C2012" s="22"/>
      <c r="AG2012" s="21"/>
    </row>
    <row r="2013" spans="3:33" s="20" customFormat="1">
      <c r="C2013" s="22"/>
      <c r="AG2013" s="21"/>
    </row>
    <row r="2014" spans="3:33" s="20" customFormat="1">
      <c r="C2014" s="22"/>
      <c r="AG2014" s="21"/>
    </row>
    <row r="2015" spans="3:33" s="20" customFormat="1">
      <c r="C2015" s="22"/>
      <c r="AG2015" s="21"/>
    </row>
    <row r="2016" spans="3:33" s="20" customFormat="1">
      <c r="C2016" s="22"/>
      <c r="AG2016" s="21"/>
    </row>
    <row r="2017" spans="3:33" s="20" customFormat="1">
      <c r="C2017" s="22"/>
      <c r="AG2017" s="21"/>
    </row>
    <row r="2018" spans="3:33" s="20" customFormat="1">
      <c r="C2018" s="22"/>
      <c r="AG2018" s="21"/>
    </row>
    <row r="2019" spans="3:33" s="20" customFormat="1">
      <c r="C2019" s="22"/>
      <c r="AG2019" s="21"/>
    </row>
    <row r="2020" spans="3:33" s="20" customFormat="1">
      <c r="C2020" s="22"/>
      <c r="AG2020" s="21"/>
    </row>
    <row r="2021" spans="3:33" s="20" customFormat="1">
      <c r="C2021" s="22"/>
      <c r="AG2021" s="21"/>
    </row>
    <row r="2022" spans="3:33" s="20" customFormat="1">
      <c r="C2022" s="22"/>
      <c r="AG2022" s="21"/>
    </row>
    <row r="2023" spans="3:33" s="20" customFormat="1">
      <c r="C2023" s="22"/>
      <c r="AG2023" s="21"/>
    </row>
    <row r="2024" spans="3:33" s="20" customFormat="1">
      <c r="C2024" s="22"/>
      <c r="AG2024" s="21"/>
    </row>
    <row r="2025" spans="3:33" s="20" customFormat="1">
      <c r="C2025" s="22"/>
      <c r="AG2025" s="21"/>
    </row>
    <row r="2026" spans="3:33" s="20" customFormat="1">
      <c r="C2026" s="22"/>
      <c r="AG2026" s="21"/>
    </row>
    <row r="2027" spans="3:33" s="20" customFormat="1">
      <c r="C2027" s="22"/>
      <c r="AG2027" s="21"/>
    </row>
    <row r="2028" spans="3:33" s="20" customFormat="1">
      <c r="C2028" s="22"/>
      <c r="AG2028" s="21"/>
    </row>
    <row r="2029" spans="3:33" s="20" customFormat="1">
      <c r="C2029" s="22"/>
      <c r="AG2029" s="21"/>
    </row>
    <row r="2030" spans="3:33" s="20" customFormat="1">
      <c r="C2030" s="22"/>
      <c r="AG2030" s="21"/>
    </row>
    <row r="2031" spans="3:33" s="20" customFormat="1">
      <c r="C2031" s="22"/>
      <c r="AG2031" s="21"/>
    </row>
    <row r="2032" spans="3:33" s="20" customFormat="1">
      <c r="C2032" s="22"/>
      <c r="AG2032" s="21"/>
    </row>
    <row r="2033" spans="3:33" s="20" customFormat="1">
      <c r="C2033" s="22"/>
      <c r="AG2033" s="21"/>
    </row>
    <row r="2034" spans="3:33" s="20" customFormat="1">
      <c r="C2034" s="22"/>
      <c r="AG2034" s="21"/>
    </row>
    <row r="2035" spans="3:33" s="20" customFormat="1">
      <c r="C2035" s="22"/>
      <c r="AG2035" s="21"/>
    </row>
    <row r="2036" spans="3:33" s="20" customFormat="1">
      <c r="C2036" s="22"/>
      <c r="AG2036" s="21"/>
    </row>
    <row r="2037" spans="3:33" s="20" customFormat="1">
      <c r="C2037" s="22"/>
      <c r="AG2037" s="21"/>
    </row>
    <row r="2038" spans="3:33" s="20" customFormat="1">
      <c r="C2038" s="22"/>
      <c r="AG2038" s="21"/>
    </row>
    <row r="2039" spans="3:33" s="20" customFormat="1">
      <c r="C2039" s="22"/>
      <c r="AG2039" s="21"/>
    </row>
    <row r="2040" spans="3:33" s="20" customFormat="1">
      <c r="C2040" s="22"/>
      <c r="AG2040" s="21"/>
    </row>
    <row r="2041" spans="3:33" s="20" customFormat="1">
      <c r="C2041" s="22"/>
      <c r="AG2041" s="21"/>
    </row>
    <row r="2042" spans="3:33" s="20" customFormat="1">
      <c r="C2042" s="22"/>
      <c r="AG2042" s="21"/>
    </row>
    <row r="2043" spans="3:33" s="20" customFormat="1">
      <c r="C2043" s="22"/>
      <c r="AG2043" s="21"/>
    </row>
    <row r="2044" spans="3:33" s="20" customFormat="1">
      <c r="C2044" s="22"/>
      <c r="AG2044" s="21"/>
    </row>
    <row r="2045" spans="3:33" s="20" customFormat="1">
      <c r="C2045" s="22"/>
      <c r="AG2045" s="21"/>
    </row>
    <row r="2046" spans="3:33" s="20" customFormat="1">
      <c r="C2046" s="22"/>
      <c r="AG2046" s="21"/>
    </row>
    <row r="2047" spans="3:33" s="20" customFormat="1">
      <c r="C2047" s="22"/>
      <c r="AG2047" s="21"/>
    </row>
    <row r="2048" spans="3:33" s="20" customFormat="1">
      <c r="C2048" s="22"/>
      <c r="AG2048" s="21"/>
    </row>
    <row r="2049" spans="3:33" s="20" customFormat="1">
      <c r="C2049" s="22"/>
      <c r="AG2049" s="21"/>
    </row>
    <row r="2050" spans="3:33" s="20" customFormat="1">
      <c r="C2050" s="22"/>
      <c r="AG2050" s="21"/>
    </row>
    <row r="2051" spans="3:33" s="20" customFormat="1">
      <c r="C2051" s="22"/>
      <c r="AG2051" s="21"/>
    </row>
    <row r="2052" spans="3:33" s="20" customFormat="1">
      <c r="C2052" s="22"/>
      <c r="AG2052" s="21"/>
    </row>
    <row r="2053" spans="3:33" s="20" customFormat="1">
      <c r="C2053" s="22"/>
      <c r="AG2053" s="21"/>
    </row>
    <row r="2054" spans="3:33" s="20" customFormat="1">
      <c r="C2054" s="22"/>
      <c r="AG2054" s="21"/>
    </row>
    <row r="2055" spans="3:33" s="20" customFormat="1">
      <c r="C2055" s="22"/>
      <c r="AG2055" s="21"/>
    </row>
    <row r="2056" spans="3:33" s="20" customFormat="1">
      <c r="C2056" s="22"/>
      <c r="AG2056" s="21"/>
    </row>
    <row r="2057" spans="3:33" s="20" customFormat="1">
      <c r="C2057" s="22"/>
      <c r="AG2057" s="21"/>
    </row>
    <row r="2058" spans="3:33" s="20" customFormat="1">
      <c r="C2058" s="22"/>
      <c r="AG2058" s="21"/>
    </row>
    <row r="2059" spans="3:33" s="20" customFormat="1">
      <c r="C2059" s="22"/>
      <c r="AG2059" s="21"/>
    </row>
    <row r="2060" spans="3:33" s="20" customFormat="1">
      <c r="C2060" s="22"/>
      <c r="AG2060" s="21"/>
    </row>
    <row r="2061" spans="3:33" s="20" customFormat="1">
      <c r="C2061" s="22"/>
      <c r="AG2061" s="21"/>
    </row>
    <row r="2062" spans="3:33" s="20" customFormat="1">
      <c r="C2062" s="22"/>
      <c r="AG2062" s="21"/>
    </row>
    <row r="2063" spans="3:33" s="20" customFormat="1">
      <c r="C2063" s="22"/>
      <c r="AG2063" s="21"/>
    </row>
    <row r="2064" spans="3:33" s="20" customFormat="1">
      <c r="C2064" s="22"/>
      <c r="AG2064" s="21"/>
    </row>
    <row r="2065" spans="3:33" s="20" customFormat="1">
      <c r="C2065" s="22"/>
      <c r="AG2065" s="21"/>
    </row>
    <row r="2066" spans="3:33" s="20" customFormat="1">
      <c r="C2066" s="22"/>
      <c r="AG2066" s="21"/>
    </row>
    <row r="2067" spans="3:33" s="20" customFormat="1">
      <c r="C2067" s="22"/>
      <c r="AG2067" s="21"/>
    </row>
    <row r="2068" spans="3:33" s="20" customFormat="1">
      <c r="C2068" s="22"/>
      <c r="AG2068" s="21"/>
    </row>
    <row r="2069" spans="3:33" s="20" customFormat="1">
      <c r="C2069" s="22"/>
      <c r="AG2069" s="21"/>
    </row>
    <row r="2070" spans="3:33" s="20" customFormat="1">
      <c r="C2070" s="22"/>
      <c r="AG2070" s="21"/>
    </row>
    <row r="2071" spans="3:33" s="20" customFormat="1">
      <c r="C2071" s="22"/>
      <c r="AG2071" s="21"/>
    </row>
    <row r="2072" spans="3:33" s="20" customFormat="1">
      <c r="C2072" s="22"/>
      <c r="AG2072" s="21"/>
    </row>
    <row r="2073" spans="3:33" s="20" customFormat="1">
      <c r="C2073" s="22"/>
      <c r="AG2073" s="21"/>
    </row>
    <row r="2074" spans="3:33" s="20" customFormat="1">
      <c r="C2074" s="22"/>
      <c r="AG2074" s="21"/>
    </row>
    <row r="2075" spans="3:33" s="20" customFormat="1">
      <c r="C2075" s="22"/>
      <c r="AG2075" s="21"/>
    </row>
    <row r="2076" spans="3:33" s="20" customFormat="1">
      <c r="C2076" s="22"/>
      <c r="AG2076" s="21"/>
    </row>
    <row r="2077" spans="3:33" s="20" customFormat="1">
      <c r="C2077" s="22"/>
      <c r="AG2077" s="21"/>
    </row>
    <row r="2078" spans="3:33" s="20" customFormat="1">
      <c r="C2078" s="22"/>
      <c r="AG2078" s="21"/>
    </row>
    <row r="2079" spans="3:33" s="20" customFormat="1">
      <c r="C2079" s="22"/>
      <c r="AG2079" s="21"/>
    </row>
    <row r="2080" spans="3:33" s="20" customFormat="1">
      <c r="C2080" s="22"/>
      <c r="AG2080" s="21"/>
    </row>
    <row r="2081" spans="3:33" s="20" customFormat="1">
      <c r="C2081" s="22"/>
      <c r="AG2081" s="21"/>
    </row>
    <row r="2082" spans="3:33" s="20" customFormat="1">
      <c r="C2082" s="22"/>
      <c r="AG2082" s="21"/>
    </row>
    <row r="2083" spans="3:33" s="20" customFormat="1">
      <c r="C2083" s="22"/>
      <c r="AG2083" s="21"/>
    </row>
    <row r="2084" spans="3:33" s="20" customFormat="1">
      <c r="C2084" s="22"/>
      <c r="AG2084" s="21"/>
    </row>
    <row r="2085" spans="3:33" s="20" customFormat="1">
      <c r="C2085" s="22"/>
      <c r="AG2085" s="21"/>
    </row>
    <row r="2086" spans="3:33" s="20" customFormat="1">
      <c r="C2086" s="22"/>
      <c r="AG2086" s="21"/>
    </row>
    <row r="2087" spans="3:33" s="20" customFormat="1">
      <c r="C2087" s="22"/>
      <c r="AG2087" s="21"/>
    </row>
    <row r="2088" spans="3:33" s="20" customFormat="1">
      <c r="C2088" s="22"/>
      <c r="AG2088" s="21"/>
    </row>
    <row r="2089" spans="3:33" s="20" customFormat="1">
      <c r="C2089" s="22"/>
      <c r="AG2089" s="21"/>
    </row>
    <row r="2090" spans="3:33" s="20" customFormat="1">
      <c r="C2090" s="22"/>
      <c r="AG2090" s="21"/>
    </row>
    <row r="2091" spans="3:33" s="20" customFormat="1">
      <c r="C2091" s="22"/>
      <c r="AG2091" s="21"/>
    </row>
    <row r="2092" spans="3:33" s="20" customFormat="1">
      <c r="C2092" s="22"/>
      <c r="AG2092" s="21"/>
    </row>
    <row r="2093" spans="3:33" s="20" customFormat="1">
      <c r="C2093" s="22"/>
      <c r="AG2093" s="21"/>
    </row>
    <row r="2094" spans="3:33" s="20" customFormat="1">
      <c r="C2094" s="22"/>
      <c r="AG2094" s="21"/>
    </row>
    <row r="2095" spans="3:33" s="20" customFormat="1">
      <c r="C2095" s="22"/>
      <c r="AG2095" s="21"/>
    </row>
    <row r="2096" spans="3:33" s="20" customFormat="1">
      <c r="C2096" s="22"/>
      <c r="AG2096" s="21"/>
    </row>
    <row r="2097" spans="3:33" s="20" customFormat="1">
      <c r="C2097" s="22"/>
      <c r="AG2097" s="21"/>
    </row>
    <row r="2098" spans="3:33" s="20" customFormat="1">
      <c r="C2098" s="22"/>
      <c r="AG2098" s="21"/>
    </row>
    <row r="2099" spans="3:33" s="20" customFormat="1">
      <c r="C2099" s="22"/>
      <c r="AG2099" s="21"/>
    </row>
    <row r="2100" spans="3:33" s="20" customFormat="1">
      <c r="C2100" s="22"/>
      <c r="AG2100" s="21"/>
    </row>
    <row r="2101" spans="3:33" s="20" customFormat="1">
      <c r="C2101" s="22"/>
      <c r="AG2101" s="21"/>
    </row>
    <row r="2102" spans="3:33" s="20" customFormat="1">
      <c r="C2102" s="22"/>
      <c r="AG2102" s="21"/>
    </row>
    <row r="2103" spans="3:33" s="20" customFormat="1">
      <c r="C2103" s="22"/>
      <c r="AG2103" s="21"/>
    </row>
    <row r="2104" spans="3:33" s="20" customFormat="1">
      <c r="C2104" s="22"/>
      <c r="AG2104" s="21"/>
    </row>
    <row r="2105" spans="3:33" s="20" customFormat="1">
      <c r="C2105" s="22"/>
      <c r="AG2105" s="21"/>
    </row>
    <row r="2106" spans="3:33" s="20" customFormat="1">
      <c r="C2106" s="22"/>
      <c r="AG2106" s="21"/>
    </row>
    <row r="2107" spans="3:33" s="20" customFormat="1">
      <c r="C2107" s="22"/>
      <c r="AG2107" s="21"/>
    </row>
    <row r="2108" spans="3:33" s="20" customFormat="1">
      <c r="C2108" s="22"/>
      <c r="AG2108" s="21"/>
    </row>
    <row r="2109" spans="3:33" s="20" customFormat="1">
      <c r="C2109" s="22"/>
      <c r="AG2109" s="21"/>
    </row>
    <row r="2110" spans="3:33" s="20" customFormat="1">
      <c r="C2110" s="22"/>
      <c r="AG2110" s="21"/>
    </row>
    <row r="2111" spans="3:33" s="20" customFormat="1">
      <c r="C2111" s="22"/>
      <c r="AG2111" s="21"/>
    </row>
    <row r="2112" spans="3:33" s="20" customFormat="1">
      <c r="C2112" s="22"/>
      <c r="AG2112" s="21"/>
    </row>
    <row r="2113" spans="3:33" s="20" customFormat="1">
      <c r="C2113" s="22"/>
      <c r="AG2113" s="21"/>
    </row>
    <row r="2114" spans="3:33" s="20" customFormat="1">
      <c r="C2114" s="22"/>
      <c r="AG2114" s="21"/>
    </row>
    <row r="2115" spans="3:33" s="20" customFormat="1">
      <c r="C2115" s="22"/>
      <c r="AG2115" s="21"/>
    </row>
    <row r="2116" spans="3:33" s="20" customFormat="1">
      <c r="C2116" s="22"/>
      <c r="AG2116" s="21"/>
    </row>
    <row r="2117" spans="3:33" s="20" customFormat="1">
      <c r="C2117" s="22"/>
      <c r="AG2117" s="21"/>
    </row>
    <row r="2118" spans="3:33" s="20" customFormat="1">
      <c r="C2118" s="22"/>
      <c r="AG2118" s="21"/>
    </row>
    <row r="2119" spans="3:33" s="20" customFormat="1">
      <c r="C2119" s="22"/>
      <c r="AG2119" s="21"/>
    </row>
    <row r="2120" spans="3:33" s="20" customFormat="1">
      <c r="C2120" s="22"/>
      <c r="AG2120" s="21"/>
    </row>
    <row r="2121" spans="3:33" s="20" customFormat="1">
      <c r="C2121" s="22"/>
      <c r="AG2121" s="21"/>
    </row>
    <row r="2122" spans="3:33" s="20" customFormat="1">
      <c r="C2122" s="22"/>
      <c r="AG2122" s="21"/>
    </row>
    <row r="2123" spans="3:33" s="20" customFormat="1">
      <c r="C2123" s="22"/>
      <c r="AG2123" s="21"/>
    </row>
    <row r="2124" spans="3:33" s="20" customFormat="1">
      <c r="C2124" s="22"/>
      <c r="AG2124" s="21"/>
    </row>
    <row r="2125" spans="3:33" s="20" customFormat="1">
      <c r="C2125" s="22"/>
      <c r="AG2125" s="21"/>
    </row>
    <row r="2126" spans="3:33" s="20" customFormat="1">
      <c r="C2126" s="22"/>
      <c r="AG2126" s="21"/>
    </row>
    <row r="2127" spans="3:33" s="20" customFormat="1">
      <c r="C2127" s="22"/>
      <c r="AG2127" s="21"/>
    </row>
    <row r="2128" spans="3:33" s="20" customFormat="1">
      <c r="C2128" s="22"/>
      <c r="AG2128" s="21"/>
    </row>
    <row r="2129" spans="3:33" s="20" customFormat="1">
      <c r="C2129" s="22"/>
      <c r="AG2129" s="21"/>
    </row>
    <row r="2130" spans="3:33" s="20" customFormat="1">
      <c r="C2130" s="22"/>
      <c r="AG2130" s="21"/>
    </row>
    <row r="2131" spans="3:33" s="20" customFormat="1">
      <c r="C2131" s="22"/>
      <c r="AG2131" s="21"/>
    </row>
    <row r="2132" spans="3:33" s="20" customFormat="1">
      <c r="C2132" s="22"/>
      <c r="AG2132" s="21"/>
    </row>
    <row r="2133" spans="3:33" s="20" customFormat="1">
      <c r="C2133" s="22"/>
      <c r="AG2133" s="21"/>
    </row>
    <row r="2134" spans="3:33" s="20" customFormat="1">
      <c r="C2134" s="22"/>
      <c r="AG2134" s="21"/>
    </row>
    <row r="2135" spans="3:33" s="20" customFormat="1">
      <c r="C2135" s="22"/>
      <c r="AG2135" s="21"/>
    </row>
    <row r="2136" spans="3:33" s="20" customFormat="1">
      <c r="C2136" s="22"/>
      <c r="AG2136" s="21"/>
    </row>
    <row r="2137" spans="3:33" s="20" customFormat="1">
      <c r="C2137" s="22"/>
      <c r="AG2137" s="21"/>
    </row>
    <row r="2138" spans="3:33" s="20" customFormat="1">
      <c r="C2138" s="22"/>
      <c r="AG2138" s="21"/>
    </row>
    <row r="2139" spans="3:33" s="20" customFormat="1">
      <c r="C2139" s="22"/>
      <c r="AG2139" s="21"/>
    </row>
    <row r="2140" spans="3:33" s="20" customFormat="1">
      <c r="C2140" s="22"/>
      <c r="AG2140" s="21"/>
    </row>
    <row r="2141" spans="3:33" s="20" customFormat="1">
      <c r="C2141" s="22"/>
      <c r="AG2141" s="21"/>
    </row>
    <row r="2142" spans="3:33" s="20" customFormat="1">
      <c r="C2142" s="22"/>
      <c r="AG2142" s="21"/>
    </row>
    <row r="2143" spans="3:33" s="20" customFormat="1">
      <c r="C2143" s="22"/>
      <c r="AG2143" s="21"/>
    </row>
    <row r="2144" spans="3:33" s="20" customFormat="1">
      <c r="C2144" s="22"/>
      <c r="AG2144" s="21"/>
    </row>
    <row r="2145" spans="3:33" s="20" customFormat="1">
      <c r="C2145" s="22"/>
      <c r="AG2145" s="21"/>
    </row>
    <row r="2146" spans="3:33" s="20" customFormat="1">
      <c r="C2146" s="22"/>
      <c r="AG2146" s="21"/>
    </row>
    <row r="2147" spans="3:33" s="20" customFormat="1">
      <c r="C2147" s="22"/>
      <c r="AG2147" s="21"/>
    </row>
    <row r="2148" spans="3:33" s="20" customFormat="1">
      <c r="C2148" s="22"/>
      <c r="AG2148" s="21"/>
    </row>
    <row r="2149" spans="3:33" s="20" customFormat="1">
      <c r="C2149" s="22"/>
      <c r="AG2149" s="21"/>
    </row>
    <row r="2150" spans="3:33" s="20" customFormat="1">
      <c r="C2150" s="22"/>
      <c r="AG2150" s="21"/>
    </row>
    <row r="2151" spans="3:33" s="20" customFormat="1">
      <c r="C2151" s="22"/>
      <c r="AG2151" s="21"/>
    </row>
    <row r="2152" spans="3:33" s="20" customFormat="1">
      <c r="C2152" s="22"/>
      <c r="AG2152" s="21"/>
    </row>
    <row r="2153" spans="3:33" s="20" customFormat="1">
      <c r="C2153" s="22"/>
      <c r="AG2153" s="21"/>
    </row>
    <row r="2154" spans="3:33" s="20" customFormat="1">
      <c r="C2154" s="22"/>
      <c r="AG2154" s="21"/>
    </row>
    <row r="2155" spans="3:33" s="20" customFormat="1">
      <c r="C2155" s="22"/>
      <c r="AG2155" s="21"/>
    </row>
    <row r="2156" spans="3:33" s="20" customFormat="1">
      <c r="C2156" s="22"/>
      <c r="AG2156" s="21"/>
    </row>
    <row r="2157" spans="3:33" s="20" customFormat="1">
      <c r="C2157" s="22"/>
      <c r="AG2157" s="21"/>
    </row>
    <row r="2158" spans="3:33" s="20" customFormat="1">
      <c r="C2158" s="22"/>
      <c r="AG2158" s="21"/>
    </row>
    <row r="2159" spans="3:33" s="20" customFormat="1">
      <c r="C2159" s="22"/>
      <c r="AG2159" s="21"/>
    </row>
    <row r="2160" spans="3:33" s="20" customFormat="1">
      <c r="C2160" s="22"/>
      <c r="AG2160" s="21"/>
    </row>
    <row r="2161" spans="3:33" s="20" customFormat="1">
      <c r="C2161" s="22"/>
      <c r="AG2161" s="21"/>
    </row>
    <row r="2162" spans="3:33" s="20" customFormat="1">
      <c r="C2162" s="22"/>
      <c r="AG2162" s="21"/>
    </row>
    <row r="2163" spans="3:33" s="20" customFormat="1">
      <c r="C2163" s="22"/>
      <c r="AG2163" s="21"/>
    </row>
    <row r="2164" spans="3:33" s="20" customFormat="1">
      <c r="C2164" s="22"/>
      <c r="AG2164" s="21"/>
    </row>
    <row r="2165" spans="3:33" s="20" customFormat="1">
      <c r="C2165" s="22"/>
      <c r="AG2165" s="21"/>
    </row>
    <row r="2166" spans="3:33" s="20" customFormat="1">
      <c r="C2166" s="22"/>
      <c r="AG2166" s="21"/>
    </row>
    <row r="2167" spans="3:33" s="20" customFormat="1">
      <c r="C2167" s="22"/>
      <c r="AG2167" s="21"/>
    </row>
    <row r="2168" spans="3:33" s="20" customFormat="1">
      <c r="C2168" s="22"/>
      <c r="AG2168" s="21"/>
    </row>
    <row r="2169" spans="3:33" s="20" customFormat="1">
      <c r="C2169" s="22"/>
      <c r="AG2169" s="21"/>
    </row>
    <row r="2170" spans="3:33" s="20" customFormat="1">
      <c r="C2170" s="22"/>
      <c r="AG2170" s="21"/>
    </row>
    <row r="2171" spans="3:33" s="20" customFormat="1">
      <c r="C2171" s="22"/>
      <c r="AG2171" s="21"/>
    </row>
    <row r="2172" spans="3:33" s="20" customFormat="1">
      <c r="C2172" s="22"/>
      <c r="AG2172" s="21"/>
    </row>
    <row r="2173" spans="3:33" s="20" customFormat="1">
      <c r="C2173" s="22"/>
      <c r="AG2173" s="21"/>
    </row>
    <row r="2174" spans="3:33" s="20" customFormat="1">
      <c r="C2174" s="22"/>
      <c r="AG2174" s="21"/>
    </row>
    <row r="2175" spans="3:33" s="20" customFormat="1">
      <c r="C2175" s="22"/>
      <c r="AG2175" s="21"/>
    </row>
    <row r="2176" spans="3:33" s="20" customFormat="1">
      <c r="C2176" s="22"/>
      <c r="AG2176" s="21"/>
    </row>
    <row r="2177" spans="3:33" s="20" customFormat="1">
      <c r="C2177" s="22"/>
      <c r="AG2177" s="21"/>
    </row>
    <row r="2178" spans="3:33" s="20" customFormat="1">
      <c r="C2178" s="22"/>
      <c r="AG2178" s="21"/>
    </row>
    <row r="2179" spans="3:33" s="20" customFormat="1">
      <c r="C2179" s="22"/>
      <c r="AG2179" s="21"/>
    </row>
    <row r="2180" spans="3:33" s="20" customFormat="1">
      <c r="C2180" s="22"/>
      <c r="AG2180" s="21"/>
    </row>
    <row r="2181" spans="3:33" s="20" customFormat="1">
      <c r="C2181" s="22"/>
      <c r="AG2181" s="21"/>
    </row>
    <row r="2182" spans="3:33" s="20" customFormat="1">
      <c r="C2182" s="22"/>
      <c r="AG2182" s="21"/>
    </row>
    <row r="2183" spans="3:33" s="20" customFormat="1">
      <c r="C2183" s="22"/>
      <c r="AG2183" s="21"/>
    </row>
    <row r="2184" spans="3:33" s="20" customFormat="1">
      <c r="C2184" s="22"/>
      <c r="AG2184" s="21"/>
    </row>
    <row r="2185" spans="3:33" s="20" customFormat="1">
      <c r="C2185" s="22"/>
      <c r="AG2185" s="21"/>
    </row>
    <row r="2186" spans="3:33" s="20" customFormat="1">
      <c r="C2186" s="22"/>
      <c r="AG2186" s="21"/>
    </row>
    <row r="2187" spans="3:33" s="20" customFormat="1">
      <c r="C2187" s="22"/>
      <c r="AG2187" s="21"/>
    </row>
    <row r="2188" spans="3:33" s="20" customFormat="1">
      <c r="C2188" s="22"/>
      <c r="AG2188" s="21"/>
    </row>
    <row r="2189" spans="3:33" s="20" customFormat="1">
      <c r="C2189" s="22"/>
      <c r="AG2189" s="21"/>
    </row>
    <row r="2190" spans="3:33" s="20" customFormat="1">
      <c r="C2190" s="22"/>
      <c r="AG2190" s="21"/>
    </row>
    <row r="2191" spans="3:33" s="20" customFormat="1">
      <c r="C2191" s="22"/>
      <c r="AG2191" s="21"/>
    </row>
    <row r="2192" spans="3:33" s="20" customFormat="1">
      <c r="C2192" s="22"/>
      <c r="AG2192" s="21"/>
    </row>
    <row r="2193" spans="3:33" s="20" customFormat="1">
      <c r="C2193" s="22"/>
      <c r="AG2193" s="21"/>
    </row>
    <row r="2194" spans="3:33" s="20" customFormat="1">
      <c r="C2194" s="22"/>
      <c r="AG2194" s="21"/>
    </row>
    <row r="2195" spans="3:33" s="20" customFormat="1">
      <c r="C2195" s="22"/>
      <c r="AG2195" s="21"/>
    </row>
    <row r="2196" spans="3:33" s="20" customFormat="1">
      <c r="C2196" s="22"/>
      <c r="AG2196" s="21"/>
    </row>
    <row r="2197" spans="3:33" s="20" customFormat="1">
      <c r="C2197" s="22"/>
      <c r="AG2197" s="21"/>
    </row>
    <row r="2198" spans="3:33" s="20" customFormat="1">
      <c r="C2198" s="22"/>
      <c r="AG2198" s="21"/>
    </row>
    <row r="2199" spans="3:33" s="20" customFormat="1">
      <c r="C2199" s="22"/>
      <c r="AG2199" s="21"/>
    </row>
    <row r="2200" spans="3:33" s="20" customFormat="1">
      <c r="C2200" s="22"/>
      <c r="AG2200" s="21"/>
    </row>
    <row r="2201" spans="3:33" s="20" customFormat="1">
      <c r="C2201" s="22"/>
      <c r="AG2201" s="21"/>
    </row>
    <row r="2202" spans="3:33" s="20" customFormat="1">
      <c r="C2202" s="22"/>
      <c r="AG2202" s="21"/>
    </row>
    <row r="2203" spans="3:33" s="20" customFormat="1">
      <c r="C2203" s="22"/>
      <c r="AG2203" s="21"/>
    </row>
    <row r="2204" spans="3:33" s="20" customFormat="1">
      <c r="C2204" s="22"/>
      <c r="AG2204" s="21"/>
    </row>
    <row r="2205" spans="3:33" s="20" customFormat="1">
      <c r="C2205" s="22"/>
      <c r="AG2205" s="21"/>
    </row>
    <row r="2206" spans="3:33" s="20" customFormat="1">
      <c r="C2206" s="22"/>
      <c r="AG2206" s="21"/>
    </row>
    <row r="2207" spans="3:33" s="20" customFormat="1">
      <c r="C2207" s="22"/>
      <c r="AG2207" s="21"/>
    </row>
    <row r="2208" spans="3:33" s="20" customFormat="1">
      <c r="C2208" s="22"/>
      <c r="AG2208" s="21"/>
    </row>
    <row r="2209" spans="3:33" s="20" customFormat="1">
      <c r="C2209" s="22"/>
      <c r="AG2209" s="21"/>
    </row>
    <row r="2210" spans="3:33" s="20" customFormat="1">
      <c r="C2210" s="22"/>
      <c r="AG2210" s="21"/>
    </row>
    <row r="2211" spans="3:33" s="20" customFormat="1">
      <c r="C2211" s="22"/>
      <c r="AG2211" s="21"/>
    </row>
    <row r="2212" spans="3:33" s="20" customFormat="1">
      <c r="C2212" s="22"/>
      <c r="AG2212" s="21"/>
    </row>
    <row r="2213" spans="3:33" s="20" customFormat="1">
      <c r="C2213" s="22"/>
      <c r="AG2213" s="21"/>
    </row>
    <row r="2214" spans="3:33" s="20" customFormat="1">
      <c r="C2214" s="22"/>
      <c r="AG2214" s="21"/>
    </row>
    <row r="2215" spans="3:33" s="20" customFormat="1">
      <c r="C2215" s="22"/>
      <c r="AG2215" s="21"/>
    </row>
    <row r="2216" spans="3:33" s="20" customFormat="1">
      <c r="C2216" s="22"/>
      <c r="AG2216" s="21"/>
    </row>
    <row r="2217" spans="3:33" s="20" customFormat="1">
      <c r="C2217" s="22"/>
      <c r="AG2217" s="21"/>
    </row>
    <row r="2218" spans="3:33" s="20" customFormat="1">
      <c r="C2218" s="22"/>
      <c r="AG2218" s="21"/>
    </row>
    <row r="2219" spans="3:33" s="20" customFormat="1">
      <c r="C2219" s="22"/>
      <c r="AG2219" s="21"/>
    </row>
    <row r="2220" spans="3:33" s="20" customFormat="1">
      <c r="C2220" s="22"/>
      <c r="AG2220" s="21"/>
    </row>
    <row r="2221" spans="3:33" s="20" customFormat="1">
      <c r="C2221" s="22"/>
      <c r="AG2221" s="21"/>
    </row>
    <row r="2222" spans="3:33" s="20" customFormat="1">
      <c r="C2222" s="22"/>
      <c r="AG2222" s="21"/>
    </row>
    <row r="2223" spans="3:33" s="20" customFormat="1">
      <c r="C2223" s="22"/>
      <c r="AG2223" s="21"/>
    </row>
    <row r="2224" spans="3:33" s="20" customFormat="1">
      <c r="C2224" s="22"/>
      <c r="AG2224" s="21"/>
    </row>
    <row r="2225" spans="3:33" s="20" customFormat="1">
      <c r="C2225" s="22"/>
      <c r="AG2225" s="21"/>
    </row>
    <row r="2226" spans="3:33" s="20" customFormat="1">
      <c r="C2226" s="22"/>
      <c r="AG2226" s="21"/>
    </row>
    <row r="2227" spans="3:33" s="20" customFormat="1">
      <c r="C2227" s="22"/>
      <c r="AG2227" s="21"/>
    </row>
    <row r="2228" spans="3:33" s="20" customFormat="1">
      <c r="C2228" s="22"/>
      <c r="AG2228" s="21"/>
    </row>
    <row r="2229" spans="3:33" s="20" customFormat="1">
      <c r="C2229" s="22"/>
      <c r="AG2229" s="21"/>
    </row>
    <row r="2230" spans="3:33" s="20" customFormat="1">
      <c r="C2230" s="22"/>
      <c r="AG2230" s="21"/>
    </row>
    <row r="2231" spans="3:33" s="20" customFormat="1">
      <c r="C2231" s="22"/>
      <c r="AG2231" s="21"/>
    </row>
    <row r="2232" spans="3:33" s="20" customFormat="1">
      <c r="C2232" s="22"/>
      <c r="AG2232" s="21"/>
    </row>
    <row r="2233" spans="3:33" s="20" customFormat="1">
      <c r="C2233" s="22"/>
      <c r="AG2233" s="21"/>
    </row>
    <row r="2234" spans="3:33" s="20" customFormat="1">
      <c r="C2234" s="22"/>
      <c r="AG2234" s="21"/>
    </row>
    <row r="2235" spans="3:33" s="20" customFormat="1">
      <c r="C2235" s="22"/>
      <c r="AG2235" s="21"/>
    </row>
    <row r="2236" spans="3:33" s="20" customFormat="1">
      <c r="C2236" s="22"/>
      <c r="AG2236" s="21"/>
    </row>
    <row r="2237" spans="3:33" s="20" customFormat="1">
      <c r="C2237" s="22"/>
      <c r="AG2237" s="21"/>
    </row>
    <row r="2238" spans="3:33" s="20" customFormat="1">
      <c r="C2238" s="22"/>
      <c r="AG2238" s="21"/>
    </row>
    <row r="2239" spans="3:33" s="20" customFormat="1">
      <c r="C2239" s="22"/>
      <c r="AG2239" s="21"/>
    </row>
    <row r="2240" spans="3:33" s="20" customFormat="1">
      <c r="C2240" s="22"/>
      <c r="AG2240" s="21"/>
    </row>
    <row r="2241" spans="3:33" s="20" customFormat="1">
      <c r="C2241" s="22"/>
      <c r="AG2241" s="21"/>
    </row>
    <row r="2242" spans="3:33" s="20" customFormat="1">
      <c r="C2242" s="22"/>
      <c r="AG2242" s="21"/>
    </row>
    <row r="2243" spans="3:33" s="20" customFormat="1">
      <c r="C2243" s="22"/>
      <c r="AG2243" s="21"/>
    </row>
    <row r="2244" spans="3:33" s="20" customFormat="1">
      <c r="C2244" s="22"/>
      <c r="AG2244" s="21"/>
    </row>
    <row r="2245" spans="3:33" s="20" customFormat="1">
      <c r="C2245" s="22"/>
      <c r="AG2245" s="21"/>
    </row>
    <row r="2246" spans="3:33" s="20" customFormat="1">
      <c r="C2246" s="22"/>
      <c r="AG2246" s="21"/>
    </row>
    <row r="2247" spans="3:33" s="20" customFormat="1">
      <c r="C2247" s="22"/>
      <c r="AG2247" s="21"/>
    </row>
    <row r="2248" spans="3:33" s="20" customFormat="1">
      <c r="C2248" s="22"/>
      <c r="AG2248" s="21"/>
    </row>
    <row r="2249" spans="3:33" s="20" customFormat="1">
      <c r="C2249" s="22"/>
      <c r="AG2249" s="21"/>
    </row>
    <row r="2250" spans="3:33" s="20" customFormat="1">
      <c r="C2250" s="22"/>
      <c r="AG2250" s="21"/>
    </row>
    <row r="2251" spans="3:33" s="20" customFormat="1">
      <c r="C2251" s="22"/>
      <c r="AG2251" s="21"/>
    </row>
    <row r="2252" spans="3:33" s="20" customFormat="1">
      <c r="C2252" s="22"/>
      <c r="AG2252" s="21"/>
    </row>
    <row r="2253" spans="3:33" s="20" customFormat="1">
      <c r="C2253" s="22"/>
      <c r="AG2253" s="21"/>
    </row>
    <row r="2254" spans="3:33" s="20" customFormat="1">
      <c r="C2254" s="22"/>
      <c r="AG2254" s="21"/>
    </row>
    <row r="2255" spans="3:33" s="20" customFormat="1">
      <c r="C2255" s="22"/>
      <c r="AG2255" s="21"/>
    </row>
    <row r="2256" spans="3:33" s="20" customFormat="1">
      <c r="C2256" s="22"/>
      <c r="AG2256" s="21"/>
    </row>
    <row r="2257" spans="3:33" s="20" customFormat="1">
      <c r="C2257" s="22"/>
      <c r="AG2257" s="21"/>
    </row>
    <row r="2258" spans="3:33" s="20" customFormat="1">
      <c r="C2258" s="22"/>
      <c r="AG2258" s="21"/>
    </row>
    <row r="2259" spans="3:33" s="20" customFormat="1">
      <c r="C2259" s="22"/>
      <c r="AG2259" s="21"/>
    </row>
    <row r="2260" spans="3:33" s="20" customFormat="1">
      <c r="C2260" s="22"/>
      <c r="AG2260" s="21"/>
    </row>
    <row r="2261" spans="3:33" s="20" customFormat="1">
      <c r="C2261" s="22"/>
      <c r="AG2261" s="21"/>
    </row>
    <row r="2262" spans="3:33" s="20" customFormat="1">
      <c r="C2262" s="22"/>
      <c r="AG2262" s="21"/>
    </row>
    <row r="2263" spans="3:33" s="20" customFormat="1">
      <c r="C2263" s="22"/>
      <c r="AG2263" s="21"/>
    </row>
    <row r="2264" spans="3:33" s="20" customFormat="1">
      <c r="C2264" s="22"/>
      <c r="AG2264" s="21"/>
    </row>
    <row r="2265" spans="3:33" s="20" customFormat="1">
      <c r="C2265" s="22"/>
      <c r="AG2265" s="21"/>
    </row>
    <row r="2266" spans="3:33" s="20" customFormat="1">
      <c r="C2266" s="22"/>
      <c r="AG2266" s="21"/>
    </row>
    <row r="2267" spans="3:33" s="20" customFormat="1">
      <c r="C2267" s="22"/>
      <c r="AG2267" s="21"/>
    </row>
    <row r="2268" spans="3:33" s="20" customFormat="1">
      <c r="C2268" s="22"/>
      <c r="AG2268" s="21"/>
    </row>
    <row r="2269" spans="3:33" s="20" customFormat="1">
      <c r="C2269" s="22"/>
      <c r="AG2269" s="21"/>
    </row>
    <row r="2270" spans="3:33" s="20" customFormat="1">
      <c r="C2270" s="22"/>
      <c r="AG2270" s="21"/>
    </row>
    <row r="2271" spans="3:33" s="20" customFormat="1">
      <c r="C2271" s="22"/>
      <c r="AG2271" s="21"/>
    </row>
    <row r="2272" spans="3:33" s="20" customFormat="1">
      <c r="C2272" s="22"/>
      <c r="AG2272" s="21"/>
    </row>
    <row r="2273" spans="3:33" s="20" customFormat="1">
      <c r="C2273" s="22"/>
      <c r="AG2273" s="21"/>
    </row>
    <row r="2274" spans="3:33" s="20" customFormat="1">
      <c r="C2274" s="22"/>
      <c r="AG2274" s="21"/>
    </row>
    <row r="2275" spans="3:33" s="20" customFormat="1">
      <c r="C2275" s="22"/>
      <c r="AG2275" s="21"/>
    </row>
    <row r="2276" spans="3:33" s="20" customFormat="1">
      <c r="C2276" s="22"/>
      <c r="AG2276" s="21"/>
    </row>
    <row r="2277" spans="3:33" s="20" customFormat="1">
      <c r="C2277" s="22"/>
      <c r="AG2277" s="21"/>
    </row>
    <row r="2278" spans="3:33" s="20" customFormat="1">
      <c r="C2278" s="22"/>
      <c r="AG2278" s="21"/>
    </row>
    <row r="2279" spans="3:33" s="20" customFormat="1">
      <c r="C2279" s="22"/>
      <c r="AG2279" s="21"/>
    </row>
    <row r="2280" spans="3:33" s="20" customFormat="1">
      <c r="C2280" s="22"/>
      <c r="AG2280" s="21"/>
    </row>
    <row r="2281" spans="3:33" s="20" customFormat="1">
      <c r="C2281" s="22"/>
      <c r="AG2281" s="21"/>
    </row>
    <row r="2282" spans="3:33" s="20" customFormat="1">
      <c r="C2282" s="22"/>
      <c r="AG2282" s="21"/>
    </row>
    <row r="2283" spans="3:33" s="20" customFormat="1">
      <c r="C2283" s="22"/>
      <c r="AG2283" s="21"/>
    </row>
    <row r="2284" spans="3:33" s="20" customFormat="1">
      <c r="C2284" s="22"/>
      <c r="AG2284" s="21"/>
    </row>
    <row r="2285" spans="3:33" s="20" customFormat="1">
      <c r="C2285" s="22"/>
      <c r="AG2285" s="21"/>
    </row>
    <row r="2286" spans="3:33" s="20" customFormat="1">
      <c r="C2286" s="22"/>
      <c r="AG2286" s="21"/>
    </row>
    <row r="2287" spans="3:33" s="20" customFormat="1">
      <c r="C2287" s="22"/>
      <c r="AG2287" s="21"/>
    </row>
    <row r="2288" spans="3:33" s="20" customFormat="1">
      <c r="C2288" s="22"/>
      <c r="AG2288" s="21"/>
    </row>
    <row r="2289" spans="3:33" s="20" customFormat="1">
      <c r="C2289" s="22"/>
      <c r="AG2289" s="21"/>
    </row>
    <row r="2290" spans="3:33" s="20" customFormat="1">
      <c r="C2290" s="22"/>
      <c r="AG2290" s="21"/>
    </row>
    <row r="2291" spans="3:33" s="20" customFormat="1">
      <c r="C2291" s="22"/>
      <c r="AG2291" s="21"/>
    </row>
    <row r="2292" spans="3:33" s="20" customFormat="1">
      <c r="C2292" s="22"/>
      <c r="AG2292" s="21"/>
    </row>
    <row r="2293" spans="3:33" s="20" customFormat="1">
      <c r="C2293" s="22"/>
      <c r="AG2293" s="21"/>
    </row>
    <row r="2294" spans="3:33" s="20" customFormat="1">
      <c r="C2294" s="22"/>
      <c r="AG2294" s="21"/>
    </row>
    <row r="2295" spans="3:33" s="20" customFormat="1">
      <c r="C2295" s="22"/>
      <c r="AG2295" s="21"/>
    </row>
    <row r="2296" spans="3:33" s="20" customFormat="1">
      <c r="C2296" s="22"/>
      <c r="AG2296" s="21"/>
    </row>
    <row r="2297" spans="3:33" s="20" customFormat="1">
      <c r="C2297" s="22"/>
      <c r="AG2297" s="21"/>
    </row>
    <row r="2298" spans="3:33" s="20" customFormat="1">
      <c r="C2298" s="22"/>
      <c r="AG2298" s="21"/>
    </row>
    <row r="2299" spans="3:33" s="20" customFormat="1">
      <c r="C2299" s="22"/>
      <c r="AG2299" s="21"/>
    </row>
    <row r="2300" spans="3:33" s="20" customFormat="1">
      <c r="C2300" s="22"/>
      <c r="AG2300" s="21"/>
    </row>
    <row r="2301" spans="3:33" s="20" customFormat="1">
      <c r="C2301" s="22"/>
      <c r="AG2301" s="21"/>
    </row>
    <row r="2302" spans="3:33" s="20" customFormat="1">
      <c r="C2302" s="22"/>
      <c r="AG2302" s="21"/>
    </row>
    <row r="2303" spans="3:33" s="20" customFormat="1">
      <c r="C2303" s="22"/>
      <c r="AG2303" s="21"/>
    </row>
    <row r="2304" spans="3:33" s="20" customFormat="1">
      <c r="C2304" s="22"/>
      <c r="AG2304" s="21"/>
    </row>
    <row r="2305" spans="3:33" s="20" customFormat="1">
      <c r="C2305" s="22"/>
      <c r="AG2305" s="21"/>
    </row>
    <row r="2306" spans="3:33" s="20" customFormat="1">
      <c r="C2306" s="22"/>
      <c r="AG2306" s="21"/>
    </row>
    <row r="2307" spans="3:33" s="20" customFormat="1">
      <c r="C2307" s="22"/>
      <c r="AG2307" s="21"/>
    </row>
    <row r="2308" spans="3:33" s="20" customFormat="1">
      <c r="C2308" s="22"/>
      <c r="AG2308" s="21"/>
    </row>
    <row r="2309" spans="3:33" s="20" customFormat="1">
      <c r="C2309" s="22"/>
      <c r="AG2309" s="21"/>
    </row>
    <row r="2310" spans="3:33" s="20" customFormat="1">
      <c r="C2310" s="22"/>
      <c r="AG2310" s="21"/>
    </row>
    <row r="2311" spans="3:33" s="20" customFormat="1">
      <c r="C2311" s="22"/>
      <c r="AG2311" s="21"/>
    </row>
    <row r="2312" spans="3:33" s="20" customFormat="1">
      <c r="C2312" s="22"/>
      <c r="AG2312" s="21"/>
    </row>
    <row r="2313" spans="3:33" s="20" customFormat="1">
      <c r="C2313" s="22"/>
      <c r="AG2313" s="21"/>
    </row>
    <row r="2314" spans="3:33" s="20" customFormat="1">
      <c r="C2314" s="22"/>
      <c r="AG2314" s="21"/>
    </row>
    <row r="2315" spans="3:33" s="20" customFormat="1">
      <c r="C2315" s="22"/>
      <c r="AG2315" s="21"/>
    </row>
    <row r="2316" spans="3:33" s="20" customFormat="1">
      <c r="C2316" s="22"/>
      <c r="AG2316" s="21"/>
    </row>
    <row r="2317" spans="3:33" s="20" customFormat="1">
      <c r="C2317" s="22"/>
      <c r="AG2317" s="21"/>
    </row>
    <row r="2318" spans="3:33" s="20" customFormat="1">
      <c r="C2318" s="22"/>
      <c r="AG2318" s="21"/>
    </row>
    <row r="2319" spans="3:33" s="20" customFormat="1">
      <c r="C2319" s="22"/>
      <c r="AG2319" s="21"/>
    </row>
    <row r="2320" spans="3:33" s="20" customFormat="1">
      <c r="C2320" s="22"/>
      <c r="AG2320" s="21"/>
    </row>
    <row r="2321" spans="3:33" s="20" customFormat="1">
      <c r="C2321" s="22"/>
      <c r="AG2321" s="21"/>
    </row>
    <row r="2322" spans="3:33" s="20" customFormat="1">
      <c r="C2322" s="22"/>
      <c r="AG2322" s="21"/>
    </row>
    <row r="2323" spans="3:33" s="20" customFormat="1">
      <c r="C2323" s="22"/>
      <c r="AG2323" s="21"/>
    </row>
    <row r="2324" spans="3:33" s="20" customFormat="1">
      <c r="C2324" s="22"/>
      <c r="AG2324" s="21"/>
    </row>
    <row r="2325" spans="3:33" s="20" customFormat="1">
      <c r="C2325" s="22"/>
      <c r="AG2325" s="21"/>
    </row>
    <row r="2326" spans="3:33" s="20" customFormat="1">
      <c r="C2326" s="22"/>
      <c r="AG2326" s="21"/>
    </row>
    <row r="2327" spans="3:33" s="20" customFormat="1">
      <c r="C2327" s="22"/>
      <c r="AG2327" s="21"/>
    </row>
    <row r="2328" spans="3:33" s="20" customFormat="1">
      <c r="C2328" s="22"/>
      <c r="AG2328" s="21"/>
    </row>
    <row r="2329" spans="3:33" s="20" customFormat="1">
      <c r="C2329" s="22"/>
      <c r="AG2329" s="21"/>
    </row>
    <row r="2330" spans="3:33" s="20" customFormat="1">
      <c r="C2330" s="22"/>
      <c r="AG2330" s="21"/>
    </row>
    <row r="2331" spans="3:33" s="20" customFormat="1">
      <c r="C2331" s="22"/>
      <c r="AG2331" s="21"/>
    </row>
    <row r="2332" spans="3:33" s="20" customFormat="1">
      <c r="C2332" s="22"/>
      <c r="AG2332" s="21"/>
    </row>
    <row r="2333" spans="3:33" s="20" customFormat="1">
      <c r="C2333" s="22"/>
      <c r="AG2333" s="21"/>
    </row>
    <row r="2334" spans="3:33" s="20" customFormat="1">
      <c r="C2334" s="22"/>
      <c r="AG2334" s="21"/>
    </row>
    <row r="2335" spans="3:33" s="20" customFormat="1">
      <c r="C2335" s="22"/>
      <c r="AG2335" s="21"/>
    </row>
    <row r="2336" spans="3:33" s="20" customFormat="1">
      <c r="C2336" s="22"/>
      <c r="AG2336" s="21"/>
    </row>
    <row r="2337" spans="3:33" s="20" customFormat="1">
      <c r="C2337" s="22"/>
      <c r="AG2337" s="21"/>
    </row>
    <row r="2338" spans="3:33" s="20" customFormat="1">
      <c r="C2338" s="22"/>
      <c r="AG2338" s="21"/>
    </row>
    <row r="2339" spans="3:33" s="20" customFormat="1">
      <c r="C2339" s="22"/>
      <c r="AG2339" s="21"/>
    </row>
    <row r="2340" spans="3:33" s="20" customFormat="1">
      <c r="C2340" s="22"/>
      <c r="AG2340" s="21"/>
    </row>
    <row r="2341" spans="3:33" s="20" customFormat="1">
      <c r="C2341" s="22"/>
      <c r="AG2341" s="21"/>
    </row>
    <row r="2342" spans="3:33" s="20" customFormat="1">
      <c r="C2342" s="22"/>
      <c r="AG2342" s="21"/>
    </row>
    <row r="2343" spans="3:33" s="20" customFormat="1">
      <c r="C2343" s="22"/>
      <c r="AG2343" s="21"/>
    </row>
    <row r="2344" spans="3:33" s="20" customFormat="1">
      <c r="C2344" s="22"/>
      <c r="AG2344" s="21"/>
    </row>
    <row r="2345" spans="3:33" s="20" customFormat="1">
      <c r="C2345" s="22"/>
      <c r="AG2345" s="21"/>
    </row>
    <row r="2346" spans="3:33" s="20" customFormat="1">
      <c r="C2346" s="22"/>
      <c r="AG2346" s="21"/>
    </row>
    <row r="2347" spans="3:33" s="20" customFormat="1">
      <c r="C2347" s="22"/>
      <c r="AG2347" s="21"/>
    </row>
    <row r="2348" spans="3:33" s="20" customFormat="1">
      <c r="C2348" s="22"/>
      <c r="AG2348" s="21"/>
    </row>
    <row r="2349" spans="3:33" s="20" customFormat="1">
      <c r="C2349" s="22"/>
      <c r="AG2349" s="21"/>
    </row>
    <row r="2350" spans="3:33" s="20" customFormat="1">
      <c r="C2350" s="22"/>
      <c r="AG2350" s="21"/>
    </row>
    <row r="2351" spans="3:33" s="20" customFormat="1">
      <c r="C2351" s="22"/>
      <c r="AG2351" s="21"/>
    </row>
    <row r="2352" spans="3:33" s="20" customFormat="1">
      <c r="C2352" s="22"/>
      <c r="AG2352" s="21"/>
    </row>
    <row r="2353" spans="3:33" s="20" customFormat="1">
      <c r="C2353" s="22"/>
      <c r="AG2353" s="21"/>
    </row>
    <row r="2354" spans="3:33" s="20" customFormat="1">
      <c r="C2354" s="22"/>
      <c r="AG2354" s="21"/>
    </row>
    <row r="2355" spans="3:33" s="20" customFormat="1">
      <c r="C2355" s="22"/>
      <c r="AG2355" s="21"/>
    </row>
    <row r="2356" spans="3:33" s="20" customFormat="1">
      <c r="C2356" s="22"/>
      <c r="AG2356" s="21"/>
    </row>
    <row r="2357" spans="3:33" s="20" customFormat="1">
      <c r="C2357" s="22"/>
      <c r="AG2357" s="21"/>
    </row>
    <row r="2358" spans="3:33" s="20" customFormat="1">
      <c r="C2358" s="22"/>
      <c r="AG2358" s="21"/>
    </row>
    <row r="2359" spans="3:33" s="20" customFormat="1">
      <c r="C2359" s="22"/>
      <c r="AG2359" s="21"/>
    </row>
    <row r="2360" spans="3:33" s="20" customFormat="1">
      <c r="C2360" s="22"/>
      <c r="AG2360" s="21"/>
    </row>
    <row r="2361" spans="3:33" s="20" customFormat="1">
      <c r="C2361" s="22"/>
      <c r="AG2361" s="21"/>
    </row>
    <row r="2362" spans="3:33" s="20" customFormat="1">
      <c r="C2362" s="22"/>
      <c r="AG2362" s="21"/>
    </row>
    <row r="2363" spans="3:33" s="20" customFormat="1">
      <c r="C2363" s="22"/>
      <c r="AG2363" s="21"/>
    </row>
    <row r="2364" spans="3:33" s="20" customFormat="1">
      <c r="C2364" s="22"/>
      <c r="AG2364" s="21"/>
    </row>
    <row r="2365" spans="3:33" s="20" customFormat="1">
      <c r="C2365" s="22"/>
      <c r="AG2365" s="21"/>
    </row>
    <row r="2366" spans="3:33" s="20" customFormat="1">
      <c r="C2366" s="22"/>
      <c r="AG2366" s="21"/>
    </row>
    <row r="2367" spans="3:33" s="20" customFormat="1">
      <c r="C2367" s="22"/>
      <c r="AG2367" s="21"/>
    </row>
    <row r="2368" spans="3:33" s="20" customFormat="1">
      <c r="C2368" s="22"/>
      <c r="AG2368" s="21"/>
    </row>
    <row r="2369" spans="3:33" s="20" customFormat="1">
      <c r="C2369" s="22"/>
      <c r="AG2369" s="21"/>
    </row>
    <row r="2370" spans="3:33" s="20" customFormat="1">
      <c r="C2370" s="22"/>
      <c r="AG2370" s="21"/>
    </row>
    <row r="2371" spans="3:33" s="20" customFormat="1">
      <c r="C2371" s="22"/>
      <c r="AG2371" s="21"/>
    </row>
    <row r="2372" spans="3:33" s="20" customFormat="1">
      <c r="C2372" s="22"/>
      <c r="AG2372" s="21"/>
    </row>
    <row r="2373" spans="3:33" s="20" customFormat="1">
      <c r="C2373" s="22"/>
      <c r="AG2373" s="21"/>
    </row>
    <row r="2374" spans="3:33" s="20" customFormat="1">
      <c r="C2374" s="22"/>
      <c r="AG2374" s="21"/>
    </row>
    <row r="2375" spans="3:33" s="20" customFormat="1">
      <c r="C2375" s="22"/>
      <c r="AG2375" s="21"/>
    </row>
    <row r="2376" spans="3:33" s="20" customFormat="1">
      <c r="C2376" s="22"/>
      <c r="AG2376" s="21"/>
    </row>
    <row r="2377" spans="3:33" s="20" customFormat="1">
      <c r="C2377" s="22"/>
      <c r="AG2377" s="21"/>
    </row>
    <row r="2378" spans="3:33" s="20" customFormat="1">
      <c r="C2378" s="22"/>
      <c r="AG2378" s="21"/>
    </row>
    <row r="2379" spans="3:33" s="20" customFormat="1">
      <c r="C2379" s="22"/>
      <c r="AG2379" s="21"/>
    </row>
    <row r="2380" spans="3:33" s="20" customFormat="1">
      <c r="C2380" s="22"/>
      <c r="AG2380" s="21"/>
    </row>
    <row r="2381" spans="3:33" s="20" customFormat="1">
      <c r="C2381" s="22"/>
      <c r="AG2381" s="21"/>
    </row>
    <row r="2382" spans="3:33" s="20" customFormat="1">
      <c r="C2382" s="22"/>
      <c r="AG2382" s="21"/>
    </row>
    <row r="2383" spans="3:33" s="20" customFormat="1">
      <c r="C2383" s="22"/>
      <c r="AG2383" s="21"/>
    </row>
    <row r="2384" spans="3:33" s="20" customFormat="1">
      <c r="C2384" s="22"/>
      <c r="AG2384" s="21"/>
    </row>
    <row r="2385" spans="3:33" s="20" customFormat="1">
      <c r="C2385" s="22"/>
      <c r="AG2385" s="21"/>
    </row>
    <row r="2386" spans="3:33" s="20" customFormat="1">
      <c r="C2386" s="22"/>
      <c r="AG2386" s="21"/>
    </row>
    <row r="2387" spans="3:33" s="20" customFormat="1">
      <c r="C2387" s="22"/>
      <c r="AG2387" s="21"/>
    </row>
    <row r="2388" spans="3:33" s="20" customFormat="1">
      <c r="C2388" s="22"/>
      <c r="AG2388" s="21"/>
    </row>
    <row r="2389" spans="3:33" s="20" customFormat="1">
      <c r="C2389" s="22"/>
      <c r="AG2389" s="21"/>
    </row>
    <row r="2390" spans="3:33" s="20" customFormat="1">
      <c r="C2390" s="22"/>
      <c r="AG2390" s="21"/>
    </row>
    <row r="2391" spans="3:33" s="20" customFormat="1">
      <c r="C2391" s="22"/>
      <c r="AG2391" s="21"/>
    </row>
    <row r="2392" spans="3:33" s="20" customFormat="1">
      <c r="C2392" s="22"/>
      <c r="AG2392" s="21"/>
    </row>
    <row r="2393" spans="3:33" s="20" customFormat="1">
      <c r="C2393" s="22"/>
      <c r="AG2393" s="21"/>
    </row>
    <row r="2394" spans="3:33" s="20" customFormat="1">
      <c r="C2394" s="22"/>
      <c r="AG2394" s="21"/>
    </row>
    <row r="2395" spans="3:33" s="20" customFormat="1">
      <c r="C2395" s="22"/>
      <c r="AG2395" s="21"/>
    </row>
    <row r="2396" spans="3:33" s="20" customFormat="1">
      <c r="C2396" s="22"/>
      <c r="AG2396" s="21"/>
    </row>
    <row r="2397" spans="3:33" s="20" customFormat="1">
      <c r="C2397" s="22"/>
      <c r="AG2397" s="21"/>
    </row>
    <row r="2398" spans="3:33" s="20" customFormat="1">
      <c r="C2398" s="22"/>
      <c r="AG2398" s="21"/>
    </row>
    <row r="2399" spans="3:33" s="20" customFormat="1">
      <c r="C2399" s="22"/>
      <c r="AG2399" s="21"/>
    </row>
    <row r="2400" spans="3:33" s="20" customFormat="1">
      <c r="C2400" s="22"/>
      <c r="AG2400" s="21"/>
    </row>
    <row r="2401" spans="3:33" s="20" customFormat="1">
      <c r="C2401" s="22"/>
      <c r="AG2401" s="21"/>
    </row>
    <row r="2402" spans="3:33" s="20" customFormat="1">
      <c r="C2402" s="22"/>
      <c r="AG2402" s="21"/>
    </row>
    <row r="2403" spans="3:33" s="20" customFormat="1">
      <c r="C2403" s="22"/>
      <c r="AG2403" s="21"/>
    </row>
    <row r="2404" spans="3:33" s="20" customFormat="1">
      <c r="C2404" s="22"/>
      <c r="AG2404" s="21"/>
    </row>
    <row r="2405" spans="3:33" s="20" customFormat="1">
      <c r="C2405" s="22"/>
      <c r="AG2405" s="21"/>
    </row>
    <row r="2406" spans="3:33" s="20" customFormat="1">
      <c r="C2406" s="22"/>
      <c r="AG2406" s="21"/>
    </row>
    <row r="2407" spans="3:33" s="20" customFormat="1">
      <c r="C2407" s="22"/>
      <c r="AG2407" s="21"/>
    </row>
    <row r="2408" spans="3:33" s="20" customFormat="1">
      <c r="C2408" s="22"/>
      <c r="AG2408" s="21"/>
    </row>
    <row r="2409" spans="3:33" s="20" customFormat="1">
      <c r="C2409" s="22"/>
      <c r="AG2409" s="21"/>
    </row>
    <row r="2410" spans="3:33" s="20" customFormat="1">
      <c r="C2410" s="22"/>
      <c r="AG2410" s="21"/>
    </row>
    <row r="2411" spans="3:33" s="20" customFormat="1">
      <c r="C2411" s="22"/>
      <c r="AG2411" s="21"/>
    </row>
    <row r="2412" spans="3:33" s="20" customFormat="1">
      <c r="C2412" s="22"/>
      <c r="AG2412" s="21"/>
    </row>
    <row r="2413" spans="3:33" s="20" customFormat="1">
      <c r="C2413" s="22"/>
      <c r="AG2413" s="21"/>
    </row>
    <row r="2414" spans="3:33" s="20" customFormat="1">
      <c r="C2414" s="22"/>
      <c r="AG2414" s="21"/>
    </row>
    <row r="2415" spans="3:33" s="20" customFormat="1">
      <c r="C2415" s="22"/>
      <c r="AG2415" s="21"/>
    </row>
    <row r="2416" spans="3:33" s="20" customFormat="1">
      <c r="C2416" s="22"/>
      <c r="AG2416" s="21"/>
    </row>
    <row r="2417" spans="3:33" s="20" customFormat="1">
      <c r="C2417" s="22"/>
      <c r="AG2417" s="21"/>
    </row>
    <row r="2418" spans="3:33" s="20" customFormat="1">
      <c r="C2418" s="22"/>
      <c r="AG2418" s="21"/>
    </row>
    <row r="2419" spans="3:33" s="20" customFormat="1">
      <c r="C2419" s="22"/>
      <c r="AG2419" s="21"/>
    </row>
    <row r="2420" spans="3:33" s="20" customFormat="1">
      <c r="C2420" s="22"/>
      <c r="AG2420" s="21"/>
    </row>
    <row r="2421" spans="3:33" s="20" customFormat="1">
      <c r="C2421" s="22"/>
      <c r="AG2421" s="21"/>
    </row>
    <row r="2422" spans="3:33" s="20" customFormat="1">
      <c r="C2422" s="22"/>
      <c r="AG2422" s="21"/>
    </row>
    <row r="2423" spans="3:33" s="20" customFormat="1">
      <c r="C2423" s="22"/>
      <c r="AG2423" s="21"/>
    </row>
    <row r="2424" spans="3:33" s="20" customFormat="1">
      <c r="C2424" s="22"/>
      <c r="AG2424" s="21"/>
    </row>
    <row r="2425" spans="3:33" s="20" customFormat="1">
      <c r="C2425" s="22"/>
      <c r="AG2425" s="21"/>
    </row>
    <row r="2426" spans="3:33" s="20" customFormat="1">
      <c r="C2426" s="22"/>
      <c r="AG2426" s="21"/>
    </row>
    <row r="2427" spans="3:33" s="20" customFormat="1">
      <c r="C2427" s="22"/>
      <c r="AG2427" s="21"/>
    </row>
    <row r="2428" spans="3:33" s="20" customFormat="1">
      <c r="C2428" s="22"/>
      <c r="AG2428" s="21"/>
    </row>
    <row r="2429" spans="3:33" s="20" customFormat="1">
      <c r="C2429" s="22"/>
      <c r="AG2429" s="21"/>
    </row>
    <row r="2430" spans="3:33" s="20" customFormat="1">
      <c r="C2430" s="22"/>
      <c r="AG2430" s="21"/>
    </row>
    <row r="2431" spans="3:33" s="20" customFormat="1">
      <c r="C2431" s="22"/>
      <c r="AG2431" s="21"/>
    </row>
    <row r="2432" spans="3:33" s="20" customFormat="1">
      <c r="C2432" s="22"/>
      <c r="AG2432" s="21"/>
    </row>
    <row r="2433" spans="3:33" s="20" customFormat="1">
      <c r="C2433" s="22"/>
      <c r="AG2433" s="21"/>
    </row>
    <row r="2434" spans="3:33" s="20" customFormat="1">
      <c r="C2434" s="22"/>
      <c r="AG2434" s="21"/>
    </row>
    <row r="2435" spans="3:33" s="20" customFormat="1">
      <c r="C2435" s="22"/>
      <c r="AG2435" s="21"/>
    </row>
    <row r="2436" spans="3:33" s="20" customFormat="1">
      <c r="C2436" s="22"/>
      <c r="AG2436" s="21"/>
    </row>
    <row r="2437" spans="3:33" s="20" customFormat="1">
      <c r="C2437" s="22"/>
      <c r="AG2437" s="21"/>
    </row>
    <row r="2438" spans="3:33" s="20" customFormat="1">
      <c r="C2438" s="22"/>
      <c r="AG2438" s="21"/>
    </row>
    <row r="2439" spans="3:33" s="20" customFormat="1">
      <c r="C2439" s="22"/>
      <c r="AG2439" s="21"/>
    </row>
    <row r="2440" spans="3:33" s="20" customFormat="1">
      <c r="C2440" s="22"/>
      <c r="AG2440" s="21"/>
    </row>
    <row r="2441" spans="3:33" s="20" customFormat="1">
      <c r="C2441" s="22"/>
      <c r="AG2441" s="21"/>
    </row>
    <row r="2442" spans="3:33" s="20" customFormat="1">
      <c r="C2442" s="22"/>
      <c r="AG2442" s="21"/>
    </row>
    <row r="2443" spans="3:33" s="20" customFormat="1">
      <c r="C2443" s="22"/>
      <c r="AG2443" s="21"/>
    </row>
    <row r="2444" spans="3:33" s="20" customFormat="1">
      <c r="C2444" s="22"/>
      <c r="AG2444" s="21"/>
    </row>
    <row r="2445" spans="3:33" s="20" customFormat="1">
      <c r="C2445" s="22"/>
      <c r="AG2445" s="21"/>
    </row>
    <row r="2446" spans="3:33" s="20" customFormat="1">
      <c r="C2446" s="22"/>
      <c r="AG2446" s="21"/>
    </row>
    <row r="2447" spans="3:33" s="20" customFormat="1">
      <c r="C2447" s="22"/>
      <c r="AG2447" s="21"/>
    </row>
    <row r="2448" spans="3:33" s="20" customFormat="1">
      <c r="C2448" s="22"/>
      <c r="AG2448" s="21"/>
    </row>
    <row r="2449" spans="3:33" s="20" customFormat="1">
      <c r="C2449" s="22"/>
      <c r="AG2449" s="21"/>
    </row>
    <row r="2450" spans="3:33" s="20" customFormat="1">
      <c r="C2450" s="22"/>
      <c r="AG2450" s="21"/>
    </row>
    <row r="2451" spans="3:33" s="20" customFormat="1">
      <c r="C2451" s="22"/>
      <c r="AG2451" s="21"/>
    </row>
    <row r="2452" spans="3:33" s="20" customFormat="1">
      <c r="C2452" s="22"/>
      <c r="AG2452" s="21"/>
    </row>
    <row r="2453" spans="3:33" s="20" customFormat="1">
      <c r="C2453" s="22"/>
      <c r="AG2453" s="21"/>
    </row>
    <row r="2454" spans="3:33" s="20" customFormat="1">
      <c r="C2454" s="22"/>
      <c r="AG2454" s="21"/>
    </row>
    <row r="2455" spans="3:33" s="20" customFormat="1">
      <c r="C2455" s="22"/>
      <c r="AG2455" s="21"/>
    </row>
    <row r="2456" spans="3:33" s="20" customFormat="1">
      <c r="C2456" s="22"/>
      <c r="AG2456" s="21"/>
    </row>
    <row r="2457" spans="3:33" s="20" customFormat="1">
      <c r="C2457" s="22"/>
      <c r="AG2457" s="21"/>
    </row>
    <row r="2458" spans="3:33" s="20" customFormat="1">
      <c r="C2458" s="22"/>
      <c r="AG2458" s="21"/>
    </row>
    <row r="2459" spans="3:33" s="20" customFormat="1">
      <c r="C2459" s="22"/>
      <c r="AG2459" s="21"/>
    </row>
    <row r="2460" spans="3:33" s="20" customFormat="1">
      <c r="C2460" s="22"/>
      <c r="AG2460" s="21"/>
    </row>
    <row r="2461" spans="3:33" s="20" customFormat="1">
      <c r="C2461" s="22"/>
      <c r="AG2461" s="21"/>
    </row>
    <row r="2462" spans="3:33" s="20" customFormat="1">
      <c r="C2462" s="22"/>
      <c r="AG2462" s="21"/>
    </row>
    <row r="2463" spans="3:33" s="20" customFormat="1">
      <c r="C2463" s="22"/>
      <c r="AG2463" s="21"/>
    </row>
    <row r="2464" spans="3:33" s="20" customFormat="1">
      <c r="C2464" s="22"/>
      <c r="AG2464" s="21"/>
    </row>
    <row r="2465" spans="3:33" s="20" customFormat="1">
      <c r="C2465" s="22"/>
      <c r="AG2465" s="21"/>
    </row>
    <row r="2466" spans="3:33" s="20" customFormat="1">
      <c r="C2466" s="22"/>
      <c r="AG2466" s="21"/>
    </row>
    <row r="2467" spans="3:33" s="20" customFormat="1">
      <c r="C2467" s="22"/>
      <c r="AG2467" s="21"/>
    </row>
    <row r="2468" spans="3:33" s="20" customFormat="1">
      <c r="C2468" s="22"/>
      <c r="AG2468" s="21"/>
    </row>
    <row r="2469" spans="3:33" s="20" customFormat="1">
      <c r="C2469" s="22"/>
      <c r="AG2469" s="21"/>
    </row>
    <row r="2470" spans="3:33" s="20" customFormat="1">
      <c r="C2470" s="22"/>
      <c r="AG2470" s="21"/>
    </row>
    <row r="2471" spans="3:33" s="20" customFormat="1">
      <c r="C2471" s="22"/>
      <c r="AG2471" s="21"/>
    </row>
    <row r="2472" spans="3:33" s="20" customFormat="1">
      <c r="C2472" s="22"/>
      <c r="AG2472" s="21"/>
    </row>
    <row r="2473" spans="3:33" s="20" customFormat="1">
      <c r="C2473" s="22"/>
      <c r="AG2473" s="21"/>
    </row>
    <row r="2474" spans="3:33" s="20" customFormat="1">
      <c r="C2474" s="22"/>
      <c r="AG2474" s="21"/>
    </row>
    <row r="2475" spans="3:33" s="20" customFormat="1">
      <c r="C2475" s="22"/>
      <c r="AG2475" s="21"/>
    </row>
    <row r="2476" spans="3:33" s="20" customFormat="1">
      <c r="C2476" s="22"/>
      <c r="AG2476" s="21"/>
    </row>
    <row r="2477" spans="3:33" s="20" customFormat="1">
      <c r="C2477" s="22"/>
      <c r="AG2477" s="21"/>
    </row>
    <row r="2478" spans="3:33" s="20" customFormat="1">
      <c r="C2478" s="22"/>
      <c r="AG2478" s="21"/>
    </row>
    <row r="2479" spans="3:33" s="20" customFormat="1">
      <c r="C2479" s="22"/>
      <c r="AG2479" s="21"/>
    </row>
    <row r="2480" spans="3:33" s="20" customFormat="1">
      <c r="C2480" s="22"/>
      <c r="AG2480" s="21"/>
    </row>
    <row r="2481" spans="3:33" s="20" customFormat="1">
      <c r="C2481" s="22"/>
      <c r="AG2481" s="21"/>
    </row>
    <row r="2482" spans="3:33" s="20" customFormat="1">
      <c r="C2482" s="22"/>
      <c r="AG2482" s="21"/>
    </row>
    <row r="2483" spans="3:33" s="20" customFormat="1">
      <c r="C2483" s="22"/>
      <c r="AG2483" s="21"/>
    </row>
    <row r="2484" spans="3:33" s="20" customFormat="1">
      <c r="C2484" s="22"/>
      <c r="AG2484" s="21"/>
    </row>
    <row r="2485" spans="3:33" s="20" customFormat="1">
      <c r="C2485" s="22"/>
      <c r="AG2485" s="21"/>
    </row>
    <row r="2486" spans="3:33" s="20" customFormat="1">
      <c r="C2486" s="22"/>
      <c r="AG2486" s="21"/>
    </row>
    <row r="2487" spans="3:33" s="20" customFormat="1">
      <c r="C2487" s="22"/>
      <c r="AG2487" s="21"/>
    </row>
    <row r="2488" spans="3:33" s="20" customFormat="1">
      <c r="C2488" s="22"/>
      <c r="AG2488" s="21"/>
    </row>
    <row r="2489" spans="3:33" s="20" customFormat="1">
      <c r="C2489" s="22"/>
      <c r="AG2489" s="21"/>
    </row>
    <row r="2490" spans="3:33" s="20" customFormat="1">
      <c r="C2490" s="22"/>
      <c r="AG2490" s="21"/>
    </row>
    <row r="2491" spans="3:33" s="20" customFormat="1">
      <c r="C2491" s="22"/>
      <c r="AG2491" s="21"/>
    </row>
    <row r="2492" spans="3:33" s="20" customFormat="1">
      <c r="C2492" s="22"/>
      <c r="AG2492" s="21"/>
    </row>
    <row r="2493" spans="3:33" s="20" customFormat="1">
      <c r="C2493" s="22"/>
      <c r="AG2493" s="21"/>
    </row>
    <row r="2494" spans="3:33" s="20" customFormat="1">
      <c r="C2494" s="22"/>
      <c r="AG2494" s="21"/>
    </row>
    <row r="2495" spans="3:33" s="20" customFormat="1">
      <c r="C2495" s="22"/>
      <c r="AG2495" s="21"/>
    </row>
    <row r="2496" spans="3:33" s="20" customFormat="1">
      <c r="C2496" s="22"/>
      <c r="AG2496" s="21"/>
    </row>
    <row r="2497" spans="3:33" s="20" customFormat="1">
      <c r="C2497" s="22"/>
      <c r="AG2497" s="21"/>
    </row>
    <row r="2498" spans="3:33" s="20" customFormat="1">
      <c r="C2498" s="22"/>
      <c r="AG2498" s="21"/>
    </row>
    <row r="2499" spans="3:33" s="20" customFormat="1">
      <c r="C2499" s="22"/>
      <c r="AG2499" s="21"/>
    </row>
    <row r="2500" spans="3:33" s="20" customFormat="1">
      <c r="C2500" s="22"/>
      <c r="AG2500" s="21"/>
    </row>
    <row r="2501" spans="3:33" s="20" customFormat="1">
      <c r="C2501" s="22"/>
      <c r="AG2501" s="21"/>
    </row>
    <row r="2502" spans="3:33" s="20" customFormat="1">
      <c r="C2502" s="22"/>
      <c r="AG2502" s="21"/>
    </row>
    <row r="2503" spans="3:33" s="20" customFormat="1">
      <c r="C2503" s="22"/>
      <c r="AG2503" s="21"/>
    </row>
    <row r="2504" spans="3:33" s="20" customFormat="1">
      <c r="C2504" s="22"/>
      <c r="AG2504" s="21"/>
    </row>
    <row r="2505" spans="3:33" s="20" customFormat="1">
      <c r="C2505" s="22"/>
      <c r="AG2505" s="21"/>
    </row>
    <row r="2506" spans="3:33" s="20" customFormat="1">
      <c r="C2506" s="22"/>
      <c r="AG2506" s="21"/>
    </row>
    <row r="2507" spans="3:33" s="20" customFormat="1">
      <c r="C2507" s="22"/>
      <c r="AG2507" s="21"/>
    </row>
    <row r="2508" spans="3:33" s="20" customFormat="1">
      <c r="C2508" s="22"/>
      <c r="AG2508" s="21"/>
    </row>
    <row r="2509" spans="3:33" s="20" customFormat="1">
      <c r="C2509" s="22"/>
      <c r="AG2509" s="21"/>
    </row>
    <row r="2510" spans="3:33" s="20" customFormat="1">
      <c r="C2510" s="22"/>
      <c r="AG2510" s="21"/>
    </row>
    <row r="2511" spans="3:33" s="20" customFormat="1">
      <c r="C2511" s="22"/>
      <c r="AG2511" s="21"/>
    </row>
    <row r="2512" spans="3:33" s="20" customFormat="1">
      <c r="C2512" s="22"/>
      <c r="AG2512" s="21"/>
    </row>
    <row r="2513" spans="3:33" s="20" customFormat="1">
      <c r="C2513" s="22"/>
      <c r="AG2513" s="21"/>
    </row>
    <row r="2514" spans="3:33" s="20" customFormat="1">
      <c r="C2514" s="22"/>
      <c r="AG2514" s="21"/>
    </row>
    <row r="2515" spans="3:33" s="20" customFormat="1">
      <c r="C2515" s="22"/>
      <c r="AG2515" s="21"/>
    </row>
    <row r="2516" spans="3:33" s="20" customFormat="1">
      <c r="C2516" s="22"/>
      <c r="AG2516" s="21"/>
    </row>
    <row r="2517" spans="3:33" s="20" customFormat="1">
      <c r="C2517" s="22"/>
      <c r="AG2517" s="21"/>
    </row>
    <row r="2518" spans="3:33" s="20" customFormat="1">
      <c r="C2518" s="22"/>
      <c r="AG2518" s="21"/>
    </row>
    <row r="2519" spans="3:33" s="20" customFormat="1">
      <c r="C2519" s="22"/>
      <c r="AG2519" s="21"/>
    </row>
    <row r="2520" spans="3:33" s="20" customFormat="1">
      <c r="C2520" s="22"/>
      <c r="AG2520" s="21"/>
    </row>
    <row r="2521" spans="3:33" s="20" customFormat="1">
      <c r="C2521" s="22"/>
      <c r="AG2521" s="21"/>
    </row>
    <row r="2522" spans="3:33" s="20" customFormat="1">
      <c r="C2522" s="22"/>
      <c r="AG2522" s="21"/>
    </row>
    <row r="2523" spans="3:33" s="20" customFormat="1">
      <c r="C2523" s="22"/>
      <c r="AG2523" s="21"/>
    </row>
    <row r="2524" spans="3:33" s="20" customFormat="1">
      <c r="C2524" s="22"/>
      <c r="AG2524" s="21"/>
    </row>
    <row r="2525" spans="3:33" s="20" customFormat="1">
      <c r="C2525" s="22"/>
      <c r="AG2525" s="21"/>
    </row>
    <row r="2526" spans="3:33" s="20" customFormat="1">
      <c r="C2526" s="22"/>
      <c r="AG2526" s="21"/>
    </row>
    <row r="2527" spans="3:33" s="20" customFormat="1">
      <c r="C2527" s="22"/>
      <c r="AG2527" s="21"/>
    </row>
    <row r="2528" spans="3:33" s="20" customFormat="1">
      <c r="C2528" s="22"/>
      <c r="AG2528" s="21"/>
    </row>
    <row r="2529" spans="3:33" s="20" customFormat="1">
      <c r="C2529" s="22"/>
      <c r="AG2529" s="21"/>
    </row>
    <row r="2530" spans="3:33" s="20" customFormat="1">
      <c r="C2530" s="22"/>
      <c r="AG2530" s="21"/>
    </row>
    <row r="2531" spans="3:33" s="20" customFormat="1">
      <c r="C2531" s="22"/>
      <c r="AG2531" s="21"/>
    </row>
    <row r="2532" spans="3:33" s="20" customFormat="1">
      <c r="C2532" s="22"/>
      <c r="AG2532" s="21"/>
    </row>
    <row r="2533" spans="3:33" s="20" customFormat="1">
      <c r="C2533" s="22"/>
      <c r="AG2533" s="21"/>
    </row>
    <row r="2534" spans="3:33" s="20" customFormat="1">
      <c r="C2534" s="22"/>
      <c r="AG2534" s="21"/>
    </row>
    <row r="2535" spans="3:33" s="20" customFormat="1">
      <c r="C2535" s="22"/>
      <c r="AG2535" s="21"/>
    </row>
    <row r="2536" spans="3:33" s="20" customFormat="1">
      <c r="C2536" s="22"/>
      <c r="AG2536" s="21"/>
    </row>
    <row r="2537" spans="3:33" s="20" customFormat="1">
      <c r="C2537" s="22"/>
      <c r="AG2537" s="21"/>
    </row>
    <row r="2538" spans="3:33" s="20" customFormat="1">
      <c r="C2538" s="22"/>
      <c r="AG2538" s="21"/>
    </row>
    <row r="2539" spans="3:33" s="20" customFormat="1">
      <c r="C2539" s="22"/>
      <c r="AG2539" s="21"/>
    </row>
    <row r="2540" spans="3:33" s="20" customFormat="1">
      <c r="C2540" s="22"/>
      <c r="AG2540" s="21"/>
    </row>
    <row r="2541" spans="3:33" s="20" customFormat="1">
      <c r="C2541" s="22"/>
      <c r="AG2541" s="21"/>
    </row>
    <row r="2542" spans="3:33" s="20" customFormat="1">
      <c r="C2542" s="22"/>
      <c r="AG2542" s="21"/>
    </row>
    <row r="2543" spans="3:33" s="20" customFormat="1">
      <c r="C2543" s="22"/>
      <c r="AG2543" s="21"/>
    </row>
    <row r="2544" spans="3:33" s="20" customFormat="1">
      <c r="C2544" s="22"/>
      <c r="AG2544" s="21"/>
    </row>
    <row r="2545" spans="3:33" s="20" customFormat="1">
      <c r="C2545" s="22"/>
      <c r="AG2545" s="21"/>
    </row>
    <row r="2546" spans="3:33" s="20" customFormat="1">
      <c r="C2546" s="22"/>
      <c r="AG2546" s="21"/>
    </row>
    <row r="2547" spans="3:33" s="20" customFormat="1">
      <c r="C2547" s="22"/>
      <c r="AG2547" s="21"/>
    </row>
    <row r="2548" spans="3:33" s="20" customFormat="1">
      <c r="C2548" s="22"/>
      <c r="AG2548" s="21"/>
    </row>
    <row r="2549" spans="3:33" s="20" customFormat="1">
      <c r="C2549" s="22"/>
      <c r="AG2549" s="21"/>
    </row>
    <row r="2550" spans="3:33" s="20" customFormat="1">
      <c r="C2550" s="22"/>
      <c r="AG2550" s="21"/>
    </row>
    <row r="2551" spans="3:33" s="20" customFormat="1">
      <c r="C2551" s="22"/>
      <c r="AG2551" s="21"/>
    </row>
    <row r="2552" spans="3:33" s="20" customFormat="1">
      <c r="C2552" s="22"/>
      <c r="AG2552" s="21"/>
    </row>
    <row r="2553" spans="3:33" s="20" customFormat="1">
      <c r="C2553" s="22"/>
      <c r="AG2553" s="21"/>
    </row>
    <row r="2554" spans="3:33" s="20" customFormat="1">
      <c r="C2554" s="22"/>
      <c r="AG2554" s="21"/>
    </row>
    <row r="2555" spans="3:33" s="20" customFormat="1">
      <c r="C2555" s="22"/>
      <c r="AG2555" s="21"/>
    </row>
    <row r="2556" spans="3:33" s="20" customFormat="1">
      <c r="C2556" s="22"/>
      <c r="AG2556" s="21"/>
    </row>
    <row r="2557" spans="3:33" s="20" customFormat="1">
      <c r="C2557" s="22"/>
      <c r="AG2557" s="21"/>
    </row>
    <row r="2558" spans="3:33" s="20" customFormat="1">
      <c r="C2558" s="22"/>
      <c r="AG2558" s="21"/>
    </row>
    <row r="2559" spans="3:33" s="20" customFormat="1">
      <c r="C2559" s="22"/>
      <c r="AG2559" s="21"/>
    </row>
    <row r="2560" spans="3:33" s="20" customFormat="1">
      <c r="C2560" s="22"/>
      <c r="AG2560" s="21"/>
    </row>
    <row r="2561" spans="3:33" s="20" customFormat="1">
      <c r="C2561" s="22"/>
      <c r="AG2561" s="21"/>
    </row>
    <row r="2562" spans="3:33" s="20" customFormat="1">
      <c r="C2562" s="22"/>
      <c r="AG2562" s="21"/>
    </row>
    <row r="2563" spans="3:33" s="20" customFormat="1">
      <c r="C2563" s="22"/>
      <c r="AG2563" s="21"/>
    </row>
    <row r="2564" spans="3:33" s="20" customFormat="1">
      <c r="C2564" s="22"/>
      <c r="AG2564" s="21"/>
    </row>
    <row r="2565" spans="3:33" s="20" customFormat="1">
      <c r="C2565" s="22"/>
      <c r="AG2565" s="21"/>
    </row>
    <row r="2566" spans="3:33" s="20" customFormat="1">
      <c r="C2566" s="22"/>
      <c r="AG2566" s="21"/>
    </row>
    <row r="2567" spans="3:33" s="20" customFormat="1">
      <c r="C2567" s="22"/>
      <c r="AG2567" s="21"/>
    </row>
    <row r="2568" spans="3:33" s="20" customFormat="1">
      <c r="C2568" s="22"/>
      <c r="AG2568" s="21"/>
    </row>
    <row r="2569" spans="3:33" s="20" customFormat="1">
      <c r="C2569" s="22"/>
      <c r="AG2569" s="21"/>
    </row>
    <row r="2570" spans="3:33" s="20" customFormat="1">
      <c r="C2570" s="22"/>
      <c r="AG2570" s="21"/>
    </row>
    <row r="2571" spans="3:33" s="20" customFormat="1">
      <c r="C2571" s="22"/>
      <c r="AG2571" s="21"/>
    </row>
    <row r="2572" spans="3:33" s="20" customFormat="1">
      <c r="C2572" s="22"/>
      <c r="AG2572" s="21"/>
    </row>
    <row r="2573" spans="3:33" s="20" customFormat="1">
      <c r="C2573" s="22"/>
      <c r="AG2573" s="21"/>
    </row>
    <row r="2574" spans="3:33" s="20" customFormat="1">
      <c r="C2574" s="22"/>
      <c r="AG2574" s="21"/>
    </row>
    <row r="2575" spans="3:33" s="20" customFormat="1">
      <c r="C2575" s="22"/>
      <c r="AG2575" s="21"/>
    </row>
    <row r="2576" spans="3:33" s="20" customFormat="1">
      <c r="C2576" s="22"/>
      <c r="AG2576" s="21"/>
    </row>
    <row r="2577" spans="3:33" s="20" customFormat="1">
      <c r="C2577" s="22"/>
      <c r="AG2577" s="21"/>
    </row>
    <row r="2578" spans="3:33" s="20" customFormat="1">
      <c r="C2578" s="22"/>
      <c r="AG2578" s="21"/>
    </row>
    <row r="2579" spans="3:33" s="20" customFormat="1">
      <c r="C2579" s="22"/>
      <c r="AG2579" s="21"/>
    </row>
    <row r="2580" spans="3:33" s="20" customFormat="1">
      <c r="C2580" s="22"/>
      <c r="AG2580" s="21"/>
    </row>
    <row r="2581" spans="3:33" s="20" customFormat="1">
      <c r="C2581" s="22"/>
      <c r="AG2581" s="21"/>
    </row>
    <row r="2582" spans="3:33" s="20" customFormat="1">
      <c r="C2582" s="22"/>
      <c r="AG2582" s="21"/>
    </row>
    <row r="2583" spans="3:33" s="20" customFormat="1">
      <c r="C2583" s="22"/>
      <c r="AG2583" s="21"/>
    </row>
    <row r="2584" spans="3:33" s="20" customFormat="1">
      <c r="C2584" s="22"/>
      <c r="AG2584" s="21"/>
    </row>
    <row r="2585" spans="3:33" s="20" customFormat="1">
      <c r="C2585" s="22"/>
      <c r="AG2585" s="21"/>
    </row>
    <row r="2586" spans="3:33" s="20" customFormat="1">
      <c r="C2586" s="22"/>
      <c r="AG2586" s="21"/>
    </row>
    <row r="2587" spans="3:33" s="20" customFormat="1">
      <c r="C2587" s="22"/>
      <c r="AG2587" s="21"/>
    </row>
    <row r="2588" spans="3:33" s="20" customFormat="1">
      <c r="C2588" s="22"/>
      <c r="AG2588" s="21"/>
    </row>
    <row r="2589" spans="3:33" s="20" customFormat="1">
      <c r="C2589" s="22"/>
      <c r="AG2589" s="21"/>
    </row>
    <row r="2590" spans="3:33" s="20" customFormat="1">
      <c r="C2590" s="22"/>
      <c r="AG2590" s="21"/>
    </row>
    <row r="2591" spans="3:33" s="20" customFormat="1">
      <c r="C2591" s="22"/>
      <c r="AG2591" s="21"/>
    </row>
    <row r="2592" spans="3:33" s="20" customFormat="1">
      <c r="C2592" s="22"/>
      <c r="AG2592" s="21"/>
    </row>
    <row r="2593" spans="3:33" s="20" customFormat="1">
      <c r="C2593" s="22"/>
      <c r="AG2593" s="21"/>
    </row>
    <row r="2594" spans="3:33" s="20" customFormat="1">
      <c r="C2594" s="22"/>
      <c r="AG2594" s="21"/>
    </row>
    <row r="2595" spans="3:33" s="20" customFormat="1">
      <c r="C2595" s="22"/>
      <c r="AG2595" s="21"/>
    </row>
    <row r="2596" spans="3:33" s="20" customFormat="1">
      <c r="C2596" s="22"/>
      <c r="AG2596" s="21"/>
    </row>
    <row r="2597" spans="3:33" s="20" customFormat="1">
      <c r="C2597" s="22"/>
      <c r="AG2597" s="21"/>
    </row>
    <row r="2598" spans="3:33" s="20" customFormat="1">
      <c r="C2598" s="22"/>
      <c r="AG2598" s="21"/>
    </row>
    <row r="2599" spans="3:33" s="20" customFormat="1">
      <c r="C2599" s="22"/>
      <c r="AG2599" s="21"/>
    </row>
    <row r="2600" spans="3:33" s="20" customFormat="1">
      <c r="C2600" s="22"/>
      <c r="AG2600" s="21"/>
    </row>
    <row r="2601" spans="3:33" s="20" customFormat="1">
      <c r="C2601" s="22"/>
      <c r="AG2601" s="21"/>
    </row>
    <row r="2602" spans="3:33" s="20" customFormat="1">
      <c r="C2602" s="22"/>
      <c r="AG2602" s="21"/>
    </row>
    <row r="2603" spans="3:33" s="20" customFormat="1">
      <c r="C2603" s="22"/>
      <c r="AG2603" s="21"/>
    </row>
    <row r="2604" spans="3:33" s="20" customFormat="1">
      <c r="C2604" s="22"/>
      <c r="AG2604" s="21"/>
    </row>
    <row r="2605" spans="3:33" s="20" customFormat="1">
      <c r="C2605" s="22"/>
      <c r="AG2605" s="21"/>
    </row>
    <row r="2606" spans="3:33" s="20" customFormat="1">
      <c r="C2606" s="22"/>
      <c r="AG2606" s="21"/>
    </row>
    <row r="2607" spans="3:33" s="20" customFormat="1">
      <c r="C2607" s="22"/>
      <c r="AG2607" s="21"/>
    </row>
    <row r="2608" spans="3:33" s="20" customFormat="1">
      <c r="C2608" s="22"/>
      <c r="AG2608" s="21"/>
    </row>
    <row r="2609" spans="3:33" s="20" customFormat="1">
      <c r="C2609" s="22"/>
      <c r="AG2609" s="21"/>
    </row>
    <row r="2610" spans="3:33" s="20" customFormat="1">
      <c r="C2610" s="22"/>
      <c r="AG2610" s="21"/>
    </row>
    <row r="2611" spans="3:33" s="20" customFormat="1">
      <c r="C2611" s="22"/>
      <c r="AG2611" s="21"/>
    </row>
    <row r="2612" spans="3:33" s="20" customFormat="1">
      <c r="C2612" s="22"/>
      <c r="AG2612" s="21"/>
    </row>
    <row r="2613" spans="3:33" s="20" customFormat="1">
      <c r="C2613" s="22"/>
      <c r="AG2613" s="21"/>
    </row>
    <row r="2614" spans="3:33" s="20" customFormat="1">
      <c r="C2614" s="22"/>
      <c r="AG2614" s="21"/>
    </row>
    <row r="2615" spans="3:33" s="20" customFormat="1">
      <c r="C2615" s="22"/>
      <c r="AG2615" s="21"/>
    </row>
    <row r="2616" spans="3:33" s="20" customFormat="1">
      <c r="C2616" s="22"/>
      <c r="AG2616" s="21"/>
    </row>
    <row r="2617" spans="3:33" s="20" customFormat="1">
      <c r="C2617" s="22"/>
      <c r="AG2617" s="21"/>
    </row>
    <row r="2618" spans="3:33" s="20" customFormat="1">
      <c r="C2618" s="22"/>
      <c r="AG2618" s="21"/>
    </row>
    <row r="2619" spans="3:33" s="20" customFormat="1">
      <c r="C2619" s="22"/>
      <c r="AG2619" s="21"/>
    </row>
    <row r="2620" spans="3:33" s="20" customFormat="1">
      <c r="C2620" s="22"/>
      <c r="AG2620" s="21"/>
    </row>
    <row r="2621" spans="3:33" s="20" customFormat="1">
      <c r="C2621" s="22"/>
      <c r="AG2621" s="21"/>
    </row>
    <row r="2622" spans="3:33" s="20" customFormat="1">
      <c r="C2622" s="22"/>
      <c r="AG2622" s="21"/>
    </row>
    <row r="2623" spans="3:33" s="20" customFormat="1">
      <c r="C2623" s="22"/>
      <c r="AG2623" s="21"/>
    </row>
    <row r="2624" spans="3:33" s="20" customFormat="1">
      <c r="C2624" s="22"/>
      <c r="AG2624" s="21"/>
    </row>
    <row r="2625" spans="3:33" s="20" customFormat="1">
      <c r="C2625" s="22"/>
      <c r="AG2625" s="21"/>
    </row>
    <row r="2626" spans="3:33" s="20" customFormat="1">
      <c r="C2626" s="22"/>
      <c r="AG2626" s="21"/>
    </row>
    <row r="2627" spans="3:33" s="20" customFormat="1">
      <c r="C2627" s="22"/>
      <c r="AG2627" s="21"/>
    </row>
    <row r="2628" spans="3:33" s="20" customFormat="1">
      <c r="C2628" s="22"/>
      <c r="AG2628" s="21"/>
    </row>
    <row r="2629" spans="3:33" s="20" customFormat="1">
      <c r="C2629" s="22"/>
      <c r="AG2629" s="21"/>
    </row>
    <row r="2630" spans="3:33" s="20" customFormat="1">
      <c r="C2630" s="22"/>
      <c r="AG2630" s="21"/>
    </row>
    <row r="2631" spans="3:33" s="20" customFormat="1">
      <c r="C2631" s="22"/>
      <c r="AG2631" s="21"/>
    </row>
    <row r="2632" spans="3:33" s="20" customFormat="1">
      <c r="C2632" s="22"/>
      <c r="AG2632" s="21"/>
    </row>
    <row r="2633" spans="3:33" s="20" customFormat="1">
      <c r="C2633" s="22"/>
      <c r="AG2633" s="21"/>
    </row>
    <row r="2634" spans="3:33" s="20" customFormat="1">
      <c r="C2634" s="22"/>
      <c r="AG2634" s="21"/>
    </row>
    <row r="2635" spans="3:33" s="20" customFormat="1">
      <c r="C2635" s="22"/>
      <c r="AG2635" s="21"/>
    </row>
    <row r="2636" spans="3:33" s="20" customFormat="1">
      <c r="C2636" s="22"/>
      <c r="AG2636" s="21"/>
    </row>
    <row r="2637" spans="3:33" s="20" customFormat="1">
      <c r="C2637" s="22"/>
      <c r="AG2637" s="21"/>
    </row>
    <row r="2638" spans="3:33" s="20" customFormat="1">
      <c r="C2638" s="22"/>
      <c r="AG2638" s="21"/>
    </row>
    <row r="2639" spans="3:33" s="20" customFormat="1">
      <c r="C2639" s="22"/>
      <c r="AG2639" s="21"/>
    </row>
    <row r="2640" spans="3:33" s="20" customFormat="1">
      <c r="C2640" s="22"/>
      <c r="AG2640" s="21"/>
    </row>
    <row r="2641" spans="3:33" s="20" customFormat="1">
      <c r="C2641" s="22"/>
      <c r="AG2641" s="21"/>
    </row>
    <row r="2642" spans="3:33" s="20" customFormat="1">
      <c r="C2642" s="22"/>
      <c r="AG2642" s="21"/>
    </row>
    <row r="2643" spans="3:33" s="20" customFormat="1">
      <c r="C2643" s="22"/>
      <c r="AG2643" s="21"/>
    </row>
    <row r="2644" spans="3:33" s="20" customFormat="1">
      <c r="C2644" s="22"/>
      <c r="AG2644" s="21"/>
    </row>
    <row r="2645" spans="3:33" s="20" customFormat="1">
      <c r="C2645" s="22"/>
      <c r="AG2645" s="21"/>
    </row>
    <row r="2646" spans="3:33" s="20" customFormat="1">
      <c r="C2646" s="22"/>
      <c r="AG2646" s="21"/>
    </row>
    <row r="2647" spans="3:33" s="20" customFormat="1">
      <c r="C2647" s="22"/>
      <c r="AG2647" s="21"/>
    </row>
    <row r="2648" spans="3:33" s="20" customFormat="1">
      <c r="C2648" s="22"/>
      <c r="AG2648" s="21"/>
    </row>
    <row r="2649" spans="3:33" s="20" customFormat="1">
      <c r="C2649" s="22"/>
      <c r="AG2649" s="21"/>
    </row>
    <row r="2650" spans="3:33" s="20" customFormat="1">
      <c r="C2650" s="22"/>
      <c r="AG2650" s="21"/>
    </row>
    <row r="2651" spans="3:33" s="20" customFormat="1">
      <c r="C2651" s="22"/>
      <c r="AG2651" s="21"/>
    </row>
    <row r="2652" spans="3:33" s="20" customFormat="1">
      <c r="C2652" s="22"/>
      <c r="AG2652" s="21"/>
    </row>
    <row r="2653" spans="3:33" s="20" customFormat="1">
      <c r="C2653" s="22"/>
      <c r="AG2653" s="21"/>
    </row>
    <row r="2654" spans="3:33" s="20" customFormat="1">
      <c r="C2654" s="22"/>
      <c r="AG2654" s="21"/>
    </row>
    <row r="2655" spans="3:33" s="20" customFormat="1">
      <c r="C2655" s="22"/>
      <c r="AG2655" s="21"/>
    </row>
    <row r="2656" spans="3:33" s="20" customFormat="1">
      <c r="C2656" s="22"/>
      <c r="AG2656" s="21"/>
    </row>
    <row r="2657" spans="3:33" s="20" customFormat="1">
      <c r="C2657" s="22"/>
      <c r="AG2657" s="21"/>
    </row>
    <row r="2658" spans="3:33" s="20" customFormat="1">
      <c r="C2658" s="22"/>
      <c r="AG2658" s="21"/>
    </row>
    <row r="2659" spans="3:33" s="20" customFormat="1">
      <c r="C2659" s="22"/>
      <c r="AG2659" s="21"/>
    </row>
    <row r="2660" spans="3:33" s="20" customFormat="1">
      <c r="C2660" s="22"/>
      <c r="AG2660" s="21"/>
    </row>
    <row r="2661" spans="3:33" s="20" customFormat="1">
      <c r="C2661" s="22"/>
      <c r="AG2661" s="21"/>
    </row>
    <row r="2662" spans="3:33" s="20" customFormat="1">
      <c r="C2662" s="22"/>
      <c r="AG2662" s="21"/>
    </row>
    <row r="2663" spans="3:33" s="20" customFormat="1">
      <c r="C2663" s="22"/>
      <c r="AG2663" s="21"/>
    </row>
    <row r="2664" spans="3:33" s="20" customFormat="1">
      <c r="C2664" s="22"/>
      <c r="AG2664" s="21"/>
    </row>
    <row r="2665" spans="3:33" s="20" customFormat="1">
      <c r="C2665" s="22"/>
      <c r="AG2665" s="21"/>
    </row>
    <row r="2666" spans="3:33" s="20" customFormat="1">
      <c r="C2666" s="22"/>
      <c r="AG2666" s="21"/>
    </row>
    <row r="2667" spans="3:33" s="20" customFormat="1">
      <c r="C2667" s="22"/>
      <c r="AG2667" s="21"/>
    </row>
    <row r="2668" spans="3:33" s="20" customFormat="1">
      <c r="C2668" s="22"/>
      <c r="AG2668" s="21"/>
    </row>
    <row r="2669" spans="3:33" s="20" customFormat="1">
      <c r="C2669" s="22"/>
      <c r="AG2669" s="21"/>
    </row>
    <row r="2670" spans="3:33" s="20" customFormat="1">
      <c r="C2670" s="22"/>
      <c r="AG2670" s="21"/>
    </row>
    <row r="2671" spans="3:33" s="20" customFormat="1">
      <c r="C2671" s="22"/>
      <c r="AG2671" s="21"/>
    </row>
    <row r="2672" spans="3:33" s="20" customFormat="1">
      <c r="C2672" s="22"/>
      <c r="AG2672" s="21"/>
    </row>
    <row r="2673" spans="3:33" s="20" customFormat="1">
      <c r="C2673" s="22"/>
      <c r="AG2673" s="21"/>
    </row>
    <row r="2674" spans="3:33" s="20" customFormat="1">
      <c r="C2674" s="22"/>
      <c r="AG2674" s="21"/>
    </row>
    <row r="2675" spans="3:33" s="20" customFormat="1">
      <c r="C2675" s="22"/>
      <c r="AG2675" s="21"/>
    </row>
    <row r="2676" spans="3:33" s="20" customFormat="1">
      <c r="C2676" s="22"/>
      <c r="AG2676" s="21"/>
    </row>
    <row r="2677" spans="3:33" s="20" customFormat="1">
      <c r="C2677" s="22"/>
      <c r="AG2677" s="21"/>
    </row>
    <row r="2678" spans="3:33" s="20" customFormat="1">
      <c r="C2678" s="22"/>
      <c r="AG2678" s="21"/>
    </row>
    <row r="2679" spans="3:33" s="20" customFormat="1">
      <c r="C2679" s="22"/>
      <c r="AG2679" s="21"/>
    </row>
    <row r="2680" spans="3:33" s="20" customFormat="1">
      <c r="C2680" s="22"/>
      <c r="AG2680" s="21"/>
    </row>
    <row r="2681" spans="3:33" s="20" customFormat="1">
      <c r="C2681" s="22"/>
      <c r="AG2681" s="21"/>
    </row>
    <row r="2682" spans="3:33" s="20" customFormat="1">
      <c r="C2682" s="22"/>
      <c r="AG2682" s="21"/>
    </row>
    <row r="2683" spans="3:33" s="20" customFormat="1">
      <c r="C2683" s="22"/>
      <c r="AG2683" s="21"/>
    </row>
    <row r="2684" spans="3:33" s="20" customFormat="1">
      <c r="C2684" s="22"/>
      <c r="AG2684" s="21"/>
    </row>
    <row r="2685" spans="3:33" s="20" customFormat="1">
      <c r="C2685" s="22"/>
      <c r="AG2685" s="21"/>
    </row>
    <row r="2686" spans="3:33" s="20" customFormat="1">
      <c r="C2686" s="22"/>
      <c r="AG2686" s="21"/>
    </row>
    <row r="2687" spans="3:33" s="20" customFormat="1">
      <c r="C2687" s="22"/>
      <c r="AG2687" s="21"/>
    </row>
    <row r="2688" spans="3:33" s="20" customFormat="1">
      <c r="C2688" s="22"/>
      <c r="AG2688" s="21"/>
    </row>
    <row r="2689" spans="3:33" s="20" customFormat="1">
      <c r="C2689" s="22"/>
      <c r="AG2689" s="21"/>
    </row>
    <row r="2690" spans="3:33" s="20" customFormat="1">
      <c r="C2690" s="22"/>
      <c r="AG2690" s="21"/>
    </row>
    <row r="2691" spans="3:33" s="20" customFormat="1">
      <c r="C2691" s="22"/>
      <c r="AG2691" s="21"/>
    </row>
    <row r="2692" spans="3:33" s="20" customFormat="1">
      <c r="C2692" s="22"/>
      <c r="AG2692" s="21"/>
    </row>
    <row r="2693" spans="3:33" s="20" customFormat="1">
      <c r="C2693" s="22"/>
      <c r="AG2693" s="21"/>
    </row>
    <row r="2694" spans="3:33" s="20" customFormat="1">
      <c r="C2694" s="22"/>
      <c r="AG2694" s="21"/>
    </row>
    <row r="2695" spans="3:33" s="20" customFormat="1">
      <c r="C2695" s="22"/>
      <c r="AG2695" s="21"/>
    </row>
    <row r="2696" spans="3:33" s="20" customFormat="1">
      <c r="C2696" s="22"/>
      <c r="AG2696" s="21"/>
    </row>
    <row r="2697" spans="3:33" s="20" customFormat="1">
      <c r="C2697" s="22"/>
      <c r="AG2697" s="21"/>
    </row>
    <row r="2698" spans="3:33" s="20" customFormat="1">
      <c r="C2698" s="22"/>
      <c r="AG2698" s="21"/>
    </row>
    <row r="2699" spans="3:33" s="20" customFormat="1">
      <c r="C2699" s="22"/>
      <c r="AG2699" s="21"/>
    </row>
    <row r="2700" spans="3:33" s="20" customFormat="1">
      <c r="C2700" s="22"/>
      <c r="AG2700" s="21"/>
    </row>
    <row r="2701" spans="3:33" s="20" customFormat="1">
      <c r="C2701" s="22"/>
      <c r="AG2701" s="21"/>
    </row>
    <row r="2702" spans="3:33" s="20" customFormat="1">
      <c r="C2702" s="22"/>
      <c r="AG2702" s="21"/>
    </row>
    <row r="2703" spans="3:33" s="20" customFormat="1">
      <c r="C2703" s="22"/>
      <c r="AG2703" s="21"/>
    </row>
    <row r="2704" spans="3:33" s="20" customFormat="1">
      <c r="C2704" s="22"/>
      <c r="AG2704" s="21"/>
    </row>
    <row r="2705" spans="3:33" s="20" customFormat="1">
      <c r="C2705" s="22"/>
      <c r="AG2705" s="21"/>
    </row>
    <row r="2706" spans="3:33" s="20" customFormat="1">
      <c r="C2706" s="22"/>
      <c r="AG2706" s="21"/>
    </row>
    <row r="2707" spans="3:33" s="20" customFormat="1">
      <c r="C2707" s="22"/>
      <c r="AG2707" s="21"/>
    </row>
    <row r="2708" spans="3:33" s="20" customFormat="1">
      <c r="C2708" s="22"/>
      <c r="AG2708" s="21"/>
    </row>
    <row r="2709" spans="3:33" s="20" customFormat="1">
      <c r="C2709" s="22"/>
      <c r="AG2709" s="21"/>
    </row>
    <row r="2710" spans="3:33" s="20" customFormat="1">
      <c r="C2710" s="22"/>
      <c r="AG2710" s="21"/>
    </row>
    <row r="2711" spans="3:33" s="20" customFormat="1">
      <c r="C2711" s="22"/>
      <c r="AG2711" s="21"/>
    </row>
    <row r="2712" spans="3:33" s="20" customFormat="1">
      <c r="C2712" s="22"/>
      <c r="AG2712" s="21"/>
    </row>
    <row r="2713" spans="3:33" s="20" customFormat="1">
      <c r="C2713" s="22"/>
      <c r="AG2713" s="21"/>
    </row>
    <row r="2714" spans="3:33" s="20" customFormat="1">
      <c r="C2714" s="22"/>
      <c r="AG2714" s="21"/>
    </row>
    <row r="2715" spans="3:33" s="20" customFormat="1">
      <c r="C2715" s="22"/>
      <c r="AG2715" s="21"/>
    </row>
    <row r="2716" spans="3:33" s="20" customFormat="1">
      <c r="C2716" s="22"/>
      <c r="AG2716" s="21"/>
    </row>
    <row r="2717" spans="3:33" s="20" customFormat="1">
      <c r="C2717" s="22"/>
      <c r="AG2717" s="21"/>
    </row>
    <row r="2718" spans="3:33" s="20" customFormat="1">
      <c r="C2718" s="22"/>
      <c r="AG2718" s="21"/>
    </row>
    <row r="2719" spans="3:33" s="20" customFormat="1">
      <c r="C2719" s="22"/>
      <c r="AG2719" s="21"/>
    </row>
    <row r="2720" spans="3:33" s="20" customFormat="1">
      <c r="C2720" s="22"/>
      <c r="AG2720" s="21"/>
    </row>
    <row r="2721" spans="3:33" s="20" customFormat="1">
      <c r="C2721" s="22"/>
      <c r="AG2721" s="21"/>
    </row>
    <row r="2722" spans="3:33" s="20" customFormat="1">
      <c r="C2722" s="22"/>
      <c r="AG2722" s="21"/>
    </row>
    <row r="2723" spans="3:33" s="20" customFormat="1">
      <c r="C2723" s="22"/>
      <c r="AG2723" s="21"/>
    </row>
    <row r="2724" spans="3:33" s="20" customFormat="1">
      <c r="C2724" s="22"/>
      <c r="AG2724" s="21"/>
    </row>
    <row r="2725" spans="3:33" s="20" customFormat="1">
      <c r="C2725" s="22"/>
      <c r="AG2725" s="21"/>
    </row>
    <row r="2726" spans="3:33" s="20" customFormat="1">
      <c r="C2726" s="22"/>
      <c r="AG2726" s="21"/>
    </row>
    <row r="2727" spans="3:33" s="20" customFormat="1">
      <c r="C2727" s="22"/>
      <c r="AG2727" s="21"/>
    </row>
    <row r="2728" spans="3:33" s="20" customFormat="1">
      <c r="C2728" s="22"/>
      <c r="AG2728" s="21"/>
    </row>
    <row r="2729" spans="3:33" s="20" customFormat="1">
      <c r="C2729" s="22"/>
      <c r="AG2729" s="21"/>
    </row>
    <row r="2730" spans="3:33" s="20" customFormat="1">
      <c r="C2730" s="22"/>
      <c r="AG2730" s="21"/>
    </row>
    <row r="2731" spans="3:33" s="20" customFormat="1">
      <c r="C2731" s="22"/>
      <c r="AG2731" s="21"/>
    </row>
    <row r="2732" spans="3:33" s="20" customFormat="1">
      <c r="C2732" s="22"/>
      <c r="AG2732" s="21"/>
    </row>
    <row r="2733" spans="3:33" s="20" customFormat="1">
      <c r="C2733" s="22"/>
      <c r="AG2733" s="21"/>
    </row>
    <row r="2734" spans="3:33" s="20" customFormat="1">
      <c r="C2734" s="22"/>
      <c r="AG2734" s="21"/>
    </row>
    <row r="2735" spans="3:33" s="20" customFormat="1">
      <c r="C2735" s="22"/>
      <c r="AG2735" s="21"/>
    </row>
    <row r="2736" spans="3:33" s="20" customFormat="1">
      <c r="C2736" s="22"/>
      <c r="AG2736" s="21"/>
    </row>
    <row r="2737" spans="3:33" s="20" customFormat="1">
      <c r="C2737" s="22"/>
      <c r="AG2737" s="21"/>
    </row>
    <row r="2738" spans="3:33" s="20" customFormat="1">
      <c r="C2738" s="22"/>
      <c r="AG2738" s="21"/>
    </row>
    <row r="2739" spans="3:33" s="20" customFormat="1">
      <c r="C2739" s="22"/>
      <c r="AG2739" s="21"/>
    </row>
    <row r="2740" spans="3:33" s="20" customFormat="1">
      <c r="C2740" s="22"/>
      <c r="AG2740" s="21"/>
    </row>
    <row r="2741" spans="3:33" s="20" customFormat="1">
      <c r="C2741" s="22"/>
      <c r="AG2741" s="21"/>
    </row>
    <row r="2742" spans="3:33" s="20" customFormat="1">
      <c r="C2742" s="22"/>
      <c r="AG2742" s="21"/>
    </row>
    <row r="2743" spans="3:33" s="20" customFormat="1">
      <c r="C2743" s="22"/>
      <c r="AG2743" s="21"/>
    </row>
    <row r="2744" spans="3:33" s="20" customFormat="1">
      <c r="C2744" s="22"/>
      <c r="AG2744" s="21"/>
    </row>
    <row r="2745" spans="3:33" s="20" customFormat="1">
      <c r="C2745" s="22"/>
      <c r="AG2745" s="21"/>
    </row>
    <row r="2746" spans="3:33" s="20" customFormat="1">
      <c r="C2746" s="22"/>
      <c r="AG2746" s="21"/>
    </row>
    <row r="2747" spans="3:33" s="20" customFormat="1">
      <c r="C2747" s="22"/>
      <c r="AG2747" s="21"/>
    </row>
    <row r="2748" spans="3:33" s="20" customFormat="1">
      <c r="C2748" s="22"/>
      <c r="AG2748" s="21"/>
    </row>
    <row r="2749" spans="3:33" s="20" customFormat="1">
      <c r="C2749" s="22"/>
      <c r="AG2749" s="21"/>
    </row>
    <row r="2750" spans="3:33" s="20" customFormat="1">
      <c r="C2750" s="22"/>
      <c r="AG2750" s="21"/>
    </row>
    <row r="2751" spans="3:33" s="20" customFormat="1">
      <c r="C2751" s="22"/>
      <c r="AG2751" s="21"/>
    </row>
    <row r="2752" spans="3:33" s="20" customFormat="1">
      <c r="C2752" s="22"/>
      <c r="AG2752" s="21"/>
    </row>
    <row r="2753" spans="3:33" s="20" customFormat="1">
      <c r="C2753" s="22"/>
      <c r="AG2753" s="21"/>
    </row>
    <row r="2754" spans="3:33" s="20" customFormat="1">
      <c r="C2754" s="22"/>
      <c r="AG2754" s="21"/>
    </row>
    <row r="2755" spans="3:33" s="20" customFormat="1">
      <c r="C2755" s="22"/>
      <c r="AG2755" s="21"/>
    </row>
    <row r="2756" spans="3:33" s="20" customFormat="1">
      <c r="C2756" s="22"/>
      <c r="AG2756" s="21"/>
    </row>
    <row r="2757" spans="3:33" s="20" customFormat="1">
      <c r="C2757" s="22"/>
      <c r="AG2757" s="21"/>
    </row>
    <row r="2758" spans="3:33" s="20" customFormat="1">
      <c r="C2758" s="22"/>
      <c r="AG2758" s="21"/>
    </row>
    <row r="2759" spans="3:33" s="20" customFormat="1">
      <c r="C2759" s="22"/>
      <c r="AG2759" s="21"/>
    </row>
    <row r="2760" spans="3:33" s="20" customFormat="1">
      <c r="C2760" s="22"/>
      <c r="AG2760" s="21"/>
    </row>
    <row r="2761" spans="3:33" s="20" customFormat="1">
      <c r="C2761" s="22"/>
      <c r="AG2761" s="21"/>
    </row>
    <row r="2762" spans="3:33" s="20" customFormat="1">
      <c r="C2762" s="22"/>
      <c r="AG2762" s="21"/>
    </row>
    <row r="2763" spans="3:33" s="20" customFormat="1">
      <c r="C2763" s="22"/>
      <c r="AG2763" s="21"/>
    </row>
    <row r="2764" spans="3:33" s="20" customFormat="1">
      <c r="C2764" s="22"/>
      <c r="AG2764" s="21"/>
    </row>
    <row r="2765" spans="3:33" s="20" customFormat="1">
      <c r="C2765" s="22"/>
      <c r="AG2765" s="21"/>
    </row>
    <row r="2766" spans="3:33" s="20" customFormat="1">
      <c r="C2766" s="22"/>
      <c r="AG2766" s="21"/>
    </row>
    <row r="2767" spans="3:33" s="20" customFormat="1">
      <c r="C2767" s="22"/>
      <c r="AG2767" s="21"/>
    </row>
    <row r="2768" spans="3:33" s="20" customFormat="1">
      <c r="C2768" s="22"/>
      <c r="AG2768" s="21"/>
    </row>
    <row r="2769" spans="3:33" s="20" customFormat="1">
      <c r="C2769" s="22"/>
      <c r="AG2769" s="21"/>
    </row>
    <row r="2770" spans="3:33" s="20" customFormat="1">
      <c r="C2770" s="22"/>
      <c r="AG2770" s="21"/>
    </row>
    <row r="2771" spans="3:33" s="20" customFormat="1">
      <c r="C2771" s="22"/>
      <c r="AG2771" s="21"/>
    </row>
    <row r="2772" spans="3:33" s="20" customFormat="1">
      <c r="C2772" s="22"/>
      <c r="AG2772" s="21"/>
    </row>
    <row r="2773" spans="3:33" s="20" customFormat="1">
      <c r="C2773" s="22"/>
      <c r="AG2773" s="21"/>
    </row>
    <row r="2774" spans="3:33" s="20" customFormat="1">
      <c r="C2774" s="22"/>
      <c r="AG2774" s="21"/>
    </row>
    <row r="2775" spans="3:33" s="20" customFormat="1">
      <c r="C2775" s="22"/>
      <c r="AG2775" s="21"/>
    </row>
    <row r="2776" spans="3:33" s="20" customFormat="1">
      <c r="C2776" s="22"/>
      <c r="AG2776" s="21"/>
    </row>
    <row r="2777" spans="3:33" s="20" customFormat="1">
      <c r="C2777" s="22"/>
      <c r="AG2777" s="21"/>
    </row>
    <row r="2778" spans="3:33" s="20" customFormat="1">
      <c r="C2778" s="22"/>
      <c r="AG2778" s="21"/>
    </row>
    <row r="2779" spans="3:33" s="20" customFormat="1">
      <c r="C2779" s="22"/>
      <c r="AG2779" s="21"/>
    </row>
    <row r="2780" spans="3:33" s="20" customFormat="1">
      <c r="C2780" s="22"/>
      <c r="AG2780" s="21"/>
    </row>
    <row r="2781" spans="3:33" s="20" customFormat="1">
      <c r="C2781" s="22"/>
      <c r="AG2781" s="21"/>
    </row>
    <row r="2782" spans="3:33" s="20" customFormat="1">
      <c r="C2782" s="22"/>
      <c r="AG2782" s="21"/>
    </row>
    <row r="2783" spans="3:33" s="20" customFormat="1">
      <c r="C2783" s="22"/>
      <c r="AG2783" s="21"/>
    </row>
    <row r="2784" spans="3:33" s="20" customFormat="1">
      <c r="C2784" s="22"/>
      <c r="AG2784" s="21"/>
    </row>
    <row r="2785" spans="3:33" s="20" customFormat="1">
      <c r="C2785" s="22"/>
      <c r="AG2785" s="21"/>
    </row>
    <row r="2786" spans="3:33" s="20" customFormat="1">
      <c r="C2786" s="22"/>
      <c r="AG2786" s="21"/>
    </row>
    <row r="2787" spans="3:33" s="20" customFormat="1">
      <c r="C2787" s="22"/>
      <c r="AG2787" s="21"/>
    </row>
    <row r="2788" spans="3:33" s="20" customFormat="1">
      <c r="C2788" s="22"/>
      <c r="AG2788" s="21"/>
    </row>
    <row r="2789" spans="3:33" s="20" customFormat="1">
      <c r="C2789" s="22"/>
      <c r="AG2789" s="21"/>
    </row>
    <row r="2790" spans="3:33" s="20" customFormat="1">
      <c r="C2790" s="22"/>
      <c r="AG2790" s="21"/>
    </row>
    <row r="2791" spans="3:33" s="20" customFormat="1">
      <c r="C2791" s="22"/>
      <c r="AG2791" s="21"/>
    </row>
    <row r="2792" spans="3:33" s="20" customFormat="1">
      <c r="C2792" s="22"/>
      <c r="AG2792" s="21"/>
    </row>
    <row r="2793" spans="3:33" s="20" customFormat="1">
      <c r="C2793" s="22"/>
      <c r="AG2793" s="21"/>
    </row>
    <row r="2794" spans="3:33" s="20" customFormat="1">
      <c r="C2794" s="22"/>
      <c r="AG2794" s="21"/>
    </row>
    <row r="2795" spans="3:33" s="20" customFormat="1">
      <c r="C2795" s="22"/>
      <c r="AG2795" s="21"/>
    </row>
    <row r="2796" spans="3:33" s="20" customFormat="1">
      <c r="C2796" s="22"/>
      <c r="AG2796" s="21"/>
    </row>
    <row r="2797" spans="3:33" s="20" customFormat="1">
      <c r="C2797" s="22"/>
      <c r="AG2797" s="21"/>
    </row>
    <row r="2798" spans="3:33" s="20" customFormat="1">
      <c r="C2798" s="22"/>
      <c r="AG2798" s="21"/>
    </row>
    <row r="2799" spans="3:33" s="20" customFormat="1">
      <c r="C2799" s="22"/>
      <c r="AG2799" s="21"/>
    </row>
    <row r="2800" spans="3:33" s="20" customFormat="1">
      <c r="C2800" s="22"/>
      <c r="AG2800" s="21"/>
    </row>
    <row r="2801" spans="3:33" s="20" customFormat="1">
      <c r="C2801" s="22"/>
      <c r="AG2801" s="21"/>
    </row>
    <row r="2802" spans="3:33" s="20" customFormat="1">
      <c r="C2802" s="22"/>
      <c r="AG2802" s="21"/>
    </row>
    <row r="2803" spans="3:33" s="20" customFormat="1">
      <c r="C2803" s="22"/>
      <c r="AG2803" s="21"/>
    </row>
    <row r="2804" spans="3:33" s="20" customFormat="1">
      <c r="C2804" s="22"/>
      <c r="AG2804" s="21"/>
    </row>
    <row r="2805" spans="3:33" s="20" customFormat="1">
      <c r="C2805" s="22"/>
      <c r="AG2805" s="21"/>
    </row>
    <row r="2806" spans="3:33" s="20" customFormat="1">
      <c r="C2806" s="22"/>
      <c r="AG2806" s="21"/>
    </row>
    <row r="2807" spans="3:33" s="20" customFormat="1">
      <c r="C2807" s="22"/>
      <c r="AG2807" s="21"/>
    </row>
    <row r="2808" spans="3:33" s="20" customFormat="1">
      <c r="C2808" s="22"/>
      <c r="AG2808" s="21"/>
    </row>
    <row r="2809" spans="3:33" s="20" customFormat="1">
      <c r="C2809" s="22"/>
      <c r="AG2809" s="21"/>
    </row>
    <row r="2810" spans="3:33" s="20" customFormat="1">
      <c r="C2810" s="22"/>
      <c r="AG2810" s="21"/>
    </row>
    <row r="2811" spans="3:33" s="20" customFormat="1">
      <c r="C2811" s="22"/>
      <c r="AG2811" s="21"/>
    </row>
    <row r="2812" spans="3:33" s="20" customFormat="1">
      <c r="C2812" s="22"/>
      <c r="AG2812" s="21"/>
    </row>
    <row r="2813" spans="3:33" s="20" customFormat="1">
      <c r="C2813" s="22"/>
      <c r="AG2813" s="21"/>
    </row>
    <row r="2814" spans="3:33" s="20" customFormat="1">
      <c r="C2814" s="22"/>
      <c r="AG2814" s="21"/>
    </row>
    <row r="2815" spans="3:33" s="20" customFormat="1">
      <c r="C2815" s="22"/>
      <c r="AG2815" s="21"/>
    </row>
    <row r="2816" spans="3:33" s="20" customFormat="1">
      <c r="C2816" s="22"/>
      <c r="AG2816" s="21"/>
    </row>
    <row r="2817" spans="3:33" s="20" customFormat="1">
      <c r="C2817" s="22"/>
      <c r="AG2817" s="21"/>
    </row>
    <row r="2818" spans="3:33" s="20" customFormat="1">
      <c r="C2818" s="22"/>
      <c r="AG2818" s="21"/>
    </row>
    <row r="2819" spans="3:33" s="20" customFormat="1">
      <c r="C2819" s="22"/>
      <c r="AG2819" s="21"/>
    </row>
    <row r="2820" spans="3:33" s="20" customFormat="1">
      <c r="C2820" s="22"/>
      <c r="AG2820" s="21"/>
    </row>
    <row r="2821" spans="3:33" s="20" customFormat="1">
      <c r="C2821" s="22"/>
      <c r="AG2821" s="21"/>
    </row>
    <row r="2822" spans="3:33" s="20" customFormat="1">
      <c r="C2822" s="22"/>
      <c r="AG2822" s="21"/>
    </row>
    <row r="2823" spans="3:33" s="20" customFormat="1">
      <c r="C2823" s="22"/>
      <c r="AG2823" s="21"/>
    </row>
    <row r="2824" spans="3:33" s="20" customFormat="1">
      <c r="C2824" s="22"/>
      <c r="AG2824" s="21"/>
    </row>
    <row r="2825" spans="3:33" s="20" customFormat="1">
      <c r="C2825" s="22"/>
      <c r="AG2825" s="21"/>
    </row>
    <row r="2826" spans="3:33" s="20" customFormat="1">
      <c r="C2826" s="22"/>
      <c r="AG2826" s="21"/>
    </row>
    <row r="2827" spans="3:33" s="20" customFormat="1">
      <c r="C2827" s="22"/>
      <c r="AG2827" s="21"/>
    </row>
    <row r="2828" spans="3:33" s="20" customFormat="1">
      <c r="C2828" s="22"/>
      <c r="AG2828" s="21"/>
    </row>
    <row r="2829" spans="3:33" s="20" customFormat="1">
      <c r="C2829" s="22"/>
      <c r="AG2829" s="21"/>
    </row>
    <row r="2830" spans="3:33" s="20" customFormat="1">
      <c r="C2830" s="22"/>
      <c r="AG2830" s="21"/>
    </row>
    <row r="2831" spans="3:33" s="20" customFormat="1">
      <c r="C2831" s="22"/>
      <c r="AG2831" s="21"/>
    </row>
    <row r="2832" spans="3:33" s="20" customFormat="1">
      <c r="C2832" s="22"/>
      <c r="AG2832" s="21"/>
    </row>
    <row r="2833" spans="3:33" s="20" customFormat="1">
      <c r="C2833" s="22"/>
      <c r="AG2833" s="21"/>
    </row>
    <row r="2834" spans="3:33" s="20" customFormat="1">
      <c r="C2834" s="22"/>
      <c r="AG2834" s="21"/>
    </row>
    <row r="2835" spans="3:33" s="20" customFormat="1">
      <c r="C2835" s="22"/>
      <c r="AG2835" s="21"/>
    </row>
    <row r="2836" spans="3:33" s="20" customFormat="1">
      <c r="C2836" s="22"/>
      <c r="AG2836" s="21"/>
    </row>
    <row r="2837" spans="3:33" s="20" customFormat="1">
      <c r="C2837" s="22"/>
      <c r="AG2837" s="21"/>
    </row>
    <row r="2838" spans="3:33" s="20" customFormat="1">
      <c r="C2838" s="22"/>
      <c r="AG2838" s="21"/>
    </row>
    <row r="2839" spans="3:33" s="20" customFormat="1">
      <c r="C2839" s="22"/>
      <c r="AG2839" s="21"/>
    </row>
    <row r="2840" spans="3:33" s="20" customFormat="1">
      <c r="C2840" s="22"/>
      <c r="AG2840" s="21"/>
    </row>
    <row r="2841" spans="3:33" s="20" customFormat="1">
      <c r="C2841" s="22"/>
      <c r="AG2841" s="21"/>
    </row>
    <row r="2842" spans="3:33" s="20" customFormat="1">
      <c r="C2842" s="22"/>
      <c r="AG2842" s="21"/>
    </row>
    <row r="2843" spans="3:33" s="20" customFormat="1">
      <c r="C2843" s="22"/>
      <c r="AG2843" s="21"/>
    </row>
    <row r="2844" spans="3:33" s="20" customFormat="1">
      <c r="C2844" s="22"/>
      <c r="AG2844" s="21"/>
    </row>
    <row r="2845" spans="3:33" s="20" customFormat="1">
      <c r="C2845" s="22"/>
      <c r="AG2845" s="21"/>
    </row>
    <row r="2846" spans="3:33" s="20" customFormat="1">
      <c r="C2846" s="22"/>
      <c r="AG2846" s="21"/>
    </row>
    <row r="2847" spans="3:33" s="20" customFormat="1">
      <c r="C2847" s="22"/>
      <c r="AG2847" s="21"/>
    </row>
    <row r="2848" spans="3:33" s="20" customFormat="1">
      <c r="C2848" s="22"/>
      <c r="AG2848" s="21"/>
    </row>
    <row r="2849" spans="3:33" s="20" customFormat="1">
      <c r="C2849" s="22"/>
      <c r="AG2849" s="21"/>
    </row>
    <row r="2850" spans="3:33" s="20" customFormat="1">
      <c r="C2850" s="22"/>
      <c r="AG2850" s="21"/>
    </row>
    <row r="2851" spans="3:33" s="20" customFormat="1">
      <c r="C2851" s="22"/>
      <c r="AG2851" s="21"/>
    </row>
    <row r="2852" spans="3:33" s="20" customFormat="1">
      <c r="C2852" s="22"/>
      <c r="AG2852" s="21"/>
    </row>
    <row r="2853" spans="3:33" s="20" customFormat="1">
      <c r="C2853" s="22"/>
      <c r="AG2853" s="21"/>
    </row>
    <row r="2854" spans="3:33" s="20" customFormat="1">
      <c r="C2854" s="22"/>
      <c r="AG2854" s="21"/>
    </row>
    <row r="2855" spans="3:33" s="20" customFormat="1">
      <c r="C2855" s="22"/>
      <c r="AG2855" s="21"/>
    </row>
    <row r="2856" spans="3:33" s="20" customFormat="1">
      <c r="C2856" s="22"/>
      <c r="AG2856" s="21"/>
    </row>
    <row r="2857" spans="3:33" s="20" customFormat="1">
      <c r="C2857" s="22"/>
      <c r="AG2857" s="21"/>
    </row>
    <row r="2858" spans="3:33" s="20" customFormat="1">
      <c r="C2858" s="22"/>
      <c r="AG2858" s="21"/>
    </row>
    <row r="2859" spans="3:33" s="20" customFormat="1">
      <c r="C2859" s="22"/>
      <c r="AG2859" s="21"/>
    </row>
    <row r="2860" spans="3:33" s="20" customFormat="1">
      <c r="C2860" s="22"/>
      <c r="AG2860" s="21"/>
    </row>
    <row r="2861" spans="3:33" s="20" customFormat="1">
      <c r="C2861" s="22"/>
      <c r="AG2861" s="21"/>
    </row>
    <row r="2862" spans="3:33" s="20" customFormat="1">
      <c r="C2862" s="22"/>
      <c r="AG2862" s="21"/>
    </row>
    <row r="2863" spans="3:33" s="20" customFormat="1">
      <c r="C2863" s="22"/>
      <c r="AG2863" s="21"/>
    </row>
    <row r="2864" spans="3:33" s="20" customFormat="1">
      <c r="C2864" s="22"/>
      <c r="AG2864" s="21"/>
    </row>
    <row r="2865" spans="3:33" s="20" customFormat="1">
      <c r="C2865" s="22"/>
      <c r="AG2865" s="21"/>
    </row>
    <row r="2866" spans="3:33" s="20" customFormat="1">
      <c r="C2866" s="22"/>
      <c r="AG2866" s="21"/>
    </row>
    <row r="2867" spans="3:33" s="20" customFormat="1">
      <c r="C2867" s="22"/>
      <c r="AG2867" s="21"/>
    </row>
    <row r="2868" spans="3:33" s="20" customFormat="1">
      <c r="C2868" s="22"/>
      <c r="AG2868" s="21"/>
    </row>
    <row r="2869" spans="3:33" s="20" customFormat="1">
      <c r="C2869" s="22"/>
      <c r="AG2869" s="21"/>
    </row>
    <row r="2870" spans="3:33" s="20" customFormat="1">
      <c r="C2870" s="22"/>
      <c r="AG2870" s="21"/>
    </row>
    <row r="2871" spans="3:33" s="20" customFormat="1">
      <c r="C2871" s="22"/>
      <c r="AG2871" s="21"/>
    </row>
    <row r="2872" spans="3:33" s="20" customFormat="1">
      <c r="C2872" s="22"/>
      <c r="AG2872" s="21"/>
    </row>
    <row r="2873" spans="3:33" s="20" customFormat="1">
      <c r="C2873" s="22"/>
      <c r="AG2873" s="21"/>
    </row>
    <row r="2874" spans="3:33" s="20" customFormat="1">
      <c r="C2874" s="22"/>
      <c r="AG2874" s="21"/>
    </row>
    <row r="2875" spans="3:33" s="20" customFormat="1">
      <c r="C2875" s="22"/>
      <c r="AG2875" s="21"/>
    </row>
    <row r="2876" spans="3:33" s="20" customFormat="1">
      <c r="C2876" s="22"/>
      <c r="AG2876" s="21"/>
    </row>
    <row r="2877" spans="3:33" s="20" customFormat="1">
      <c r="C2877" s="22"/>
      <c r="AG2877" s="21"/>
    </row>
    <row r="2878" spans="3:33" s="20" customFormat="1">
      <c r="C2878" s="22"/>
      <c r="AG2878" s="21"/>
    </row>
    <row r="2879" spans="3:33" s="20" customFormat="1">
      <c r="C2879" s="22"/>
      <c r="AG2879" s="21"/>
    </row>
    <row r="2880" spans="3:33" s="20" customFormat="1">
      <c r="C2880" s="22"/>
      <c r="AG2880" s="21"/>
    </row>
    <row r="2881" spans="3:33" s="20" customFormat="1">
      <c r="C2881" s="22"/>
      <c r="AG2881" s="21"/>
    </row>
    <row r="2882" spans="3:33" s="20" customFormat="1">
      <c r="C2882" s="22"/>
      <c r="AG2882" s="21"/>
    </row>
    <row r="2883" spans="3:33" s="20" customFormat="1">
      <c r="C2883" s="22"/>
      <c r="AG2883" s="21"/>
    </row>
    <row r="2884" spans="3:33" s="20" customFormat="1">
      <c r="C2884" s="22"/>
      <c r="AG2884" s="21"/>
    </row>
    <row r="2885" spans="3:33" s="20" customFormat="1">
      <c r="C2885" s="22"/>
      <c r="AG2885" s="21"/>
    </row>
    <row r="2886" spans="3:33" s="20" customFormat="1">
      <c r="C2886" s="22"/>
      <c r="AG2886" s="21"/>
    </row>
    <row r="2887" spans="3:33" s="20" customFormat="1">
      <c r="C2887" s="22"/>
      <c r="AG2887" s="21"/>
    </row>
    <row r="2888" spans="3:33" s="20" customFormat="1">
      <c r="C2888" s="22"/>
      <c r="AG2888" s="21"/>
    </row>
    <row r="2889" spans="3:33" s="20" customFormat="1">
      <c r="C2889" s="22"/>
      <c r="AG2889" s="21"/>
    </row>
    <row r="2890" spans="3:33" s="20" customFormat="1">
      <c r="C2890" s="22"/>
      <c r="AG2890" s="21"/>
    </row>
    <row r="2891" spans="3:33" s="20" customFormat="1">
      <c r="C2891" s="22"/>
      <c r="AG2891" s="21"/>
    </row>
    <row r="2892" spans="3:33" s="20" customFormat="1">
      <c r="C2892" s="22"/>
      <c r="AG2892" s="21"/>
    </row>
    <row r="2893" spans="3:33" s="20" customFormat="1">
      <c r="C2893" s="22"/>
      <c r="AG2893" s="21"/>
    </row>
    <row r="2894" spans="3:33" s="20" customFormat="1">
      <c r="C2894" s="22"/>
      <c r="AG2894" s="21"/>
    </row>
    <row r="2895" spans="3:33" s="20" customFormat="1">
      <c r="C2895" s="22"/>
      <c r="AG2895" s="21"/>
    </row>
    <row r="2896" spans="3:33" s="20" customFormat="1">
      <c r="C2896" s="22"/>
      <c r="AG2896" s="21"/>
    </row>
    <row r="2897" spans="3:33" s="20" customFormat="1">
      <c r="C2897" s="22"/>
      <c r="AG2897" s="21"/>
    </row>
    <row r="2898" spans="3:33" s="20" customFormat="1">
      <c r="C2898" s="22"/>
      <c r="AG2898" s="21"/>
    </row>
    <row r="2899" spans="3:33" s="20" customFormat="1">
      <c r="C2899" s="22"/>
      <c r="AG2899" s="21"/>
    </row>
    <row r="2900" spans="3:33" s="20" customFormat="1">
      <c r="C2900" s="22"/>
      <c r="AG2900" s="21"/>
    </row>
    <row r="2901" spans="3:33" s="20" customFormat="1">
      <c r="C2901" s="22"/>
      <c r="AG2901" s="21"/>
    </row>
    <row r="2902" spans="3:33" s="20" customFormat="1">
      <c r="C2902" s="22"/>
      <c r="AG2902" s="21"/>
    </row>
    <row r="2903" spans="3:33" s="20" customFormat="1">
      <c r="C2903" s="22"/>
      <c r="AG2903" s="21"/>
    </row>
    <row r="2904" spans="3:33" s="20" customFormat="1">
      <c r="C2904" s="22"/>
      <c r="AG2904" s="21"/>
    </row>
    <row r="2905" spans="3:33" s="20" customFormat="1">
      <c r="C2905" s="22"/>
      <c r="AG2905" s="21"/>
    </row>
    <row r="2906" spans="3:33" s="20" customFormat="1">
      <c r="C2906" s="22"/>
      <c r="AG2906" s="21"/>
    </row>
    <row r="2907" spans="3:33" s="20" customFormat="1">
      <c r="C2907" s="22"/>
      <c r="AG2907" s="21"/>
    </row>
    <row r="2908" spans="3:33" s="20" customFormat="1">
      <c r="C2908" s="22"/>
      <c r="AG2908" s="21"/>
    </row>
    <row r="2909" spans="3:33" s="20" customFormat="1">
      <c r="C2909" s="22"/>
      <c r="AG2909" s="21"/>
    </row>
    <row r="2910" spans="3:33" s="20" customFormat="1">
      <c r="C2910" s="22"/>
      <c r="AG2910" s="21"/>
    </row>
    <row r="2911" spans="3:33" s="20" customFormat="1">
      <c r="C2911" s="22"/>
      <c r="AG2911" s="21"/>
    </row>
    <row r="2912" spans="3:33" s="20" customFormat="1">
      <c r="C2912" s="22"/>
      <c r="AG2912" s="21"/>
    </row>
    <row r="2913" spans="3:33" s="20" customFormat="1">
      <c r="C2913" s="22"/>
      <c r="AG2913" s="21"/>
    </row>
    <row r="2914" spans="3:33" s="20" customFormat="1">
      <c r="C2914" s="22"/>
      <c r="AG2914" s="21"/>
    </row>
    <row r="2915" spans="3:33" s="20" customFormat="1">
      <c r="C2915" s="22"/>
      <c r="AG2915" s="21"/>
    </row>
    <row r="2916" spans="3:33" s="20" customFormat="1">
      <c r="C2916" s="22"/>
      <c r="AG2916" s="21"/>
    </row>
    <row r="2917" spans="3:33" s="20" customFormat="1">
      <c r="C2917" s="22"/>
      <c r="AG2917" s="21"/>
    </row>
    <row r="2918" spans="3:33" s="20" customFormat="1">
      <c r="C2918" s="22"/>
      <c r="AG2918" s="21"/>
    </row>
    <row r="2919" spans="3:33" s="20" customFormat="1">
      <c r="C2919" s="22"/>
      <c r="AG2919" s="21"/>
    </row>
    <row r="2920" spans="3:33" s="20" customFormat="1">
      <c r="C2920" s="22"/>
      <c r="AG2920" s="21"/>
    </row>
    <row r="2921" spans="3:33" s="20" customFormat="1">
      <c r="C2921" s="22"/>
      <c r="AG2921" s="21"/>
    </row>
    <row r="2922" spans="3:33" s="20" customFormat="1">
      <c r="C2922" s="22"/>
      <c r="AG2922" s="21"/>
    </row>
    <row r="2923" spans="3:33" s="20" customFormat="1">
      <c r="C2923" s="22"/>
      <c r="AG2923" s="21"/>
    </row>
    <row r="2924" spans="3:33" s="20" customFormat="1">
      <c r="C2924" s="22"/>
      <c r="AG2924" s="21"/>
    </row>
    <row r="2925" spans="3:33" s="20" customFormat="1">
      <c r="C2925" s="22"/>
      <c r="AG2925" s="21"/>
    </row>
    <row r="2926" spans="3:33" s="20" customFormat="1">
      <c r="C2926" s="22"/>
      <c r="AG2926" s="21"/>
    </row>
    <row r="2927" spans="3:33" s="20" customFormat="1">
      <c r="C2927" s="22"/>
      <c r="AG2927" s="21"/>
    </row>
    <row r="2928" spans="3:33" s="20" customFormat="1">
      <c r="C2928" s="22"/>
      <c r="AG2928" s="21"/>
    </row>
    <row r="2929" spans="3:33" s="20" customFormat="1">
      <c r="C2929" s="22"/>
      <c r="AG2929" s="21"/>
    </row>
    <row r="2930" spans="3:33" s="20" customFormat="1">
      <c r="C2930" s="22"/>
      <c r="AG2930" s="21"/>
    </row>
    <row r="2931" spans="3:33" s="20" customFormat="1">
      <c r="C2931" s="22"/>
      <c r="AG2931" s="21"/>
    </row>
    <row r="2932" spans="3:33" s="20" customFormat="1">
      <c r="C2932" s="22"/>
      <c r="AG2932" s="21"/>
    </row>
    <row r="2933" spans="3:33" s="20" customFormat="1">
      <c r="C2933" s="22"/>
      <c r="AG2933" s="21"/>
    </row>
    <row r="2934" spans="3:33" s="20" customFormat="1">
      <c r="C2934" s="22"/>
      <c r="AG2934" s="21"/>
    </row>
    <row r="2935" spans="3:33" s="20" customFormat="1">
      <c r="C2935" s="22"/>
      <c r="AG2935" s="21"/>
    </row>
    <row r="2936" spans="3:33" s="20" customFormat="1">
      <c r="C2936" s="22"/>
      <c r="AG2936" s="21"/>
    </row>
    <row r="2937" spans="3:33" s="20" customFormat="1">
      <c r="C2937" s="22"/>
      <c r="AG2937" s="21"/>
    </row>
    <row r="2938" spans="3:33" s="20" customFormat="1">
      <c r="C2938" s="22"/>
      <c r="AG2938" s="21"/>
    </row>
    <row r="2939" spans="3:33" s="20" customFormat="1">
      <c r="C2939" s="22"/>
      <c r="AG2939" s="21"/>
    </row>
    <row r="2940" spans="3:33" s="20" customFormat="1">
      <c r="C2940" s="22"/>
      <c r="AG2940" s="21"/>
    </row>
    <row r="2941" spans="3:33" s="20" customFormat="1">
      <c r="C2941" s="22"/>
      <c r="AG2941" s="21"/>
    </row>
    <row r="2942" spans="3:33" s="20" customFormat="1">
      <c r="C2942" s="22"/>
      <c r="AG2942" s="21"/>
    </row>
    <row r="2943" spans="3:33" s="20" customFormat="1">
      <c r="C2943" s="22"/>
      <c r="AG2943" s="21"/>
    </row>
    <row r="2944" spans="3:33" s="20" customFormat="1">
      <c r="C2944" s="22"/>
      <c r="AG2944" s="21"/>
    </row>
    <row r="2945" spans="3:33" s="20" customFormat="1">
      <c r="C2945" s="22"/>
      <c r="AG2945" s="21"/>
    </row>
    <row r="2946" spans="3:33" s="20" customFormat="1">
      <c r="C2946" s="22"/>
      <c r="AG2946" s="21"/>
    </row>
    <row r="2947" spans="3:33" s="20" customFormat="1">
      <c r="C2947" s="22"/>
      <c r="AG2947" s="21"/>
    </row>
    <row r="2948" spans="3:33" s="20" customFormat="1">
      <c r="C2948" s="22"/>
      <c r="AG2948" s="21"/>
    </row>
    <row r="2949" spans="3:33" s="20" customFormat="1">
      <c r="C2949" s="22"/>
      <c r="AG2949" s="21"/>
    </row>
    <row r="2950" spans="3:33" s="20" customFormat="1">
      <c r="C2950" s="22"/>
      <c r="AG2950" s="21"/>
    </row>
    <row r="2951" spans="3:33" s="20" customFormat="1">
      <c r="C2951" s="22"/>
      <c r="AG2951" s="21"/>
    </row>
    <row r="2952" spans="3:33" s="20" customFormat="1">
      <c r="C2952" s="22"/>
      <c r="AG2952" s="21"/>
    </row>
    <row r="2953" spans="3:33" s="20" customFormat="1">
      <c r="C2953" s="22"/>
      <c r="AG2953" s="21"/>
    </row>
    <row r="2954" spans="3:33" s="20" customFormat="1">
      <c r="C2954" s="22"/>
      <c r="AG2954" s="21"/>
    </row>
    <row r="2955" spans="3:33" s="20" customFormat="1">
      <c r="C2955" s="22"/>
      <c r="AG2955" s="21"/>
    </row>
    <row r="2956" spans="3:33" s="20" customFormat="1">
      <c r="C2956" s="22"/>
      <c r="AG2956" s="21"/>
    </row>
    <row r="2957" spans="3:33" s="20" customFormat="1">
      <c r="C2957" s="22"/>
      <c r="AG2957" s="21"/>
    </row>
    <row r="2958" spans="3:33" s="20" customFormat="1">
      <c r="C2958" s="22"/>
      <c r="AG2958" s="21"/>
    </row>
    <row r="2959" spans="3:33" s="20" customFormat="1">
      <c r="C2959" s="22"/>
      <c r="AG2959" s="21"/>
    </row>
    <row r="2960" spans="3:33" s="20" customFormat="1">
      <c r="C2960" s="22"/>
      <c r="AG2960" s="21"/>
    </row>
    <row r="2961" spans="3:33" s="20" customFormat="1">
      <c r="C2961" s="22"/>
      <c r="AG2961" s="21"/>
    </row>
    <row r="2962" spans="3:33" s="20" customFormat="1">
      <c r="C2962" s="22"/>
      <c r="AG2962" s="21"/>
    </row>
    <row r="2963" spans="3:33" s="20" customFormat="1">
      <c r="C2963" s="22"/>
      <c r="AG2963" s="21"/>
    </row>
    <row r="2964" spans="3:33" s="20" customFormat="1">
      <c r="C2964" s="22"/>
      <c r="AG2964" s="21"/>
    </row>
    <row r="2965" spans="3:33" s="20" customFormat="1">
      <c r="C2965" s="22"/>
      <c r="AG2965" s="21"/>
    </row>
    <row r="2966" spans="3:33" s="20" customFormat="1">
      <c r="C2966" s="22"/>
      <c r="AG2966" s="21"/>
    </row>
    <row r="2967" spans="3:33" s="20" customFormat="1">
      <c r="C2967" s="22"/>
      <c r="AG2967" s="21"/>
    </row>
    <row r="2968" spans="3:33" s="20" customFormat="1">
      <c r="C2968" s="22"/>
      <c r="AG2968" s="21"/>
    </row>
    <row r="2969" spans="3:33" s="20" customFormat="1">
      <c r="C2969" s="22"/>
      <c r="AG2969" s="21"/>
    </row>
    <row r="2970" spans="3:33" s="20" customFormat="1">
      <c r="C2970" s="22"/>
      <c r="AG2970" s="21"/>
    </row>
    <row r="2971" spans="3:33" s="20" customFormat="1">
      <c r="C2971" s="22"/>
      <c r="AG2971" s="21"/>
    </row>
    <row r="2972" spans="3:33" s="20" customFormat="1">
      <c r="C2972" s="22"/>
      <c r="AG2972" s="21"/>
    </row>
    <row r="2973" spans="3:33" s="20" customFormat="1">
      <c r="C2973" s="22"/>
      <c r="AG2973" s="21"/>
    </row>
    <row r="2974" spans="3:33" s="20" customFormat="1">
      <c r="C2974" s="22"/>
      <c r="AG2974" s="21"/>
    </row>
    <row r="2975" spans="3:33" s="20" customFormat="1">
      <c r="C2975" s="22"/>
      <c r="AG2975" s="21"/>
    </row>
    <row r="2976" spans="3:33" s="20" customFormat="1">
      <c r="C2976" s="22"/>
      <c r="AG2976" s="21"/>
    </row>
    <row r="2977" spans="3:33" s="20" customFormat="1">
      <c r="C2977" s="22"/>
      <c r="AG2977" s="21"/>
    </row>
    <row r="2978" spans="3:33" s="20" customFormat="1">
      <c r="C2978" s="22"/>
      <c r="AG2978" s="21"/>
    </row>
    <row r="2979" spans="3:33" s="20" customFormat="1">
      <c r="C2979" s="22"/>
      <c r="AG2979" s="21"/>
    </row>
    <row r="2980" spans="3:33" s="20" customFormat="1">
      <c r="C2980" s="22"/>
      <c r="AG2980" s="21"/>
    </row>
    <row r="2981" spans="3:33" s="20" customFormat="1">
      <c r="C2981" s="22"/>
      <c r="AG2981" s="21"/>
    </row>
    <row r="2982" spans="3:33" s="20" customFormat="1">
      <c r="C2982" s="22"/>
      <c r="AG2982" s="21"/>
    </row>
    <row r="2983" spans="3:33" s="20" customFormat="1">
      <c r="C2983" s="22"/>
      <c r="AG2983" s="21"/>
    </row>
    <row r="2984" spans="3:33" s="20" customFormat="1">
      <c r="C2984" s="22"/>
      <c r="AG2984" s="21"/>
    </row>
    <row r="2985" spans="3:33" s="20" customFormat="1">
      <c r="C2985" s="22"/>
      <c r="AG2985" s="21"/>
    </row>
    <row r="2986" spans="3:33" s="20" customFormat="1">
      <c r="C2986" s="22"/>
      <c r="AG2986" s="21"/>
    </row>
    <row r="2987" spans="3:33" s="20" customFormat="1">
      <c r="C2987" s="22"/>
      <c r="AG2987" s="21"/>
    </row>
    <row r="2988" spans="3:33" s="20" customFormat="1">
      <c r="C2988" s="22"/>
      <c r="AG2988" s="21"/>
    </row>
    <row r="2989" spans="3:33" s="20" customFormat="1">
      <c r="C2989" s="22"/>
      <c r="AG2989" s="21"/>
    </row>
    <row r="2990" spans="3:33" s="20" customFormat="1">
      <c r="C2990" s="22"/>
      <c r="AG2990" s="21"/>
    </row>
    <row r="2991" spans="3:33" s="20" customFormat="1">
      <c r="C2991" s="22"/>
      <c r="AG2991" s="21"/>
    </row>
    <row r="2992" spans="3:33" s="20" customFormat="1">
      <c r="C2992" s="22"/>
      <c r="AG2992" s="21"/>
    </row>
    <row r="2993" spans="3:33" s="20" customFormat="1">
      <c r="C2993" s="22"/>
      <c r="AG2993" s="21"/>
    </row>
    <row r="2994" spans="3:33" s="20" customFormat="1">
      <c r="C2994" s="22"/>
      <c r="AG2994" s="21"/>
    </row>
    <row r="2995" spans="3:33" s="20" customFormat="1">
      <c r="C2995" s="22"/>
      <c r="AG2995" s="21"/>
    </row>
    <row r="2996" spans="3:33" s="20" customFormat="1">
      <c r="C2996" s="22"/>
      <c r="AG2996" s="21"/>
    </row>
    <row r="2997" spans="3:33" s="20" customFormat="1">
      <c r="C2997" s="22"/>
      <c r="AG2997" s="21"/>
    </row>
    <row r="2998" spans="3:33" s="20" customFormat="1">
      <c r="C2998" s="22"/>
      <c r="AG2998" s="21"/>
    </row>
    <row r="2999" spans="3:33" s="20" customFormat="1">
      <c r="C2999" s="22"/>
      <c r="AG2999" s="21"/>
    </row>
    <row r="3000" spans="3:33" s="20" customFormat="1">
      <c r="C3000" s="22"/>
      <c r="AG3000" s="21"/>
    </row>
    <row r="3001" spans="3:33" s="20" customFormat="1">
      <c r="C3001" s="22"/>
      <c r="AG3001" s="21"/>
    </row>
    <row r="3002" spans="3:33" s="20" customFormat="1">
      <c r="C3002" s="22"/>
      <c r="AG3002" s="21"/>
    </row>
    <row r="3003" spans="3:33" s="20" customFormat="1">
      <c r="C3003" s="22"/>
      <c r="AG3003" s="21"/>
    </row>
    <row r="3004" spans="3:33" s="20" customFormat="1">
      <c r="C3004" s="22"/>
      <c r="AG3004" s="21"/>
    </row>
    <row r="3005" spans="3:33" s="20" customFormat="1">
      <c r="C3005" s="22"/>
      <c r="AG3005" s="21"/>
    </row>
    <row r="3006" spans="3:33" s="20" customFormat="1">
      <c r="C3006" s="22"/>
      <c r="AG3006" s="21"/>
    </row>
    <row r="3007" spans="3:33" s="20" customFormat="1">
      <c r="C3007" s="22"/>
      <c r="AG3007" s="21"/>
    </row>
    <row r="3008" spans="3:33" s="20" customFormat="1">
      <c r="C3008" s="22"/>
      <c r="AG3008" s="21"/>
    </row>
    <row r="3009" spans="3:33" s="20" customFormat="1">
      <c r="C3009" s="22"/>
      <c r="AG3009" s="21"/>
    </row>
    <row r="3010" spans="3:33" s="20" customFormat="1">
      <c r="C3010" s="22"/>
      <c r="AG3010" s="21"/>
    </row>
    <row r="3011" spans="3:33" s="20" customFormat="1">
      <c r="C3011" s="22"/>
      <c r="AG3011" s="21"/>
    </row>
    <row r="3012" spans="3:33" s="20" customFormat="1">
      <c r="C3012" s="22"/>
      <c r="AG3012" s="21"/>
    </row>
    <row r="3013" spans="3:33" s="20" customFormat="1">
      <c r="C3013" s="22"/>
      <c r="AG3013" s="21"/>
    </row>
    <row r="3014" spans="3:33" s="20" customFormat="1">
      <c r="C3014" s="22"/>
      <c r="AG3014" s="21"/>
    </row>
    <row r="3015" spans="3:33" s="20" customFormat="1">
      <c r="C3015" s="22"/>
      <c r="AG3015" s="21"/>
    </row>
    <row r="3016" spans="3:33" s="20" customFormat="1">
      <c r="C3016" s="22"/>
      <c r="AG3016" s="21"/>
    </row>
    <row r="3017" spans="3:33" s="20" customFormat="1">
      <c r="C3017" s="22"/>
      <c r="AG3017" s="21"/>
    </row>
    <row r="3018" spans="3:33" s="20" customFormat="1">
      <c r="C3018" s="22"/>
      <c r="AG3018" s="21"/>
    </row>
    <row r="3019" spans="3:33" s="20" customFormat="1">
      <c r="C3019" s="22"/>
      <c r="AG3019" s="21"/>
    </row>
    <row r="3020" spans="3:33" s="20" customFormat="1">
      <c r="C3020" s="22"/>
      <c r="AG3020" s="21"/>
    </row>
    <row r="3021" spans="3:33" s="20" customFormat="1">
      <c r="C3021" s="22"/>
      <c r="AG3021" s="21"/>
    </row>
    <row r="3022" spans="3:33" s="20" customFormat="1">
      <c r="C3022" s="22"/>
      <c r="AG3022" s="21"/>
    </row>
    <row r="3023" spans="3:33" s="20" customFormat="1">
      <c r="C3023" s="22"/>
      <c r="AG3023" s="21"/>
    </row>
    <row r="3024" spans="3:33" s="20" customFormat="1">
      <c r="C3024" s="22"/>
      <c r="AG3024" s="21"/>
    </row>
    <row r="3025" spans="3:33" s="20" customFormat="1">
      <c r="C3025" s="22"/>
      <c r="AG3025" s="21"/>
    </row>
    <row r="3026" spans="3:33" s="20" customFormat="1">
      <c r="C3026" s="22"/>
      <c r="AG3026" s="21"/>
    </row>
    <row r="3027" spans="3:33" s="20" customFormat="1">
      <c r="C3027" s="22"/>
      <c r="AG3027" s="21"/>
    </row>
    <row r="3028" spans="3:33" s="20" customFormat="1">
      <c r="C3028" s="22"/>
      <c r="AG3028" s="21"/>
    </row>
    <row r="3029" spans="3:33" s="20" customFormat="1">
      <c r="C3029" s="22"/>
      <c r="AG3029" s="21"/>
    </row>
    <row r="3030" spans="3:33" s="20" customFormat="1">
      <c r="C3030" s="22"/>
      <c r="AG3030" s="21"/>
    </row>
    <row r="3031" spans="3:33" s="20" customFormat="1">
      <c r="C3031" s="22"/>
      <c r="AG3031" s="21"/>
    </row>
    <row r="3032" spans="3:33" s="20" customFormat="1">
      <c r="C3032" s="22"/>
      <c r="AG3032" s="21"/>
    </row>
    <row r="3033" spans="3:33" s="20" customFormat="1">
      <c r="C3033" s="22"/>
      <c r="AG3033" s="21"/>
    </row>
    <row r="3034" spans="3:33" s="20" customFormat="1">
      <c r="C3034" s="22"/>
      <c r="AG3034" s="21"/>
    </row>
    <row r="3035" spans="3:33" s="20" customFormat="1">
      <c r="C3035" s="22"/>
      <c r="AG3035" s="21"/>
    </row>
    <row r="3036" spans="3:33" s="20" customFormat="1">
      <c r="C3036" s="22"/>
      <c r="AG3036" s="21"/>
    </row>
    <row r="3037" spans="3:33" s="20" customFormat="1">
      <c r="C3037" s="22"/>
      <c r="AG3037" s="21"/>
    </row>
    <row r="3038" spans="3:33" s="20" customFormat="1">
      <c r="C3038" s="22"/>
      <c r="AG3038" s="21"/>
    </row>
    <row r="3039" spans="3:33" s="20" customFormat="1">
      <c r="C3039" s="22"/>
      <c r="AG3039" s="21"/>
    </row>
    <row r="3040" spans="3:33" s="20" customFormat="1">
      <c r="C3040" s="22"/>
      <c r="AG3040" s="21"/>
    </row>
    <row r="3041" spans="3:33" s="20" customFormat="1">
      <c r="C3041" s="22"/>
      <c r="AG3041" s="21"/>
    </row>
    <row r="3042" spans="3:33" s="20" customFormat="1">
      <c r="C3042" s="22"/>
      <c r="AG3042" s="21"/>
    </row>
    <row r="3043" spans="3:33" s="20" customFormat="1">
      <c r="C3043" s="22"/>
      <c r="AG3043" s="21"/>
    </row>
    <row r="3044" spans="3:33" s="20" customFormat="1">
      <c r="C3044" s="22"/>
      <c r="AG3044" s="21"/>
    </row>
    <row r="3045" spans="3:33" s="20" customFormat="1">
      <c r="C3045" s="22"/>
      <c r="AG3045" s="21"/>
    </row>
    <row r="3046" spans="3:33" s="20" customFormat="1">
      <c r="C3046" s="22"/>
      <c r="AG3046" s="21"/>
    </row>
    <row r="3047" spans="3:33" s="20" customFormat="1">
      <c r="C3047" s="22"/>
      <c r="AG3047" s="21"/>
    </row>
    <row r="3048" spans="3:33" s="20" customFormat="1">
      <c r="C3048" s="22"/>
      <c r="AG3048" s="21"/>
    </row>
    <row r="3049" spans="3:33" s="20" customFormat="1">
      <c r="C3049" s="22"/>
      <c r="AG3049" s="21"/>
    </row>
    <row r="3050" spans="3:33" s="20" customFormat="1">
      <c r="C3050" s="22"/>
      <c r="AG3050" s="21"/>
    </row>
    <row r="3051" spans="3:33" s="20" customFormat="1">
      <c r="C3051" s="22"/>
      <c r="AG3051" s="21"/>
    </row>
    <row r="3052" spans="3:33" s="20" customFormat="1">
      <c r="C3052" s="22"/>
      <c r="AG3052" s="21"/>
    </row>
    <row r="3053" spans="3:33" s="20" customFormat="1">
      <c r="C3053" s="22"/>
      <c r="AG3053" s="21"/>
    </row>
    <row r="3054" spans="3:33" s="20" customFormat="1">
      <c r="C3054" s="22"/>
      <c r="AG3054" s="21"/>
    </row>
    <row r="3055" spans="3:33" s="20" customFormat="1">
      <c r="C3055" s="22"/>
      <c r="AG3055" s="21"/>
    </row>
    <row r="3056" spans="3:33" s="20" customFormat="1">
      <c r="C3056" s="22"/>
      <c r="AG3056" s="21"/>
    </row>
    <row r="3057" spans="3:33" s="20" customFormat="1">
      <c r="C3057" s="22"/>
      <c r="AG3057" s="21"/>
    </row>
    <row r="3058" spans="3:33" s="20" customFormat="1">
      <c r="C3058" s="22"/>
      <c r="AG3058" s="21"/>
    </row>
    <row r="3059" spans="3:33" s="20" customFormat="1">
      <c r="C3059" s="22"/>
      <c r="AG3059" s="21"/>
    </row>
    <row r="3060" spans="3:33" s="20" customFormat="1">
      <c r="C3060" s="22"/>
      <c r="AG3060" s="21"/>
    </row>
    <row r="3061" spans="3:33" s="20" customFormat="1">
      <c r="C3061" s="22"/>
      <c r="AG3061" s="21"/>
    </row>
    <row r="3062" spans="3:33" s="20" customFormat="1">
      <c r="C3062" s="22"/>
      <c r="AG3062" s="21"/>
    </row>
    <row r="3063" spans="3:33" s="20" customFormat="1">
      <c r="C3063" s="22"/>
      <c r="AG3063" s="21"/>
    </row>
    <row r="3064" spans="3:33" s="20" customFormat="1">
      <c r="C3064" s="22"/>
      <c r="AG3064" s="21"/>
    </row>
    <row r="3065" spans="3:33" s="20" customFormat="1">
      <c r="C3065" s="22"/>
      <c r="AG3065" s="21"/>
    </row>
    <row r="3066" spans="3:33" s="20" customFormat="1">
      <c r="C3066" s="22"/>
      <c r="AG3066" s="21"/>
    </row>
    <row r="3067" spans="3:33" s="20" customFormat="1">
      <c r="C3067" s="22"/>
      <c r="AG3067" s="21"/>
    </row>
    <row r="3068" spans="3:33" s="20" customFormat="1">
      <c r="C3068" s="22"/>
      <c r="AG3068" s="21"/>
    </row>
    <row r="3069" spans="3:33" s="20" customFormat="1">
      <c r="C3069" s="22"/>
      <c r="AG3069" s="21"/>
    </row>
    <row r="3070" spans="3:33" s="20" customFormat="1">
      <c r="C3070" s="22"/>
      <c r="AG3070" s="21"/>
    </row>
    <row r="3071" spans="3:33" s="20" customFormat="1">
      <c r="C3071" s="22"/>
      <c r="AG3071" s="21"/>
    </row>
    <row r="3072" spans="3:33" s="20" customFormat="1">
      <c r="C3072" s="22"/>
      <c r="AG3072" s="21"/>
    </row>
    <row r="3073" spans="3:33" s="20" customFormat="1">
      <c r="C3073" s="22"/>
      <c r="AG3073" s="21"/>
    </row>
    <row r="3074" spans="3:33" s="20" customFormat="1">
      <c r="C3074" s="22"/>
      <c r="AG3074" s="21"/>
    </row>
    <row r="3075" spans="3:33" s="20" customFormat="1">
      <c r="C3075" s="22"/>
      <c r="AG3075" s="21"/>
    </row>
    <row r="3076" spans="3:33" s="20" customFormat="1">
      <c r="C3076" s="22"/>
      <c r="AG3076" s="21"/>
    </row>
    <row r="3077" spans="3:33" s="20" customFormat="1">
      <c r="C3077" s="22"/>
      <c r="AG3077" s="21"/>
    </row>
    <row r="3078" spans="3:33" s="20" customFormat="1">
      <c r="C3078" s="22"/>
      <c r="AG3078" s="21"/>
    </row>
    <row r="3079" spans="3:33" s="20" customFormat="1">
      <c r="C3079" s="22"/>
      <c r="AG3079" s="21"/>
    </row>
    <row r="3080" spans="3:33" s="20" customFormat="1">
      <c r="C3080" s="22"/>
      <c r="AG3080" s="21"/>
    </row>
    <row r="3081" spans="3:33" s="20" customFormat="1">
      <c r="C3081" s="22"/>
      <c r="AG3081" s="21"/>
    </row>
    <row r="3082" spans="3:33" s="20" customFormat="1">
      <c r="C3082" s="22"/>
      <c r="AG3082" s="21"/>
    </row>
    <row r="3083" spans="3:33" s="20" customFormat="1">
      <c r="C3083" s="22"/>
      <c r="AG3083" s="21"/>
    </row>
    <row r="3084" spans="3:33" s="20" customFormat="1">
      <c r="C3084" s="22"/>
      <c r="AG3084" s="21"/>
    </row>
    <row r="3085" spans="3:33" s="20" customFormat="1">
      <c r="C3085" s="22"/>
      <c r="AG3085" s="21"/>
    </row>
    <row r="3086" spans="3:33" s="20" customFormat="1">
      <c r="C3086" s="22"/>
      <c r="AG3086" s="21"/>
    </row>
    <row r="3087" spans="3:33" s="20" customFormat="1">
      <c r="C3087" s="22"/>
      <c r="AG3087" s="21"/>
    </row>
    <row r="3088" spans="3:33" s="20" customFormat="1">
      <c r="C3088" s="22"/>
      <c r="AG3088" s="21"/>
    </row>
    <row r="3089" spans="3:33" s="20" customFormat="1">
      <c r="C3089" s="22"/>
      <c r="AG3089" s="21"/>
    </row>
    <row r="3090" spans="3:33" s="20" customFormat="1">
      <c r="C3090" s="22"/>
      <c r="AG3090" s="21"/>
    </row>
    <row r="3091" spans="3:33" s="20" customFormat="1">
      <c r="C3091" s="22"/>
      <c r="AG3091" s="21"/>
    </row>
    <row r="3092" spans="3:33" s="20" customFormat="1">
      <c r="C3092" s="22"/>
      <c r="AG3092" s="21"/>
    </row>
    <row r="3093" spans="3:33" s="20" customFormat="1">
      <c r="C3093" s="22"/>
      <c r="AG3093" s="21"/>
    </row>
    <row r="3094" spans="3:33" s="20" customFormat="1">
      <c r="C3094" s="22"/>
      <c r="AG3094" s="21"/>
    </row>
    <row r="3095" spans="3:33" s="20" customFormat="1">
      <c r="C3095" s="22"/>
      <c r="AG3095" s="21"/>
    </row>
    <row r="3096" spans="3:33" s="20" customFormat="1">
      <c r="C3096" s="22"/>
      <c r="AG3096" s="21"/>
    </row>
    <row r="3097" spans="3:33" s="20" customFormat="1">
      <c r="C3097" s="22"/>
      <c r="AG3097" s="21"/>
    </row>
    <row r="3098" spans="3:33" s="20" customFormat="1">
      <c r="C3098" s="22"/>
      <c r="AG3098" s="21"/>
    </row>
    <row r="3099" spans="3:33" s="20" customFormat="1">
      <c r="C3099" s="22"/>
      <c r="AG3099" s="21"/>
    </row>
    <row r="3100" spans="3:33" s="20" customFormat="1">
      <c r="C3100" s="22"/>
      <c r="AG3100" s="21"/>
    </row>
    <row r="3101" spans="3:33" s="20" customFormat="1">
      <c r="C3101" s="22"/>
      <c r="AG3101" s="21"/>
    </row>
    <row r="3102" spans="3:33" s="20" customFormat="1">
      <c r="C3102" s="22"/>
      <c r="AG3102" s="21"/>
    </row>
    <row r="3103" spans="3:33" s="20" customFormat="1">
      <c r="C3103" s="22"/>
      <c r="AG3103" s="21"/>
    </row>
    <row r="3104" spans="3:33" s="20" customFormat="1">
      <c r="C3104" s="22"/>
      <c r="AG3104" s="21"/>
    </row>
    <row r="3105" spans="3:33" s="20" customFormat="1">
      <c r="C3105" s="22"/>
      <c r="AG3105" s="21"/>
    </row>
    <row r="3106" spans="3:33" s="20" customFormat="1">
      <c r="C3106" s="22"/>
      <c r="AG3106" s="21"/>
    </row>
    <row r="3107" spans="3:33" s="20" customFormat="1">
      <c r="C3107" s="22"/>
      <c r="AG3107" s="21"/>
    </row>
    <row r="3108" spans="3:33" s="20" customFormat="1">
      <c r="C3108" s="22"/>
      <c r="AG3108" s="21"/>
    </row>
    <row r="3109" spans="3:33" s="20" customFormat="1">
      <c r="C3109" s="22"/>
      <c r="AG3109" s="21"/>
    </row>
    <row r="3110" spans="3:33" s="20" customFormat="1">
      <c r="C3110" s="22"/>
      <c r="AG3110" s="21"/>
    </row>
    <row r="3111" spans="3:33" s="20" customFormat="1">
      <c r="C3111" s="22"/>
      <c r="AG3111" s="21"/>
    </row>
    <row r="3112" spans="3:33" s="20" customFormat="1">
      <c r="C3112" s="22"/>
      <c r="AG3112" s="21"/>
    </row>
    <row r="3113" spans="3:33" s="20" customFormat="1">
      <c r="C3113" s="22"/>
      <c r="AG3113" s="21"/>
    </row>
    <row r="3114" spans="3:33" s="20" customFormat="1">
      <c r="C3114" s="22"/>
      <c r="AG3114" s="21"/>
    </row>
    <row r="3115" spans="3:33" s="20" customFormat="1">
      <c r="C3115" s="22"/>
      <c r="AG3115" s="21"/>
    </row>
    <row r="3116" spans="3:33" s="20" customFormat="1">
      <c r="C3116" s="22"/>
      <c r="AG3116" s="21"/>
    </row>
    <row r="3117" spans="3:33" s="20" customFormat="1">
      <c r="C3117" s="22"/>
      <c r="AG3117" s="21"/>
    </row>
    <row r="3118" spans="3:33" s="20" customFormat="1">
      <c r="C3118" s="22"/>
      <c r="AG3118" s="21"/>
    </row>
    <row r="3119" spans="3:33" s="20" customFormat="1">
      <c r="C3119" s="22"/>
      <c r="AG3119" s="21"/>
    </row>
    <row r="3120" spans="3:33" s="20" customFormat="1">
      <c r="C3120" s="22"/>
      <c r="AG3120" s="21"/>
    </row>
    <row r="3121" spans="3:33" s="20" customFormat="1">
      <c r="C3121" s="22"/>
      <c r="AG3121" s="21"/>
    </row>
    <row r="3122" spans="3:33" s="20" customFormat="1">
      <c r="C3122" s="22"/>
      <c r="AG3122" s="21"/>
    </row>
    <row r="3123" spans="3:33" s="20" customFormat="1">
      <c r="C3123" s="22"/>
      <c r="AG3123" s="21"/>
    </row>
    <row r="3124" spans="3:33" s="20" customFormat="1">
      <c r="C3124" s="22"/>
      <c r="AG3124" s="21"/>
    </row>
    <row r="3125" spans="3:33" s="20" customFormat="1">
      <c r="C3125" s="22"/>
      <c r="AG3125" s="21"/>
    </row>
    <row r="3126" spans="3:33" s="20" customFormat="1">
      <c r="C3126" s="22"/>
      <c r="AG3126" s="21"/>
    </row>
    <row r="3127" spans="3:33" s="20" customFormat="1">
      <c r="C3127" s="22"/>
      <c r="AG3127" s="21"/>
    </row>
    <row r="3128" spans="3:33" s="20" customFormat="1">
      <c r="C3128" s="22"/>
      <c r="AG3128" s="21"/>
    </row>
    <row r="3129" spans="3:33" s="20" customFormat="1">
      <c r="C3129" s="22"/>
      <c r="AG3129" s="21"/>
    </row>
    <row r="3130" spans="3:33" s="20" customFormat="1">
      <c r="C3130" s="22"/>
      <c r="AG3130" s="21"/>
    </row>
    <row r="3131" spans="3:33" s="20" customFormat="1">
      <c r="C3131" s="22"/>
      <c r="AG3131" s="21"/>
    </row>
    <row r="3132" spans="3:33" s="20" customFormat="1">
      <c r="C3132" s="22"/>
      <c r="AG3132" s="21"/>
    </row>
    <row r="3133" spans="3:33" s="20" customFormat="1">
      <c r="C3133" s="22"/>
      <c r="AG3133" s="21"/>
    </row>
    <row r="3134" spans="3:33" s="20" customFormat="1">
      <c r="C3134" s="22"/>
      <c r="AG3134" s="21"/>
    </row>
    <row r="3135" spans="3:33" s="20" customFormat="1">
      <c r="C3135" s="22"/>
      <c r="AG3135" s="21"/>
    </row>
    <row r="3136" spans="3:33" s="20" customFormat="1">
      <c r="C3136" s="22"/>
      <c r="AG3136" s="21"/>
    </row>
    <row r="3137" spans="3:33" s="20" customFormat="1">
      <c r="C3137" s="22"/>
      <c r="AG3137" s="21"/>
    </row>
    <row r="3138" spans="3:33" s="20" customFormat="1">
      <c r="C3138" s="22"/>
      <c r="AG3138" s="21"/>
    </row>
    <row r="3139" spans="3:33" s="20" customFormat="1">
      <c r="C3139" s="22"/>
      <c r="AG3139" s="21"/>
    </row>
    <row r="3140" spans="3:33" s="20" customFormat="1">
      <c r="C3140" s="22"/>
      <c r="AG3140" s="21"/>
    </row>
    <row r="3141" spans="3:33" s="20" customFormat="1">
      <c r="C3141" s="22"/>
      <c r="AG3141" s="21"/>
    </row>
    <row r="3142" spans="3:33" s="20" customFormat="1">
      <c r="C3142" s="22"/>
      <c r="AG3142" s="21"/>
    </row>
    <row r="3143" spans="3:33" s="20" customFormat="1">
      <c r="C3143" s="22"/>
      <c r="AG3143" s="21"/>
    </row>
    <row r="3144" spans="3:33" s="20" customFormat="1">
      <c r="C3144" s="22"/>
      <c r="AG3144" s="21"/>
    </row>
    <row r="3145" spans="3:33" s="20" customFormat="1">
      <c r="C3145" s="22"/>
      <c r="AG3145" s="21"/>
    </row>
    <row r="3146" spans="3:33" s="20" customFormat="1">
      <c r="C3146" s="22"/>
      <c r="AG3146" s="21"/>
    </row>
    <row r="3147" spans="3:33" s="20" customFormat="1">
      <c r="C3147" s="22"/>
      <c r="AG3147" s="21"/>
    </row>
    <row r="3148" spans="3:33" s="20" customFormat="1">
      <c r="C3148" s="22"/>
      <c r="AG3148" s="21"/>
    </row>
    <row r="3149" spans="3:33" s="20" customFormat="1">
      <c r="C3149" s="22"/>
      <c r="AG3149" s="21"/>
    </row>
    <row r="3150" spans="3:33" s="20" customFormat="1">
      <c r="C3150" s="22"/>
      <c r="AG3150" s="21"/>
    </row>
    <row r="3151" spans="3:33" s="20" customFormat="1">
      <c r="C3151" s="22"/>
      <c r="AG3151" s="21"/>
    </row>
    <row r="3152" spans="3:33" s="20" customFormat="1">
      <c r="C3152" s="22"/>
      <c r="AG3152" s="21"/>
    </row>
    <row r="3153" spans="3:33" s="20" customFormat="1">
      <c r="C3153" s="22"/>
      <c r="AG3153" s="21"/>
    </row>
    <row r="3154" spans="3:33" s="20" customFormat="1">
      <c r="C3154" s="22"/>
      <c r="AG3154" s="21"/>
    </row>
    <row r="3155" spans="3:33" s="20" customFormat="1">
      <c r="C3155" s="22"/>
      <c r="AG3155" s="21"/>
    </row>
    <row r="3156" spans="3:33" s="20" customFormat="1">
      <c r="C3156" s="22"/>
      <c r="AG3156" s="21"/>
    </row>
    <row r="3157" spans="3:33" s="20" customFormat="1">
      <c r="C3157" s="22"/>
      <c r="AG3157" s="21"/>
    </row>
    <row r="3158" spans="3:33" s="20" customFormat="1">
      <c r="C3158" s="22"/>
      <c r="AG3158" s="21"/>
    </row>
    <row r="3159" spans="3:33" s="20" customFormat="1">
      <c r="C3159" s="22"/>
      <c r="AG3159" s="21"/>
    </row>
    <row r="3160" spans="3:33" s="20" customFormat="1">
      <c r="C3160" s="22"/>
      <c r="AG3160" s="21"/>
    </row>
    <row r="3161" spans="3:33" s="20" customFormat="1">
      <c r="C3161" s="22"/>
      <c r="AG3161" s="21"/>
    </row>
    <row r="3162" spans="3:33" s="20" customFormat="1">
      <c r="C3162" s="22"/>
      <c r="AG3162" s="21"/>
    </row>
    <row r="3163" spans="3:33" s="20" customFormat="1">
      <c r="C3163" s="22"/>
      <c r="AG3163" s="21"/>
    </row>
    <row r="3164" spans="3:33" s="20" customFormat="1">
      <c r="C3164" s="22"/>
      <c r="AG3164" s="21"/>
    </row>
    <row r="3165" spans="3:33" s="20" customFormat="1">
      <c r="C3165" s="22"/>
      <c r="AG3165" s="21"/>
    </row>
    <row r="3166" spans="3:33" s="20" customFormat="1">
      <c r="C3166" s="22"/>
      <c r="AG3166" s="21"/>
    </row>
    <row r="3167" spans="3:33" s="20" customFormat="1">
      <c r="C3167" s="22"/>
      <c r="AG3167" s="21"/>
    </row>
    <row r="3168" spans="3:33" s="20" customFormat="1">
      <c r="C3168" s="22"/>
      <c r="AG3168" s="21"/>
    </row>
    <row r="3169" spans="3:33" s="20" customFormat="1">
      <c r="C3169" s="22"/>
      <c r="AG3169" s="21"/>
    </row>
    <row r="3170" spans="3:33" s="20" customFormat="1">
      <c r="C3170" s="22"/>
      <c r="AG3170" s="21"/>
    </row>
    <row r="3171" spans="3:33" s="20" customFormat="1">
      <c r="C3171" s="22"/>
      <c r="AG3171" s="21"/>
    </row>
    <row r="3172" spans="3:33" s="20" customFormat="1">
      <c r="C3172" s="22"/>
      <c r="AG3172" s="21"/>
    </row>
    <row r="3173" spans="3:33" s="20" customFormat="1">
      <c r="C3173" s="22"/>
      <c r="AG3173" s="21"/>
    </row>
    <row r="3174" spans="3:33" s="20" customFormat="1">
      <c r="C3174" s="22"/>
      <c r="AG3174" s="21"/>
    </row>
    <row r="3175" spans="3:33" s="20" customFormat="1">
      <c r="C3175" s="22"/>
      <c r="AG3175" s="21"/>
    </row>
    <row r="3176" spans="3:33" s="20" customFormat="1">
      <c r="C3176" s="22"/>
      <c r="AG3176" s="21"/>
    </row>
    <row r="3177" spans="3:33" s="20" customFormat="1">
      <c r="C3177" s="22"/>
      <c r="AG3177" s="21"/>
    </row>
    <row r="3178" spans="3:33" s="20" customFormat="1">
      <c r="C3178" s="22"/>
      <c r="AG3178" s="21"/>
    </row>
    <row r="3179" spans="3:33" s="20" customFormat="1">
      <c r="C3179" s="22"/>
      <c r="AG3179" s="21"/>
    </row>
    <row r="3180" spans="3:33" s="20" customFormat="1">
      <c r="C3180" s="22"/>
      <c r="AG3180" s="21"/>
    </row>
    <row r="3181" spans="3:33" s="20" customFormat="1">
      <c r="C3181" s="22"/>
      <c r="AG3181" s="21"/>
    </row>
    <row r="3182" spans="3:33" s="20" customFormat="1">
      <c r="C3182" s="22"/>
      <c r="AG3182" s="21"/>
    </row>
    <row r="3183" spans="3:33" s="20" customFormat="1">
      <c r="C3183" s="22"/>
      <c r="AG3183" s="21"/>
    </row>
    <row r="3184" spans="3:33" s="20" customFormat="1">
      <c r="C3184" s="22"/>
      <c r="AG3184" s="21"/>
    </row>
    <row r="3185" spans="3:33" s="20" customFormat="1">
      <c r="C3185" s="22"/>
      <c r="AG3185" s="21"/>
    </row>
    <row r="3186" spans="3:33" s="20" customFormat="1">
      <c r="C3186" s="22"/>
      <c r="AG3186" s="21"/>
    </row>
    <row r="3187" spans="3:33" s="20" customFormat="1">
      <c r="C3187" s="22"/>
      <c r="AG3187" s="21"/>
    </row>
    <row r="3188" spans="3:33" s="20" customFormat="1">
      <c r="C3188" s="22"/>
      <c r="AG3188" s="21"/>
    </row>
    <row r="3189" spans="3:33" s="20" customFormat="1">
      <c r="C3189" s="22"/>
      <c r="AG3189" s="21"/>
    </row>
    <row r="3190" spans="3:33" s="20" customFormat="1">
      <c r="C3190" s="22"/>
      <c r="AG3190" s="21"/>
    </row>
    <row r="3191" spans="3:33" s="20" customFormat="1">
      <c r="C3191" s="22"/>
      <c r="AG3191" s="21"/>
    </row>
    <row r="3192" spans="3:33" s="20" customFormat="1">
      <c r="C3192" s="22"/>
      <c r="AG3192" s="21"/>
    </row>
    <row r="3193" spans="3:33" s="20" customFormat="1">
      <c r="C3193" s="22"/>
      <c r="AG3193" s="21"/>
    </row>
    <row r="3194" spans="3:33" s="20" customFormat="1">
      <c r="C3194" s="22"/>
      <c r="AG3194" s="21"/>
    </row>
    <row r="3195" spans="3:33" s="20" customFormat="1">
      <c r="C3195" s="22"/>
      <c r="AG3195" s="21"/>
    </row>
    <row r="3196" spans="3:33" s="20" customFormat="1">
      <c r="C3196" s="22"/>
      <c r="AG3196" s="21"/>
    </row>
    <row r="3197" spans="3:33" s="20" customFormat="1">
      <c r="C3197" s="22"/>
      <c r="AG3197" s="21"/>
    </row>
    <row r="3198" spans="3:33" s="20" customFormat="1">
      <c r="C3198" s="22"/>
      <c r="AG3198" s="21"/>
    </row>
    <row r="3199" spans="3:33" s="20" customFormat="1">
      <c r="C3199" s="22"/>
      <c r="AG3199" s="21"/>
    </row>
    <row r="3200" spans="3:33" s="20" customFormat="1">
      <c r="C3200" s="22"/>
      <c r="AG3200" s="21"/>
    </row>
    <row r="3201" spans="3:33" s="20" customFormat="1">
      <c r="C3201" s="22"/>
      <c r="AG3201" s="21"/>
    </row>
    <row r="3202" spans="3:33" s="20" customFormat="1">
      <c r="C3202" s="22"/>
      <c r="AG3202" s="21"/>
    </row>
    <row r="3203" spans="3:33" s="20" customFormat="1">
      <c r="C3203" s="22"/>
      <c r="AG3203" s="21"/>
    </row>
    <row r="3204" spans="3:33" s="20" customFormat="1">
      <c r="C3204" s="22"/>
      <c r="AG3204" s="21"/>
    </row>
    <row r="3205" spans="3:33" s="20" customFormat="1">
      <c r="C3205" s="22"/>
      <c r="AG3205" s="21"/>
    </row>
    <row r="3206" spans="3:33" s="20" customFormat="1">
      <c r="C3206" s="22"/>
      <c r="AG3206" s="21"/>
    </row>
    <row r="3207" spans="3:33" s="20" customFormat="1">
      <c r="C3207" s="22"/>
      <c r="AG3207" s="21"/>
    </row>
    <row r="3208" spans="3:33" s="20" customFormat="1">
      <c r="C3208" s="22"/>
      <c r="AG3208" s="21"/>
    </row>
    <row r="3209" spans="3:33" s="20" customFormat="1">
      <c r="C3209" s="22"/>
      <c r="AG3209" s="21"/>
    </row>
    <row r="3210" spans="3:33" s="20" customFormat="1">
      <c r="C3210" s="22"/>
      <c r="AG3210" s="21"/>
    </row>
    <row r="3211" spans="3:33" s="20" customFormat="1">
      <c r="C3211" s="22"/>
      <c r="AG3211" s="21"/>
    </row>
    <row r="3212" spans="3:33" s="20" customFormat="1">
      <c r="C3212" s="22"/>
      <c r="AG3212" s="21"/>
    </row>
    <row r="3213" spans="3:33" s="20" customFormat="1">
      <c r="C3213" s="22"/>
      <c r="AG3213" s="21"/>
    </row>
    <row r="3214" spans="3:33" s="20" customFormat="1">
      <c r="C3214" s="22"/>
      <c r="AG3214" s="21"/>
    </row>
    <row r="3215" spans="3:33" s="20" customFormat="1">
      <c r="C3215" s="22"/>
      <c r="AG3215" s="21"/>
    </row>
    <row r="3216" spans="3:33" s="20" customFormat="1">
      <c r="C3216" s="22"/>
      <c r="AG3216" s="21"/>
    </row>
    <row r="3217" spans="3:33" s="20" customFormat="1">
      <c r="C3217" s="22"/>
      <c r="AG3217" s="21"/>
    </row>
    <row r="3218" spans="3:33" s="20" customFormat="1">
      <c r="C3218" s="22"/>
      <c r="AG3218" s="21"/>
    </row>
    <row r="3219" spans="3:33" s="20" customFormat="1">
      <c r="C3219" s="22"/>
      <c r="AG3219" s="21"/>
    </row>
    <row r="3220" spans="3:33" s="20" customFormat="1">
      <c r="C3220" s="22"/>
      <c r="AG3220" s="21"/>
    </row>
    <row r="3221" spans="3:33" s="20" customFormat="1">
      <c r="C3221" s="22"/>
      <c r="AG3221" s="21"/>
    </row>
    <row r="3222" spans="3:33" s="20" customFormat="1">
      <c r="C3222" s="22"/>
      <c r="AG3222" s="21"/>
    </row>
    <row r="3223" spans="3:33" s="20" customFormat="1">
      <c r="C3223" s="22"/>
      <c r="AG3223" s="21"/>
    </row>
    <row r="3224" spans="3:33" s="20" customFormat="1">
      <c r="C3224" s="22"/>
      <c r="AG3224" s="21"/>
    </row>
    <row r="3225" spans="3:33" s="20" customFormat="1">
      <c r="C3225" s="22"/>
      <c r="AG3225" s="21"/>
    </row>
    <row r="3226" spans="3:33" s="20" customFormat="1">
      <c r="C3226" s="22"/>
      <c r="AG3226" s="21"/>
    </row>
    <row r="3227" spans="3:33" s="20" customFormat="1">
      <c r="C3227" s="22"/>
      <c r="AG3227" s="21"/>
    </row>
    <row r="3228" spans="3:33" s="20" customFormat="1">
      <c r="C3228" s="22"/>
      <c r="AG3228" s="21"/>
    </row>
    <row r="3229" spans="3:33" s="20" customFormat="1">
      <c r="C3229" s="22"/>
      <c r="AG3229" s="21"/>
    </row>
    <row r="3230" spans="3:33" s="20" customFormat="1">
      <c r="C3230" s="22"/>
      <c r="AG3230" s="21"/>
    </row>
    <row r="3231" spans="3:33" s="20" customFormat="1">
      <c r="C3231" s="22"/>
      <c r="AG3231" s="21"/>
    </row>
    <row r="3232" spans="3:33" s="20" customFormat="1">
      <c r="C3232" s="22"/>
      <c r="AG3232" s="21"/>
    </row>
    <row r="3233" spans="3:33" s="20" customFormat="1">
      <c r="C3233" s="22"/>
      <c r="AG3233" s="21"/>
    </row>
    <row r="3234" spans="3:33" s="20" customFormat="1">
      <c r="C3234" s="22"/>
      <c r="AG3234" s="21"/>
    </row>
    <row r="3235" spans="3:33" s="20" customFormat="1">
      <c r="C3235" s="22"/>
      <c r="AG3235" s="21"/>
    </row>
    <row r="3236" spans="3:33" s="20" customFormat="1">
      <c r="C3236" s="22"/>
      <c r="AG3236" s="21"/>
    </row>
    <row r="3237" spans="3:33" s="20" customFormat="1">
      <c r="C3237" s="22"/>
      <c r="AG3237" s="21"/>
    </row>
    <row r="3238" spans="3:33" s="20" customFormat="1">
      <c r="C3238" s="22"/>
      <c r="AG3238" s="21"/>
    </row>
    <row r="3239" spans="3:33" s="20" customFormat="1">
      <c r="C3239" s="22"/>
      <c r="AG3239" s="21"/>
    </row>
    <row r="3240" spans="3:33" s="20" customFormat="1">
      <c r="C3240" s="22"/>
      <c r="AG3240" s="21"/>
    </row>
    <row r="3241" spans="3:33" s="20" customFormat="1">
      <c r="C3241" s="22"/>
      <c r="AG3241" s="21"/>
    </row>
    <row r="3242" spans="3:33" s="20" customFormat="1">
      <c r="C3242" s="22"/>
      <c r="AG3242" s="21"/>
    </row>
    <row r="3243" spans="3:33" s="20" customFormat="1">
      <c r="C3243" s="22"/>
      <c r="AG3243" s="21"/>
    </row>
    <row r="3244" spans="3:33" s="20" customFormat="1">
      <c r="C3244" s="22"/>
      <c r="AG3244" s="21"/>
    </row>
    <row r="3245" spans="3:33" s="20" customFormat="1">
      <c r="C3245" s="22"/>
      <c r="AG3245" s="21"/>
    </row>
    <row r="3246" spans="3:33" s="20" customFormat="1">
      <c r="C3246" s="22"/>
      <c r="AG3246" s="21"/>
    </row>
    <row r="3247" spans="3:33" s="20" customFormat="1">
      <c r="C3247" s="22"/>
      <c r="AG3247" s="21"/>
    </row>
    <row r="3248" spans="3:33" s="20" customFormat="1">
      <c r="C3248" s="22"/>
      <c r="AG3248" s="21"/>
    </row>
    <row r="3249" spans="3:33" s="20" customFormat="1">
      <c r="C3249" s="22"/>
      <c r="AG3249" s="21"/>
    </row>
    <row r="3250" spans="3:33" s="20" customFormat="1">
      <c r="C3250" s="22"/>
      <c r="AG3250" s="21"/>
    </row>
    <row r="3251" spans="3:33" s="20" customFormat="1">
      <c r="C3251" s="22"/>
      <c r="AG3251" s="21"/>
    </row>
    <row r="3252" spans="3:33" s="20" customFormat="1">
      <c r="C3252" s="22"/>
      <c r="AG3252" s="21"/>
    </row>
    <row r="3253" spans="3:33" s="20" customFormat="1">
      <c r="C3253" s="22"/>
      <c r="AG3253" s="21"/>
    </row>
    <row r="3254" spans="3:33" s="20" customFormat="1">
      <c r="C3254" s="22"/>
      <c r="AG3254" s="21"/>
    </row>
    <row r="3255" spans="3:33" s="20" customFormat="1">
      <c r="C3255" s="22"/>
      <c r="AG3255" s="21"/>
    </row>
    <row r="3256" spans="3:33" s="20" customFormat="1">
      <c r="C3256" s="22"/>
      <c r="AG3256" s="21"/>
    </row>
    <row r="3257" spans="3:33" s="20" customFormat="1">
      <c r="C3257" s="22"/>
      <c r="AG3257" s="21"/>
    </row>
    <row r="3258" spans="3:33" s="20" customFormat="1">
      <c r="C3258" s="22"/>
      <c r="AG3258" s="21"/>
    </row>
    <row r="3259" spans="3:33" s="20" customFormat="1">
      <c r="C3259" s="22"/>
      <c r="AG3259" s="21"/>
    </row>
    <row r="3260" spans="3:33" s="20" customFormat="1">
      <c r="C3260" s="22"/>
      <c r="AG3260" s="21"/>
    </row>
    <row r="3261" spans="3:33" s="20" customFormat="1">
      <c r="C3261" s="22"/>
      <c r="AG3261" s="21"/>
    </row>
    <row r="3262" spans="3:33" s="20" customFormat="1">
      <c r="C3262" s="22"/>
      <c r="AG3262" s="21"/>
    </row>
    <row r="3263" spans="3:33" s="20" customFormat="1">
      <c r="C3263" s="22"/>
      <c r="AG3263" s="21"/>
    </row>
    <row r="3264" spans="3:33" s="20" customFormat="1">
      <c r="C3264" s="22"/>
      <c r="AG3264" s="21"/>
    </row>
    <row r="3265" spans="3:33" s="20" customFormat="1">
      <c r="C3265" s="22"/>
      <c r="AG3265" s="21"/>
    </row>
    <row r="3266" spans="3:33" s="20" customFormat="1">
      <c r="C3266" s="22"/>
      <c r="AG3266" s="21"/>
    </row>
    <row r="3267" spans="3:33" s="20" customFormat="1">
      <c r="C3267" s="22"/>
      <c r="AG3267" s="21"/>
    </row>
    <row r="3268" spans="3:33" s="20" customFormat="1">
      <c r="C3268" s="22"/>
      <c r="AG3268" s="21"/>
    </row>
    <row r="3269" spans="3:33" s="20" customFormat="1">
      <c r="C3269" s="22"/>
      <c r="AG3269" s="21"/>
    </row>
    <row r="3270" spans="3:33" s="20" customFormat="1">
      <c r="C3270" s="22"/>
      <c r="AG3270" s="21"/>
    </row>
    <row r="3271" spans="3:33" s="20" customFormat="1">
      <c r="C3271" s="22"/>
      <c r="AG3271" s="21"/>
    </row>
    <row r="3272" spans="3:33" s="20" customFormat="1">
      <c r="C3272" s="22"/>
      <c r="AG3272" s="21"/>
    </row>
    <row r="3273" spans="3:33" s="20" customFormat="1">
      <c r="C3273" s="22"/>
      <c r="AG3273" s="21"/>
    </row>
    <row r="3274" spans="3:33" s="20" customFormat="1">
      <c r="C3274" s="22"/>
      <c r="AG3274" s="21"/>
    </row>
    <row r="3275" spans="3:33" s="20" customFormat="1">
      <c r="C3275" s="22"/>
      <c r="AG3275" s="21"/>
    </row>
    <row r="3276" spans="3:33" s="20" customFormat="1">
      <c r="C3276" s="22"/>
      <c r="AG3276" s="21"/>
    </row>
    <row r="3277" spans="3:33" s="20" customFormat="1">
      <c r="C3277" s="22"/>
      <c r="AG3277" s="21"/>
    </row>
    <row r="3278" spans="3:33" s="20" customFormat="1">
      <c r="C3278" s="22"/>
      <c r="AG3278" s="21"/>
    </row>
    <row r="3279" spans="3:33" s="20" customFormat="1">
      <c r="C3279" s="22"/>
      <c r="AG3279" s="21"/>
    </row>
    <row r="3280" spans="3:33" s="20" customFormat="1">
      <c r="C3280" s="22"/>
      <c r="AG3280" s="21"/>
    </row>
    <row r="3281" spans="3:33" s="20" customFormat="1">
      <c r="C3281" s="22"/>
      <c r="AG3281" s="21"/>
    </row>
    <row r="3282" spans="3:33" s="20" customFormat="1">
      <c r="C3282" s="22"/>
      <c r="AG3282" s="21"/>
    </row>
    <row r="3283" spans="3:33" s="20" customFormat="1">
      <c r="C3283" s="22"/>
      <c r="AG3283" s="21"/>
    </row>
    <row r="3284" spans="3:33" s="20" customFormat="1">
      <c r="C3284" s="22"/>
      <c r="AG3284" s="21"/>
    </row>
    <row r="3285" spans="3:33" s="20" customFormat="1">
      <c r="C3285" s="22"/>
      <c r="AG3285" s="21"/>
    </row>
    <row r="3286" spans="3:33" s="20" customFormat="1">
      <c r="C3286" s="22"/>
      <c r="AG3286" s="21"/>
    </row>
    <row r="3287" spans="3:33" s="20" customFormat="1">
      <c r="C3287" s="22"/>
      <c r="AG3287" s="21"/>
    </row>
    <row r="3288" spans="3:33" s="20" customFormat="1">
      <c r="C3288" s="22"/>
      <c r="AG3288" s="21"/>
    </row>
    <row r="3289" spans="3:33" s="20" customFormat="1">
      <c r="C3289" s="22"/>
      <c r="AG3289" s="21"/>
    </row>
    <row r="3290" spans="3:33" s="20" customFormat="1">
      <c r="C3290" s="22"/>
      <c r="AG3290" s="21"/>
    </row>
    <row r="3291" spans="3:33" s="20" customFormat="1">
      <c r="C3291" s="22"/>
      <c r="AG3291" s="21"/>
    </row>
    <row r="3292" spans="3:33" s="20" customFormat="1">
      <c r="C3292" s="22"/>
      <c r="AG3292" s="21"/>
    </row>
    <row r="3293" spans="3:33" s="20" customFormat="1">
      <c r="C3293" s="22"/>
      <c r="AG3293" s="21"/>
    </row>
    <row r="3294" spans="3:33" s="20" customFormat="1">
      <c r="C3294" s="22"/>
      <c r="AG3294" s="21"/>
    </row>
    <row r="3295" spans="3:33" s="20" customFormat="1">
      <c r="C3295" s="22"/>
      <c r="AG3295" s="21"/>
    </row>
    <row r="3296" spans="3:33" s="20" customFormat="1">
      <c r="C3296" s="22"/>
      <c r="AG3296" s="21"/>
    </row>
    <row r="3297" spans="3:33" s="20" customFormat="1">
      <c r="C3297" s="22"/>
      <c r="AG3297" s="21"/>
    </row>
    <row r="3298" spans="3:33" s="20" customFormat="1">
      <c r="C3298" s="22"/>
      <c r="AG3298" s="21"/>
    </row>
    <row r="3299" spans="3:33" s="20" customFormat="1">
      <c r="C3299" s="22"/>
      <c r="AG3299" s="21"/>
    </row>
    <row r="3300" spans="3:33" s="20" customFormat="1">
      <c r="C3300" s="22"/>
      <c r="AG3300" s="21"/>
    </row>
    <row r="3301" spans="3:33" s="20" customFormat="1">
      <c r="C3301" s="22"/>
      <c r="AG3301" s="21"/>
    </row>
    <row r="3302" spans="3:33" s="20" customFormat="1">
      <c r="C3302" s="22"/>
      <c r="AG3302" s="21"/>
    </row>
    <row r="3303" spans="3:33" s="20" customFormat="1">
      <c r="C3303" s="22"/>
      <c r="AG3303" s="21"/>
    </row>
    <row r="3304" spans="3:33" s="20" customFormat="1">
      <c r="C3304" s="22"/>
      <c r="AG3304" s="21"/>
    </row>
    <row r="3305" spans="3:33" s="20" customFormat="1">
      <c r="C3305" s="22"/>
      <c r="AG3305" s="21"/>
    </row>
    <row r="3306" spans="3:33" s="20" customFormat="1">
      <c r="C3306" s="22"/>
      <c r="AG3306" s="21"/>
    </row>
    <row r="3307" spans="3:33" s="20" customFormat="1">
      <c r="C3307" s="22"/>
      <c r="AG3307" s="21"/>
    </row>
    <row r="3308" spans="3:33" s="20" customFormat="1">
      <c r="C3308" s="22"/>
      <c r="AG3308" s="21"/>
    </row>
    <row r="3309" spans="3:33" s="20" customFormat="1">
      <c r="C3309" s="22"/>
      <c r="AG3309" s="21"/>
    </row>
    <row r="3310" spans="3:33" s="20" customFormat="1">
      <c r="C3310" s="22"/>
      <c r="AG3310" s="21"/>
    </row>
    <row r="3311" spans="3:33" s="20" customFormat="1">
      <c r="C3311" s="22"/>
      <c r="AG3311" s="21"/>
    </row>
    <row r="3312" spans="3:33" s="20" customFormat="1">
      <c r="C3312" s="22"/>
      <c r="AG3312" s="21"/>
    </row>
    <row r="3313" spans="3:33" s="20" customFormat="1">
      <c r="C3313" s="22"/>
      <c r="AG3313" s="21"/>
    </row>
    <row r="3314" spans="3:33" s="20" customFormat="1">
      <c r="C3314" s="22"/>
      <c r="AG3314" s="21"/>
    </row>
    <row r="3315" spans="3:33" s="20" customFormat="1">
      <c r="C3315" s="22"/>
      <c r="AG3315" s="21"/>
    </row>
    <row r="3316" spans="3:33" s="20" customFormat="1">
      <c r="C3316" s="22"/>
      <c r="AG3316" s="21"/>
    </row>
    <row r="3317" spans="3:33" s="20" customFormat="1">
      <c r="C3317" s="22"/>
      <c r="AG3317" s="21"/>
    </row>
    <row r="3318" spans="3:33" s="20" customFormat="1">
      <c r="C3318" s="22"/>
      <c r="AG3318" s="21"/>
    </row>
    <row r="3319" spans="3:33" s="20" customFormat="1">
      <c r="C3319" s="22"/>
      <c r="AG3319" s="21"/>
    </row>
    <row r="3320" spans="3:33" s="20" customFormat="1">
      <c r="C3320" s="22"/>
      <c r="AG3320" s="21"/>
    </row>
    <row r="3321" spans="3:33" s="20" customFormat="1">
      <c r="C3321" s="22"/>
      <c r="AG3321" s="21"/>
    </row>
    <row r="3322" spans="3:33" s="20" customFormat="1">
      <c r="C3322" s="22"/>
      <c r="AG3322" s="21"/>
    </row>
    <row r="3323" spans="3:33" s="20" customFormat="1">
      <c r="C3323" s="22"/>
      <c r="AG3323" s="21"/>
    </row>
    <row r="3324" spans="3:33" s="20" customFormat="1">
      <c r="C3324" s="22"/>
      <c r="AG3324" s="21"/>
    </row>
    <row r="3325" spans="3:33" s="20" customFormat="1">
      <c r="C3325" s="22"/>
      <c r="AG3325" s="21"/>
    </row>
    <row r="3326" spans="3:33" s="20" customFormat="1">
      <c r="C3326" s="22"/>
      <c r="AG3326" s="21"/>
    </row>
    <row r="3327" spans="3:33" s="20" customFormat="1">
      <c r="C3327" s="22"/>
      <c r="AG3327" s="21"/>
    </row>
    <row r="3328" spans="3:33" s="20" customFormat="1">
      <c r="C3328" s="22"/>
      <c r="AG3328" s="21"/>
    </row>
    <row r="3329" spans="3:33" s="20" customFormat="1">
      <c r="C3329" s="22"/>
      <c r="AG3329" s="21"/>
    </row>
    <row r="3330" spans="3:33" s="20" customFormat="1">
      <c r="C3330" s="22"/>
      <c r="AG3330" s="21"/>
    </row>
    <row r="3331" spans="3:33" s="20" customFormat="1">
      <c r="C3331" s="22"/>
      <c r="AG3331" s="21"/>
    </row>
    <row r="3332" spans="3:33" s="20" customFormat="1">
      <c r="C3332" s="22"/>
      <c r="AG3332" s="21"/>
    </row>
    <row r="3333" spans="3:33" s="20" customFormat="1">
      <c r="C3333" s="22"/>
      <c r="AG3333" s="21"/>
    </row>
    <row r="3334" spans="3:33" s="20" customFormat="1">
      <c r="C3334" s="22"/>
      <c r="AG3334" s="21"/>
    </row>
    <row r="3335" spans="3:33" s="20" customFormat="1">
      <c r="C3335" s="22"/>
      <c r="AG3335" s="21"/>
    </row>
    <row r="3336" spans="3:33" s="20" customFormat="1">
      <c r="C3336" s="22"/>
      <c r="AG3336" s="21"/>
    </row>
    <row r="3337" spans="3:33" s="20" customFormat="1">
      <c r="C3337" s="22"/>
      <c r="AG3337" s="21"/>
    </row>
    <row r="3338" spans="3:33" s="20" customFormat="1">
      <c r="C3338" s="22"/>
      <c r="AG3338" s="21"/>
    </row>
    <row r="3339" spans="3:33" s="20" customFormat="1">
      <c r="C3339" s="22"/>
      <c r="AG3339" s="21"/>
    </row>
    <row r="3340" spans="3:33" s="20" customFormat="1">
      <c r="C3340" s="22"/>
      <c r="AG3340" s="21"/>
    </row>
    <row r="3341" spans="3:33" s="20" customFormat="1">
      <c r="C3341" s="22"/>
      <c r="AG3341" s="21"/>
    </row>
    <row r="3342" spans="3:33" s="20" customFormat="1">
      <c r="C3342" s="22"/>
      <c r="AG3342" s="21"/>
    </row>
    <row r="3343" spans="3:33" s="20" customFormat="1">
      <c r="C3343" s="22"/>
      <c r="AG3343" s="21"/>
    </row>
    <row r="3344" spans="3:33" s="20" customFormat="1">
      <c r="C3344" s="22"/>
      <c r="AG3344" s="21"/>
    </row>
    <row r="3345" spans="3:33" s="20" customFormat="1">
      <c r="C3345" s="22"/>
      <c r="AG3345" s="21"/>
    </row>
    <row r="3346" spans="3:33" s="20" customFormat="1">
      <c r="C3346" s="22"/>
      <c r="AG3346" s="21"/>
    </row>
    <row r="3347" spans="3:33" s="20" customFormat="1">
      <c r="C3347" s="22"/>
      <c r="AG3347" s="21"/>
    </row>
    <row r="3348" spans="3:33" s="20" customFormat="1">
      <c r="C3348" s="22"/>
      <c r="AG3348" s="21"/>
    </row>
    <row r="3349" spans="3:33" s="20" customFormat="1">
      <c r="C3349" s="22"/>
      <c r="AG3349" s="21"/>
    </row>
    <row r="3350" spans="3:33" s="20" customFormat="1">
      <c r="C3350" s="22"/>
      <c r="AG3350" s="21"/>
    </row>
    <row r="3351" spans="3:33" s="20" customFormat="1">
      <c r="C3351" s="22"/>
      <c r="AG3351" s="21"/>
    </row>
    <row r="3352" spans="3:33" s="20" customFormat="1">
      <c r="C3352" s="22"/>
      <c r="AG3352" s="21"/>
    </row>
    <row r="3353" spans="3:33" s="20" customFormat="1">
      <c r="C3353" s="22"/>
      <c r="AG3353" s="21"/>
    </row>
    <row r="3354" spans="3:33" s="20" customFormat="1">
      <c r="C3354" s="22"/>
      <c r="AG3354" s="21"/>
    </row>
    <row r="3355" spans="3:33" s="20" customFormat="1">
      <c r="C3355" s="22"/>
      <c r="AG3355" s="21"/>
    </row>
    <row r="3356" spans="3:33" s="20" customFormat="1">
      <c r="C3356" s="22"/>
      <c r="AG3356" s="21"/>
    </row>
    <row r="3357" spans="3:33" s="20" customFormat="1">
      <c r="C3357" s="22"/>
      <c r="AG3357" s="21"/>
    </row>
    <row r="3358" spans="3:33" s="20" customFormat="1">
      <c r="C3358" s="22"/>
      <c r="AG3358" s="21"/>
    </row>
    <row r="3359" spans="3:33" s="20" customFormat="1">
      <c r="C3359" s="22"/>
      <c r="AG3359" s="21"/>
    </row>
    <row r="3360" spans="3:33" s="20" customFormat="1">
      <c r="C3360" s="22"/>
      <c r="AG3360" s="21"/>
    </row>
    <row r="3361" spans="3:33" s="20" customFormat="1">
      <c r="C3361" s="22"/>
      <c r="AG3361" s="21"/>
    </row>
    <row r="3362" spans="3:33" s="20" customFormat="1">
      <c r="C3362" s="22"/>
      <c r="AG3362" s="21"/>
    </row>
    <row r="3363" spans="3:33" s="20" customFormat="1">
      <c r="C3363" s="22"/>
      <c r="AG3363" s="21"/>
    </row>
    <row r="3364" spans="3:33" s="20" customFormat="1">
      <c r="C3364" s="22"/>
      <c r="AG3364" s="21"/>
    </row>
    <row r="3365" spans="3:33" s="20" customFormat="1">
      <c r="C3365" s="22"/>
      <c r="AG3365" s="21"/>
    </row>
    <row r="3366" spans="3:33" s="20" customFormat="1">
      <c r="C3366" s="22"/>
      <c r="AG3366" s="21"/>
    </row>
    <row r="3367" spans="3:33" s="20" customFormat="1">
      <c r="C3367" s="22"/>
      <c r="AG3367" s="21"/>
    </row>
    <row r="3368" spans="3:33" s="20" customFormat="1">
      <c r="C3368" s="22"/>
      <c r="AG3368" s="21"/>
    </row>
    <row r="3369" spans="3:33" s="20" customFormat="1">
      <c r="C3369" s="22"/>
      <c r="AG3369" s="21"/>
    </row>
    <row r="3370" spans="3:33" s="20" customFormat="1">
      <c r="C3370" s="22"/>
      <c r="AG3370" s="21"/>
    </row>
    <row r="3371" spans="3:33" s="20" customFormat="1">
      <c r="C3371" s="22"/>
      <c r="AG3371" s="21"/>
    </row>
    <row r="3372" spans="3:33" s="20" customFormat="1">
      <c r="C3372" s="22"/>
      <c r="AG3372" s="21"/>
    </row>
    <row r="3373" spans="3:33" s="20" customFormat="1">
      <c r="C3373" s="22"/>
      <c r="AG3373" s="21"/>
    </row>
    <row r="3374" spans="3:33" s="20" customFormat="1">
      <c r="C3374" s="22"/>
      <c r="AG3374" s="21"/>
    </row>
    <row r="3375" spans="3:33" s="20" customFormat="1">
      <c r="C3375" s="22"/>
      <c r="AG3375" s="21"/>
    </row>
    <row r="3376" spans="3:33" s="20" customFormat="1">
      <c r="C3376" s="22"/>
      <c r="AG3376" s="21"/>
    </row>
    <row r="3377" spans="3:33" s="20" customFormat="1">
      <c r="C3377" s="22"/>
      <c r="AG3377" s="21"/>
    </row>
    <row r="3378" spans="3:33" s="20" customFormat="1">
      <c r="C3378" s="22"/>
      <c r="AG3378" s="21"/>
    </row>
    <row r="3379" spans="3:33" s="20" customFormat="1">
      <c r="C3379" s="22"/>
      <c r="AG3379" s="21"/>
    </row>
    <row r="3380" spans="3:33" s="20" customFormat="1">
      <c r="C3380" s="22"/>
      <c r="AG3380" s="21"/>
    </row>
    <row r="3381" spans="3:33" s="20" customFormat="1">
      <c r="C3381" s="22"/>
      <c r="AG3381" s="21"/>
    </row>
    <row r="3382" spans="3:33" s="20" customFormat="1">
      <c r="C3382" s="22"/>
      <c r="AG3382" s="21"/>
    </row>
    <row r="3383" spans="3:33" s="20" customFormat="1">
      <c r="C3383" s="22"/>
      <c r="AG3383" s="21"/>
    </row>
    <row r="3384" spans="3:33" s="20" customFormat="1">
      <c r="C3384" s="22"/>
      <c r="AG3384" s="21"/>
    </row>
    <row r="3385" spans="3:33" s="20" customFormat="1">
      <c r="C3385" s="22"/>
      <c r="AG3385" s="21"/>
    </row>
    <row r="3386" spans="3:33" s="20" customFormat="1">
      <c r="C3386" s="22"/>
      <c r="AG3386" s="21"/>
    </row>
    <row r="3387" spans="3:33" s="20" customFormat="1">
      <c r="C3387" s="22"/>
      <c r="AG3387" s="21"/>
    </row>
    <row r="3388" spans="3:33" s="20" customFormat="1">
      <c r="C3388" s="22"/>
      <c r="AG3388" s="21"/>
    </row>
    <row r="3389" spans="3:33" s="20" customFormat="1">
      <c r="C3389" s="22"/>
      <c r="AG3389" s="21"/>
    </row>
    <row r="3390" spans="3:33" s="20" customFormat="1">
      <c r="C3390" s="22"/>
      <c r="AG3390" s="21"/>
    </row>
    <row r="3391" spans="3:33" s="20" customFormat="1">
      <c r="C3391" s="22"/>
      <c r="AG3391" s="21"/>
    </row>
    <row r="3392" spans="3:33" s="20" customFormat="1">
      <c r="C3392" s="22"/>
      <c r="AG3392" s="21"/>
    </row>
    <row r="3393" spans="3:33" s="20" customFormat="1">
      <c r="C3393" s="22"/>
      <c r="AG3393" s="21"/>
    </row>
    <row r="3394" spans="3:33" s="20" customFormat="1">
      <c r="C3394" s="22"/>
      <c r="AG3394" s="21"/>
    </row>
    <row r="3395" spans="3:33" s="20" customFormat="1">
      <c r="C3395" s="22"/>
      <c r="AG3395" s="21"/>
    </row>
    <row r="3396" spans="3:33" s="20" customFormat="1">
      <c r="C3396" s="22"/>
      <c r="AG3396" s="21"/>
    </row>
    <row r="3397" spans="3:33" s="20" customFormat="1">
      <c r="C3397" s="22"/>
      <c r="AG3397" s="21"/>
    </row>
    <row r="3398" spans="3:33" s="20" customFormat="1">
      <c r="C3398" s="22"/>
      <c r="AG3398" s="21"/>
    </row>
    <row r="3399" spans="3:33" s="20" customFormat="1">
      <c r="C3399" s="22"/>
      <c r="AG3399" s="21"/>
    </row>
    <row r="3400" spans="3:33" s="20" customFormat="1">
      <c r="C3400" s="22"/>
      <c r="AG3400" s="21"/>
    </row>
    <row r="3401" spans="3:33" s="20" customFormat="1">
      <c r="C3401" s="22"/>
      <c r="AG3401" s="21"/>
    </row>
    <row r="3402" spans="3:33" s="20" customFormat="1">
      <c r="C3402" s="22"/>
      <c r="AG3402" s="21"/>
    </row>
    <row r="3403" spans="3:33" s="20" customFormat="1">
      <c r="C3403" s="22"/>
      <c r="AG3403" s="21"/>
    </row>
    <row r="3404" spans="3:33" s="20" customFormat="1">
      <c r="C3404" s="22"/>
      <c r="AG3404" s="21"/>
    </row>
    <row r="3405" spans="3:33" s="20" customFormat="1">
      <c r="C3405" s="22"/>
      <c r="AG3405" s="21"/>
    </row>
    <row r="3406" spans="3:33" s="20" customFormat="1">
      <c r="C3406" s="22"/>
      <c r="AG3406" s="21"/>
    </row>
    <row r="3407" spans="3:33" s="20" customFormat="1">
      <c r="C3407" s="22"/>
      <c r="AG3407" s="21"/>
    </row>
    <row r="3408" spans="3:33" s="20" customFormat="1">
      <c r="C3408" s="22"/>
      <c r="AG3408" s="21"/>
    </row>
    <row r="3409" spans="3:33" s="20" customFormat="1">
      <c r="C3409" s="22"/>
      <c r="AG3409" s="21"/>
    </row>
    <row r="3410" spans="3:33" s="20" customFormat="1">
      <c r="C3410" s="22"/>
      <c r="AG3410" s="21"/>
    </row>
    <row r="3411" spans="3:33" s="20" customFormat="1">
      <c r="C3411" s="22"/>
      <c r="AG3411" s="21"/>
    </row>
    <row r="3412" spans="3:33" s="20" customFormat="1">
      <c r="C3412" s="22"/>
      <c r="AG3412" s="21"/>
    </row>
    <row r="3413" spans="3:33" s="20" customFormat="1">
      <c r="C3413" s="22"/>
      <c r="AG3413" s="21"/>
    </row>
    <row r="3414" spans="3:33" s="20" customFormat="1">
      <c r="C3414" s="22"/>
      <c r="AG3414" s="21"/>
    </row>
    <row r="3415" spans="3:33" s="20" customFormat="1">
      <c r="C3415" s="22"/>
      <c r="AG3415" s="21"/>
    </row>
    <row r="3416" spans="3:33" s="20" customFormat="1">
      <c r="C3416" s="22"/>
      <c r="AG3416" s="21"/>
    </row>
    <row r="3417" spans="3:33" s="20" customFormat="1">
      <c r="C3417" s="22"/>
      <c r="AG3417" s="21"/>
    </row>
    <row r="3418" spans="3:33" s="20" customFormat="1">
      <c r="C3418" s="22"/>
      <c r="AG3418" s="21"/>
    </row>
    <row r="3419" spans="3:33" s="20" customFormat="1">
      <c r="C3419" s="22"/>
      <c r="AG3419" s="21"/>
    </row>
    <row r="3420" spans="3:33" s="20" customFormat="1">
      <c r="C3420" s="22"/>
      <c r="AG3420" s="21"/>
    </row>
    <row r="3421" spans="3:33" s="20" customFormat="1">
      <c r="C3421" s="22"/>
      <c r="AG3421" s="21"/>
    </row>
    <row r="3422" spans="3:33" s="20" customFormat="1">
      <c r="C3422" s="22"/>
      <c r="AG3422" s="21"/>
    </row>
    <row r="3423" spans="3:33" s="20" customFormat="1">
      <c r="C3423" s="22"/>
      <c r="AG3423" s="21"/>
    </row>
    <row r="3424" spans="3:33" s="20" customFormat="1">
      <c r="C3424" s="22"/>
      <c r="AG3424" s="21"/>
    </row>
    <row r="3425" spans="3:33" s="20" customFormat="1">
      <c r="C3425" s="22"/>
      <c r="AG3425" s="21"/>
    </row>
    <row r="3426" spans="3:33" s="20" customFormat="1">
      <c r="C3426" s="22"/>
      <c r="AG3426" s="21"/>
    </row>
    <row r="3427" spans="3:33" s="20" customFormat="1">
      <c r="C3427" s="22"/>
      <c r="AG3427" s="21"/>
    </row>
    <row r="3428" spans="3:33" s="20" customFormat="1">
      <c r="C3428" s="22"/>
      <c r="AG3428" s="21"/>
    </row>
    <row r="3429" spans="3:33" s="20" customFormat="1">
      <c r="C3429" s="22"/>
      <c r="AG3429" s="21"/>
    </row>
    <row r="3430" spans="3:33" s="20" customFormat="1">
      <c r="C3430" s="22"/>
      <c r="AG3430" s="21"/>
    </row>
    <row r="3431" spans="3:33" s="20" customFormat="1">
      <c r="C3431" s="22"/>
      <c r="AG3431" s="21"/>
    </row>
    <row r="3432" spans="3:33" s="20" customFormat="1">
      <c r="C3432" s="22"/>
      <c r="AG3432" s="21"/>
    </row>
    <row r="3433" spans="3:33" s="20" customFormat="1">
      <c r="C3433" s="22"/>
      <c r="AG3433" s="21"/>
    </row>
    <row r="3434" spans="3:33" s="20" customFormat="1">
      <c r="C3434" s="22"/>
      <c r="AG3434" s="21"/>
    </row>
    <row r="3435" spans="3:33" s="20" customFormat="1">
      <c r="C3435" s="22"/>
      <c r="AG3435" s="21"/>
    </row>
    <row r="3436" spans="3:33" s="20" customFormat="1">
      <c r="C3436" s="22"/>
      <c r="AG3436" s="21"/>
    </row>
    <row r="3437" spans="3:33" s="20" customFormat="1">
      <c r="C3437" s="22"/>
      <c r="AG3437" s="21"/>
    </row>
    <row r="3438" spans="3:33" s="20" customFormat="1">
      <c r="C3438" s="22"/>
      <c r="AG3438" s="21"/>
    </row>
    <row r="3439" spans="3:33" s="20" customFormat="1">
      <c r="C3439" s="22"/>
      <c r="AG3439" s="21"/>
    </row>
    <row r="3440" spans="3:33" s="20" customFormat="1">
      <c r="C3440" s="22"/>
      <c r="AG3440" s="21"/>
    </row>
    <row r="3441" spans="3:33" s="20" customFormat="1">
      <c r="C3441" s="22"/>
      <c r="AG3441" s="21"/>
    </row>
    <row r="3442" spans="3:33" s="20" customFormat="1">
      <c r="C3442" s="22"/>
      <c r="AG3442" s="21"/>
    </row>
    <row r="3443" spans="3:33" s="20" customFormat="1">
      <c r="C3443" s="22"/>
      <c r="AG3443" s="21"/>
    </row>
    <row r="3444" spans="3:33" s="20" customFormat="1">
      <c r="C3444" s="22"/>
      <c r="AG3444" s="21"/>
    </row>
    <row r="3445" spans="3:33" s="20" customFormat="1">
      <c r="C3445" s="22"/>
      <c r="AG3445" s="21"/>
    </row>
    <row r="3446" spans="3:33" s="20" customFormat="1">
      <c r="C3446" s="22"/>
      <c r="AG3446" s="21"/>
    </row>
    <row r="3447" spans="3:33" s="20" customFormat="1">
      <c r="C3447" s="22"/>
      <c r="AG3447" s="21"/>
    </row>
    <row r="3448" spans="3:33" s="20" customFormat="1">
      <c r="C3448" s="22"/>
      <c r="AG3448" s="21"/>
    </row>
    <row r="3449" spans="3:33" s="20" customFormat="1">
      <c r="C3449" s="22"/>
      <c r="AG3449" s="21"/>
    </row>
    <row r="3450" spans="3:33" s="20" customFormat="1">
      <c r="C3450" s="22"/>
      <c r="AG3450" s="21"/>
    </row>
    <row r="3451" spans="3:33" s="20" customFormat="1">
      <c r="C3451" s="22"/>
      <c r="AG3451" s="21"/>
    </row>
    <row r="3452" spans="3:33" s="20" customFormat="1">
      <c r="C3452" s="22"/>
      <c r="AG3452" s="21"/>
    </row>
    <row r="3453" spans="3:33" s="20" customFormat="1">
      <c r="C3453" s="22"/>
      <c r="AG3453" s="21"/>
    </row>
    <row r="3454" spans="3:33" s="20" customFormat="1">
      <c r="C3454" s="22"/>
      <c r="AG3454" s="21"/>
    </row>
    <row r="3455" spans="3:33" s="20" customFormat="1">
      <c r="C3455" s="22"/>
      <c r="AG3455" s="21"/>
    </row>
    <row r="3456" spans="3:33" s="20" customFormat="1">
      <c r="C3456" s="22"/>
      <c r="AG3456" s="21"/>
    </row>
    <row r="3457" spans="3:33" s="20" customFormat="1">
      <c r="C3457" s="22"/>
      <c r="AG3457" s="21"/>
    </row>
    <row r="3458" spans="3:33" s="20" customFormat="1">
      <c r="C3458" s="22"/>
      <c r="AG3458" s="21"/>
    </row>
    <row r="3459" spans="3:33" s="20" customFormat="1">
      <c r="C3459" s="22"/>
      <c r="AG3459" s="21"/>
    </row>
    <row r="3460" spans="3:33" s="20" customFormat="1">
      <c r="C3460" s="22"/>
      <c r="AG3460" s="21"/>
    </row>
    <row r="3461" spans="3:33" s="20" customFormat="1">
      <c r="C3461" s="22"/>
      <c r="AG3461" s="21"/>
    </row>
    <row r="3462" spans="3:33" s="20" customFormat="1">
      <c r="C3462" s="22"/>
      <c r="AG3462" s="21"/>
    </row>
    <row r="3463" spans="3:33" s="20" customFormat="1">
      <c r="C3463" s="22"/>
      <c r="AG3463" s="21"/>
    </row>
    <row r="3464" spans="3:33" s="20" customFormat="1">
      <c r="C3464" s="22"/>
      <c r="AG3464" s="21"/>
    </row>
    <row r="3465" spans="3:33" s="20" customFormat="1">
      <c r="C3465" s="22"/>
      <c r="AG3465" s="21"/>
    </row>
    <row r="3466" spans="3:33" s="20" customFormat="1">
      <c r="C3466" s="22"/>
      <c r="AG3466" s="21"/>
    </row>
    <row r="3467" spans="3:33" s="20" customFormat="1">
      <c r="C3467" s="22"/>
      <c r="AG3467" s="21"/>
    </row>
    <row r="3468" spans="3:33" s="20" customFormat="1">
      <c r="C3468" s="22"/>
      <c r="AG3468" s="21"/>
    </row>
    <row r="3469" spans="3:33" s="20" customFormat="1">
      <c r="C3469" s="22"/>
      <c r="AG3469" s="21"/>
    </row>
    <row r="3470" spans="3:33" s="20" customFormat="1">
      <c r="C3470" s="22"/>
      <c r="AG3470" s="21"/>
    </row>
    <row r="3471" spans="3:33" s="20" customFormat="1">
      <c r="C3471" s="22"/>
      <c r="AG3471" s="21"/>
    </row>
    <row r="3472" spans="3:33" s="20" customFormat="1">
      <c r="C3472" s="22"/>
      <c r="AG3472" s="21"/>
    </row>
    <row r="3473" spans="3:33" s="20" customFormat="1">
      <c r="C3473" s="22"/>
      <c r="AG3473" s="21"/>
    </row>
    <row r="3474" spans="3:33" s="20" customFormat="1">
      <c r="C3474" s="22"/>
      <c r="AG3474" s="21"/>
    </row>
    <row r="3475" spans="3:33" s="20" customFormat="1">
      <c r="C3475" s="22"/>
      <c r="AG3475" s="21"/>
    </row>
    <row r="3476" spans="3:33" s="20" customFormat="1">
      <c r="C3476" s="22"/>
      <c r="AG3476" s="21"/>
    </row>
    <row r="3477" spans="3:33" s="20" customFormat="1">
      <c r="C3477" s="22"/>
      <c r="AG3477" s="21"/>
    </row>
    <row r="3478" spans="3:33" s="20" customFormat="1">
      <c r="C3478" s="22"/>
      <c r="AG3478" s="21"/>
    </row>
    <row r="3479" spans="3:33" s="20" customFormat="1">
      <c r="C3479" s="22"/>
      <c r="AG3479" s="21"/>
    </row>
    <row r="3480" spans="3:33" s="20" customFormat="1">
      <c r="C3480" s="22"/>
      <c r="AG3480" s="21"/>
    </row>
    <row r="3481" spans="3:33" s="20" customFormat="1">
      <c r="C3481" s="22"/>
      <c r="AG3481" s="21"/>
    </row>
    <row r="3482" spans="3:33" s="20" customFormat="1">
      <c r="C3482" s="22"/>
      <c r="AG3482" s="21"/>
    </row>
    <row r="3483" spans="3:33" s="20" customFormat="1">
      <c r="C3483" s="22"/>
      <c r="AG3483" s="21"/>
    </row>
    <row r="3484" spans="3:33" s="20" customFormat="1">
      <c r="C3484" s="22"/>
      <c r="AG3484" s="21"/>
    </row>
    <row r="3485" spans="3:33" s="20" customFormat="1">
      <c r="C3485" s="22"/>
      <c r="AG3485" s="21"/>
    </row>
    <row r="3486" spans="3:33" s="20" customFormat="1">
      <c r="C3486" s="22"/>
      <c r="AG3486" s="21"/>
    </row>
    <row r="3487" spans="3:33" s="20" customFormat="1">
      <c r="C3487" s="22"/>
      <c r="AG3487" s="21"/>
    </row>
    <row r="3488" spans="3:33" s="20" customFormat="1">
      <c r="C3488" s="22"/>
      <c r="AG3488" s="21"/>
    </row>
    <row r="3489" spans="3:33" s="20" customFormat="1">
      <c r="C3489" s="22"/>
      <c r="AG3489" s="21"/>
    </row>
    <row r="3490" spans="3:33" s="20" customFormat="1">
      <c r="C3490" s="22"/>
      <c r="AG3490" s="21"/>
    </row>
    <row r="3491" spans="3:33" s="20" customFormat="1">
      <c r="C3491" s="22"/>
      <c r="AG3491" s="21"/>
    </row>
    <row r="3492" spans="3:33" s="20" customFormat="1">
      <c r="C3492" s="22"/>
      <c r="AG3492" s="21"/>
    </row>
    <row r="3493" spans="3:33" s="20" customFormat="1">
      <c r="C3493" s="22"/>
      <c r="AG3493" s="21"/>
    </row>
    <row r="3494" spans="3:33" s="20" customFormat="1">
      <c r="C3494" s="22"/>
      <c r="AG3494" s="21"/>
    </row>
    <row r="3495" spans="3:33" s="20" customFormat="1">
      <c r="C3495" s="22"/>
      <c r="AG3495" s="21"/>
    </row>
    <row r="3496" spans="3:33" s="20" customFormat="1">
      <c r="C3496" s="22"/>
      <c r="AG3496" s="21"/>
    </row>
    <row r="3497" spans="3:33" s="20" customFormat="1">
      <c r="C3497" s="22"/>
      <c r="AG3497" s="21"/>
    </row>
    <row r="3498" spans="3:33" s="20" customFormat="1">
      <c r="C3498" s="22"/>
      <c r="AG3498" s="21"/>
    </row>
    <row r="3499" spans="3:33" s="20" customFormat="1">
      <c r="C3499" s="22"/>
      <c r="AG3499" s="21"/>
    </row>
    <row r="3500" spans="3:33" s="20" customFormat="1">
      <c r="C3500" s="22"/>
      <c r="AG3500" s="21"/>
    </row>
    <row r="3501" spans="3:33" s="20" customFormat="1">
      <c r="C3501" s="22"/>
      <c r="AG3501" s="21"/>
    </row>
    <row r="3502" spans="3:33" s="20" customFormat="1">
      <c r="C3502" s="22"/>
      <c r="AG3502" s="21"/>
    </row>
    <row r="3503" spans="3:33" s="20" customFormat="1">
      <c r="C3503" s="22"/>
      <c r="AG3503" s="21"/>
    </row>
    <row r="3504" spans="3:33" s="20" customFormat="1">
      <c r="C3504" s="22"/>
      <c r="AG3504" s="21"/>
    </row>
    <row r="3505" spans="3:33" s="20" customFormat="1">
      <c r="C3505" s="22"/>
      <c r="AG3505" s="21"/>
    </row>
    <row r="3506" spans="3:33" s="20" customFormat="1">
      <c r="C3506" s="22"/>
      <c r="AG3506" s="21"/>
    </row>
    <row r="3507" spans="3:33" s="20" customFormat="1">
      <c r="C3507" s="22"/>
      <c r="AG3507" s="21"/>
    </row>
    <row r="3508" spans="3:33" s="20" customFormat="1">
      <c r="C3508" s="22"/>
      <c r="AG3508" s="21"/>
    </row>
    <row r="3509" spans="3:33" s="20" customFormat="1">
      <c r="C3509" s="22"/>
      <c r="AG3509" s="21"/>
    </row>
    <row r="3510" spans="3:33" s="20" customFormat="1">
      <c r="C3510" s="22"/>
      <c r="AG3510" s="21"/>
    </row>
    <row r="3511" spans="3:33" s="20" customFormat="1">
      <c r="C3511" s="22"/>
      <c r="AG3511" s="21"/>
    </row>
    <row r="3512" spans="3:33" s="20" customFormat="1">
      <c r="C3512" s="22"/>
      <c r="AG3512" s="21"/>
    </row>
    <row r="3513" spans="3:33" s="20" customFormat="1">
      <c r="C3513" s="22"/>
      <c r="AG3513" s="21"/>
    </row>
    <row r="3514" spans="3:33" s="20" customFormat="1">
      <c r="C3514" s="22"/>
      <c r="AG3514" s="21"/>
    </row>
    <row r="3515" spans="3:33" s="20" customFormat="1">
      <c r="C3515" s="22"/>
      <c r="AG3515" s="21"/>
    </row>
    <row r="3516" spans="3:33" s="20" customFormat="1">
      <c r="C3516" s="22"/>
      <c r="AG3516" s="21"/>
    </row>
    <row r="3517" spans="3:33" s="20" customFormat="1">
      <c r="C3517" s="22"/>
      <c r="AG3517" s="21"/>
    </row>
    <row r="3518" spans="3:33" s="20" customFormat="1">
      <c r="C3518" s="22"/>
      <c r="AG3518" s="21"/>
    </row>
    <row r="3519" spans="3:33" s="20" customFormat="1">
      <c r="C3519" s="22"/>
      <c r="AG3519" s="21"/>
    </row>
    <row r="3520" spans="3:33" s="20" customFormat="1">
      <c r="C3520" s="22"/>
      <c r="AG3520" s="21"/>
    </row>
    <row r="3521" spans="3:33" s="20" customFormat="1">
      <c r="C3521" s="22"/>
      <c r="AG3521" s="21"/>
    </row>
    <row r="3522" spans="3:33" s="20" customFormat="1">
      <c r="C3522" s="22"/>
      <c r="AG3522" s="21"/>
    </row>
    <row r="3523" spans="3:33" s="20" customFormat="1">
      <c r="C3523" s="22"/>
      <c r="AG3523" s="21"/>
    </row>
    <row r="3524" spans="3:33" s="20" customFormat="1">
      <c r="C3524" s="22"/>
      <c r="AG3524" s="21"/>
    </row>
    <row r="3525" spans="3:33" s="20" customFormat="1">
      <c r="C3525" s="22"/>
      <c r="AG3525" s="21"/>
    </row>
    <row r="3526" spans="3:33" s="20" customFormat="1">
      <c r="C3526" s="22"/>
      <c r="AG3526" s="21"/>
    </row>
    <row r="3527" spans="3:33" s="20" customFormat="1">
      <c r="C3527" s="22"/>
      <c r="AG3527" s="21"/>
    </row>
    <row r="3528" spans="3:33" s="20" customFormat="1">
      <c r="C3528" s="22"/>
      <c r="AG3528" s="21"/>
    </row>
    <row r="3529" spans="3:33" s="20" customFormat="1">
      <c r="C3529" s="22"/>
      <c r="AG3529" s="21"/>
    </row>
    <row r="3530" spans="3:33" s="20" customFormat="1">
      <c r="C3530" s="22"/>
      <c r="AG3530" s="21"/>
    </row>
    <row r="3531" spans="3:33" s="20" customFormat="1">
      <c r="C3531" s="22"/>
      <c r="AG3531" s="21"/>
    </row>
    <row r="3532" spans="3:33" s="20" customFormat="1">
      <c r="C3532" s="22"/>
      <c r="AG3532" s="21"/>
    </row>
    <row r="3533" spans="3:33" s="20" customFormat="1">
      <c r="C3533" s="22"/>
      <c r="AG3533" s="21"/>
    </row>
    <row r="3534" spans="3:33" s="20" customFormat="1">
      <c r="C3534" s="22"/>
      <c r="AG3534" s="21"/>
    </row>
    <row r="3535" spans="3:33" s="20" customFormat="1">
      <c r="C3535" s="22"/>
      <c r="AG3535" s="21"/>
    </row>
    <row r="3536" spans="3:33" s="20" customFormat="1">
      <c r="C3536" s="22"/>
      <c r="AG3536" s="21"/>
    </row>
    <row r="3537" spans="3:33" s="20" customFormat="1">
      <c r="C3537" s="22"/>
      <c r="AG3537" s="21"/>
    </row>
    <row r="3538" spans="3:33" s="20" customFormat="1">
      <c r="C3538" s="22"/>
      <c r="AG3538" s="21"/>
    </row>
    <row r="3539" spans="3:33" s="20" customFormat="1">
      <c r="C3539" s="22"/>
      <c r="AG3539" s="21"/>
    </row>
    <row r="3540" spans="3:33" s="20" customFormat="1">
      <c r="C3540" s="22"/>
      <c r="AG3540" s="21"/>
    </row>
    <row r="3541" spans="3:33" s="20" customFormat="1">
      <c r="C3541" s="22"/>
      <c r="AG3541" s="21"/>
    </row>
    <row r="3542" spans="3:33" s="20" customFormat="1">
      <c r="C3542" s="22"/>
      <c r="AG3542" s="21"/>
    </row>
    <row r="3543" spans="3:33" s="20" customFormat="1">
      <c r="C3543" s="22"/>
      <c r="AG3543" s="21"/>
    </row>
    <row r="3544" spans="3:33" s="20" customFormat="1">
      <c r="C3544" s="22"/>
      <c r="AG3544" s="21"/>
    </row>
    <row r="3545" spans="3:33" s="20" customFormat="1">
      <c r="C3545" s="22"/>
      <c r="AG3545" s="21"/>
    </row>
    <row r="3546" spans="3:33" s="20" customFormat="1">
      <c r="C3546" s="22"/>
      <c r="AG3546" s="21"/>
    </row>
    <row r="3547" spans="3:33" s="20" customFormat="1">
      <c r="C3547" s="22"/>
      <c r="AG3547" s="21"/>
    </row>
    <row r="3548" spans="3:33" s="20" customFormat="1">
      <c r="C3548" s="22"/>
      <c r="AG3548" s="21"/>
    </row>
    <row r="3549" spans="3:33" s="20" customFormat="1">
      <c r="C3549" s="22"/>
      <c r="AG3549" s="21"/>
    </row>
    <row r="3550" spans="3:33" s="20" customFormat="1">
      <c r="C3550" s="22"/>
      <c r="AG3550" s="21"/>
    </row>
    <row r="3551" spans="3:33" s="20" customFormat="1">
      <c r="C3551" s="22"/>
      <c r="AG3551" s="21"/>
    </row>
    <row r="3552" spans="3:33" s="20" customFormat="1">
      <c r="C3552" s="22"/>
      <c r="AG3552" s="21"/>
    </row>
    <row r="3553" spans="3:33" s="20" customFormat="1">
      <c r="C3553" s="22"/>
      <c r="AG3553" s="21"/>
    </row>
    <row r="3554" spans="3:33" s="20" customFormat="1">
      <c r="C3554" s="22"/>
      <c r="AG3554" s="21"/>
    </row>
    <row r="3555" spans="3:33" s="20" customFormat="1">
      <c r="C3555" s="22"/>
      <c r="AG3555" s="21"/>
    </row>
    <row r="3556" spans="3:33" s="20" customFormat="1">
      <c r="C3556" s="22"/>
      <c r="AG3556" s="21"/>
    </row>
    <row r="3557" spans="3:33" s="20" customFormat="1">
      <c r="C3557" s="22"/>
      <c r="AG3557" s="21"/>
    </row>
    <row r="3558" spans="3:33" s="20" customFormat="1">
      <c r="C3558" s="22"/>
      <c r="AG3558" s="21"/>
    </row>
    <row r="3559" spans="3:33" s="20" customFormat="1">
      <c r="C3559" s="22"/>
      <c r="AG3559" s="21"/>
    </row>
    <row r="3560" spans="3:33" s="20" customFormat="1">
      <c r="C3560" s="22"/>
      <c r="AG3560" s="21"/>
    </row>
    <row r="3561" spans="3:33" s="20" customFormat="1">
      <c r="C3561" s="22"/>
      <c r="AG3561" s="21"/>
    </row>
    <row r="3562" spans="3:33" s="20" customFormat="1">
      <c r="C3562" s="22"/>
      <c r="AG3562" s="21"/>
    </row>
    <row r="3563" spans="3:33" s="20" customFormat="1">
      <c r="C3563" s="22"/>
      <c r="AG3563" s="21"/>
    </row>
    <row r="3564" spans="3:33" s="20" customFormat="1">
      <c r="C3564" s="22"/>
      <c r="AG3564" s="21"/>
    </row>
    <row r="3565" spans="3:33" s="20" customFormat="1">
      <c r="C3565" s="22"/>
      <c r="AG3565" s="21"/>
    </row>
    <row r="3566" spans="3:33" s="20" customFormat="1">
      <c r="C3566" s="22"/>
      <c r="AG3566" s="21"/>
    </row>
    <row r="3567" spans="3:33" s="20" customFormat="1">
      <c r="C3567" s="22"/>
      <c r="AG3567" s="21"/>
    </row>
    <row r="3568" spans="3:33" s="20" customFormat="1">
      <c r="C3568" s="22"/>
      <c r="AG3568" s="21"/>
    </row>
    <row r="3569" spans="3:33" s="20" customFormat="1">
      <c r="C3569" s="22"/>
      <c r="AG3569" s="21"/>
    </row>
    <row r="3570" spans="3:33" s="20" customFormat="1">
      <c r="C3570" s="22"/>
      <c r="AG3570" s="21"/>
    </row>
    <row r="3571" spans="3:33" s="20" customFormat="1">
      <c r="C3571" s="22"/>
      <c r="AG3571" s="21"/>
    </row>
    <row r="3572" spans="3:33" s="20" customFormat="1">
      <c r="C3572" s="22"/>
      <c r="AG3572" s="21"/>
    </row>
    <row r="3573" spans="3:33" s="20" customFormat="1">
      <c r="C3573" s="22"/>
      <c r="AG3573" s="21"/>
    </row>
    <row r="3574" spans="3:33" s="20" customFormat="1">
      <c r="C3574" s="22"/>
      <c r="AG3574" s="21"/>
    </row>
    <row r="3575" spans="3:33" s="20" customFormat="1">
      <c r="C3575" s="22"/>
      <c r="AG3575" s="21"/>
    </row>
    <row r="3576" spans="3:33" s="20" customFormat="1">
      <c r="C3576" s="22"/>
      <c r="AG3576" s="21"/>
    </row>
    <row r="3577" spans="3:33" s="20" customFormat="1">
      <c r="C3577" s="22"/>
      <c r="AG3577" s="21"/>
    </row>
    <row r="3578" spans="3:33" s="20" customFormat="1">
      <c r="C3578" s="22"/>
      <c r="AG3578" s="21"/>
    </row>
    <row r="3579" spans="3:33" s="20" customFormat="1">
      <c r="C3579" s="22"/>
      <c r="AG3579" s="21"/>
    </row>
    <row r="3580" spans="3:33" s="20" customFormat="1">
      <c r="C3580" s="22"/>
      <c r="AG3580" s="21"/>
    </row>
    <row r="3581" spans="3:33" s="20" customFormat="1">
      <c r="C3581" s="22"/>
      <c r="AG3581" s="21"/>
    </row>
    <row r="3582" spans="3:33" s="20" customFormat="1">
      <c r="C3582" s="22"/>
      <c r="AG3582" s="21"/>
    </row>
    <row r="3583" spans="3:33" s="20" customFormat="1">
      <c r="C3583" s="22"/>
      <c r="AG3583" s="21"/>
    </row>
    <row r="3584" spans="3:33" s="20" customFormat="1">
      <c r="C3584" s="22"/>
      <c r="AG3584" s="21"/>
    </row>
    <row r="3585" spans="3:33" s="20" customFormat="1">
      <c r="C3585" s="22"/>
      <c r="AG3585" s="21"/>
    </row>
    <row r="3586" spans="3:33" s="20" customFormat="1">
      <c r="C3586" s="22"/>
      <c r="AG3586" s="21"/>
    </row>
    <row r="3587" spans="3:33" s="20" customFormat="1">
      <c r="C3587" s="22"/>
      <c r="AG3587" s="21"/>
    </row>
    <row r="3588" spans="3:33" s="20" customFormat="1">
      <c r="C3588" s="22"/>
      <c r="AG3588" s="21"/>
    </row>
    <row r="3589" spans="3:33" s="20" customFormat="1">
      <c r="C3589" s="22"/>
      <c r="AG3589" s="21"/>
    </row>
    <row r="3590" spans="3:33" s="20" customFormat="1">
      <c r="C3590" s="22"/>
      <c r="AG3590" s="21"/>
    </row>
    <row r="3591" spans="3:33" s="20" customFormat="1">
      <c r="C3591" s="22"/>
      <c r="AG3591" s="21"/>
    </row>
    <row r="3592" spans="3:33" s="20" customFormat="1">
      <c r="C3592" s="22"/>
      <c r="AG3592" s="21"/>
    </row>
    <row r="3593" spans="3:33" s="20" customFormat="1">
      <c r="C3593" s="22"/>
      <c r="AG3593" s="21"/>
    </row>
    <row r="3594" spans="3:33" s="20" customFormat="1">
      <c r="C3594" s="22"/>
      <c r="AG3594" s="21"/>
    </row>
    <row r="3595" spans="3:33" s="20" customFormat="1">
      <c r="C3595" s="22"/>
      <c r="AG3595" s="21"/>
    </row>
    <row r="3596" spans="3:33" s="20" customFormat="1">
      <c r="C3596" s="22"/>
      <c r="AG3596" s="21"/>
    </row>
    <row r="3597" spans="3:33" s="20" customFormat="1">
      <c r="C3597" s="22"/>
      <c r="AG3597" s="21"/>
    </row>
    <row r="3598" spans="3:33" s="20" customFormat="1">
      <c r="C3598" s="22"/>
      <c r="AG3598" s="21"/>
    </row>
    <row r="3599" spans="3:33" s="20" customFormat="1">
      <c r="C3599" s="22"/>
      <c r="AG3599" s="21"/>
    </row>
    <row r="3600" spans="3:33" s="20" customFormat="1">
      <c r="C3600" s="22"/>
      <c r="AG3600" s="21"/>
    </row>
    <row r="3601" spans="3:33" s="20" customFormat="1">
      <c r="C3601" s="22"/>
      <c r="AG3601" s="21"/>
    </row>
    <row r="3602" spans="3:33" s="20" customFormat="1">
      <c r="C3602" s="22"/>
      <c r="AG3602" s="21"/>
    </row>
    <row r="3603" spans="3:33" s="20" customFormat="1">
      <c r="C3603" s="22"/>
      <c r="AG3603" s="21"/>
    </row>
    <row r="3604" spans="3:33" s="20" customFormat="1">
      <c r="C3604" s="22"/>
      <c r="AG3604" s="21"/>
    </row>
    <row r="3605" spans="3:33" s="20" customFormat="1">
      <c r="C3605" s="22"/>
      <c r="AG3605" s="21"/>
    </row>
    <row r="3606" spans="3:33" s="20" customFormat="1">
      <c r="C3606" s="22"/>
      <c r="AG3606" s="21"/>
    </row>
    <row r="3607" spans="3:33" s="20" customFormat="1">
      <c r="C3607" s="22"/>
      <c r="AG3607" s="21"/>
    </row>
    <row r="3608" spans="3:33" s="20" customFormat="1">
      <c r="C3608" s="22"/>
      <c r="AG3608" s="21"/>
    </row>
    <row r="3609" spans="3:33" s="20" customFormat="1">
      <c r="C3609" s="22"/>
      <c r="AG3609" s="21"/>
    </row>
    <row r="3610" spans="3:33" s="20" customFormat="1">
      <c r="C3610" s="22"/>
      <c r="AG3610" s="21"/>
    </row>
    <row r="3611" spans="3:33" s="20" customFormat="1">
      <c r="C3611" s="22"/>
      <c r="AG3611" s="21"/>
    </row>
    <row r="3612" spans="3:33" s="20" customFormat="1">
      <c r="C3612" s="22"/>
      <c r="AG3612" s="21"/>
    </row>
    <row r="3613" spans="3:33" s="20" customFormat="1">
      <c r="C3613" s="22"/>
      <c r="AG3613" s="21"/>
    </row>
    <row r="3614" spans="3:33" s="20" customFormat="1">
      <c r="C3614" s="22"/>
      <c r="AG3614" s="21"/>
    </row>
    <row r="3615" spans="3:33" s="20" customFormat="1">
      <c r="C3615" s="22"/>
      <c r="AG3615" s="21"/>
    </row>
    <row r="3616" spans="3:33" s="20" customFormat="1">
      <c r="C3616" s="22"/>
      <c r="AG3616" s="21"/>
    </row>
    <row r="3617" spans="3:33" s="20" customFormat="1">
      <c r="C3617" s="22"/>
      <c r="AG3617" s="21"/>
    </row>
    <row r="3618" spans="3:33" s="20" customFormat="1">
      <c r="C3618" s="22"/>
      <c r="AG3618" s="21"/>
    </row>
    <row r="3619" spans="3:33" s="20" customFormat="1">
      <c r="C3619" s="22"/>
      <c r="AG3619" s="21"/>
    </row>
    <row r="3620" spans="3:33" s="20" customFormat="1">
      <c r="C3620" s="22"/>
      <c r="AG3620" s="21"/>
    </row>
    <row r="3621" spans="3:33" s="20" customFormat="1">
      <c r="C3621" s="22"/>
      <c r="AG3621" s="21"/>
    </row>
    <row r="3622" spans="3:33" s="20" customFormat="1">
      <c r="C3622" s="22"/>
      <c r="AG3622" s="21"/>
    </row>
    <row r="3623" spans="3:33" s="20" customFormat="1">
      <c r="C3623" s="22"/>
      <c r="AG3623" s="21"/>
    </row>
    <row r="3624" spans="3:33" s="20" customFormat="1">
      <c r="C3624" s="22"/>
      <c r="AG3624" s="21"/>
    </row>
    <row r="3625" spans="3:33" s="20" customFormat="1">
      <c r="C3625" s="22"/>
      <c r="AG3625" s="21"/>
    </row>
    <row r="3626" spans="3:33" s="20" customFormat="1">
      <c r="C3626" s="22"/>
      <c r="AG3626" s="21"/>
    </row>
    <row r="3627" spans="3:33" s="20" customFormat="1">
      <c r="C3627" s="22"/>
      <c r="AG3627" s="21"/>
    </row>
    <row r="3628" spans="3:33" s="20" customFormat="1">
      <c r="C3628" s="22"/>
      <c r="AG3628" s="21"/>
    </row>
    <row r="3629" spans="3:33" s="20" customFormat="1">
      <c r="C3629" s="22"/>
      <c r="AG3629" s="21"/>
    </row>
    <row r="3630" spans="3:33" s="20" customFormat="1">
      <c r="C3630" s="22"/>
      <c r="AG3630" s="21"/>
    </row>
    <row r="3631" spans="3:33" s="20" customFormat="1">
      <c r="C3631" s="22"/>
      <c r="AG3631" s="21"/>
    </row>
    <row r="3632" spans="3:33" s="20" customFormat="1">
      <c r="C3632" s="22"/>
      <c r="AG3632" s="21"/>
    </row>
    <row r="3633" spans="3:33" s="20" customFormat="1">
      <c r="C3633" s="22"/>
      <c r="AG3633" s="21"/>
    </row>
    <row r="3634" spans="3:33" s="20" customFormat="1">
      <c r="C3634" s="22"/>
      <c r="AG3634" s="21"/>
    </row>
    <row r="3635" spans="3:33" s="20" customFormat="1">
      <c r="C3635" s="22"/>
      <c r="AG3635" s="21"/>
    </row>
    <row r="3636" spans="3:33" s="20" customFormat="1">
      <c r="C3636" s="22"/>
      <c r="AG3636" s="21"/>
    </row>
    <row r="3637" spans="3:33" s="20" customFormat="1">
      <c r="C3637" s="22"/>
      <c r="AG3637" s="21"/>
    </row>
    <row r="3638" spans="3:33" s="20" customFormat="1">
      <c r="C3638" s="22"/>
      <c r="AG3638" s="21"/>
    </row>
    <row r="3639" spans="3:33" s="20" customFormat="1">
      <c r="C3639" s="22"/>
      <c r="AG3639" s="21"/>
    </row>
    <row r="3640" spans="3:33" s="20" customFormat="1">
      <c r="C3640" s="22"/>
      <c r="AG3640" s="21"/>
    </row>
    <row r="3641" spans="3:33" s="20" customFormat="1">
      <c r="C3641" s="22"/>
      <c r="AG3641" s="21"/>
    </row>
    <row r="3642" spans="3:33" s="20" customFormat="1">
      <c r="C3642" s="22"/>
      <c r="AG3642" s="21"/>
    </row>
    <row r="3643" spans="3:33" s="20" customFormat="1">
      <c r="C3643" s="22"/>
      <c r="AG3643" s="21"/>
    </row>
    <row r="3644" spans="3:33" s="20" customFormat="1">
      <c r="C3644" s="22"/>
      <c r="AG3644" s="21"/>
    </row>
    <row r="3645" spans="3:33" s="20" customFormat="1">
      <c r="C3645" s="22"/>
      <c r="AG3645" s="21"/>
    </row>
    <row r="3646" spans="3:33" s="20" customFormat="1">
      <c r="C3646" s="22"/>
      <c r="AG3646" s="21"/>
    </row>
    <row r="3647" spans="3:33" s="20" customFormat="1">
      <c r="C3647" s="22"/>
      <c r="AG3647" s="21"/>
    </row>
    <row r="3648" spans="3:33" s="20" customFormat="1">
      <c r="C3648" s="22"/>
      <c r="AG3648" s="21"/>
    </row>
    <row r="3649" spans="3:33" s="20" customFormat="1">
      <c r="C3649" s="22"/>
      <c r="AG3649" s="21"/>
    </row>
    <row r="3650" spans="3:33" s="20" customFormat="1">
      <c r="C3650" s="22"/>
      <c r="AG3650" s="21"/>
    </row>
    <row r="3651" spans="3:33" s="20" customFormat="1">
      <c r="C3651" s="22"/>
      <c r="AG3651" s="21"/>
    </row>
    <row r="3652" spans="3:33" s="20" customFormat="1">
      <c r="C3652" s="22"/>
      <c r="AG3652" s="21"/>
    </row>
    <row r="3653" spans="3:33" s="20" customFormat="1">
      <c r="C3653" s="22"/>
      <c r="AG3653" s="21"/>
    </row>
    <row r="3654" spans="3:33" s="20" customFormat="1">
      <c r="C3654" s="22"/>
      <c r="AG3654" s="21"/>
    </row>
    <row r="3655" spans="3:33" s="20" customFormat="1">
      <c r="C3655" s="22"/>
      <c r="AG3655" s="21"/>
    </row>
    <row r="3656" spans="3:33" s="20" customFormat="1">
      <c r="C3656" s="22"/>
      <c r="AG3656" s="21"/>
    </row>
    <row r="3657" spans="3:33" s="20" customFormat="1">
      <c r="C3657" s="22"/>
      <c r="AG3657" s="21"/>
    </row>
    <row r="3658" spans="3:33" s="20" customFormat="1">
      <c r="C3658" s="22"/>
      <c r="AG3658" s="21"/>
    </row>
    <row r="3659" spans="3:33" s="20" customFormat="1">
      <c r="C3659" s="22"/>
      <c r="AG3659" s="21"/>
    </row>
    <row r="3660" spans="3:33" s="20" customFormat="1">
      <c r="C3660" s="22"/>
      <c r="AG3660" s="21"/>
    </row>
    <row r="3661" spans="3:33" s="20" customFormat="1">
      <c r="C3661" s="22"/>
      <c r="AG3661" s="21"/>
    </row>
    <row r="3662" spans="3:33" s="20" customFormat="1">
      <c r="C3662" s="22"/>
      <c r="AG3662" s="21"/>
    </row>
    <row r="3663" spans="3:33" s="20" customFormat="1">
      <c r="C3663" s="22"/>
      <c r="AG3663" s="21"/>
    </row>
    <row r="3664" spans="3:33" s="20" customFormat="1">
      <c r="C3664" s="22"/>
      <c r="AG3664" s="21"/>
    </row>
    <row r="3665" spans="3:33" s="20" customFormat="1">
      <c r="C3665" s="22"/>
      <c r="AG3665" s="21"/>
    </row>
    <row r="3666" spans="3:33" s="20" customFormat="1">
      <c r="C3666" s="22"/>
      <c r="AG3666" s="21"/>
    </row>
    <row r="3667" spans="3:33" s="20" customFormat="1">
      <c r="C3667" s="22"/>
      <c r="AG3667" s="21"/>
    </row>
    <row r="3668" spans="3:33" s="20" customFormat="1">
      <c r="C3668" s="22"/>
      <c r="AG3668" s="21"/>
    </row>
    <row r="3669" spans="3:33" s="20" customFormat="1">
      <c r="C3669" s="22"/>
      <c r="AG3669" s="21"/>
    </row>
    <row r="3670" spans="3:33" s="20" customFormat="1">
      <c r="C3670" s="22"/>
      <c r="AG3670" s="21"/>
    </row>
    <row r="3671" spans="3:33" s="20" customFormat="1">
      <c r="C3671" s="22"/>
      <c r="AG3671" s="21"/>
    </row>
    <row r="3672" spans="3:33" s="20" customFormat="1">
      <c r="C3672" s="22"/>
      <c r="AG3672" s="21"/>
    </row>
    <row r="3673" spans="3:33" s="20" customFormat="1">
      <c r="C3673" s="22"/>
      <c r="AG3673" s="21"/>
    </row>
    <row r="3674" spans="3:33" s="20" customFormat="1">
      <c r="C3674" s="22"/>
      <c r="AG3674" s="21"/>
    </row>
    <row r="3675" spans="3:33" s="20" customFormat="1">
      <c r="C3675" s="22"/>
      <c r="AG3675" s="21"/>
    </row>
    <row r="3676" spans="3:33" s="20" customFormat="1">
      <c r="C3676" s="22"/>
      <c r="AG3676" s="21"/>
    </row>
    <row r="3677" spans="3:33" s="20" customFormat="1">
      <c r="C3677" s="22"/>
      <c r="AG3677" s="21"/>
    </row>
    <row r="3678" spans="3:33" s="20" customFormat="1">
      <c r="C3678" s="22"/>
      <c r="AG3678" s="21"/>
    </row>
    <row r="3679" spans="3:33" s="20" customFormat="1">
      <c r="C3679" s="22"/>
      <c r="AG3679" s="21"/>
    </row>
    <row r="3680" spans="3:33" s="20" customFormat="1">
      <c r="C3680" s="22"/>
      <c r="AG3680" s="21"/>
    </row>
    <row r="3681" spans="3:33" s="20" customFormat="1">
      <c r="C3681" s="22"/>
      <c r="AG3681" s="21"/>
    </row>
    <row r="3682" spans="3:33" s="20" customFormat="1">
      <c r="C3682" s="22"/>
      <c r="AG3682" s="21"/>
    </row>
    <row r="3683" spans="3:33" s="20" customFormat="1">
      <c r="C3683" s="22"/>
      <c r="AG3683" s="21"/>
    </row>
    <row r="3684" spans="3:33" s="20" customFormat="1">
      <c r="C3684" s="22"/>
      <c r="AG3684" s="21"/>
    </row>
    <row r="3685" spans="3:33" s="20" customFormat="1">
      <c r="C3685" s="22"/>
      <c r="AG3685" s="21"/>
    </row>
    <row r="3686" spans="3:33" s="20" customFormat="1">
      <c r="C3686" s="22"/>
      <c r="AG3686" s="21"/>
    </row>
    <row r="3687" spans="3:33" s="20" customFormat="1">
      <c r="C3687" s="22"/>
      <c r="AG3687" s="21"/>
    </row>
    <row r="3688" spans="3:33" s="20" customFormat="1">
      <c r="C3688" s="22"/>
      <c r="AG3688" s="21"/>
    </row>
    <row r="3689" spans="3:33" s="20" customFormat="1">
      <c r="C3689" s="22"/>
      <c r="AG3689" s="21"/>
    </row>
    <row r="3690" spans="3:33" s="20" customFormat="1">
      <c r="C3690" s="22"/>
      <c r="AG3690" s="21"/>
    </row>
    <row r="3691" spans="3:33" s="20" customFormat="1">
      <c r="C3691" s="22"/>
      <c r="AG3691" s="21"/>
    </row>
    <row r="3692" spans="3:33" s="20" customFormat="1">
      <c r="C3692" s="22"/>
      <c r="AG3692" s="21"/>
    </row>
    <row r="3693" spans="3:33" s="20" customFormat="1">
      <c r="C3693" s="22"/>
      <c r="AG3693" s="21"/>
    </row>
    <row r="3694" spans="3:33" s="20" customFormat="1">
      <c r="C3694" s="22"/>
      <c r="AG3694" s="21"/>
    </row>
    <row r="3695" spans="3:33" s="20" customFormat="1">
      <c r="C3695" s="22"/>
      <c r="AG3695" s="21"/>
    </row>
    <row r="3696" spans="3:33" s="20" customFormat="1">
      <c r="C3696" s="22"/>
      <c r="AG3696" s="21"/>
    </row>
    <row r="3697" spans="3:33" s="20" customFormat="1">
      <c r="C3697" s="22"/>
      <c r="AG3697" s="21"/>
    </row>
    <row r="3698" spans="3:33" s="20" customFormat="1">
      <c r="C3698" s="22"/>
      <c r="AG3698" s="21"/>
    </row>
    <row r="3699" spans="3:33" s="20" customFormat="1">
      <c r="C3699" s="22"/>
      <c r="AG3699" s="21"/>
    </row>
    <row r="3700" spans="3:33" s="20" customFormat="1">
      <c r="C3700" s="22"/>
      <c r="AG3700" s="21"/>
    </row>
    <row r="3701" spans="3:33" s="20" customFormat="1">
      <c r="C3701" s="22"/>
      <c r="AG3701" s="21"/>
    </row>
    <row r="3702" spans="3:33" s="20" customFormat="1">
      <c r="C3702" s="22"/>
      <c r="AG3702" s="21"/>
    </row>
    <row r="3703" spans="3:33" s="20" customFormat="1">
      <c r="C3703" s="22"/>
      <c r="AG3703" s="21"/>
    </row>
    <row r="3704" spans="3:33" s="20" customFormat="1">
      <c r="C3704" s="22"/>
      <c r="AG3704" s="21"/>
    </row>
    <row r="3705" spans="3:33" s="20" customFormat="1">
      <c r="C3705" s="22"/>
      <c r="AG3705" s="21"/>
    </row>
    <row r="3706" spans="3:33" s="20" customFormat="1">
      <c r="C3706" s="22"/>
      <c r="AG3706" s="21"/>
    </row>
    <row r="3707" spans="3:33" s="20" customFormat="1">
      <c r="C3707" s="22"/>
      <c r="AG3707" s="21"/>
    </row>
    <row r="3708" spans="3:33" s="20" customFormat="1">
      <c r="C3708" s="22"/>
      <c r="AG3708" s="21"/>
    </row>
    <row r="3709" spans="3:33" s="20" customFormat="1">
      <c r="C3709" s="22"/>
      <c r="AG3709" s="21"/>
    </row>
    <row r="3710" spans="3:33" s="20" customFormat="1">
      <c r="C3710" s="22"/>
      <c r="AG3710" s="21"/>
    </row>
    <row r="3711" spans="3:33" s="20" customFormat="1">
      <c r="C3711" s="22"/>
      <c r="AG3711" s="21"/>
    </row>
    <row r="3712" spans="3:33" s="20" customFormat="1">
      <c r="C3712" s="22"/>
      <c r="AG3712" s="21"/>
    </row>
    <row r="3713" spans="3:33" s="20" customFormat="1">
      <c r="C3713" s="22"/>
      <c r="AG3713" s="21"/>
    </row>
    <row r="3714" spans="3:33" s="20" customFormat="1">
      <c r="C3714" s="22"/>
      <c r="AG3714" s="21"/>
    </row>
    <row r="3715" spans="3:33" s="20" customFormat="1">
      <c r="C3715" s="22"/>
      <c r="AG3715" s="21"/>
    </row>
    <row r="3716" spans="3:33" s="20" customFormat="1">
      <c r="C3716" s="22"/>
      <c r="AG3716" s="21"/>
    </row>
    <row r="3717" spans="3:33" s="20" customFormat="1">
      <c r="C3717" s="22"/>
      <c r="AG3717" s="21"/>
    </row>
    <row r="3718" spans="3:33" s="20" customFormat="1">
      <c r="C3718" s="22"/>
      <c r="AG3718" s="21"/>
    </row>
    <row r="3719" spans="3:33" s="20" customFormat="1">
      <c r="C3719" s="22"/>
      <c r="AG3719" s="21"/>
    </row>
    <row r="3720" spans="3:33" s="20" customFormat="1">
      <c r="C3720" s="22"/>
      <c r="AG3720" s="21"/>
    </row>
    <row r="3721" spans="3:33" s="20" customFormat="1">
      <c r="C3721" s="22"/>
      <c r="AG3721" s="21"/>
    </row>
    <row r="3722" spans="3:33" s="20" customFormat="1">
      <c r="C3722" s="22"/>
      <c r="AG3722" s="21"/>
    </row>
    <row r="3723" spans="3:33" s="20" customFormat="1">
      <c r="C3723" s="22"/>
      <c r="AG3723" s="21"/>
    </row>
    <row r="3724" spans="3:33" s="20" customFormat="1">
      <c r="C3724" s="22"/>
      <c r="AG3724" s="21"/>
    </row>
    <row r="3725" spans="3:33" s="20" customFormat="1">
      <c r="C3725" s="22"/>
      <c r="AG3725" s="21"/>
    </row>
    <row r="3726" spans="3:33" s="20" customFormat="1">
      <c r="C3726" s="22"/>
      <c r="AG3726" s="21"/>
    </row>
    <row r="3727" spans="3:33" s="20" customFormat="1">
      <c r="C3727" s="22"/>
      <c r="AG3727" s="21"/>
    </row>
    <row r="3728" spans="3:33" s="20" customFormat="1">
      <c r="C3728" s="22"/>
      <c r="AG3728" s="21"/>
    </row>
    <row r="3729" spans="3:33" s="20" customFormat="1">
      <c r="C3729" s="22"/>
      <c r="AG3729" s="21"/>
    </row>
    <row r="3730" spans="3:33" s="20" customFormat="1">
      <c r="C3730" s="22"/>
      <c r="AG3730" s="21"/>
    </row>
    <row r="3731" spans="3:33" s="20" customFormat="1">
      <c r="C3731" s="22"/>
      <c r="AG3731" s="21"/>
    </row>
    <row r="3732" spans="3:33" s="20" customFormat="1">
      <c r="C3732" s="22"/>
      <c r="AG3732" s="21"/>
    </row>
    <row r="3733" spans="3:33" s="20" customFormat="1">
      <c r="C3733" s="22"/>
      <c r="AG3733" s="21"/>
    </row>
    <row r="3734" spans="3:33" s="20" customFormat="1">
      <c r="C3734" s="22"/>
      <c r="AG3734" s="21"/>
    </row>
    <row r="3735" spans="3:33" s="20" customFormat="1">
      <c r="C3735" s="22"/>
      <c r="AG3735" s="21"/>
    </row>
    <row r="3736" spans="3:33" s="20" customFormat="1">
      <c r="C3736" s="22"/>
      <c r="AG3736" s="21"/>
    </row>
    <row r="3737" spans="3:33" s="20" customFormat="1">
      <c r="C3737" s="22"/>
      <c r="AG3737" s="21"/>
    </row>
    <row r="3738" spans="3:33" s="20" customFormat="1">
      <c r="C3738" s="22"/>
      <c r="AG3738" s="21"/>
    </row>
    <row r="3739" spans="3:33" s="20" customFormat="1">
      <c r="C3739" s="22"/>
      <c r="AG3739" s="21"/>
    </row>
    <row r="3740" spans="3:33" s="20" customFormat="1">
      <c r="C3740" s="22"/>
      <c r="AG3740" s="21"/>
    </row>
    <row r="3741" spans="3:33" s="20" customFormat="1">
      <c r="C3741" s="22"/>
      <c r="AG3741" s="21"/>
    </row>
    <row r="3742" spans="3:33" s="20" customFormat="1">
      <c r="C3742" s="22"/>
      <c r="AG3742" s="21"/>
    </row>
    <row r="3743" spans="3:33" s="20" customFormat="1">
      <c r="C3743" s="22"/>
      <c r="AG3743" s="21"/>
    </row>
    <row r="3744" spans="3:33" s="20" customFormat="1">
      <c r="C3744" s="22"/>
      <c r="AG3744" s="21"/>
    </row>
    <row r="3745" spans="3:33" s="20" customFormat="1">
      <c r="C3745" s="22"/>
      <c r="AG3745" s="21"/>
    </row>
    <row r="3746" spans="3:33" s="20" customFormat="1">
      <c r="C3746" s="22"/>
      <c r="AG3746" s="21"/>
    </row>
    <row r="3747" spans="3:33" s="20" customFormat="1">
      <c r="C3747" s="22"/>
      <c r="AG3747" s="21"/>
    </row>
    <row r="3748" spans="3:33" s="20" customFormat="1">
      <c r="C3748" s="22"/>
      <c r="AG3748" s="21"/>
    </row>
    <row r="3749" spans="3:33" s="20" customFormat="1">
      <c r="C3749" s="22"/>
      <c r="AG3749" s="21"/>
    </row>
    <row r="3750" spans="3:33" s="20" customFormat="1">
      <c r="C3750" s="22"/>
      <c r="AG3750" s="21"/>
    </row>
    <row r="3751" spans="3:33" s="20" customFormat="1">
      <c r="C3751" s="22"/>
      <c r="AG3751" s="21"/>
    </row>
    <row r="3752" spans="3:33" s="20" customFormat="1">
      <c r="C3752" s="22"/>
      <c r="AG3752" s="21"/>
    </row>
    <row r="3753" spans="3:33" s="20" customFormat="1">
      <c r="C3753" s="22"/>
      <c r="AG3753" s="21"/>
    </row>
    <row r="3754" spans="3:33" s="20" customFormat="1">
      <c r="C3754" s="22"/>
      <c r="AG3754" s="21"/>
    </row>
    <row r="3755" spans="3:33" s="20" customFormat="1">
      <c r="C3755" s="22"/>
      <c r="AG3755" s="21"/>
    </row>
    <row r="3756" spans="3:33" s="20" customFormat="1">
      <c r="C3756" s="22"/>
      <c r="AG3756" s="21"/>
    </row>
    <row r="3757" spans="3:33" s="20" customFormat="1">
      <c r="C3757" s="22"/>
      <c r="AG3757" s="21"/>
    </row>
    <row r="3758" spans="3:33" s="20" customFormat="1">
      <c r="C3758" s="22"/>
      <c r="AG3758" s="21"/>
    </row>
    <row r="3759" spans="3:33" s="20" customFormat="1">
      <c r="C3759" s="22"/>
      <c r="AG3759" s="21"/>
    </row>
    <row r="3760" spans="3:33" s="20" customFormat="1">
      <c r="C3760" s="22"/>
      <c r="AG3760" s="21"/>
    </row>
    <row r="3761" spans="3:33" s="20" customFormat="1">
      <c r="C3761" s="22"/>
      <c r="AG3761" s="21"/>
    </row>
    <row r="3762" spans="3:33" s="20" customFormat="1">
      <c r="C3762" s="22"/>
      <c r="AG3762" s="21"/>
    </row>
    <row r="3763" spans="3:33" s="20" customFormat="1">
      <c r="C3763" s="22"/>
      <c r="AG3763" s="21"/>
    </row>
    <row r="3764" spans="3:33" s="20" customFormat="1">
      <c r="C3764" s="22"/>
      <c r="AG3764" s="21"/>
    </row>
    <row r="3765" spans="3:33" s="20" customFormat="1">
      <c r="C3765" s="22"/>
      <c r="AG3765" s="21"/>
    </row>
    <row r="3766" spans="3:33" s="20" customFormat="1">
      <c r="C3766" s="22"/>
      <c r="AG3766" s="21"/>
    </row>
    <row r="3767" spans="3:33" s="20" customFormat="1">
      <c r="C3767" s="22"/>
      <c r="AG3767" s="21"/>
    </row>
    <row r="3768" spans="3:33" s="20" customFormat="1">
      <c r="C3768" s="22"/>
      <c r="AG3768" s="21"/>
    </row>
    <row r="3769" spans="3:33" s="20" customFormat="1">
      <c r="C3769" s="22"/>
      <c r="AG3769" s="21"/>
    </row>
    <row r="3770" spans="3:33" s="20" customFormat="1">
      <c r="C3770" s="22"/>
      <c r="AG3770" s="21"/>
    </row>
    <row r="3771" spans="3:33" s="20" customFormat="1">
      <c r="C3771" s="22"/>
      <c r="AG3771" s="21"/>
    </row>
    <row r="3772" spans="3:33" s="20" customFormat="1">
      <c r="C3772" s="22"/>
      <c r="AG3772" s="21"/>
    </row>
    <row r="3773" spans="3:33" s="20" customFormat="1">
      <c r="C3773" s="22"/>
      <c r="AG3773" s="21"/>
    </row>
    <row r="3774" spans="3:33" s="20" customFormat="1">
      <c r="C3774" s="22"/>
      <c r="AG3774" s="21"/>
    </row>
    <row r="3775" spans="3:33" s="20" customFormat="1">
      <c r="C3775" s="22"/>
      <c r="AG3775" s="21"/>
    </row>
    <row r="3776" spans="3:33" s="20" customFormat="1">
      <c r="C3776" s="22"/>
      <c r="AG3776" s="21"/>
    </row>
    <row r="3777" spans="3:33" s="20" customFormat="1">
      <c r="C3777" s="22"/>
      <c r="AG3777" s="21"/>
    </row>
    <row r="3778" spans="3:33" s="20" customFormat="1">
      <c r="C3778" s="22"/>
      <c r="AG3778" s="21"/>
    </row>
    <row r="3779" spans="3:33" s="20" customFormat="1">
      <c r="C3779" s="22"/>
      <c r="AG3779" s="21"/>
    </row>
    <row r="3780" spans="3:33" s="20" customFormat="1">
      <c r="C3780" s="22"/>
      <c r="AG3780" s="21"/>
    </row>
    <row r="3781" spans="3:33" s="20" customFormat="1">
      <c r="C3781" s="22"/>
      <c r="AG3781" s="21"/>
    </row>
    <row r="3782" spans="3:33" s="20" customFormat="1">
      <c r="C3782" s="22"/>
      <c r="AG3782" s="21"/>
    </row>
    <row r="3783" spans="3:33" s="20" customFormat="1">
      <c r="C3783" s="22"/>
      <c r="AG3783" s="21"/>
    </row>
    <row r="3784" spans="3:33" s="20" customFormat="1">
      <c r="C3784" s="22"/>
      <c r="AG3784" s="21"/>
    </row>
    <row r="3785" spans="3:33" s="20" customFormat="1">
      <c r="C3785" s="22"/>
      <c r="AG3785" s="21"/>
    </row>
    <row r="3786" spans="3:33" s="20" customFormat="1">
      <c r="C3786" s="22"/>
      <c r="AG3786" s="21"/>
    </row>
    <row r="3787" spans="3:33" s="20" customFormat="1">
      <c r="C3787" s="22"/>
      <c r="AG3787" s="21"/>
    </row>
    <row r="3788" spans="3:33" s="20" customFormat="1">
      <c r="C3788" s="22"/>
      <c r="AG3788" s="21"/>
    </row>
    <row r="3789" spans="3:33" s="20" customFormat="1">
      <c r="C3789" s="22"/>
      <c r="AG3789" s="21"/>
    </row>
    <row r="3790" spans="3:33" s="20" customFormat="1">
      <c r="C3790" s="22"/>
      <c r="AG3790" s="21"/>
    </row>
    <row r="3791" spans="3:33" s="20" customFormat="1">
      <c r="C3791" s="22"/>
      <c r="AG3791" s="21"/>
    </row>
    <row r="3792" spans="3:33" s="20" customFormat="1">
      <c r="C3792" s="22"/>
      <c r="AG3792" s="21"/>
    </row>
    <row r="3793" spans="3:33" s="20" customFormat="1">
      <c r="C3793" s="22"/>
      <c r="AG3793" s="21"/>
    </row>
    <row r="3794" spans="3:33" s="20" customFormat="1">
      <c r="C3794" s="22"/>
      <c r="AG3794" s="21"/>
    </row>
    <row r="3795" spans="3:33" s="20" customFormat="1">
      <c r="C3795" s="22"/>
      <c r="AG3795" s="21"/>
    </row>
    <row r="3796" spans="3:33" s="20" customFormat="1">
      <c r="C3796" s="22"/>
      <c r="AG3796" s="21"/>
    </row>
    <row r="3797" spans="3:33" s="20" customFormat="1">
      <c r="C3797" s="22"/>
      <c r="AG3797" s="21"/>
    </row>
    <row r="3798" spans="3:33" s="20" customFormat="1">
      <c r="C3798" s="22"/>
      <c r="AG3798" s="21"/>
    </row>
    <row r="3799" spans="3:33" s="20" customFormat="1">
      <c r="C3799" s="22"/>
      <c r="AG3799" s="21"/>
    </row>
    <row r="3800" spans="3:33" s="20" customFormat="1">
      <c r="C3800" s="22"/>
      <c r="AG3800" s="21"/>
    </row>
    <row r="3801" spans="3:33" s="20" customFormat="1">
      <c r="C3801" s="22"/>
      <c r="AG3801" s="21"/>
    </row>
    <row r="3802" spans="3:33" s="20" customFormat="1">
      <c r="C3802" s="22"/>
      <c r="AG3802" s="21"/>
    </row>
    <row r="3803" spans="3:33" s="20" customFormat="1">
      <c r="C3803" s="22"/>
      <c r="AG3803" s="21"/>
    </row>
    <row r="3804" spans="3:33" s="20" customFormat="1">
      <c r="C3804" s="22"/>
      <c r="AG3804" s="21"/>
    </row>
    <row r="3805" spans="3:33" s="20" customFormat="1">
      <c r="C3805" s="22"/>
      <c r="AG3805" s="21"/>
    </row>
    <row r="3806" spans="3:33" s="20" customFormat="1">
      <c r="C3806" s="22"/>
      <c r="AG3806" s="21"/>
    </row>
    <row r="3807" spans="3:33" s="20" customFormat="1">
      <c r="C3807" s="22"/>
      <c r="AG3807" s="21"/>
    </row>
    <row r="3808" spans="3:33" s="20" customFormat="1">
      <c r="C3808" s="22"/>
      <c r="AG3808" s="21"/>
    </row>
    <row r="3809" spans="3:33" s="20" customFormat="1">
      <c r="C3809" s="22"/>
      <c r="AG3809" s="21"/>
    </row>
    <row r="3810" spans="3:33" s="20" customFormat="1">
      <c r="C3810" s="22"/>
      <c r="AG3810" s="21"/>
    </row>
    <row r="3811" spans="3:33" s="20" customFormat="1">
      <c r="C3811" s="22"/>
      <c r="AG3811" s="21"/>
    </row>
    <row r="3812" spans="3:33" s="20" customFormat="1">
      <c r="C3812" s="22"/>
      <c r="AG3812" s="21"/>
    </row>
    <row r="3813" spans="3:33" s="20" customFormat="1">
      <c r="C3813" s="22"/>
      <c r="AG3813" s="21"/>
    </row>
    <row r="3814" spans="3:33" s="20" customFormat="1">
      <c r="C3814" s="22"/>
      <c r="AG3814" s="21"/>
    </row>
    <row r="3815" spans="3:33" s="20" customFormat="1">
      <c r="C3815" s="22"/>
      <c r="AG3815" s="21"/>
    </row>
    <row r="3816" spans="3:33" s="20" customFormat="1">
      <c r="C3816" s="22"/>
      <c r="AG3816" s="21"/>
    </row>
    <row r="3817" spans="3:33" s="20" customFormat="1">
      <c r="C3817" s="22"/>
      <c r="AG3817" s="21"/>
    </row>
    <row r="3818" spans="3:33" s="20" customFormat="1">
      <c r="C3818" s="22"/>
      <c r="AG3818" s="21"/>
    </row>
    <row r="3819" spans="3:33" s="20" customFormat="1">
      <c r="C3819" s="22"/>
      <c r="AG3819" s="21"/>
    </row>
    <row r="3820" spans="3:33" s="20" customFormat="1">
      <c r="C3820" s="22"/>
      <c r="AG3820" s="21"/>
    </row>
    <row r="3821" spans="3:33" s="20" customFormat="1">
      <c r="C3821" s="22"/>
      <c r="AG3821" s="21"/>
    </row>
    <row r="3822" spans="3:33" s="20" customFormat="1">
      <c r="C3822" s="22"/>
      <c r="AG3822" s="21"/>
    </row>
    <row r="3823" spans="3:33" s="20" customFormat="1">
      <c r="C3823" s="22"/>
      <c r="AG3823" s="21"/>
    </row>
    <row r="3824" spans="3:33" s="20" customFormat="1">
      <c r="C3824" s="22"/>
      <c r="AG3824" s="21"/>
    </row>
    <row r="3825" spans="3:33" s="20" customFormat="1">
      <c r="C3825" s="22"/>
      <c r="AG3825" s="21"/>
    </row>
    <row r="3826" spans="3:33" s="20" customFormat="1">
      <c r="C3826" s="22"/>
      <c r="AG3826" s="21"/>
    </row>
    <row r="3827" spans="3:33" s="20" customFormat="1">
      <c r="C3827" s="22"/>
      <c r="AG3827" s="21"/>
    </row>
    <row r="3828" spans="3:33" s="20" customFormat="1">
      <c r="C3828" s="22"/>
      <c r="AG3828" s="21"/>
    </row>
    <row r="3829" spans="3:33" s="20" customFormat="1">
      <c r="C3829" s="22"/>
      <c r="AG3829" s="21"/>
    </row>
    <row r="3830" spans="3:33" s="20" customFormat="1">
      <c r="C3830" s="22"/>
      <c r="AG3830" s="21"/>
    </row>
    <row r="3831" spans="3:33" s="20" customFormat="1">
      <c r="C3831" s="22"/>
      <c r="AG3831" s="21"/>
    </row>
    <row r="3832" spans="3:33" s="20" customFormat="1">
      <c r="C3832" s="22"/>
      <c r="AG3832" s="21"/>
    </row>
    <row r="3833" spans="3:33" s="20" customFormat="1">
      <c r="C3833" s="22"/>
      <c r="AG3833" s="21"/>
    </row>
    <row r="3834" spans="3:33" s="20" customFormat="1">
      <c r="C3834" s="22"/>
      <c r="AG3834" s="21"/>
    </row>
    <row r="3835" spans="3:33" s="20" customFormat="1">
      <c r="C3835" s="22"/>
      <c r="AG3835" s="21"/>
    </row>
    <row r="3836" spans="3:33" s="20" customFormat="1">
      <c r="C3836" s="22"/>
      <c r="AG3836" s="21"/>
    </row>
    <row r="3837" spans="3:33" s="20" customFormat="1">
      <c r="C3837" s="22"/>
      <c r="AG3837" s="21"/>
    </row>
    <row r="3838" spans="3:33" s="20" customFormat="1">
      <c r="C3838" s="22"/>
      <c r="AG3838" s="21"/>
    </row>
    <row r="3839" spans="3:33" s="20" customFormat="1">
      <c r="C3839" s="22"/>
      <c r="AG3839" s="21"/>
    </row>
    <row r="3840" spans="3:33" s="20" customFormat="1">
      <c r="C3840" s="22"/>
      <c r="AG3840" s="21"/>
    </row>
    <row r="3841" spans="3:33" s="20" customFormat="1">
      <c r="C3841" s="22"/>
      <c r="AG3841" s="21"/>
    </row>
    <row r="3842" spans="3:33" s="20" customFormat="1">
      <c r="C3842" s="22"/>
      <c r="AG3842" s="21"/>
    </row>
    <row r="3843" spans="3:33" s="20" customFormat="1">
      <c r="C3843" s="22"/>
      <c r="AG3843" s="21"/>
    </row>
    <row r="3844" spans="3:33" s="20" customFormat="1">
      <c r="C3844" s="22"/>
      <c r="AG3844" s="21"/>
    </row>
    <row r="3845" spans="3:33" s="20" customFormat="1">
      <c r="C3845" s="22"/>
      <c r="AG3845" s="21"/>
    </row>
    <row r="3846" spans="3:33" s="20" customFormat="1">
      <c r="C3846" s="22"/>
      <c r="AG3846" s="21"/>
    </row>
    <row r="3847" spans="3:33" s="20" customFormat="1">
      <c r="C3847" s="22"/>
      <c r="AG3847" s="21"/>
    </row>
    <row r="3848" spans="3:33" s="20" customFormat="1">
      <c r="C3848" s="22"/>
      <c r="AG3848" s="21"/>
    </row>
    <row r="3849" spans="3:33" s="20" customFormat="1">
      <c r="C3849" s="22"/>
      <c r="AG3849" s="21"/>
    </row>
    <row r="3850" spans="3:33" s="20" customFormat="1">
      <c r="C3850" s="22"/>
      <c r="AG3850" s="21"/>
    </row>
    <row r="3851" spans="3:33" s="20" customFormat="1">
      <c r="C3851" s="22"/>
      <c r="AG3851" s="21"/>
    </row>
    <row r="3852" spans="3:33" s="20" customFormat="1">
      <c r="C3852" s="22"/>
      <c r="AG3852" s="21"/>
    </row>
    <row r="3853" spans="3:33" s="20" customFormat="1">
      <c r="C3853" s="22"/>
      <c r="AG3853" s="21"/>
    </row>
    <row r="3854" spans="3:33" s="20" customFormat="1">
      <c r="C3854" s="22"/>
      <c r="AG3854" s="21"/>
    </row>
    <row r="3855" spans="3:33" s="20" customFormat="1">
      <c r="C3855" s="22"/>
      <c r="AG3855" s="21"/>
    </row>
    <row r="3856" spans="3:33" s="20" customFormat="1">
      <c r="C3856" s="22"/>
      <c r="AG3856" s="21"/>
    </row>
    <row r="3857" spans="3:33" s="20" customFormat="1">
      <c r="C3857" s="22"/>
      <c r="AG3857" s="21"/>
    </row>
    <row r="3858" spans="3:33" s="20" customFormat="1">
      <c r="C3858" s="22"/>
      <c r="AG3858" s="21"/>
    </row>
    <row r="3859" spans="3:33" s="20" customFormat="1">
      <c r="C3859" s="22"/>
      <c r="AG3859" s="21"/>
    </row>
    <row r="3860" spans="3:33" s="20" customFormat="1">
      <c r="C3860" s="22"/>
      <c r="AG3860" s="21"/>
    </row>
    <row r="3861" spans="3:33" s="20" customFormat="1">
      <c r="C3861" s="22"/>
      <c r="AG3861" s="21"/>
    </row>
    <row r="3862" spans="3:33" s="20" customFormat="1">
      <c r="C3862" s="22"/>
      <c r="AG3862" s="21"/>
    </row>
    <row r="3863" spans="3:33" s="20" customFormat="1">
      <c r="C3863" s="22"/>
      <c r="AG3863" s="21"/>
    </row>
    <row r="3864" spans="3:33" s="20" customFormat="1">
      <c r="C3864" s="22"/>
      <c r="AG3864" s="21"/>
    </row>
    <row r="3865" spans="3:33" s="20" customFormat="1">
      <c r="C3865" s="22"/>
      <c r="AG3865" s="21"/>
    </row>
    <row r="3866" spans="3:33" s="20" customFormat="1">
      <c r="C3866" s="22"/>
      <c r="AG3866" s="21"/>
    </row>
    <row r="3867" spans="3:33" s="20" customFormat="1">
      <c r="C3867" s="22"/>
      <c r="AG3867" s="21"/>
    </row>
    <row r="3868" spans="3:33" s="20" customFormat="1">
      <c r="C3868" s="22"/>
      <c r="AG3868" s="21"/>
    </row>
    <row r="3869" spans="3:33" s="20" customFormat="1">
      <c r="C3869" s="22"/>
      <c r="AG3869" s="21"/>
    </row>
    <row r="3870" spans="3:33" s="20" customFormat="1">
      <c r="C3870" s="22"/>
      <c r="AG3870" s="21"/>
    </row>
    <row r="3871" spans="3:33" s="20" customFormat="1">
      <c r="C3871" s="22"/>
      <c r="AG3871" s="21"/>
    </row>
    <row r="3872" spans="3:33" s="20" customFormat="1">
      <c r="C3872" s="22"/>
      <c r="AG3872" s="21"/>
    </row>
    <row r="3873" spans="3:33" s="20" customFormat="1">
      <c r="C3873" s="22"/>
      <c r="AG3873" s="21"/>
    </row>
    <row r="3874" spans="3:33" s="20" customFormat="1">
      <c r="C3874" s="22"/>
      <c r="AG3874" s="21"/>
    </row>
    <row r="3875" spans="3:33" s="20" customFormat="1">
      <c r="C3875" s="22"/>
      <c r="AG3875" s="21"/>
    </row>
    <row r="3876" spans="3:33" s="20" customFormat="1">
      <c r="C3876" s="22"/>
      <c r="AG3876" s="21"/>
    </row>
    <row r="3877" spans="3:33" s="20" customFormat="1">
      <c r="C3877" s="22"/>
      <c r="AG3877" s="21"/>
    </row>
    <row r="3878" spans="3:33" s="20" customFormat="1">
      <c r="C3878" s="22"/>
      <c r="AG3878" s="21"/>
    </row>
    <row r="3879" spans="3:33" s="20" customFormat="1">
      <c r="C3879" s="22"/>
      <c r="AG3879" s="21"/>
    </row>
    <row r="3880" spans="3:33" s="20" customFormat="1">
      <c r="C3880" s="22"/>
      <c r="AG3880" s="21"/>
    </row>
    <row r="3881" spans="3:33" s="20" customFormat="1">
      <c r="C3881" s="22"/>
      <c r="AG3881" s="21"/>
    </row>
    <row r="3882" spans="3:33" s="20" customFormat="1">
      <c r="C3882" s="22"/>
      <c r="AG3882" s="21"/>
    </row>
    <row r="3883" spans="3:33" s="20" customFormat="1">
      <c r="C3883" s="22"/>
      <c r="AG3883" s="21"/>
    </row>
    <row r="3884" spans="3:33" s="20" customFormat="1">
      <c r="C3884" s="22"/>
      <c r="AG3884" s="21"/>
    </row>
    <row r="3885" spans="3:33" s="20" customFormat="1">
      <c r="C3885" s="22"/>
      <c r="AG3885" s="21"/>
    </row>
    <row r="3886" spans="3:33" s="20" customFormat="1">
      <c r="C3886" s="22"/>
      <c r="AG3886" s="21"/>
    </row>
    <row r="3887" spans="3:33" s="20" customFormat="1">
      <c r="C3887" s="22"/>
      <c r="AG3887" s="21"/>
    </row>
    <row r="3888" spans="3:33" s="20" customFormat="1">
      <c r="C3888" s="22"/>
      <c r="AG3888" s="21"/>
    </row>
    <row r="3889" spans="3:33" s="20" customFormat="1">
      <c r="C3889" s="22"/>
      <c r="AG3889" s="21"/>
    </row>
    <row r="3890" spans="3:33" s="20" customFormat="1">
      <c r="C3890" s="22"/>
      <c r="AG3890" s="21"/>
    </row>
    <row r="3891" spans="3:33" s="20" customFormat="1">
      <c r="C3891" s="22"/>
      <c r="AG3891" s="21"/>
    </row>
    <row r="3892" spans="3:33" s="20" customFormat="1">
      <c r="C3892" s="22"/>
      <c r="AG3892" s="21"/>
    </row>
    <row r="3893" spans="3:33" s="20" customFormat="1">
      <c r="C3893" s="22"/>
      <c r="AG3893" s="21"/>
    </row>
    <row r="3894" spans="3:33" s="20" customFormat="1">
      <c r="C3894" s="22"/>
      <c r="AG3894" s="21"/>
    </row>
    <row r="3895" spans="3:33" s="20" customFormat="1">
      <c r="C3895" s="22"/>
      <c r="AG3895" s="21"/>
    </row>
    <row r="3896" spans="3:33" s="20" customFormat="1">
      <c r="C3896" s="22"/>
      <c r="AG3896" s="21"/>
    </row>
    <row r="3897" spans="3:33" s="20" customFormat="1">
      <c r="C3897" s="22"/>
      <c r="AG3897" s="21"/>
    </row>
    <row r="3898" spans="3:33" s="20" customFormat="1">
      <c r="C3898" s="22"/>
      <c r="AG3898" s="21"/>
    </row>
    <row r="3899" spans="3:33" s="20" customFormat="1">
      <c r="C3899" s="22"/>
      <c r="AG3899" s="21"/>
    </row>
    <row r="3900" spans="3:33" s="20" customFormat="1">
      <c r="C3900" s="22"/>
      <c r="AG3900" s="21"/>
    </row>
    <row r="3901" spans="3:33" s="20" customFormat="1">
      <c r="C3901" s="22"/>
      <c r="AG3901" s="21"/>
    </row>
    <row r="3902" spans="3:33" s="20" customFormat="1">
      <c r="C3902" s="22"/>
      <c r="AG3902" s="21"/>
    </row>
    <row r="3903" spans="3:33" s="20" customFormat="1">
      <c r="C3903" s="22"/>
      <c r="AG3903" s="21"/>
    </row>
    <row r="3904" spans="3:33" s="20" customFormat="1">
      <c r="C3904" s="22"/>
      <c r="AG3904" s="21"/>
    </row>
    <row r="3905" spans="3:33" s="20" customFormat="1">
      <c r="C3905" s="22"/>
      <c r="AG3905" s="21"/>
    </row>
    <row r="3906" spans="3:33" s="20" customFormat="1">
      <c r="C3906" s="22"/>
      <c r="AG3906" s="21"/>
    </row>
    <row r="3907" spans="3:33" s="20" customFormat="1">
      <c r="C3907" s="22"/>
      <c r="AG3907" s="21"/>
    </row>
    <row r="3908" spans="3:33" s="20" customFormat="1">
      <c r="C3908" s="22"/>
      <c r="AG3908" s="21"/>
    </row>
    <row r="3909" spans="3:33" s="20" customFormat="1">
      <c r="C3909" s="22"/>
      <c r="AG3909" s="21"/>
    </row>
    <row r="3910" spans="3:33" s="20" customFormat="1">
      <c r="C3910" s="22"/>
      <c r="AG3910" s="21"/>
    </row>
    <row r="3911" spans="3:33" s="20" customFormat="1">
      <c r="C3911" s="22"/>
      <c r="AG3911" s="21"/>
    </row>
    <row r="3912" spans="3:33" s="20" customFormat="1">
      <c r="C3912" s="22"/>
      <c r="AG3912" s="21"/>
    </row>
    <row r="3913" spans="3:33" s="20" customFormat="1">
      <c r="C3913" s="22"/>
      <c r="AG3913" s="21"/>
    </row>
    <row r="3914" spans="3:33" s="20" customFormat="1">
      <c r="C3914" s="22"/>
      <c r="AG3914" s="21"/>
    </row>
    <row r="3915" spans="3:33" s="20" customFormat="1">
      <c r="C3915" s="22"/>
      <c r="AG3915" s="21"/>
    </row>
    <row r="3916" spans="3:33" s="20" customFormat="1">
      <c r="C3916" s="22"/>
      <c r="AG3916" s="21"/>
    </row>
    <row r="3917" spans="3:33" s="20" customFormat="1">
      <c r="C3917" s="22"/>
      <c r="AG3917" s="21"/>
    </row>
    <row r="3918" spans="3:33" s="20" customFormat="1">
      <c r="C3918" s="22"/>
      <c r="AG3918" s="21"/>
    </row>
    <row r="3919" spans="3:33" s="20" customFormat="1">
      <c r="C3919" s="22"/>
      <c r="AG3919" s="21"/>
    </row>
    <row r="3920" spans="3:33" s="20" customFormat="1">
      <c r="C3920" s="22"/>
      <c r="AG3920" s="21"/>
    </row>
    <row r="3921" spans="3:33" s="20" customFormat="1">
      <c r="C3921" s="22"/>
      <c r="AG3921" s="21"/>
    </row>
    <row r="3922" spans="3:33" s="20" customFormat="1">
      <c r="C3922" s="22"/>
      <c r="AG3922" s="21"/>
    </row>
    <row r="3923" spans="3:33" s="20" customFormat="1">
      <c r="C3923" s="22"/>
      <c r="AG3923" s="21"/>
    </row>
    <row r="3924" spans="3:33" s="20" customFormat="1">
      <c r="C3924" s="22"/>
      <c r="AG3924" s="21"/>
    </row>
    <row r="3925" spans="3:33" s="20" customFormat="1">
      <c r="C3925" s="22"/>
      <c r="AG3925" s="21"/>
    </row>
    <row r="3926" spans="3:33" s="20" customFormat="1">
      <c r="C3926" s="22"/>
      <c r="AG3926" s="21"/>
    </row>
    <row r="3927" spans="3:33" s="20" customFormat="1">
      <c r="C3927" s="22"/>
      <c r="AG3927" s="21"/>
    </row>
    <row r="3928" spans="3:33" s="20" customFormat="1">
      <c r="C3928" s="22"/>
      <c r="AG3928" s="21"/>
    </row>
    <row r="3929" spans="3:33" s="20" customFormat="1">
      <c r="C3929" s="22"/>
      <c r="AG3929" s="21"/>
    </row>
    <row r="3930" spans="3:33" s="20" customFormat="1">
      <c r="C3930" s="22"/>
      <c r="AG3930" s="21"/>
    </row>
    <row r="3931" spans="3:33" s="20" customFormat="1">
      <c r="C3931" s="22"/>
      <c r="AG3931" s="21"/>
    </row>
    <row r="3932" spans="3:33" s="20" customFormat="1">
      <c r="C3932" s="22"/>
      <c r="AG3932" s="21"/>
    </row>
    <row r="3933" spans="3:33" s="20" customFormat="1">
      <c r="C3933" s="22"/>
      <c r="AG3933" s="21"/>
    </row>
    <row r="3934" spans="3:33" s="20" customFormat="1">
      <c r="C3934" s="22"/>
      <c r="AG3934" s="21"/>
    </row>
    <row r="3935" spans="3:33" s="20" customFormat="1">
      <c r="C3935" s="22"/>
      <c r="AG3935" s="21"/>
    </row>
    <row r="3936" spans="3:33" s="20" customFormat="1">
      <c r="C3936" s="22"/>
      <c r="AG3936" s="21"/>
    </row>
    <row r="3937" spans="3:33" s="20" customFormat="1">
      <c r="C3937" s="22"/>
      <c r="AG3937" s="21"/>
    </row>
    <row r="3938" spans="3:33" s="20" customFormat="1">
      <c r="C3938" s="22"/>
      <c r="AG3938" s="21"/>
    </row>
    <row r="3939" spans="3:33" s="20" customFormat="1">
      <c r="C3939" s="22"/>
      <c r="AG3939" s="21"/>
    </row>
    <row r="3940" spans="3:33" s="20" customFormat="1">
      <c r="C3940" s="22"/>
      <c r="AG3940" s="21"/>
    </row>
    <row r="3941" spans="3:33" s="20" customFormat="1">
      <c r="C3941" s="22"/>
      <c r="AG3941" s="21"/>
    </row>
    <row r="3942" spans="3:33" s="20" customFormat="1">
      <c r="C3942" s="22"/>
      <c r="AG3942" s="21"/>
    </row>
    <row r="3943" spans="3:33" s="20" customFormat="1">
      <c r="C3943" s="22"/>
      <c r="AG3943" s="21"/>
    </row>
    <row r="3944" spans="3:33" s="20" customFormat="1">
      <c r="C3944" s="22"/>
      <c r="AG3944" s="21"/>
    </row>
    <row r="3945" spans="3:33" s="20" customFormat="1">
      <c r="C3945" s="22"/>
      <c r="AG3945" s="21"/>
    </row>
    <row r="3946" spans="3:33" s="20" customFormat="1">
      <c r="C3946" s="22"/>
      <c r="AG3946" s="21"/>
    </row>
    <row r="3947" spans="3:33" s="20" customFormat="1">
      <c r="C3947" s="22"/>
      <c r="AG3947" s="21"/>
    </row>
    <row r="3948" spans="3:33" s="20" customFormat="1">
      <c r="C3948" s="22"/>
      <c r="AG3948" s="21"/>
    </row>
    <row r="3949" spans="3:33" s="20" customFormat="1">
      <c r="C3949" s="22"/>
      <c r="AG3949" s="21"/>
    </row>
    <row r="3950" spans="3:33" s="20" customFormat="1">
      <c r="C3950" s="22"/>
      <c r="AG3950" s="21"/>
    </row>
    <row r="3951" spans="3:33" s="20" customFormat="1">
      <c r="C3951" s="22"/>
      <c r="AG3951" s="21"/>
    </row>
    <row r="3952" spans="3:33" s="20" customFormat="1">
      <c r="C3952" s="22"/>
      <c r="AG3952" s="21"/>
    </row>
    <row r="3953" spans="3:33" s="20" customFormat="1">
      <c r="C3953" s="22"/>
      <c r="AG3953" s="21"/>
    </row>
    <row r="3954" spans="3:33" s="20" customFormat="1">
      <c r="C3954" s="22"/>
      <c r="AG3954" s="21"/>
    </row>
    <row r="3955" spans="3:33" s="20" customFormat="1">
      <c r="C3955" s="22"/>
      <c r="AG3955" s="21"/>
    </row>
    <row r="3956" spans="3:33" s="20" customFormat="1">
      <c r="C3956" s="22"/>
      <c r="AG3956" s="21"/>
    </row>
    <row r="3957" spans="3:33" s="20" customFormat="1">
      <c r="C3957" s="22"/>
      <c r="AG3957" s="21"/>
    </row>
    <row r="3958" spans="3:33" s="20" customFormat="1">
      <c r="C3958" s="22"/>
      <c r="AG3958" s="21"/>
    </row>
    <row r="3959" spans="3:33" s="20" customFormat="1">
      <c r="C3959" s="22"/>
      <c r="AG3959" s="21"/>
    </row>
    <row r="3960" spans="3:33" s="20" customFormat="1">
      <c r="C3960" s="22"/>
      <c r="AG3960" s="21"/>
    </row>
    <row r="3961" spans="3:33" s="20" customFormat="1">
      <c r="C3961" s="22"/>
      <c r="AG3961" s="21"/>
    </row>
    <row r="3962" spans="3:33" s="20" customFormat="1">
      <c r="C3962" s="22"/>
      <c r="AG3962" s="21"/>
    </row>
    <row r="3963" spans="3:33" s="20" customFormat="1">
      <c r="C3963" s="22"/>
      <c r="AG3963" s="21"/>
    </row>
    <row r="3964" spans="3:33" s="20" customFormat="1">
      <c r="C3964" s="22"/>
      <c r="AG3964" s="21"/>
    </row>
    <row r="3965" spans="3:33" s="20" customFormat="1">
      <c r="C3965" s="22"/>
      <c r="AG3965" s="21"/>
    </row>
    <row r="3966" spans="3:33" s="20" customFormat="1">
      <c r="C3966" s="22"/>
      <c r="AG3966" s="21"/>
    </row>
    <row r="3967" spans="3:33" s="20" customFormat="1">
      <c r="C3967" s="22"/>
      <c r="AG3967" s="21"/>
    </row>
    <row r="3968" spans="3:33" s="20" customFormat="1">
      <c r="C3968" s="22"/>
      <c r="AG3968" s="21"/>
    </row>
    <row r="3969" spans="3:33" s="20" customFormat="1">
      <c r="C3969" s="22"/>
      <c r="AG3969" s="21"/>
    </row>
    <row r="3970" spans="3:33" s="20" customFormat="1">
      <c r="C3970" s="22"/>
      <c r="AG3970" s="21"/>
    </row>
    <row r="3971" spans="3:33" s="20" customFormat="1">
      <c r="C3971" s="22"/>
      <c r="AG3971" s="21"/>
    </row>
    <row r="3972" spans="3:33" s="20" customFormat="1">
      <c r="C3972" s="22"/>
      <c r="AG3972" s="21"/>
    </row>
    <row r="3973" spans="3:33" s="20" customFormat="1">
      <c r="C3973" s="22"/>
      <c r="AG3973" s="21"/>
    </row>
    <row r="3974" spans="3:33" s="20" customFormat="1">
      <c r="C3974" s="22"/>
      <c r="AG3974" s="21"/>
    </row>
    <row r="3975" spans="3:33" s="20" customFormat="1">
      <c r="C3975" s="22"/>
      <c r="AG3975" s="21"/>
    </row>
    <row r="3976" spans="3:33" s="20" customFormat="1">
      <c r="C3976" s="22"/>
      <c r="AG3976" s="21"/>
    </row>
    <row r="3977" spans="3:33" s="20" customFormat="1">
      <c r="C3977" s="22"/>
      <c r="AG3977" s="21"/>
    </row>
    <row r="3978" spans="3:33" s="20" customFormat="1">
      <c r="C3978" s="22"/>
      <c r="AG3978" s="21"/>
    </row>
    <row r="3979" spans="3:33" s="20" customFormat="1">
      <c r="C3979" s="22"/>
      <c r="AG3979" s="21"/>
    </row>
    <row r="3980" spans="3:33" s="20" customFormat="1">
      <c r="C3980" s="22"/>
      <c r="AG3980" s="21"/>
    </row>
    <row r="3981" spans="3:33" s="20" customFormat="1">
      <c r="C3981" s="22"/>
      <c r="AG3981" s="21"/>
    </row>
    <row r="3982" spans="3:33" s="20" customFormat="1">
      <c r="C3982" s="22"/>
      <c r="AG3982" s="21"/>
    </row>
    <row r="3983" spans="3:33" s="20" customFormat="1">
      <c r="C3983" s="22"/>
      <c r="AG3983" s="21"/>
    </row>
    <row r="3984" spans="3:33" s="20" customFormat="1">
      <c r="C3984" s="22"/>
      <c r="AG3984" s="21"/>
    </row>
    <row r="3985" spans="3:33" s="20" customFormat="1">
      <c r="C3985" s="22"/>
      <c r="AG3985" s="21"/>
    </row>
    <row r="3986" spans="3:33" s="20" customFormat="1">
      <c r="C3986" s="22"/>
      <c r="AG3986" s="21"/>
    </row>
    <row r="3987" spans="3:33" s="20" customFormat="1">
      <c r="C3987" s="22"/>
      <c r="AG3987" s="21"/>
    </row>
    <row r="3988" spans="3:33" s="20" customFormat="1">
      <c r="C3988" s="22"/>
      <c r="AG3988" s="21"/>
    </row>
    <row r="3989" spans="3:33" s="20" customFormat="1">
      <c r="C3989" s="22"/>
      <c r="AG3989" s="21"/>
    </row>
    <row r="3990" spans="3:33" s="20" customFormat="1">
      <c r="C3990" s="22"/>
      <c r="AG3990" s="21"/>
    </row>
    <row r="3991" spans="3:33" s="20" customFormat="1">
      <c r="C3991" s="22"/>
      <c r="AG3991" s="21"/>
    </row>
    <row r="3992" spans="3:33" s="20" customFormat="1">
      <c r="C3992" s="22"/>
      <c r="AG3992" s="21"/>
    </row>
    <row r="3993" spans="3:33" s="20" customFormat="1">
      <c r="C3993" s="22"/>
      <c r="AG3993" s="21"/>
    </row>
    <row r="3994" spans="3:33" s="20" customFormat="1">
      <c r="C3994" s="22"/>
      <c r="AG3994" s="21"/>
    </row>
    <row r="3995" spans="3:33" s="20" customFormat="1">
      <c r="C3995" s="22"/>
      <c r="AG3995" s="21"/>
    </row>
    <row r="3996" spans="3:33" s="20" customFormat="1">
      <c r="C3996" s="22"/>
      <c r="AG3996" s="21"/>
    </row>
    <row r="3997" spans="3:33" s="20" customFormat="1">
      <c r="C3997" s="22"/>
      <c r="AG3997" s="21"/>
    </row>
    <row r="3998" spans="3:33" s="20" customFormat="1">
      <c r="C3998" s="22"/>
      <c r="AG3998" s="21"/>
    </row>
    <row r="3999" spans="3:33" s="20" customFormat="1">
      <c r="C3999" s="22"/>
      <c r="AG3999" s="21"/>
    </row>
    <row r="4000" spans="3:33" s="20" customFormat="1">
      <c r="C4000" s="22"/>
      <c r="AG4000" s="21"/>
    </row>
    <row r="4001" spans="3:33" s="20" customFormat="1">
      <c r="C4001" s="22"/>
      <c r="AG4001" s="21"/>
    </row>
    <row r="4002" spans="3:33" s="20" customFormat="1">
      <c r="C4002" s="22"/>
      <c r="AG4002" s="21"/>
    </row>
    <row r="4003" spans="3:33" s="20" customFormat="1">
      <c r="C4003" s="22"/>
      <c r="AG4003" s="21"/>
    </row>
    <row r="4004" spans="3:33" s="20" customFormat="1">
      <c r="C4004" s="22"/>
      <c r="AG4004" s="21"/>
    </row>
    <row r="4005" spans="3:33" s="20" customFormat="1">
      <c r="C4005" s="22"/>
      <c r="AG4005" s="21"/>
    </row>
    <row r="4006" spans="3:33" s="20" customFormat="1">
      <c r="C4006" s="22"/>
      <c r="AG4006" s="21"/>
    </row>
    <row r="4007" spans="3:33" s="20" customFormat="1">
      <c r="C4007" s="22"/>
      <c r="AG4007" s="21"/>
    </row>
    <row r="4008" spans="3:33" s="20" customFormat="1">
      <c r="C4008" s="22"/>
      <c r="AG4008" s="21"/>
    </row>
    <row r="4009" spans="3:33" s="20" customFormat="1">
      <c r="C4009" s="22"/>
      <c r="AG4009" s="21"/>
    </row>
    <row r="4010" spans="3:33" s="20" customFormat="1">
      <c r="C4010" s="22"/>
      <c r="AG4010" s="21"/>
    </row>
    <row r="4011" spans="3:33" s="20" customFormat="1">
      <c r="C4011" s="22"/>
      <c r="AG4011" s="21"/>
    </row>
    <row r="4012" spans="3:33" s="20" customFormat="1">
      <c r="C4012" s="22"/>
      <c r="AG4012" s="21"/>
    </row>
    <row r="4013" spans="3:33" s="20" customFormat="1">
      <c r="C4013" s="22"/>
      <c r="AG4013" s="21"/>
    </row>
    <row r="4014" spans="3:33" s="20" customFormat="1">
      <c r="C4014" s="22"/>
      <c r="AG4014" s="21"/>
    </row>
    <row r="4015" spans="3:33" s="20" customFormat="1">
      <c r="C4015" s="22"/>
      <c r="AG4015" s="21"/>
    </row>
    <row r="4016" spans="3:33" s="20" customFormat="1">
      <c r="C4016" s="22"/>
      <c r="AG4016" s="21"/>
    </row>
    <row r="4017" spans="3:33" s="20" customFormat="1">
      <c r="C4017" s="22"/>
      <c r="AG4017" s="21"/>
    </row>
    <row r="4018" spans="3:33" s="20" customFormat="1">
      <c r="C4018" s="22"/>
      <c r="AG4018" s="21"/>
    </row>
    <row r="4019" spans="3:33" s="20" customFormat="1">
      <c r="C4019" s="22"/>
      <c r="AG4019" s="21"/>
    </row>
    <row r="4020" spans="3:33" s="20" customFormat="1">
      <c r="C4020" s="22"/>
      <c r="AG4020" s="21"/>
    </row>
    <row r="4021" spans="3:33" s="20" customFormat="1">
      <c r="C4021" s="22"/>
      <c r="AG4021" s="21"/>
    </row>
    <row r="4022" spans="3:33" s="20" customFormat="1">
      <c r="C4022" s="22"/>
      <c r="AG4022" s="21"/>
    </row>
    <row r="4023" spans="3:33" s="20" customFormat="1">
      <c r="C4023" s="22"/>
      <c r="AG4023" s="21"/>
    </row>
    <row r="4024" spans="3:33" s="20" customFormat="1">
      <c r="C4024" s="22"/>
      <c r="AG4024" s="21"/>
    </row>
    <row r="4025" spans="3:33" s="20" customFormat="1">
      <c r="C4025" s="22"/>
      <c r="AG4025" s="21"/>
    </row>
    <row r="4026" spans="3:33" s="20" customFormat="1">
      <c r="C4026" s="22"/>
      <c r="AG4026" s="21"/>
    </row>
    <row r="4027" spans="3:33" s="20" customFormat="1">
      <c r="C4027" s="22"/>
      <c r="AG4027" s="21"/>
    </row>
    <row r="4028" spans="3:33" s="20" customFormat="1">
      <c r="C4028" s="22"/>
      <c r="AG4028" s="21"/>
    </row>
    <row r="4029" spans="3:33" s="20" customFormat="1">
      <c r="C4029" s="22"/>
      <c r="AG4029" s="21"/>
    </row>
    <row r="4030" spans="3:33" s="20" customFormat="1">
      <c r="C4030" s="22"/>
      <c r="AG4030" s="21"/>
    </row>
    <row r="4031" spans="3:33" s="20" customFormat="1">
      <c r="C4031" s="22"/>
      <c r="AG4031" s="21"/>
    </row>
    <row r="4032" spans="3:33" s="20" customFormat="1">
      <c r="C4032" s="22"/>
      <c r="AG4032" s="21"/>
    </row>
    <row r="4033" spans="3:33" s="20" customFormat="1">
      <c r="C4033" s="22"/>
      <c r="AG4033" s="21"/>
    </row>
    <row r="4034" spans="3:33" s="20" customFormat="1">
      <c r="C4034" s="22"/>
      <c r="AG4034" s="21"/>
    </row>
    <row r="4035" spans="3:33" s="20" customFormat="1">
      <c r="C4035" s="22"/>
      <c r="AG4035" s="21"/>
    </row>
    <row r="4036" spans="3:33" s="20" customFormat="1">
      <c r="C4036" s="22"/>
      <c r="AG4036" s="21"/>
    </row>
    <row r="4037" spans="3:33" s="20" customFormat="1">
      <c r="C4037" s="22"/>
      <c r="AG4037" s="21"/>
    </row>
    <row r="4038" spans="3:33" s="20" customFormat="1">
      <c r="C4038" s="22"/>
      <c r="AG4038" s="21"/>
    </row>
    <row r="4039" spans="3:33" s="20" customFormat="1">
      <c r="C4039" s="22"/>
      <c r="AG4039" s="21"/>
    </row>
    <row r="4040" spans="3:33" s="20" customFormat="1">
      <c r="C4040" s="22"/>
      <c r="AG4040" s="21"/>
    </row>
    <row r="4041" spans="3:33" s="20" customFormat="1">
      <c r="C4041" s="22"/>
      <c r="AG4041" s="21"/>
    </row>
    <row r="4042" spans="3:33" s="20" customFormat="1">
      <c r="C4042" s="22"/>
      <c r="AG4042" s="21"/>
    </row>
    <row r="4043" spans="3:33" s="20" customFormat="1">
      <c r="C4043" s="22"/>
      <c r="AG4043" s="21"/>
    </row>
    <row r="4044" spans="3:33" s="20" customFormat="1">
      <c r="C4044" s="22"/>
      <c r="AG4044" s="21"/>
    </row>
    <row r="4045" spans="3:33" s="20" customFormat="1">
      <c r="C4045" s="22"/>
      <c r="AG4045" s="21"/>
    </row>
    <row r="4046" spans="3:33" s="20" customFormat="1">
      <c r="C4046" s="22"/>
      <c r="AG4046" s="21"/>
    </row>
    <row r="4047" spans="3:33" s="20" customFormat="1">
      <c r="C4047" s="22"/>
      <c r="AG4047" s="21"/>
    </row>
    <row r="4048" spans="3:33" s="20" customFormat="1">
      <c r="C4048" s="22"/>
      <c r="AG4048" s="21"/>
    </row>
    <row r="4049" spans="3:33" s="20" customFormat="1">
      <c r="C4049" s="22"/>
      <c r="AG4049" s="21"/>
    </row>
    <row r="4050" spans="3:33" s="20" customFormat="1">
      <c r="C4050" s="22"/>
      <c r="AG4050" s="21"/>
    </row>
    <row r="4051" spans="3:33" s="20" customFormat="1">
      <c r="C4051" s="22"/>
      <c r="AG4051" s="21"/>
    </row>
    <row r="4052" spans="3:33" s="20" customFormat="1">
      <c r="C4052" s="22"/>
      <c r="AG4052" s="21"/>
    </row>
    <row r="4053" spans="3:33" s="20" customFormat="1">
      <c r="C4053" s="22"/>
      <c r="AG4053" s="21"/>
    </row>
    <row r="4054" spans="3:33" s="20" customFormat="1">
      <c r="C4054" s="22"/>
      <c r="AG4054" s="21"/>
    </row>
    <row r="4055" spans="3:33" s="20" customFormat="1">
      <c r="C4055" s="22"/>
      <c r="AG4055" s="21"/>
    </row>
    <row r="4056" spans="3:33" s="20" customFormat="1">
      <c r="C4056" s="22"/>
      <c r="AG4056" s="21"/>
    </row>
    <row r="4057" spans="3:33" s="20" customFormat="1">
      <c r="C4057" s="22"/>
      <c r="AG4057" s="21"/>
    </row>
    <row r="4058" spans="3:33" s="20" customFormat="1">
      <c r="C4058" s="22"/>
      <c r="AG4058" s="21"/>
    </row>
    <row r="4059" spans="3:33" s="20" customFormat="1">
      <c r="C4059" s="22"/>
      <c r="AG4059" s="21"/>
    </row>
    <row r="4060" spans="3:33" s="20" customFormat="1">
      <c r="C4060" s="22"/>
      <c r="AG4060" s="21"/>
    </row>
    <row r="4061" spans="3:33" s="20" customFormat="1">
      <c r="C4061" s="22"/>
      <c r="AG4061" s="21"/>
    </row>
    <row r="4062" spans="3:33" s="20" customFormat="1">
      <c r="C4062" s="22"/>
      <c r="AG4062" s="21"/>
    </row>
    <row r="4063" spans="3:33" s="20" customFormat="1">
      <c r="C4063" s="22"/>
      <c r="AG4063" s="21"/>
    </row>
    <row r="4064" spans="3:33" s="20" customFormat="1">
      <c r="C4064" s="22"/>
      <c r="AG4064" s="21"/>
    </row>
    <row r="4065" spans="3:33" s="20" customFormat="1">
      <c r="C4065" s="22"/>
      <c r="AG4065" s="21"/>
    </row>
    <row r="4066" spans="3:33" s="20" customFormat="1">
      <c r="C4066" s="22"/>
      <c r="AG4066" s="21"/>
    </row>
    <row r="4067" spans="3:33" s="20" customFormat="1">
      <c r="C4067" s="22"/>
      <c r="AG4067" s="21"/>
    </row>
    <row r="4068" spans="3:33" s="20" customFormat="1">
      <c r="C4068" s="22"/>
      <c r="AG4068" s="21"/>
    </row>
    <row r="4069" spans="3:33" s="20" customFormat="1">
      <c r="C4069" s="22"/>
      <c r="AG4069" s="21"/>
    </row>
    <row r="4070" spans="3:33" s="20" customFormat="1">
      <c r="C4070" s="22"/>
      <c r="AG4070" s="21"/>
    </row>
    <row r="4071" spans="3:33" s="20" customFormat="1">
      <c r="C4071" s="22"/>
      <c r="AG4071" s="21"/>
    </row>
    <row r="4072" spans="3:33" s="20" customFormat="1">
      <c r="C4072" s="22"/>
      <c r="AG4072" s="21"/>
    </row>
    <row r="4073" spans="3:33" s="20" customFormat="1">
      <c r="C4073" s="22"/>
      <c r="AG4073" s="21"/>
    </row>
    <row r="4074" spans="3:33" s="20" customFormat="1">
      <c r="C4074" s="22"/>
      <c r="AG4074" s="21"/>
    </row>
    <row r="4075" spans="3:33" s="20" customFormat="1">
      <c r="C4075" s="22"/>
      <c r="AG4075" s="21"/>
    </row>
    <row r="4076" spans="3:33" s="20" customFormat="1">
      <c r="C4076" s="22"/>
      <c r="AG4076" s="21"/>
    </row>
    <row r="4077" spans="3:33" s="20" customFormat="1">
      <c r="C4077" s="22"/>
      <c r="AG4077" s="21"/>
    </row>
    <row r="4078" spans="3:33" s="20" customFormat="1">
      <c r="C4078" s="22"/>
      <c r="AG4078" s="21"/>
    </row>
    <row r="4079" spans="3:33" s="20" customFormat="1">
      <c r="C4079" s="22"/>
      <c r="AG4079" s="21"/>
    </row>
    <row r="4080" spans="3:33" s="20" customFormat="1">
      <c r="C4080" s="22"/>
      <c r="AG4080" s="21"/>
    </row>
    <row r="4081" spans="3:33" s="20" customFormat="1">
      <c r="C4081" s="22"/>
      <c r="AG4081" s="21"/>
    </row>
    <row r="4082" spans="3:33" s="20" customFormat="1">
      <c r="C4082" s="22"/>
      <c r="AG4082" s="21"/>
    </row>
    <row r="4083" spans="3:33" s="20" customFormat="1">
      <c r="C4083" s="22"/>
      <c r="AG4083" s="21"/>
    </row>
    <row r="4084" spans="3:33" s="20" customFormat="1">
      <c r="C4084" s="22"/>
      <c r="AG4084" s="21"/>
    </row>
    <row r="4085" spans="3:33" s="20" customFormat="1">
      <c r="C4085" s="22"/>
      <c r="AG4085" s="21"/>
    </row>
    <row r="4086" spans="3:33" s="20" customFormat="1">
      <c r="C4086" s="22"/>
      <c r="AG4086" s="21"/>
    </row>
    <row r="4087" spans="3:33" s="20" customFormat="1">
      <c r="C4087" s="22"/>
      <c r="AG4087" s="21"/>
    </row>
    <row r="4088" spans="3:33" s="20" customFormat="1">
      <c r="C4088" s="22"/>
      <c r="AG4088" s="21"/>
    </row>
    <row r="4089" spans="3:33" s="20" customFormat="1">
      <c r="C4089" s="22"/>
      <c r="AG4089" s="21"/>
    </row>
    <row r="4090" spans="3:33" s="20" customFormat="1">
      <c r="C4090" s="22"/>
      <c r="AG4090" s="21"/>
    </row>
    <row r="4091" spans="3:33" s="20" customFormat="1">
      <c r="C4091" s="22"/>
      <c r="AG4091" s="21"/>
    </row>
    <row r="4092" spans="3:33" s="20" customFormat="1">
      <c r="C4092" s="22"/>
      <c r="AG4092" s="21"/>
    </row>
    <row r="4093" spans="3:33" s="20" customFormat="1">
      <c r="C4093" s="22"/>
      <c r="AG4093" s="21"/>
    </row>
    <row r="4094" spans="3:33" s="20" customFormat="1">
      <c r="C4094" s="22"/>
      <c r="AG4094" s="21"/>
    </row>
    <row r="4095" spans="3:33" s="20" customFormat="1">
      <c r="C4095" s="22"/>
      <c r="AG4095" s="21"/>
    </row>
    <row r="4096" spans="3:33" s="20" customFormat="1">
      <c r="C4096" s="22"/>
      <c r="AG4096" s="21"/>
    </row>
    <row r="4097" spans="3:33" s="20" customFormat="1">
      <c r="C4097" s="22"/>
      <c r="AG4097" s="21"/>
    </row>
    <row r="4098" spans="3:33" s="20" customFormat="1">
      <c r="C4098" s="22"/>
      <c r="AG4098" s="21"/>
    </row>
    <row r="4099" spans="3:33" s="20" customFormat="1">
      <c r="C4099" s="22"/>
      <c r="AG4099" s="21"/>
    </row>
    <row r="4100" spans="3:33" s="20" customFormat="1">
      <c r="C4100" s="22"/>
      <c r="AG4100" s="21"/>
    </row>
    <row r="4101" spans="3:33" s="20" customFormat="1">
      <c r="C4101" s="22"/>
      <c r="AG4101" s="21"/>
    </row>
    <row r="4102" spans="3:33" s="20" customFormat="1">
      <c r="C4102" s="22"/>
      <c r="AG4102" s="21"/>
    </row>
    <row r="4103" spans="3:33" s="20" customFormat="1">
      <c r="C4103" s="22"/>
      <c r="AG4103" s="21"/>
    </row>
    <row r="4104" spans="3:33" s="20" customFormat="1">
      <c r="C4104" s="22"/>
      <c r="AG4104" s="21"/>
    </row>
    <row r="4105" spans="3:33" s="20" customFormat="1">
      <c r="C4105" s="22"/>
      <c r="AG4105" s="21"/>
    </row>
    <row r="4106" spans="3:33" s="20" customFormat="1">
      <c r="C4106" s="22"/>
      <c r="AG4106" s="21"/>
    </row>
    <row r="4107" spans="3:33" s="20" customFormat="1">
      <c r="C4107" s="22"/>
      <c r="AG4107" s="21"/>
    </row>
    <row r="4108" spans="3:33" s="20" customFormat="1">
      <c r="C4108" s="22"/>
      <c r="AG4108" s="21"/>
    </row>
    <row r="4109" spans="3:33" s="20" customFormat="1">
      <c r="C4109" s="22"/>
      <c r="AG4109" s="21"/>
    </row>
    <row r="4110" spans="3:33" s="20" customFormat="1">
      <c r="C4110" s="22"/>
      <c r="AG4110" s="21"/>
    </row>
    <row r="4111" spans="3:33" s="20" customFormat="1">
      <c r="C4111" s="22"/>
      <c r="AG4111" s="21"/>
    </row>
    <row r="4112" spans="3:33" s="20" customFormat="1">
      <c r="C4112" s="22"/>
      <c r="AG4112" s="21"/>
    </row>
    <row r="4113" spans="3:33" s="20" customFormat="1">
      <c r="C4113" s="22"/>
      <c r="AG4113" s="21"/>
    </row>
    <row r="4114" spans="3:33" s="20" customFormat="1">
      <c r="C4114" s="22"/>
      <c r="AG4114" s="21"/>
    </row>
    <row r="4115" spans="3:33" s="20" customFormat="1">
      <c r="C4115" s="22"/>
      <c r="AG4115" s="21"/>
    </row>
    <row r="4116" spans="3:33" s="20" customFormat="1">
      <c r="C4116" s="22"/>
      <c r="AG4116" s="21"/>
    </row>
    <row r="4117" spans="3:33" s="20" customFormat="1">
      <c r="C4117" s="22"/>
      <c r="AG4117" s="21"/>
    </row>
    <row r="4118" spans="3:33" s="20" customFormat="1">
      <c r="C4118" s="22"/>
      <c r="AG4118" s="21"/>
    </row>
    <row r="4119" spans="3:33" s="20" customFormat="1">
      <c r="C4119" s="22"/>
      <c r="AG4119" s="21"/>
    </row>
    <row r="4120" spans="3:33" s="20" customFormat="1">
      <c r="C4120" s="22"/>
      <c r="AG4120" s="21"/>
    </row>
    <row r="4121" spans="3:33" s="20" customFormat="1">
      <c r="C4121" s="22"/>
      <c r="AG4121" s="21"/>
    </row>
    <row r="4122" spans="3:33" s="20" customFormat="1">
      <c r="C4122" s="22"/>
      <c r="AG4122" s="21"/>
    </row>
    <row r="4123" spans="3:33" s="20" customFormat="1">
      <c r="C4123" s="22"/>
      <c r="AG4123" s="21"/>
    </row>
    <row r="4124" spans="3:33" s="20" customFormat="1">
      <c r="C4124" s="22"/>
      <c r="AG4124" s="21"/>
    </row>
    <row r="4125" spans="3:33" s="20" customFormat="1">
      <c r="C4125" s="22"/>
      <c r="AG4125" s="21"/>
    </row>
    <row r="4126" spans="3:33" s="20" customFormat="1">
      <c r="C4126" s="22"/>
      <c r="AG4126" s="21"/>
    </row>
    <row r="4127" spans="3:33" s="20" customFormat="1">
      <c r="C4127" s="22"/>
      <c r="AG4127" s="21"/>
    </row>
    <row r="4128" spans="3:33" s="20" customFormat="1">
      <c r="C4128" s="22"/>
      <c r="AG4128" s="21"/>
    </row>
    <row r="4129" spans="3:33" s="20" customFormat="1">
      <c r="C4129" s="22"/>
      <c r="AG4129" s="21"/>
    </row>
    <row r="4130" spans="3:33" s="20" customFormat="1">
      <c r="C4130" s="22"/>
      <c r="AG4130" s="21"/>
    </row>
    <row r="4131" spans="3:33" s="20" customFormat="1">
      <c r="C4131" s="22"/>
      <c r="AG4131" s="21"/>
    </row>
    <row r="4132" spans="3:33" s="20" customFormat="1">
      <c r="C4132" s="22"/>
      <c r="AG4132" s="21"/>
    </row>
    <row r="4133" spans="3:33" s="20" customFormat="1">
      <c r="C4133" s="22"/>
      <c r="AG4133" s="21"/>
    </row>
    <row r="4134" spans="3:33" s="20" customFormat="1">
      <c r="C4134" s="22"/>
      <c r="AG4134" s="21"/>
    </row>
    <row r="4135" spans="3:33" s="20" customFormat="1">
      <c r="C4135" s="22"/>
      <c r="AG4135" s="21"/>
    </row>
    <row r="4136" spans="3:33" s="20" customFormat="1">
      <c r="C4136" s="22"/>
      <c r="AG4136" s="21"/>
    </row>
    <row r="4137" spans="3:33" s="20" customFormat="1">
      <c r="C4137" s="22"/>
      <c r="AG4137" s="21"/>
    </row>
    <row r="4138" spans="3:33" s="20" customFormat="1">
      <c r="C4138" s="22"/>
      <c r="AG4138" s="21"/>
    </row>
    <row r="4139" spans="3:33" s="20" customFormat="1">
      <c r="C4139" s="22"/>
      <c r="AG4139" s="21"/>
    </row>
    <row r="4140" spans="3:33" s="20" customFormat="1">
      <c r="C4140" s="22"/>
      <c r="AG4140" s="21"/>
    </row>
    <row r="4141" spans="3:33" s="20" customFormat="1">
      <c r="C4141" s="22"/>
      <c r="AG4141" s="21"/>
    </row>
    <row r="4142" spans="3:33" s="20" customFormat="1">
      <c r="C4142" s="22"/>
      <c r="AG4142" s="21"/>
    </row>
    <row r="4143" spans="3:33" s="20" customFormat="1">
      <c r="C4143" s="22"/>
      <c r="AG4143" s="21"/>
    </row>
    <row r="4144" spans="3:33" s="20" customFormat="1">
      <c r="C4144" s="22"/>
      <c r="AG4144" s="21"/>
    </row>
    <row r="4145" spans="3:33" s="20" customFormat="1">
      <c r="C4145" s="22"/>
      <c r="AG4145" s="21"/>
    </row>
    <row r="4146" spans="3:33" s="20" customFormat="1">
      <c r="C4146" s="22"/>
      <c r="AG4146" s="21"/>
    </row>
    <row r="4147" spans="3:33" s="20" customFormat="1">
      <c r="C4147" s="22"/>
      <c r="AG4147" s="21"/>
    </row>
    <row r="4148" spans="3:33" s="20" customFormat="1">
      <c r="C4148" s="22"/>
      <c r="AG4148" s="21"/>
    </row>
    <row r="4149" spans="3:33" s="20" customFormat="1">
      <c r="C4149" s="22"/>
      <c r="AG4149" s="21"/>
    </row>
    <row r="4150" spans="3:33" s="20" customFormat="1">
      <c r="C4150" s="22"/>
      <c r="AG4150" s="21"/>
    </row>
    <row r="4151" spans="3:33" s="20" customFormat="1">
      <c r="C4151" s="22"/>
      <c r="AG4151" s="21"/>
    </row>
    <row r="4152" spans="3:33" s="20" customFormat="1">
      <c r="C4152" s="22"/>
      <c r="AG4152" s="21"/>
    </row>
    <row r="4153" spans="3:33" s="20" customFormat="1">
      <c r="C4153" s="22"/>
      <c r="AG4153" s="21"/>
    </row>
    <row r="4154" spans="3:33" s="20" customFormat="1">
      <c r="C4154" s="22"/>
      <c r="AG4154" s="21"/>
    </row>
    <row r="4155" spans="3:33" s="20" customFormat="1">
      <c r="C4155" s="22"/>
      <c r="AG4155" s="21"/>
    </row>
    <row r="4156" spans="3:33" s="20" customFormat="1">
      <c r="C4156" s="22"/>
      <c r="AG4156" s="21"/>
    </row>
    <row r="4157" spans="3:33" s="20" customFormat="1">
      <c r="C4157" s="22"/>
      <c r="AG4157" s="21"/>
    </row>
    <row r="4158" spans="3:33" s="20" customFormat="1">
      <c r="C4158" s="22"/>
      <c r="AG4158" s="21"/>
    </row>
    <row r="4159" spans="3:33" s="20" customFormat="1">
      <c r="C4159" s="22"/>
      <c r="AG4159" s="21"/>
    </row>
    <row r="4160" spans="3:33" s="20" customFormat="1">
      <c r="C4160" s="22"/>
      <c r="AG4160" s="21"/>
    </row>
    <row r="4161" spans="3:33" s="20" customFormat="1">
      <c r="C4161" s="22"/>
      <c r="AG4161" s="21"/>
    </row>
    <row r="4162" spans="3:33" s="20" customFormat="1">
      <c r="C4162" s="22"/>
      <c r="AG4162" s="21"/>
    </row>
    <row r="4163" spans="3:33" s="20" customFormat="1">
      <c r="C4163" s="22"/>
      <c r="AG4163" s="21"/>
    </row>
    <row r="4164" spans="3:33" s="20" customFormat="1">
      <c r="C4164" s="22"/>
      <c r="AG4164" s="21"/>
    </row>
    <row r="4165" spans="3:33" s="20" customFormat="1">
      <c r="C4165" s="22"/>
      <c r="AG4165" s="21"/>
    </row>
    <row r="4166" spans="3:33" s="20" customFormat="1">
      <c r="C4166" s="22"/>
      <c r="AG4166" s="21"/>
    </row>
    <row r="4167" spans="3:33" s="20" customFormat="1">
      <c r="C4167" s="22"/>
      <c r="AG4167" s="21"/>
    </row>
    <row r="4168" spans="3:33" s="20" customFormat="1">
      <c r="C4168" s="22"/>
      <c r="AG4168" s="21"/>
    </row>
    <row r="4169" spans="3:33" s="20" customFormat="1">
      <c r="C4169" s="22"/>
      <c r="AG4169" s="21"/>
    </row>
    <row r="4170" spans="3:33" s="20" customFormat="1">
      <c r="C4170" s="22"/>
      <c r="AG4170" s="21"/>
    </row>
    <row r="4171" spans="3:33" s="20" customFormat="1">
      <c r="C4171" s="22"/>
      <c r="AG4171" s="21"/>
    </row>
    <row r="4172" spans="3:33" s="20" customFormat="1">
      <c r="C4172" s="22"/>
      <c r="AG4172" s="21"/>
    </row>
    <row r="4173" spans="3:33" s="20" customFormat="1">
      <c r="C4173" s="22"/>
      <c r="AG4173" s="21"/>
    </row>
    <row r="4174" spans="3:33" s="20" customFormat="1">
      <c r="C4174" s="22"/>
      <c r="AG4174" s="21"/>
    </row>
    <row r="4175" spans="3:33" s="20" customFormat="1">
      <c r="C4175" s="22"/>
      <c r="AG4175" s="21"/>
    </row>
    <row r="4176" spans="3:33" s="20" customFormat="1">
      <c r="C4176" s="22"/>
      <c r="AG4176" s="21"/>
    </row>
    <row r="4177" spans="3:33" s="20" customFormat="1">
      <c r="C4177" s="22"/>
      <c r="AG4177" s="21"/>
    </row>
    <row r="4178" spans="3:33" s="20" customFormat="1">
      <c r="C4178" s="22"/>
      <c r="AG4178" s="21"/>
    </row>
    <row r="4179" spans="3:33" s="20" customFormat="1">
      <c r="C4179" s="22"/>
      <c r="AG4179" s="21"/>
    </row>
    <row r="4180" spans="3:33" s="20" customFormat="1">
      <c r="C4180" s="22"/>
      <c r="AG4180" s="21"/>
    </row>
    <row r="4181" spans="3:33" s="20" customFormat="1">
      <c r="C4181" s="22"/>
      <c r="AG4181" s="21"/>
    </row>
    <row r="4182" spans="3:33" s="20" customFormat="1">
      <c r="C4182" s="22"/>
      <c r="AG4182" s="21"/>
    </row>
    <row r="4183" spans="3:33" s="20" customFormat="1">
      <c r="C4183" s="22"/>
      <c r="AG4183" s="21"/>
    </row>
    <row r="4184" spans="3:33" s="20" customFormat="1">
      <c r="C4184" s="22"/>
      <c r="AG4184" s="21"/>
    </row>
    <row r="4185" spans="3:33" s="20" customFormat="1">
      <c r="C4185" s="22"/>
      <c r="AG4185" s="21"/>
    </row>
    <row r="4186" spans="3:33" s="20" customFormat="1">
      <c r="C4186" s="22"/>
      <c r="AG4186" s="21"/>
    </row>
    <row r="4187" spans="3:33" s="20" customFormat="1">
      <c r="C4187" s="22"/>
      <c r="AG4187" s="21"/>
    </row>
    <row r="4188" spans="3:33" s="20" customFormat="1">
      <c r="C4188" s="22"/>
      <c r="AG4188" s="21"/>
    </row>
    <row r="4189" spans="3:33" s="20" customFormat="1">
      <c r="C4189" s="22"/>
      <c r="AG4189" s="21"/>
    </row>
    <row r="4190" spans="3:33" s="20" customFormat="1">
      <c r="C4190" s="22"/>
      <c r="AG4190" s="21"/>
    </row>
    <row r="4191" spans="3:33" s="20" customFormat="1">
      <c r="C4191" s="22"/>
      <c r="AG4191" s="21"/>
    </row>
    <row r="4192" spans="3:33" s="20" customFormat="1">
      <c r="C4192" s="22"/>
      <c r="AG4192" s="21"/>
    </row>
    <row r="4193" spans="3:33" s="20" customFormat="1">
      <c r="C4193" s="22"/>
      <c r="AG4193" s="21"/>
    </row>
    <row r="4194" spans="3:33" s="20" customFormat="1">
      <c r="C4194" s="22"/>
      <c r="AG4194" s="21"/>
    </row>
    <row r="4195" spans="3:33" s="20" customFormat="1">
      <c r="C4195" s="22"/>
      <c r="AG4195" s="21"/>
    </row>
    <row r="4196" spans="3:33" s="20" customFormat="1">
      <c r="C4196" s="22"/>
      <c r="AG4196" s="21"/>
    </row>
    <row r="4197" spans="3:33" s="20" customFormat="1">
      <c r="C4197" s="22"/>
      <c r="AG4197" s="21"/>
    </row>
    <row r="4198" spans="3:33" s="20" customFormat="1">
      <c r="C4198" s="22"/>
      <c r="AG4198" s="21"/>
    </row>
    <row r="4199" spans="3:33" s="20" customFormat="1">
      <c r="C4199" s="22"/>
      <c r="AG4199" s="21"/>
    </row>
    <row r="4200" spans="3:33" s="20" customFormat="1">
      <c r="C4200" s="22"/>
      <c r="AG4200" s="21"/>
    </row>
    <row r="4201" spans="3:33" s="20" customFormat="1">
      <c r="C4201" s="22"/>
      <c r="AG4201" s="21"/>
    </row>
    <row r="4202" spans="3:33" s="20" customFormat="1">
      <c r="C4202" s="22"/>
      <c r="AG4202" s="21"/>
    </row>
    <row r="4203" spans="3:33" s="20" customFormat="1">
      <c r="C4203" s="22"/>
      <c r="AG4203" s="21"/>
    </row>
    <row r="4204" spans="3:33" s="20" customFormat="1">
      <c r="C4204" s="22"/>
      <c r="AG4204" s="21"/>
    </row>
    <row r="4205" spans="3:33" s="20" customFormat="1">
      <c r="C4205" s="22"/>
      <c r="AG4205" s="21"/>
    </row>
    <row r="4206" spans="3:33" s="20" customFormat="1">
      <c r="C4206" s="22"/>
      <c r="AG4206" s="21"/>
    </row>
    <row r="4207" spans="3:33" s="20" customFormat="1">
      <c r="C4207" s="22"/>
      <c r="AG4207" s="21"/>
    </row>
    <row r="4208" spans="3:33" s="20" customFormat="1">
      <c r="C4208" s="22"/>
      <c r="AG4208" s="21"/>
    </row>
    <row r="4209" spans="3:33" s="20" customFormat="1">
      <c r="C4209" s="22"/>
      <c r="AG4209" s="21"/>
    </row>
    <row r="4210" spans="3:33" s="20" customFormat="1">
      <c r="C4210" s="22"/>
      <c r="AG4210" s="21"/>
    </row>
    <row r="4211" spans="3:33" s="20" customFormat="1">
      <c r="C4211" s="22"/>
      <c r="AG4211" s="21"/>
    </row>
    <row r="4212" spans="3:33" s="20" customFormat="1">
      <c r="C4212" s="22"/>
      <c r="AG4212" s="21"/>
    </row>
    <row r="4213" spans="3:33" s="20" customFormat="1">
      <c r="C4213" s="22"/>
      <c r="AG4213" s="21"/>
    </row>
    <row r="4214" spans="3:33" s="20" customFormat="1">
      <c r="C4214" s="22"/>
      <c r="AG4214" s="21"/>
    </row>
    <row r="4215" spans="3:33" s="20" customFormat="1">
      <c r="C4215" s="22"/>
      <c r="AG4215" s="21"/>
    </row>
    <row r="4216" spans="3:33" s="20" customFormat="1">
      <c r="C4216" s="22"/>
      <c r="AG4216" s="21"/>
    </row>
    <row r="4217" spans="3:33" s="20" customFormat="1">
      <c r="C4217" s="22"/>
      <c r="AG4217" s="21"/>
    </row>
    <row r="4218" spans="3:33" s="20" customFormat="1">
      <c r="C4218" s="22"/>
      <c r="AG4218" s="21"/>
    </row>
    <row r="4219" spans="3:33" s="20" customFormat="1">
      <c r="C4219" s="22"/>
      <c r="AG4219" s="21"/>
    </row>
    <row r="4220" spans="3:33" s="20" customFormat="1">
      <c r="C4220" s="22"/>
      <c r="AG4220" s="21"/>
    </row>
    <row r="4221" spans="3:33" s="20" customFormat="1">
      <c r="C4221" s="22"/>
      <c r="AG4221" s="21"/>
    </row>
    <row r="4222" spans="3:33" s="20" customFormat="1">
      <c r="C4222" s="22"/>
      <c r="AG4222" s="21"/>
    </row>
    <row r="4223" spans="3:33" s="20" customFormat="1">
      <c r="C4223" s="22"/>
      <c r="AG4223" s="21"/>
    </row>
    <row r="4224" spans="3:33" s="20" customFormat="1">
      <c r="C4224" s="22"/>
      <c r="AG4224" s="21"/>
    </row>
    <row r="4225" spans="3:33" s="20" customFormat="1">
      <c r="C4225" s="22"/>
      <c r="AG4225" s="21"/>
    </row>
    <row r="4226" spans="3:33" s="20" customFormat="1">
      <c r="C4226" s="22"/>
      <c r="AG4226" s="21"/>
    </row>
    <row r="4227" spans="3:33" s="20" customFormat="1">
      <c r="C4227" s="22"/>
      <c r="AG4227" s="21"/>
    </row>
    <row r="4228" spans="3:33" s="20" customFormat="1">
      <c r="C4228" s="22"/>
      <c r="AG4228" s="21"/>
    </row>
    <row r="4229" spans="3:33" s="20" customFormat="1">
      <c r="C4229" s="22"/>
      <c r="AG4229" s="21"/>
    </row>
    <row r="4230" spans="3:33" s="20" customFormat="1">
      <c r="C4230" s="22"/>
      <c r="AG4230" s="21"/>
    </row>
    <row r="4231" spans="3:33" s="20" customFormat="1">
      <c r="C4231" s="22"/>
      <c r="AG4231" s="21"/>
    </row>
    <row r="4232" spans="3:33" s="20" customFormat="1">
      <c r="C4232" s="22"/>
      <c r="AG4232" s="21"/>
    </row>
    <row r="4233" spans="3:33" s="20" customFormat="1">
      <c r="C4233" s="22"/>
      <c r="AG4233" s="21"/>
    </row>
    <row r="4234" spans="3:33" s="20" customFormat="1">
      <c r="C4234" s="22"/>
      <c r="AG4234" s="21"/>
    </row>
    <row r="4235" spans="3:33" s="20" customFormat="1">
      <c r="C4235" s="22"/>
      <c r="AG4235" s="21"/>
    </row>
    <row r="4236" spans="3:33" s="20" customFormat="1">
      <c r="C4236" s="22"/>
      <c r="AG4236" s="21"/>
    </row>
    <row r="4237" spans="3:33" s="20" customFormat="1">
      <c r="C4237" s="22"/>
      <c r="AG4237" s="21"/>
    </row>
    <row r="4238" spans="3:33" s="20" customFormat="1">
      <c r="C4238" s="22"/>
      <c r="AG4238" s="21"/>
    </row>
    <row r="4239" spans="3:33" s="20" customFormat="1">
      <c r="C4239" s="22"/>
      <c r="AG4239" s="21"/>
    </row>
    <row r="4240" spans="3:33" s="20" customFormat="1">
      <c r="C4240" s="22"/>
      <c r="AG4240" s="21"/>
    </row>
    <row r="4241" spans="3:33" s="20" customFormat="1">
      <c r="C4241" s="22"/>
      <c r="AG4241" s="21"/>
    </row>
    <row r="4242" spans="3:33" s="20" customFormat="1">
      <c r="C4242" s="22"/>
      <c r="AG4242" s="21"/>
    </row>
    <row r="4243" spans="3:33" s="20" customFormat="1">
      <c r="C4243" s="22"/>
      <c r="AG4243" s="21"/>
    </row>
    <row r="4244" spans="3:33" s="20" customFormat="1">
      <c r="C4244" s="22"/>
      <c r="AG4244" s="21"/>
    </row>
    <row r="4245" spans="3:33" s="20" customFormat="1">
      <c r="C4245" s="22"/>
      <c r="AG4245" s="21"/>
    </row>
    <row r="4246" spans="3:33" s="20" customFormat="1">
      <c r="C4246" s="22"/>
      <c r="AG4246" s="21"/>
    </row>
    <row r="4247" spans="3:33" s="20" customFormat="1">
      <c r="C4247" s="22"/>
      <c r="AG4247" s="21"/>
    </row>
    <row r="4248" spans="3:33" s="20" customFormat="1">
      <c r="C4248" s="22"/>
      <c r="AG4248" s="21"/>
    </row>
    <row r="4249" spans="3:33" s="20" customFormat="1">
      <c r="C4249" s="22"/>
      <c r="AG4249" s="21"/>
    </row>
    <row r="4250" spans="3:33" s="20" customFormat="1">
      <c r="C4250" s="22"/>
      <c r="AG4250" s="21"/>
    </row>
    <row r="4251" spans="3:33" s="20" customFormat="1">
      <c r="C4251" s="22"/>
      <c r="AG4251" s="21"/>
    </row>
    <row r="4252" spans="3:33" s="20" customFormat="1">
      <c r="C4252" s="22"/>
      <c r="AG4252" s="21"/>
    </row>
    <row r="4253" spans="3:33" s="20" customFormat="1">
      <c r="C4253" s="22"/>
      <c r="AG4253" s="21"/>
    </row>
    <row r="4254" spans="3:33" s="20" customFormat="1">
      <c r="C4254" s="22"/>
      <c r="AG4254" s="21"/>
    </row>
    <row r="4255" spans="3:33" s="20" customFormat="1">
      <c r="C4255" s="22"/>
      <c r="AG4255" s="21"/>
    </row>
    <row r="4256" spans="3:33" s="20" customFormat="1">
      <c r="C4256" s="22"/>
      <c r="AG4256" s="21"/>
    </row>
    <row r="4257" spans="3:33" s="20" customFormat="1">
      <c r="C4257" s="22"/>
      <c r="AG4257" s="21"/>
    </row>
    <row r="4258" spans="3:33" s="20" customFormat="1">
      <c r="C4258" s="22"/>
      <c r="AG4258" s="21"/>
    </row>
    <row r="4259" spans="3:33" s="20" customFormat="1">
      <c r="C4259" s="22"/>
      <c r="AG4259" s="21"/>
    </row>
    <row r="4260" spans="3:33" s="20" customFormat="1">
      <c r="C4260" s="22"/>
      <c r="AG4260" s="21"/>
    </row>
    <row r="4261" spans="3:33" s="20" customFormat="1">
      <c r="C4261" s="22"/>
      <c r="AG4261" s="21"/>
    </row>
    <row r="4262" spans="3:33" s="20" customFormat="1">
      <c r="C4262" s="22"/>
      <c r="AG4262" s="21"/>
    </row>
    <row r="4263" spans="3:33" s="20" customFormat="1">
      <c r="C4263" s="22"/>
      <c r="AG4263" s="21"/>
    </row>
    <row r="4264" spans="3:33" s="20" customFormat="1">
      <c r="C4264" s="22"/>
      <c r="AG4264" s="21"/>
    </row>
    <row r="4265" spans="3:33" s="20" customFormat="1">
      <c r="C4265" s="22"/>
      <c r="AG4265" s="21"/>
    </row>
    <row r="4266" spans="3:33" s="20" customFormat="1">
      <c r="C4266" s="22"/>
      <c r="AG4266" s="21"/>
    </row>
    <row r="4267" spans="3:33" s="20" customFormat="1">
      <c r="C4267" s="22"/>
      <c r="AG4267" s="21"/>
    </row>
    <row r="4268" spans="3:33" s="20" customFormat="1">
      <c r="C4268" s="22"/>
      <c r="AG4268" s="21"/>
    </row>
    <row r="4269" spans="3:33" s="20" customFormat="1">
      <c r="C4269" s="22"/>
      <c r="AG4269" s="21"/>
    </row>
    <row r="4270" spans="3:33" s="20" customFormat="1">
      <c r="C4270" s="22"/>
      <c r="AG4270" s="21"/>
    </row>
    <row r="4271" spans="3:33" s="20" customFormat="1">
      <c r="C4271" s="22"/>
      <c r="AG4271" s="21"/>
    </row>
    <row r="4272" spans="3:33" s="20" customFormat="1">
      <c r="C4272" s="22"/>
      <c r="AG4272" s="21"/>
    </row>
    <row r="4273" spans="3:33" s="20" customFormat="1">
      <c r="C4273" s="22"/>
      <c r="AG4273" s="21"/>
    </row>
    <row r="4274" spans="3:33" s="20" customFormat="1">
      <c r="C4274" s="22"/>
      <c r="AG4274" s="21"/>
    </row>
    <row r="4275" spans="3:33" s="20" customFormat="1">
      <c r="C4275" s="22"/>
      <c r="AG4275" s="21"/>
    </row>
    <row r="4276" spans="3:33" s="20" customFormat="1">
      <c r="C4276" s="22"/>
      <c r="AG4276" s="21"/>
    </row>
    <row r="4277" spans="3:33" s="20" customFormat="1">
      <c r="C4277" s="22"/>
      <c r="AG4277" s="21"/>
    </row>
    <row r="4278" spans="3:33" s="20" customFormat="1">
      <c r="C4278" s="22"/>
      <c r="AG4278" s="21"/>
    </row>
    <row r="4279" spans="3:33" s="20" customFormat="1">
      <c r="C4279" s="22"/>
      <c r="AG4279" s="21"/>
    </row>
    <row r="4280" spans="3:33" s="20" customFormat="1">
      <c r="C4280" s="22"/>
      <c r="AG4280" s="21"/>
    </row>
    <row r="4281" spans="3:33" s="20" customFormat="1">
      <c r="C4281" s="22"/>
      <c r="AG4281" s="21"/>
    </row>
    <row r="4282" spans="3:33" s="20" customFormat="1">
      <c r="C4282" s="22"/>
      <c r="AG4282" s="21"/>
    </row>
    <row r="4283" spans="3:33" s="20" customFormat="1">
      <c r="C4283" s="22"/>
      <c r="AG4283" s="21"/>
    </row>
    <row r="4284" spans="3:33" s="20" customFormat="1">
      <c r="C4284" s="22"/>
      <c r="AG4284" s="21"/>
    </row>
    <row r="4285" spans="3:33" s="20" customFormat="1">
      <c r="C4285" s="22"/>
      <c r="AG4285" s="21"/>
    </row>
    <row r="4286" spans="3:33" s="20" customFormat="1">
      <c r="C4286" s="22"/>
      <c r="AG4286" s="21"/>
    </row>
    <row r="4287" spans="3:33" s="20" customFormat="1">
      <c r="C4287" s="22"/>
      <c r="AG4287" s="21"/>
    </row>
    <row r="4288" spans="3:33" s="20" customFormat="1">
      <c r="C4288" s="22"/>
      <c r="AG4288" s="21"/>
    </row>
    <row r="4289" spans="3:33" s="20" customFormat="1">
      <c r="C4289" s="22"/>
      <c r="AG4289" s="21"/>
    </row>
    <row r="4290" spans="3:33" s="20" customFormat="1">
      <c r="C4290" s="22"/>
      <c r="AG4290" s="21"/>
    </row>
    <row r="4291" spans="3:33" s="20" customFormat="1">
      <c r="C4291" s="22"/>
      <c r="AG4291" s="21"/>
    </row>
    <row r="4292" spans="3:33" s="20" customFormat="1">
      <c r="C4292" s="22"/>
      <c r="AG4292" s="21"/>
    </row>
    <row r="4293" spans="3:33" s="20" customFormat="1">
      <c r="C4293" s="22"/>
      <c r="AG4293" s="21"/>
    </row>
    <row r="4294" spans="3:33" s="20" customFormat="1">
      <c r="C4294" s="22"/>
      <c r="AG4294" s="21"/>
    </row>
    <row r="4295" spans="3:33" s="20" customFormat="1">
      <c r="C4295" s="22"/>
      <c r="AG4295" s="21"/>
    </row>
    <row r="4296" spans="3:33" s="20" customFormat="1">
      <c r="C4296" s="22"/>
      <c r="AG4296" s="21"/>
    </row>
    <row r="4297" spans="3:33" s="20" customFormat="1">
      <c r="C4297" s="22"/>
      <c r="AG4297" s="21"/>
    </row>
    <row r="4298" spans="3:33" s="20" customFormat="1">
      <c r="C4298" s="22"/>
      <c r="AG4298" s="21"/>
    </row>
    <row r="4299" spans="3:33" s="20" customFormat="1">
      <c r="C4299" s="22"/>
      <c r="AG4299" s="21"/>
    </row>
    <row r="4300" spans="3:33" s="20" customFormat="1">
      <c r="C4300" s="22"/>
      <c r="AG4300" s="21"/>
    </row>
    <row r="4301" spans="3:33" s="20" customFormat="1">
      <c r="C4301" s="22"/>
      <c r="AG4301" s="21"/>
    </row>
    <row r="4302" spans="3:33" s="20" customFormat="1">
      <c r="C4302" s="22"/>
      <c r="AG4302" s="21"/>
    </row>
    <row r="4303" spans="3:33" s="20" customFormat="1">
      <c r="C4303" s="22"/>
      <c r="AG4303" s="21"/>
    </row>
    <row r="4304" spans="3:33" s="20" customFormat="1">
      <c r="C4304" s="22"/>
      <c r="AG4304" s="21"/>
    </row>
    <row r="4305" spans="3:33" s="20" customFormat="1">
      <c r="C4305" s="22"/>
      <c r="AG4305" s="21"/>
    </row>
    <row r="4306" spans="3:33" s="20" customFormat="1">
      <c r="C4306" s="22"/>
      <c r="AG4306" s="21"/>
    </row>
    <row r="4307" spans="3:33" s="20" customFormat="1">
      <c r="C4307" s="22"/>
      <c r="AG4307" s="21"/>
    </row>
    <row r="4308" spans="3:33" s="20" customFormat="1">
      <c r="C4308" s="22"/>
      <c r="AG4308" s="21"/>
    </row>
    <row r="4309" spans="3:33" s="20" customFormat="1">
      <c r="C4309" s="22"/>
      <c r="AG4309" s="21"/>
    </row>
    <row r="4310" spans="3:33" s="20" customFormat="1">
      <c r="C4310" s="22"/>
      <c r="AG4310" s="21"/>
    </row>
    <row r="4311" spans="3:33" s="20" customFormat="1">
      <c r="C4311" s="22"/>
      <c r="AG4311" s="21"/>
    </row>
    <row r="4312" spans="3:33" s="20" customFormat="1">
      <c r="C4312" s="22"/>
      <c r="AG4312" s="21"/>
    </row>
    <row r="4313" spans="3:33" s="20" customFormat="1">
      <c r="C4313" s="22"/>
      <c r="AG4313" s="21"/>
    </row>
    <row r="4314" spans="3:33" s="20" customFormat="1">
      <c r="C4314" s="22"/>
      <c r="AG4314" s="21"/>
    </row>
    <row r="4315" spans="3:33" s="20" customFormat="1">
      <c r="C4315" s="22"/>
      <c r="AG4315" s="21"/>
    </row>
    <row r="4316" spans="3:33" s="20" customFormat="1">
      <c r="C4316" s="22"/>
      <c r="AG4316" s="21"/>
    </row>
    <row r="4317" spans="3:33" s="20" customFormat="1">
      <c r="C4317" s="22"/>
      <c r="AG4317" s="21"/>
    </row>
    <row r="4318" spans="3:33" s="20" customFormat="1">
      <c r="C4318" s="22"/>
      <c r="AG4318" s="21"/>
    </row>
    <row r="4319" spans="3:33" s="20" customFormat="1">
      <c r="C4319" s="22"/>
      <c r="AG4319" s="21"/>
    </row>
    <row r="4320" spans="3:33" s="20" customFormat="1">
      <c r="C4320" s="22"/>
      <c r="AG4320" s="21"/>
    </row>
    <row r="4321" spans="3:33" s="20" customFormat="1">
      <c r="C4321" s="22"/>
      <c r="AG4321" s="21"/>
    </row>
    <row r="4322" spans="3:33" s="20" customFormat="1">
      <c r="C4322" s="22"/>
      <c r="AG4322" s="21"/>
    </row>
    <row r="4323" spans="3:33" s="20" customFormat="1">
      <c r="C4323" s="22"/>
      <c r="AG4323" s="21"/>
    </row>
    <row r="4324" spans="3:33" s="20" customFormat="1">
      <c r="C4324" s="22"/>
      <c r="AG4324" s="21"/>
    </row>
    <row r="4325" spans="3:33" s="20" customFormat="1">
      <c r="C4325" s="22"/>
      <c r="AG4325" s="21"/>
    </row>
    <row r="4326" spans="3:33" s="20" customFormat="1">
      <c r="C4326" s="22"/>
      <c r="AG4326" s="21"/>
    </row>
    <row r="4327" spans="3:33" s="20" customFormat="1">
      <c r="C4327" s="22"/>
      <c r="AG4327" s="21"/>
    </row>
    <row r="4328" spans="3:33" s="20" customFormat="1">
      <c r="C4328" s="22"/>
      <c r="AG4328" s="21"/>
    </row>
    <row r="4329" spans="3:33" s="20" customFormat="1">
      <c r="C4329" s="22"/>
      <c r="AG4329" s="21"/>
    </row>
    <row r="4330" spans="3:33" s="20" customFormat="1">
      <c r="C4330" s="22"/>
      <c r="AG4330" s="21"/>
    </row>
    <row r="4331" spans="3:33" s="20" customFormat="1">
      <c r="C4331" s="22"/>
      <c r="AG4331" s="21"/>
    </row>
    <row r="4332" spans="3:33" s="20" customFormat="1">
      <c r="C4332" s="22"/>
      <c r="AG4332" s="21"/>
    </row>
    <row r="4333" spans="3:33" s="20" customFormat="1">
      <c r="C4333" s="22"/>
      <c r="AG4333" s="21"/>
    </row>
    <row r="4334" spans="3:33" s="20" customFormat="1">
      <c r="C4334" s="22"/>
      <c r="AG4334" s="21"/>
    </row>
    <row r="4335" spans="3:33" s="20" customFormat="1">
      <c r="C4335" s="22"/>
      <c r="AG4335" s="21"/>
    </row>
    <row r="4336" spans="3:33" s="20" customFormat="1">
      <c r="C4336" s="22"/>
      <c r="AG4336" s="21"/>
    </row>
    <row r="4337" spans="3:33" s="20" customFormat="1">
      <c r="C4337" s="22"/>
      <c r="AG4337" s="21"/>
    </row>
    <row r="4338" spans="3:33" s="20" customFormat="1">
      <c r="C4338" s="22"/>
      <c r="AG4338" s="21"/>
    </row>
    <row r="4339" spans="3:33" s="20" customFormat="1">
      <c r="C4339" s="22"/>
      <c r="AG4339" s="21"/>
    </row>
    <row r="4340" spans="3:33" s="20" customFormat="1">
      <c r="C4340" s="22"/>
      <c r="AG4340" s="21"/>
    </row>
    <row r="4341" spans="3:33" s="20" customFormat="1">
      <c r="C4341" s="22"/>
      <c r="AG4341" s="21"/>
    </row>
    <row r="4342" spans="3:33" s="20" customFormat="1">
      <c r="C4342" s="22"/>
      <c r="AG4342" s="21"/>
    </row>
    <row r="4343" spans="3:33" s="20" customFormat="1">
      <c r="C4343" s="22"/>
      <c r="AG4343" s="21"/>
    </row>
    <row r="4344" spans="3:33" s="20" customFormat="1">
      <c r="C4344" s="22"/>
      <c r="AG4344" s="21"/>
    </row>
    <row r="4345" spans="3:33" s="20" customFormat="1">
      <c r="C4345" s="22"/>
      <c r="AG4345" s="21"/>
    </row>
    <row r="4346" spans="3:33" s="20" customFormat="1">
      <c r="C4346" s="22"/>
      <c r="AG4346" s="21"/>
    </row>
    <row r="4347" spans="3:33" s="20" customFormat="1">
      <c r="C4347" s="22"/>
      <c r="AG4347" s="21"/>
    </row>
    <row r="4348" spans="3:33" s="20" customFormat="1">
      <c r="C4348" s="22"/>
      <c r="AG4348" s="21"/>
    </row>
    <row r="4349" spans="3:33" s="20" customFormat="1">
      <c r="C4349" s="22"/>
      <c r="AG4349" s="21"/>
    </row>
    <row r="4350" spans="3:33" s="20" customFormat="1">
      <c r="C4350" s="22"/>
      <c r="AG4350" s="21"/>
    </row>
    <row r="4351" spans="3:33" s="20" customFormat="1">
      <c r="C4351" s="22"/>
      <c r="AG4351" s="21"/>
    </row>
    <row r="4352" spans="3:33" s="20" customFormat="1">
      <c r="C4352" s="22"/>
      <c r="AG4352" s="21"/>
    </row>
    <row r="4353" spans="3:33" s="20" customFormat="1">
      <c r="C4353" s="22"/>
      <c r="AG4353" s="21"/>
    </row>
    <row r="4354" spans="3:33" s="20" customFormat="1">
      <c r="C4354" s="22"/>
      <c r="AG4354" s="21"/>
    </row>
    <row r="4355" spans="3:33" s="20" customFormat="1">
      <c r="C4355" s="22"/>
      <c r="AG4355" s="21"/>
    </row>
    <row r="4356" spans="3:33" s="20" customFormat="1">
      <c r="C4356" s="22"/>
      <c r="AG4356" s="21"/>
    </row>
    <row r="4357" spans="3:33" s="20" customFormat="1">
      <c r="C4357" s="22"/>
      <c r="AG4357" s="21"/>
    </row>
    <row r="4358" spans="3:33" s="20" customFormat="1">
      <c r="C4358" s="22"/>
      <c r="AG4358" s="21"/>
    </row>
    <row r="4359" spans="3:33" s="20" customFormat="1">
      <c r="C4359" s="22"/>
      <c r="AG4359" s="21"/>
    </row>
    <row r="4360" spans="3:33" s="20" customFormat="1">
      <c r="C4360" s="22"/>
      <c r="AG4360" s="21"/>
    </row>
    <row r="4361" spans="3:33" s="20" customFormat="1">
      <c r="C4361" s="22"/>
      <c r="AG4361" s="21"/>
    </row>
    <row r="4362" spans="3:33" s="20" customFormat="1">
      <c r="C4362" s="22"/>
      <c r="AG4362" s="21"/>
    </row>
    <row r="4363" spans="3:33" s="20" customFormat="1">
      <c r="C4363" s="22"/>
      <c r="AG4363" s="21"/>
    </row>
    <row r="4364" spans="3:33" s="20" customFormat="1">
      <c r="C4364" s="22"/>
      <c r="AG4364" s="21"/>
    </row>
    <row r="4365" spans="3:33" s="20" customFormat="1">
      <c r="C4365" s="22"/>
      <c r="AG4365" s="21"/>
    </row>
    <row r="4366" spans="3:33" s="20" customFormat="1">
      <c r="C4366" s="22"/>
      <c r="AG4366" s="21"/>
    </row>
    <row r="4367" spans="3:33" s="20" customFormat="1">
      <c r="C4367" s="22"/>
      <c r="AG4367" s="21"/>
    </row>
    <row r="4368" spans="3:33" s="20" customFormat="1">
      <c r="C4368" s="22"/>
      <c r="AG4368" s="21"/>
    </row>
    <row r="4369" spans="3:33" s="20" customFormat="1">
      <c r="C4369" s="22"/>
      <c r="AG4369" s="21"/>
    </row>
    <row r="4370" spans="3:33" s="20" customFormat="1">
      <c r="C4370" s="22"/>
      <c r="AG4370" s="21"/>
    </row>
    <row r="4371" spans="3:33" s="20" customFormat="1">
      <c r="C4371" s="22"/>
      <c r="AG4371" s="21"/>
    </row>
    <row r="4372" spans="3:33" s="20" customFormat="1">
      <c r="C4372" s="22"/>
      <c r="AG4372" s="21"/>
    </row>
    <row r="4373" spans="3:33" s="20" customFormat="1">
      <c r="C4373" s="22"/>
      <c r="AG4373" s="21"/>
    </row>
    <row r="4374" spans="3:33" s="20" customFormat="1">
      <c r="C4374" s="22"/>
      <c r="AG4374" s="21"/>
    </row>
    <row r="4375" spans="3:33" s="20" customFormat="1">
      <c r="C4375" s="22"/>
      <c r="AG4375" s="21"/>
    </row>
    <row r="4376" spans="3:33" s="20" customFormat="1">
      <c r="C4376" s="22"/>
      <c r="AG4376" s="21"/>
    </row>
    <row r="4377" spans="3:33" s="20" customFormat="1">
      <c r="C4377" s="22"/>
      <c r="AG4377" s="21"/>
    </row>
    <row r="4378" spans="3:33" s="20" customFormat="1">
      <c r="C4378" s="22"/>
      <c r="AG4378" s="21"/>
    </row>
    <row r="4379" spans="3:33" s="20" customFormat="1">
      <c r="C4379" s="22"/>
      <c r="AG4379" s="21"/>
    </row>
    <row r="4380" spans="3:33" s="20" customFormat="1">
      <c r="C4380" s="22"/>
      <c r="AG4380" s="21"/>
    </row>
    <row r="4381" spans="3:33" s="20" customFormat="1">
      <c r="C4381" s="22"/>
      <c r="AG4381" s="21"/>
    </row>
    <row r="4382" spans="3:33" s="20" customFormat="1">
      <c r="C4382" s="22"/>
      <c r="AG4382" s="21"/>
    </row>
    <row r="4383" spans="3:33" s="20" customFormat="1">
      <c r="C4383" s="22"/>
      <c r="AG4383" s="21"/>
    </row>
    <row r="4384" spans="3:33" s="20" customFormat="1">
      <c r="C4384" s="22"/>
      <c r="AG4384" s="21"/>
    </row>
    <row r="4385" spans="3:33" s="20" customFormat="1">
      <c r="C4385" s="22"/>
      <c r="AG4385" s="21"/>
    </row>
    <row r="4386" spans="3:33" s="20" customFormat="1">
      <c r="C4386" s="22"/>
      <c r="AG4386" s="21"/>
    </row>
    <row r="4387" spans="3:33" s="20" customFormat="1">
      <c r="C4387" s="22"/>
      <c r="AG4387" s="21"/>
    </row>
    <row r="4388" spans="3:33" s="20" customFormat="1">
      <c r="C4388" s="22"/>
      <c r="AG4388" s="21"/>
    </row>
    <row r="4389" spans="3:33" s="20" customFormat="1">
      <c r="C4389" s="22"/>
      <c r="AG4389" s="21"/>
    </row>
    <row r="4390" spans="3:33" s="20" customFormat="1">
      <c r="C4390" s="22"/>
      <c r="AG4390" s="21"/>
    </row>
    <row r="4391" spans="3:33" s="20" customFormat="1">
      <c r="C4391" s="22"/>
      <c r="AG4391" s="21"/>
    </row>
    <row r="4392" spans="3:33" s="20" customFormat="1">
      <c r="C4392" s="22"/>
      <c r="AG4392" s="21"/>
    </row>
    <row r="4393" spans="3:33" s="20" customFormat="1">
      <c r="C4393" s="22"/>
      <c r="AG4393" s="21"/>
    </row>
    <row r="4394" spans="3:33" s="20" customFormat="1">
      <c r="C4394" s="22"/>
      <c r="AG4394" s="21"/>
    </row>
    <row r="4395" spans="3:33" s="20" customFormat="1">
      <c r="C4395" s="22"/>
      <c r="AG4395" s="21"/>
    </row>
    <row r="4396" spans="3:33" s="20" customFormat="1">
      <c r="C4396" s="22"/>
      <c r="AG4396" s="21"/>
    </row>
    <row r="4397" spans="3:33" s="20" customFormat="1">
      <c r="C4397" s="22"/>
      <c r="AG4397" s="21"/>
    </row>
    <row r="4398" spans="3:33" s="20" customFormat="1">
      <c r="C4398" s="22"/>
      <c r="AG4398" s="21"/>
    </row>
    <row r="4399" spans="3:33" s="20" customFormat="1">
      <c r="C4399" s="22"/>
      <c r="AG4399" s="21"/>
    </row>
    <row r="4400" spans="3:33" s="20" customFormat="1">
      <c r="C4400" s="22"/>
      <c r="AG4400" s="21"/>
    </row>
    <row r="4401" spans="3:33" s="20" customFormat="1">
      <c r="C4401" s="22"/>
      <c r="AG4401" s="21"/>
    </row>
    <row r="4402" spans="3:33" s="20" customFormat="1">
      <c r="C4402" s="22"/>
      <c r="AG4402" s="21"/>
    </row>
    <row r="4403" spans="3:33" s="20" customFormat="1">
      <c r="C4403" s="22"/>
      <c r="AG4403" s="21"/>
    </row>
    <row r="4404" spans="3:33" s="20" customFormat="1">
      <c r="C4404" s="22"/>
      <c r="AG4404" s="21"/>
    </row>
    <row r="4405" spans="3:33" s="20" customFormat="1">
      <c r="C4405" s="22"/>
      <c r="AG4405" s="21"/>
    </row>
    <row r="4406" spans="3:33" s="20" customFormat="1">
      <c r="C4406" s="22"/>
      <c r="AG4406" s="21"/>
    </row>
    <row r="4407" spans="3:33" s="20" customFormat="1">
      <c r="C4407" s="22"/>
      <c r="AG4407" s="21"/>
    </row>
    <row r="4408" spans="3:33" s="20" customFormat="1">
      <c r="C4408" s="22"/>
      <c r="AG4408" s="21"/>
    </row>
    <row r="4409" spans="3:33" s="20" customFormat="1">
      <c r="C4409" s="22"/>
      <c r="AG4409" s="21"/>
    </row>
    <row r="4410" spans="3:33" s="20" customFormat="1">
      <c r="C4410" s="22"/>
      <c r="AG4410" s="21"/>
    </row>
    <row r="4411" spans="3:33" s="20" customFormat="1">
      <c r="C4411" s="22"/>
      <c r="AG4411" s="21"/>
    </row>
    <row r="4412" spans="3:33" s="20" customFormat="1">
      <c r="C4412" s="22"/>
      <c r="AG4412" s="21"/>
    </row>
    <row r="4413" spans="3:33" s="20" customFormat="1">
      <c r="C4413" s="22"/>
      <c r="AG4413" s="21"/>
    </row>
    <row r="4414" spans="3:33" s="20" customFormat="1">
      <c r="C4414" s="22"/>
      <c r="AG4414" s="21"/>
    </row>
    <row r="4415" spans="3:33" s="20" customFormat="1">
      <c r="C4415" s="22"/>
      <c r="AG4415" s="21"/>
    </row>
    <row r="4416" spans="3:33" s="20" customFormat="1">
      <c r="C4416" s="22"/>
      <c r="AG4416" s="21"/>
    </row>
    <row r="4417" spans="3:33" s="20" customFormat="1">
      <c r="C4417" s="22"/>
      <c r="AG4417" s="21"/>
    </row>
    <row r="4418" spans="3:33" s="20" customFormat="1">
      <c r="C4418" s="22"/>
      <c r="AG4418" s="21"/>
    </row>
    <row r="4419" spans="3:33" s="20" customFormat="1">
      <c r="C4419" s="22"/>
      <c r="AG4419" s="21"/>
    </row>
    <row r="4420" spans="3:33" s="20" customFormat="1">
      <c r="C4420" s="22"/>
      <c r="AG4420" s="21"/>
    </row>
    <row r="4421" spans="3:33" s="20" customFormat="1">
      <c r="C4421" s="22"/>
      <c r="AG4421" s="21"/>
    </row>
    <row r="4422" spans="3:33" s="20" customFormat="1">
      <c r="C4422" s="22"/>
      <c r="AG4422" s="21"/>
    </row>
    <row r="4423" spans="3:33" s="20" customFormat="1">
      <c r="C4423" s="22"/>
      <c r="AG4423" s="21"/>
    </row>
    <row r="4424" spans="3:33" s="20" customFormat="1">
      <c r="C4424" s="22"/>
      <c r="AG4424" s="21"/>
    </row>
    <row r="4425" spans="3:33" s="20" customFormat="1">
      <c r="C4425" s="22"/>
      <c r="AG4425" s="21"/>
    </row>
    <row r="4426" spans="3:33" s="20" customFormat="1">
      <c r="C4426" s="22"/>
      <c r="AG4426" s="21"/>
    </row>
    <row r="4427" spans="3:33" s="20" customFormat="1">
      <c r="C4427" s="22"/>
      <c r="AG4427" s="21"/>
    </row>
    <row r="4428" spans="3:33" s="20" customFormat="1">
      <c r="C4428" s="22"/>
      <c r="AG4428" s="21"/>
    </row>
    <row r="4429" spans="3:33" s="20" customFormat="1">
      <c r="C4429" s="22"/>
      <c r="AG4429" s="21"/>
    </row>
    <row r="4430" spans="3:33" s="20" customFormat="1">
      <c r="C4430" s="22"/>
      <c r="AG4430" s="21"/>
    </row>
    <row r="4431" spans="3:33" s="20" customFormat="1">
      <c r="C4431" s="22"/>
      <c r="AG4431" s="21"/>
    </row>
    <row r="4432" spans="3:33" s="20" customFormat="1">
      <c r="C4432" s="22"/>
      <c r="AG4432" s="21"/>
    </row>
    <row r="4433" spans="3:33" s="20" customFormat="1">
      <c r="C4433" s="22"/>
      <c r="AG4433" s="21"/>
    </row>
    <row r="4434" spans="3:33" s="20" customFormat="1">
      <c r="C4434" s="22"/>
      <c r="AG4434" s="21"/>
    </row>
    <row r="4435" spans="3:33" s="20" customFormat="1">
      <c r="C4435" s="22"/>
      <c r="AG4435" s="21"/>
    </row>
    <row r="4436" spans="3:33" s="20" customFormat="1">
      <c r="C4436" s="22"/>
      <c r="AG4436" s="21"/>
    </row>
    <row r="4437" spans="3:33" s="20" customFormat="1">
      <c r="C4437" s="22"/>
      <c r="AG4437" s="21"/>
    </row>
    <row r="4438" spans="3:33" s="20" customFormat="1">
      <c r="C4438" s="22"/>
      <c r="AG4438" s="21"/>
    </row>
    <row r="4439" spans="3:33" s="20" customFormat="1">
      <c r="C4439" s="22"/>
      <c r="AG4439" s="21"/>
    </row>
    <row r="4440" spans="3:33" s="20" customFormat="1">
      <c r="C4440" s="22"/>
      <c r="AG4440" s="21"/>
    </row>
    <row r="4441" spans="3:33" s="20" customFormat="1">
      <c r="C4441" s="22"/>
      <c r="AG4441" s="21"/>
    </row>
    <row r="4442" spans="3:33" s="20" customFormat="1">
      <c r="C4442" s="22"/>
      <c r="AG4442" s="21"/>
    </row>
    <row r="4443" spans="3:33" s="20" customFormat="1">
      <c r="C4443" s="22"/>
      <c r="AG4443" s="21"/>
    </row>
    <row r="4444" spans="3:33" s="20" customFormat="1">
      <c r="C4444" s="22"/>
      <c r="AG4444" s="21"/>
    </row>
    <row r="4445" spans="3:33" s="20" customFormat="1">
      <c r="C4445" s="22"/>
      <c r="AG4445" s="21"/>
    </row>
    <row r="4446" spans="3:33" s="20" customFormat="1">
      <c r="C4446" s="22"/>
      <c r="AG4446" s="21"/>
    </row>
    <row r="4447" spans="3:33" s="20" customFormat="1">
      <c r="C4447" s="22"/>
      <c r="AG4447" s="21"/>
    </row>
    <row r="4448" spans="3:33" s="20" customFormat="1">
      <c r="C4448" s="22"/>
      <c r="AG4448" s="21"/>
    </row>
    <row r="4449" spans="3:33" s="20" customFormat="1">
      <c r="C4449" s="22"/>
      <c r="AG4449" s="21"/>
    </row>
    <row r="4450" spans="3:33" s="20" customFormat="1">
      <c r="C4450" s="22"/>
      <c r="AG4450" s="21"/>
    </row>
    <row r="4451" spans="3:33" s="20" customFormat="1">
      <c r="C4451" s="22"/>
      <c r="AG4451" s="21"/>
    </row>
    <row r="4452" spans="3:33" s="20" customFormat="1">
      <c r="C4452" s="22"/>
      <c r="AG4452" s="21"/>
    </row>
    <row r="4453" spans="3:33" s="20" customFormat="1">
      <c r="C4453" s="22"/>
      <c r="AG4453" s="21"/>
    </row>
    <row r="4454" spans="3:33" s="20" customFormat="1">
      <c r="C4454" s="22"/>
      <c r="AG4454" s="21"/>
    </row>
    <row r="4455" spans="3:33" s="20" customFormat="1">
      <c r="C4455" s="22"/>
      <c r="AG4455" s="21"/>
    </row>
    <row r="4456" spans="3:33" s="20" customFormat="1">
      <c r="C4456" s="22"/>
      <c r="AG4456" s="21"/>
    </row>
    <row r="4457" spans="3:33" s="20" customFormat="1">
      <c r="C4457" s="22"/>
      <c r="AG4457" s="21"/>
    </row>
    <row r="4458" spans="3:33" s="20" customFormat="1">
      <c r="C4458" s="22"/>
      <c r="AG4458" s="21"/>
    </row>
    <row r="4459" spans="3:33" s="20" customFormat="1">
      <c r="C4459" s="22"/>
      <c r="AG4459" s="21"/>
    </row>
    <row r="4460" spans="3:33" s="20" customFormat="1">
      <c r="C4460" s="22"/>
      <c r="AG4460" s="21"/>
    </row>
    <row r="4461" spans="3:33" s="20" customFormat="1">
      <c r="C4461" s="22"/>
      <c r="AG4461" s="21"/>
    </row>
    <row r="4462" spans="3:33" s="20" customFormat="1">
      <c r="C4462" s="22"/>
      <c r="AG4462" s="21"/>
    </row>
    <row r="4463" spans="3:33" s="20" customFormat="1">
      <c r="C4463" s="22"/>
      <c r="AG4463" s="21"/>
    </row>
    <row r="4464" spans="3:33" s="20" customFormat="1">
      <c r="C4464" s="22"/>
      <c r="AG4464" s="21"/>
    </row>
    <row r="4465" spans="3:33" s="20" customFormat="1">
      <c r="C4465" s="22"/>
      <c r="AG4465" s="21"/>
    </row>
    <row r="4466" spans="3:33" s="20" customFormat="1">
      <c r="C4466" s="22"/>
      <c r="AG4466" s="21"/>
    </row>
    <row r="4467" spans="3:33" s="20" customFormat="1">
      <c r="C4467" s="22"/>
      <c r="AG4467" s="21"/>
    </row>
    <row r="4468" spans="3:33" s="20" customFormat="1">
      <c r="C4468" s="22"/>
      <c r="AG4468" s="21"/>
    </row>
    <row r="4469" spans="3:33" s="20" customFormat="1">
      <c r="C4469" s="22"/>
      <c r="AG4469" s="21"/>
    </row>
    <row r="4470" spans="3:33" s="20" customFormat="1">
      <c r="C4470" s="22"/>
      <c r="AG4470" s="21"/>
    </row>
    <row r="4471" spans="3:33" s="20" customFormat="1">
      <c r="C4471" s="22"/>
      <c r="AG4471" s="21"/>
    </row>
    <row r="4472" spans="3:33" s="20" customFormat="1">
      <c r="C4472" s="22"/>
      <c r="AG4472" s="21"/>
    </row>
    <row r="4473" spans="3:33" s="20" customFormat="1">
      <c r="C4473" s="22"/>
      <c r="AG4473" s="21"/>
    </row>
    <row r="4474" spans="3:33" s="20" customFormat="1">
      <c r="C4474" s="22"/>
      <c r="AG4474" s="21"/>
    </row>
    <row r="4475" spans="3:33" s="20" customFormat="1">
      <c r="C4475" s="22"/>
      <c r="AG4475" s="21"/>
    </row>
    <row r="4476" spans="3:33" s="20" customFormat="1">
      <c r="C4476" s="22"/>
      <c r="AG4476" s="21"/>
    </row>
    <row r="4477" spans="3:33" s="20" customFormat="1">
      <c r="C4477" s="22"/>
      <c r="AG4477" s="21"/>
    </row>
    <row r="4478" spans="3:33" s="20" customFormat="1">
      <c r="C4478" s="22"/>
      <c r="AG4478" s="21"/>
    </row>
    <row r="4479" spans="3:33" s="20" customFormat="1">
      <c r="C4479" s="22"/>
      <c r="AG4479" s="21"/>
    </row>
    <row r="4480" spans="3:33" s="20" customFormat="1">
      <c r="C4480" s="22"/>
      <c r="AG4480" s="21"/>
    </row>
    <row r="4481" spans="3:33" s="20" customFormat="1">
      <c r="C4481" s="22"/>
      <c r="AG4481" s="21"/>
    </row>
    <row r="4482" spans="3:33" s="20" customFormat="1">
      <c r="C4482" s="22"/>
      <c r="AG4482" s="21"/>
    </row>
    <row r="4483" spans="3:33" s="20" customFormat="1">
      <c r="C4483" s="22"/>
      <c r="AG4483" s="21"/>
    </row>
    <row r="4484" spans="3:33" s="20" customFormat="1">
      <c r="C4484" s="22"/>
      <c r="AG4484" s="21"/>
    </row>
    <row r="4485" spans="3:33" s="20" customFormat="1">
      <c r="C4485" s="22"/>
      <c r="AG4485" s="21"/>
    </row>
    <row r="4486" spans="3:33" s="20" customFormat="1">
      <c r="C4486" s="22"/>
      <c r="AG4486" s="21"/>
    </row>
    <row r="4487" spans="3:33" s="20" customFormat="1">
      <c r="C4487" s="22"/>
      <c r="AG4487" s="21"/>
    </row>
    <row r="4488" spans="3:33" s="20" customFormat="1">
      <c r="C4488" s="22"/>
      <c r="AG4488" s="21"/>
    </row>
    <row r="4489" spans="3:33" s="20" customFormat="1">
      <c r="C4489" s="22"/>
      <c r="AG4489" s="21"/>
    </row>
    <row r="4490" spans="3:33" s="20" customFormat="1">
      <c r="C4490" s="22"/>
      <c r="AG4490" s="21"/>
    </row>
    <row r="4491" spans="3:33" s="20" customFormat="1">
      <c r="C4491" s="22"/>
      <c r="AG4491" s="21"/>
    </row>
    <row r="4492" spans="3:33" s="20" customFormat="1">
      <c r="C4492" s="22"/>
      <c r="AG4492" s="21"/>
    </row>
    <row r="4493" spans="3:33" s="20" customFormat="1">
      <c r="C4493" s="22"/>
      <c r="AG4493" s="21"/>
    </row>
    <row r="4494" spans="3:33" s="20" customFormat="1">
      <c r="C4494" s="22"/>
      <c r="AG4494" s="21"/>
    </row>
    <row r="4495" spans="3:33" s="20" customFormat="1">
      <c r="C4495" s="22"/>
      <c r="AG4495" s="21"/>
    </row>
    <row r="4496" spans="3:33" s="20" customFormat="1">
      <c r="C4496" s="22"/>
      <c r="AG4496" s="21"/>
    </row>
    <row r="4497" spans="3:33" s="20" customFormat="1">
      <c r="C4497" s="22"/>
      <c r="AG4497" s="21"/>
    </row>
    <row r="4498" spans="3:33" s="20" customFormat="1">
      <c r="C4498" s="22"/>
      <c r="AG4498" s="21"/>
    </row>
    <row r="4499" spans="3:33" s="20" customFormat="1">
      <c r="C4499" s="22"/>
      <c r="AG4499" s="21"/>
    </row>
    <row r="4500" spans="3:33" s="20" customFormat="1">
      <c r="C4500" s="22"/>
      <c r="AG4500" s="21"/>
    </row>
    <row r="4501" spans="3:33" s="20" customFormat="1">
      <c r="C4501" s="22"/>
      <c r="AG4501" s="21"/>
    </row>
    <row r="4502" spans="3:33" s="20" customFormat="1">
      <c r="C4502" s="22"/>
      <c r="AG4502" s="21"/>
    </row>
    <row r="4503" spans="3:33" s="20" customFormat="1">
      <c r="C4503" s="22"/>
      <c r="AG4503" s="21"/>
    </row>
    <row r="4504" spans="3:33" s="20" customFormat="1">
      <c r="C4504" s="22"/>
      <c r="AG4504" s="21"/>
    </row>
    <row r="4505" spans="3:33" s="20" customFormat="1">
      <c r="C4505" s="22"/>
      <c r="AG4505" s="21"/>
    </row>
    <row r="4506" spans="3:33" s="20" customFormat="1">
      <c r="C4506" s="22"/>
      <c r="AG4506" s="21"/>
    </row>
    <row r="4507" spans="3:33" s="20" customFormat="1">
      <c r="C4507" s="22"/>
      <c r="AG4507" s="21"/>
    </row>
    <row r="4508" spans="3:33" s="20" customFormat="1">
      <c r="C4508" s="22"/>
      <c r="AG4508" s="21"/>
    </row>
    <row r="4509" spans="3:33" s="20" customFormat="1">
      <c r="C4509" s="22"/>
      <c r="AG4509" s="21"/>
    </row>
    <row r="4510" spans="3:33" s="20" customFormat="1">
      <c r="C4510" s="22"/>
      <c r="AG4510" s="21"/>
    </row>
    <row r="4511" spans="3:33" s="20" customFormat="1">
      <c r="C4511" s="22"/>
      <c r="AG4511" s="21"/>
    </row>
    <row r="4512" spans="3:33" s="20" customFormat="1">
      <c r="C4512" s="22"/>
      <c r="AG4512" s="21"/>
    </row>
    <row r="4513" spans="3:33" s="20" customFormat="1">
      <c r="C4513" s="22"/>
      <c r="AG4513" s="21"/>
    </row>
    <row r="4514" spans="3:33" s="20" customFormat="1">
      <c r="C4514" s="22"/>
      <c r="AG4514" s="21"/>
    </row>
    <row r="4515" spans="3:33" s="20" customFormat="1">
      <c r="C4515" s="22"/>
      <c r="AG4515" s="21"/>
    </row>
    <row r="4516" spans="3:33" s="20" customFormat="1">
      <c r="C4516" s="22"/>
      <c r="AG4516" s="21"/>
    </row>
    <row r="4517" spans="3:33" s="20" customFormat="1">
      <c r="C4517" s="22"/>
      <c r="AG4517" s="21"/>
    </row>
    <row r="4518" spans="3:33" s="20" customFormat="1">
      <c r="C4518" s="22"/>
      <c r="AG4518" s="21"/>
    </row>
    <row r="4519" spans="3:33" s="20" customFormat="1">
      <c r="C4519" s="22"/>
      <c r="AG4519" s="21"/>
    </row>
    <row r="4520" spans="3:33" s="20" customFormat="1">
      <c r="C4520" s="22"/>
      <c r="AG4520" s="21"/>
    </row>
    <row r="4521" spans="3:33" s="20" customFormat="1">
      <c r="C4521" s="22"/>
      <c r="AG4521" s="21"/>
    </row>
    <row r="4522" spans="3:33" s="20" customFormat="1">
      <c r="C4522" s="22"/>
      <c r="AG4522" s="21"/>
    </row>
    <row r="4523" spans="3:33" s="20" customFormat="1">
      <c r="C4523" s="22"/>
      <c r="AG4523" s="21"/>
    </row>
    <row r="4524" spans="3:33" s="20" customFormat="1">
      <c r="C4524" s="22"/>
      <c r="AG4524" s="21"/>
    </row>
    <row r="4525" spans="3:33" s="20" customFormat="1">
      <c r="C4525" s="22"/>
      <c r="AG4525" s="21"/>
    </row>
    <row r="4526" spans="3:33" s="20" customFormat="1">
      <c r="C4526" s="22"/>
      <c r="AG4526" s="21"/>
    </row>
    <row r="4527" spans="3:33" s="20" customFormat="1">
      <c r="C4527" s="22"/>
      <c r="AG4527" s="21"/>
    </row>
    <row r="4528" spans="3:33" s="20" customFormat="1">
      <c r="C4528" s="22"/>
      <c r="AG4528" s="21"/>
    </row>
    <row r="4529" spans="3:33" s="20" customFormat="1">
      <c r="C4529" s="22"/>
      <c r="AG4529" s="21"/>
    </row>
    <row r="4530" spans="3:33" s="20" customFormat="1">
      <c r="C4530" s="22"/>
      <c r="AG4530" s="21"/>
    </row>
    <row r="4531" spans="3:33" s="20" customFormat="1">
      <c r="C4531" s="22"/>
      <c r="AG4531" s="21"/>
    </row>
    <row r="4532" spans="3:33" s="20" customFormat="1">
      <c r="C4532" s="22"/>
      <c r="AG4532" s="21"/>
    </row>
    <row r="4533" spans="3:33" s="20" customFormat="1">
      <c r="C4533" s="22"/>
      <c r="AG4533" s="21"/>
    </row>
    <row r="4534" spans="3:33" s="20" customFormat="1">
      <c r="C4534" s="22"/>
      <c r="AG4534" s="21"/>
    </row>
    <row r="4535" spans="3:33" s="20" customFormat="1">
      <c r="C4535" s="22"/>
      <c r="AG4535" s="21"/>
    </row>
    <row r="4536" spans="3:33" s="20" customFormat="1">
      <c r="C4536" s="22"/>
      <c r="AG4536" s="21"/>
    </row>
    <row r="4537" spans="3:33" s="20" customFormat="1">
      <c r="C4537" s="22"/>
      <c r="AG4537" s="21"/>
    </row>
    <row r="4538" spans="3:33" s="20" customFormat="1">
      <c r="C4538" s="22"/>
      <c r="AG4538" s="21"/>
    </row>
    <row r="4539" spans="3:33" s="20" customFormat="1">
      <c r="C4539" s="22"/>
      <c r="AG4539" s="21"/>
    </row>
    <row r="4540" spans="3:33" s="20" customFormat="1">
      <c r="C4540" s="22"/>
      <c r="AG4540" s="21"/>
    </row>
    <row r="4541" spans="3:33" s="20" customFormat="1">
      <c r="C4541" s="22"/>
      <c r="AG4541" s="21"/>
    </row>
    <row r="4542" spans="3:33" s="20" customFormat="1">
      <c r="C4542" s="22"/>
      <c r="AG4542" s="21"/>
    </row>
    <row r="4543" spans="3:33" s="20" customFormat="1">
      <c r="C4543" s="22"/>
      <c r="AG4543" s="21"/>
    </row>
    <row r="4544" spans="3:33" s="20" customFormat="1">
      <c r="C4544" s="22"/>
      <c r="AG4544" s="21"/>
    </row>
    <row r="4545" spans="3:33" s="20" customFormat="1">
      <c r="C4545" s="22"/>
      <c r="AG4545" s="21"/>
    </row>
    <row r="4546" spans="3:33" s="20" customFormat="1">
      <c r="C4546" s="22"/>
      <c r="AG4546" s="21"/>
    </row>
    <row r="4547" spans="3:33" s="20" customFormat="1">
      <c r="C4547" s="22"/>
      <c r="AG4547" s="21"/>
    </row>
    <row r="4548" spans="3:33" s="20" customFormat="1">
      <c r="C4548" s="22"/>
      <c r="AG4548" s="21"/>
    </row>
    <row r="4549" spans="3:33" s="20" customFormat="1">
      <c r="C4549" s="22"/>
      <c r="AG4549" s="21"/>
    </row>
    <row r="4550" spans="3:33" s="20" customFormat="1">
      <c r="C4550" s="22"/>
      <c r="AG4550" s="21"/>
    </row>
    <row r="4551" spans="3:33" s="20" customFormat="1">
      <c r="C4551" s="22"/>
      <c r="AG4551" s="21"/>
    </row>
    <row r="4552" spans="3:33" s="20" customFormat="1">
      <c r="C4552" s="22"/>
      <c r="AG4552" s="21"/>
    </row>
    <row r="4553" spans="3:33" s="20" customFormat="1">
      <c r="C4553" s="22"/>
      <c r="AG4553" s="21"/>
    </row>
    <row r="4554" spans="3:33" s="20" customFormat="1">
      <c r="C4554" s="22"/>
      <c r="AG4554" s="21"/>
    </row>
    <row r="4555" spans="3:33" s="20" customFormat="1">
      <c r="C4555" s="22"/>
      <c r="AG4555" s="21"/>
    </row>
    <row r="4556" spans="3:33" s="20" customFormat="1">
      <c r="C4556" s="22"/>
      <c r="AG4556" s="21"/>
    </row>
    <row r="4557" spans="3:33" s="20" customFormat="1">
      <c r="C4557" s="22"/>
      <c r="AG4557" s="21"/>
    </row>
    <row r="4558" spans="3:33" s="20" customFormat="1">
      <c r="C4558" s="22"/>
      <c r="AG4558" s="21"/>
    </row>
    <row r="4559" spans="3:33" s="20" customFormat="1">
      <c r="C4559" s="22"/>
      <c r="AG4559" s="21"/>
    </row>
    <row r="4560" spans="3:33" s="20" customFormat="1">
      <c r="C4560" s="22"/>
      <c r="AG4560" s="21"/>
    </row>
    <row r="4561" spans="3:33" s="20" customFormat="1">
      <c r="C4561" s="22"/>
      <c r="AG4561" s="21"/>
    </row>
    <row r="4562" spans="3:33" s="20" customFormat="1">
      <c r="C4562" s="22"/>
      <c r="AG4562" s="21"/>
    </row>
    <row r="4563" spans="3:33" s="20" customFormat="1">
      <c r="C4563" s="22"/>
      <c r="AG4563" s="21"/>
    </row>
    <row r="4564" spans="3:33" s="20" customFormat="1">
      <c r="C4564" s="22"/>
      <c r="AG4564" s="21"/>
    </row>
    <row r="4565" spans="3:33" s="20" customFormat="1">
      <c r="C4565" s="22"/>
      <c r="AG4565" s="21"/>
    </row>
    <row r="4566" spans="3:33" s="20" customFormat="1">
      <c r="C4566" s="22"/>
      <c r="AG4566" s="21"/>
    </row>
    <row r="4567" spans="3:33" s="20" customFormat="1">
      <c r="C4567" s="22"/>
      <c r="AG4567" s="21"/>
    </row>
    <row r="4568" spans="3:33" s="20" customFormat="1">
      <c r="C4568" s="22"/>
      <c r="AG4568" s="21"/>
    </row>
    <row r="4569" spans="3:33" s="20" customFormat="1">
      <c r="C4569" s="22"/>
      <c r="AG4569" s="21"/>
    </row>
    <row r="4570" spans="3:33" s="20" customFormat="1">
      <c r="C4570" s="22"/>
      <c r="AG4570" s="21"/>
    </row>
    <row r="4571" spans="3:33" s="20" customFormat="1">
      <c r="C4571" s="22"/>
      <c r="AG4571" s="21"/>
    </row>
    <row r="4572" spans="3:33" s="20" customFormat="1">
      <c r="C4572" s="22"/>
      <c r="AG4572" s="21"/>
    </row>
    <row r="4573" spans="3:33" s="20" customFormat="1">
      <c r="C4573" s="22"/>
      <c r="AG4573" s="21"/>
    </row>
    <row r="4574" spans="3:33" s="20" customFormat="1">
      <c r="C4574" s="22"/>
      <c r="AG4574" s="21"/>
    </row>
    <row r="4575" spans="3:33" s="20" customFormat="1">
      <c r="C4575" s="22"/>
      <c r="AG4575" s="21"/>
    </row>
    <row r="4576" spans="3:33" s="20" customFormat="1">
      <c r="C4576" s="22"/>
      <c r="AG4576" s="21"/>
    </row>
    <row r="4577" spans="3:33" s="20" customFormat="1">
      <c r="C4577" s="22"/>
      <c r="AG4577" s="21"/>
    </row>
    <row r="4578" spans="3:33" s="20" customFormat="1">
      <c r="C4578" s="22"/>
      <c r="AG4578" s="21"/>
    </row>
    <row r="4579" spans="3:33" s="20" customFormat="1">
      <c r="C4579" s="22"/>
      <c r="AG4579" s="21"/>
    </row>
    <row r="4580" spans="3:33" s="20" customFormat="1">
      <c r="C4580" s="22"/>
      <c r="AG4580" s="21"/>
    </row>
    <row r="4581" spans="3:33" s="20" customFormat="1">
      <c r="C4581" s="22"/>
      <c r="AG4581" s="21"/>
    </row>
    <row r="4582" spans="3:33" s="20" customFormat="1">
      <c r="C4582" s="22"/>
      <c r="AG4582" s="21"/>
    </row>
    <row r="4583" spans="3:33" s="20" customFormat="1">
      <c r="C4583" s="22"/>
      <c r="AG4583" s="21"/>
    </row>
    <row r="4584" spans="3:33" s="20" customFormat="1">
      <c r="C4584" s="22"/>
      <c r="AG4584" s="21"/>
    </row>
    <row r="4585" spans="3:33" s="20" customFormat="1">
      <c r="C4585" s="22"/>
      <c r="AG4585" s="21"/>
    </row>
    <row r="4586" spans="3:33" s="20" customFormat="1">
      <c r="C4586" s="22"/>
      <c r="AG4586" s="21"/>
    </row>
    <row r="4587" spans="3:33" s="20" customFormat="1">
      <c r="C4587" s="22"/>
      <c r="AG4587" s="21"/>
    </row>
    <row r="4588" spans="3:33" s="20" customFormat="1">
      <c r="C4588" s="22"/>
      <c r="AG4588" s="21"/>
    </row>
    <row r="4589" spans="3:33" s="20" customFormat="1">
      <c r="C4589" s="22"/>
      <c r="AG4589" s="21"/>
    </row>
    <row r="4590" spans="3:33" s="20" customFormat="1">
      <c r="C4590" s="22"/>
      <c r="AG4590" s="21"/>
    </row>
    <row r="4591" spans="3:33" s="20" customFormat="1">
      <c r="C4591" s="22"/>
      <c r="AG4591" s="21"/>
    </row>
    <row r="4592" spans="3:33" s="20" customFormat="1">
      <c r="C4592" s="22"/>
      <c r="AG4592" s="21"/>
    </row>
    <row r="4593" spans="3:33" s="20" customFormat="1">
      <c r="C4593" s="22"/>
      <c r="AG4593" s="21"/>
    </row>
    <row r="4594" spans="3:33" s="20" customFormat="1">
      <c r="C4594" s="22"/>
      <c r="AG4594" s="21"/>
    </row>
    <row r="4595" spans="3:33" s="20" customFormat="1">
      <c r="C4595" s="22"/>
      <c r="AG4595" s="21"/>
    </row>
    <row r="4596" spans="3:33" s="20" customFormat="1">
      <c r="C4596" s="22"/>
      <c r="AG4596" s="21"/>
    </row>
    <row r="4597" spans="3:33" s="20" customFormat="1">
      <c r="C4597" s="22"/>
      <c r="AG4597" s="21"/>
    </row>
    <row r="4598" spans="3:33" s="20" customFormat="1">
      <c r="C4598" s="22"/>
      <c r="AG4598" s="21"/>
    </row>
    <row r="4599" spans="3:33" s="20" customFormat="1">
      <c r="C4599" s="22"/>
      <c r="AG4599" s="21"/>
    </row>
    <row r="4600" spans="3:33" s="20" customFormat="1">
      <c r="C4600" s="22"/>
      <c r="AG4600" s="21"/>
    </row>
    <row r="4601" spans="3:33" s="20" customFormat="1">
      <c r="C4601" s="22"/>
      <c r="AG4601" s="21"/>
    </row>
    <row r="4602" spans="3:33" s="20" customFormat="1">
      <c r="C4602" s="22"/>
      <c r="AG4602" s="21"/>
    </row>
    <row r="4603" spans="3:33" s="20" customFormat="1">
      <c r="C4603" s="22"/>
      <c r="AG4603" s="21"/>
    </row>
    <row r="4604" spans="3:33" s="20" customFormat="1">
      <c r="C4604" s="22"/>
      <c r="AG4604" s="21"/>
    </row>
    <row r="4605" spans="3:33" s="20" customFormat="1">
      <c r="C4605" s="22"/>
      <c r="AG4605" s="21"/>
    </row>
    <row r="4606" spans="3:33" s="20" customFormat="1">
      <c r="C4606" s="22"/>
      <c r="AG4606" s="21"/>
    </row>
    <row r="4607" spans="3:33" s="20" customFormat="1">
      <c r="C4607" s="22"/>
      <c r="AG4607" s="21"/>
    </row>
    <row r="4608" spans="3:33" s="20" customFormat="1">
      <c r="C4608" s="22"/>
      <c r="AG4608" s="21"/>
    </row>
    <row r="4609" spans="3:33" s="20" customFormat="1">
      <c r="C4609" s="22"/>
      <c r="AG4609" s="21"/>
    </row>
    <row r="4610" spans="3:33" s="20" customFormat="1">
      <c r="C4610" s="22"/>
      <c r="AG4610" s="21"/>
    </row>
    <row r="4611" spans="3:33" s="20" customFormat="1">
      <c r="C4611" s="22"/>
      <c r="AG4611" s="21"/>
    </row>
    <row r="4612" spans="3:33" s="20" customFormat="1">
      <c r="C4612" s="22"/>
      <c r="AG4612" s="21"/>
    </row>
    <row r="4613" spans="3:33" s="20" customFormat="1">
      <c r="C4613" s="22"/>
      <c r="AG4613" s="21"/>
    </row>
    <row r="4614" spans="3:33" s="20" customFormat="1">
      <c r="C4614" s="22"/>
      <c r="AG4614" s="21"/>
    </row>
    <row r="4615" spans="3:33" s="20" customFormat="1">
      <c r="C4615" s="22"/>
      <c r="AG4615" s="21"/>
    </row>
    <row r="4616" spans="3:33" s="20" customFormat="1">
      <c r="C4616" s="22"/>
      <c r="AG4616" s="21"/>
    </row>
    <row r="4617" spans="3:33" s="20" customFormat="1">
      <c r="C4617" s="22"/>
      <c r="AG4617" s="21"/>
    </row>
    <row r="4618" spans="3:33" s="20" customFormat="1">
      <c r="C4618" s="22"/>
      <c r="AG4618" s="21"/>
    </row>
    <row r="4619" spans="3:33" s="20" customFormat="1">
      <c r="C4619" s="22"/>
      <c r="AG4619" s="21"/>
    </row>
    <row r="4620" spans="3:33" s="20" customFormat="1">
      <c r="C4620" s="22"/>
      <c r="AG4620" s="21"/>
    </row>
    <row r="4621" spans="3:33" s="20" customFormat="1">
      <c r="C4621" s="22"/>
      <c r="AG4621" s="21"/>
    </row>
    <row r="4622" spans="3:33" s="20" customFormat="1">
      <c r="C4622" s="22"/>
      <c r="AG4622" s="21"/>
    </row>
    <row r="4623" spans="3:33" s="20" customFormat="1">
      <c r="C4623" s="22"/>
      <c r="AG4623" s="21"/>
    </row>
    <row r="4624" spans="3:33" s="20" customFormat="1">
      <c r="C4624" s="22"/>
      <c r="AG4624" s="21"/>
    </row>
    <row r="4625" spans="3:33" s="20" customFormat="1">
      <c r="C4625" s="22"/>
      <c r="AG4625" s="21"/>
    </row>
    <row r="4626" spans="3:33" s="20" customFormat="1">
      <c r="C4626" s="22"/>
      <c r="AG4626" s="21"/>
    </row>
    <row r="4627" spans="3:33" s="20" customFormat="1">
      <c r="C4627" s="22"/>
      <c r="AG4627" s="21"/>
    </row>
    <row r="4628" spans="3:33" s="20" customFormat="1">
      <c r="C4628" s="22"/>
      <c r="AG4628" s="21"/>
    </row>
    <row r="4629" spans="3:33" s="20" customFormat="1">
      <c r="C4629" s="22"/>
      <c r="AG4629" s="21"/>
    </row>
    <row r="4630" spans="3:33" s="20" customFormat="1">
      <c r="C4630" s="22"/>
      <c r="AG4630" s="21"/>
    </row>
    <row r="4631" spans="3:33" s="20" customFormat="1">
      <c r="C4631" s="22"/>
      <c r="AG4631" s="21"/>
    </row>
    <row r="4632" spans="3:33" s="20" customFormat="1">
      <c r="C4632" s="22"/>
      <c r="AG4632" s="21"/>
    </row>
    <row r="4633" spans="3:33" s="20" customFormat="1">
      <c r="C4633" s="22"/>
      <c r="AG4633" s="21"/>
    </row>
    <row r="4634" spans="3:33" s="20" customFormat="1">
      <c r="C4634" s="22"/>
      <c r="AG4634" s="21"/>
    </row>
    <row r="4635" spans="3:33" s="20" customFormat="1">
      <c r="C4635" s="22"/>
      <c r="AG4635" s="21"/>
    </row>
    <row r="4636" spans="3:33" s="20" customFormat="1">
      <c r="C4636" s="22"/>
      <c r="AG4636" s="21"/>
    </row>
    <row r="4637" spans="3:33" s="20" customFormat="1">
      <c r="C4637" s="22"/>
      <c r="AG4637" s="21"/>
    </row>
    <row r="4638" spans="3:33" s="20" customFormat="1">
      <c r="C4638" s="22"/>
      <c r="AG4638" s="21"/>
    </row>
    <row r="4639" spans="3:33" s="20" customFormat="1">
      <c r="C4639" s="22"/>
      <c r="AG4639" s="21"/>
    </row>
    <row r="4640" spans="3:33" s="20" customFormat="1">
      <c r="C4640" s="22"/>
      <c r="AG4640" s="21"/>
    </row>
    <row r="4641" spans="3:33" s="20" customFormat="1">
      <c r="C4641" s="22"/>
      <c r="AG4641" s="21"/>
    </row>
    <row r="4642" spans="3:33" s="20" customFormat="1">
      <c r="C4642" s="22"/>
      <c r="AG4642" s="21"/>
    </row>
    <row r="4643" spans="3:33" s="20" customFormat="1">
      <c r="C4643" s="22"/>
      <c r="AG4643" s="21"/>
    </row>
    <row r="4644" spans="3:33" s="20" customFormat="1">
      <c r="C4644" s="22"/>
      <c r="AG4644" s="21"/>
    </row>
    <row r="4645" spans="3:33" s="20" customFormat="1">
      <c r="C4645" s="22"/>
      <c r="AG4645" s="21"/>
    </row>
    <row r="4646" spans="3:33" s="20" customFormat="1">
      <c r="C4646" s="22"/>
      <c r="AG4646" s="21"/>
    </row>
    <row r="4647" spans="3:33" s="20" customFormat="1">
      <c r="C4647" s="22"/>
      <c r="AG4647" s="21"/>
    </row>
    <row r="4648" spans="3:33" s="20" customFormat="1">
      <c r="C4648" s="22"/>
      <c r="AG4648" s="21"/>
    </row>
    <row r="4649" spans="3:33" s="20" customFormat="1">
      <c r="C4649" s="22"/>
      <c r="AG4649" s="21"/>
    </row>
    <row r="4650" spans="3:33" s="20" customFormat="1">
      <c r="C4650" s="22"/>
      <c r="AG4650" s="21"/>
    </row>
    <row r="4651" spans="3:33" s="20" customFormat="1">
      <c r="C4651" s="22"/>
      <c r="AG4651" s="21"/>
    </row>
    <row r="4652" spans="3:33" s="20" customFormat="1">
      <c r="C4652" s="22"/>
      <c r="AG4652" s="21"/>
    </row>
    <row r="4653" spans="3:33" s="20" customFormat="1">
      <c r="C4653" s="22"/>
      <c r="AG4653" s="21"/>
    </row>
    <row r="4654" spans="3:33" s="20" customFormat="1">
      <c r="C4654" s="22"/>
      <c r="AG4654" s="21"/>
    </row>
    <row r="4655" spans="3:33" s="20" customFormat="1">
      <c r="C4655" s="22"/>
      <c r="AG4655" s="21"/>
    </row>
    <row r="4656" spans="3:33" s="20" customFormat="1">
      <c r="C4656" s="22"/>
      <c r="AG4656" s="21"/>
    </row>
    <row r="4657" spans="3:33" s="20" customFormat="1">
      <c r="C4657" s="22"/>
      <c r="AG4657" s="21"/>
    </row>
    <row r="4658" spans="3:33" s="20" customFormat="1">
      <c r="C4658" s="22"/>
      <c r="AG4658" s="21"/>
    </row>
    <row r="4659" spans="3:33" s="20" customFormat="1">
      <c r="C4659" s="22"/>
      <c r="AG4659" s="21"/>
    </row>
    <row r="4660" spans="3:33" s="20" customFormat="1">
      <c r="C4660" s="22"/>
      <c r="AG4660" s="21"/>
    </row>
    <row r="4661" spans="3:33" s="20" customFormat="1">
      <c r="C4661" s="22"/>
      <c r="AG4661" s="21"/>
    </row>
    <row r="4662" spans="3:33" s="20" customFormat="1">
      <c r="C4662" s="22"/>
      <c r="AG4662" s="21"/>
    </row>
    <row r="4663" spans="3:33" s="20" customFormat="1">
      <c r="C4663" s="22"/>
      <c r="AG4663" s="21"/>
    </row>
    <row r="4664" spans="3:33" s="20" customFormat="1">
      <c r="C4664" s="22"/>
      <c r="AG4664" s="21"/>
    </row>
    <row r="4665" spans="3:33" s="20" customFormat="1">
      <c r="C4665" s="22"/>
      <c r="AG4665" s="21"/>
    </row>
    <row r="4666" spans="3:33" s="20" customFormat="1">
      <c r="C4666" s="22"/>
      <c r="AG4666" s="21"/>
    </row>
    <row r="4667" spans="3:33" s="20" customFormat="1">
      <c r="C4667" s="22"/>
      <c r="AG4667" s="21"/>
    </row>
    <row r="4668" spans="3:33" s="20" customFormat="1">
      <c r="C4668" s="22"/>
      <c r="AG4668" s="21"/>
    </row>
    <row r="4669" spans="3:33" s="20" customFormat="1">
      <c r="C4669" s="22"/>
      <c r="AG4669" s="21"/>
    </row>
    <row r="4670" spans="3:33" s="20" customFormat="1">
      <c r="C4670" s="22"/>
      <c r="AG4670" s="21"/>
    </row>
    <row r="4671" spans="3:33" s="20" customFormat="1">
      <c r="C4671" s="22"/>
      <c r="AG4671" s="21"/>
    </row>
    <row r="4672" spans="3:33" s="20" customFormat="1">
      <c r="C4672" s="22"/>
      <c r="AG4672" s="21"/>
    </row>
    <row r="4673" spans="3:33" s="20" customFormat="1">
      <c r="C4673" s="22"/>
      <c r="AG4673" s="21"/>
    </row>
    <row r="4674" spans="3:33" s="20" customFormat="1">
      <c r="C4674" s="22"/>
      <c r="AG4674" s="21"/>
    </row>
    <row r="4675" spans="3:33" s="20" customFormat="1">
      <c r="C4675" s="22"/>
      <c r="AG4675" s="21"/>
    </row>
    <row r="4676" spans="3:33" s="20" customFormat="1">
      <c r="C4676" s="22"/>
      <c r="AG4676" s="21"/>
    </row>
    <row r="4677" spans="3:33" s="20" customFormat="1">
      <c r="C4677" s="22"/>
      <c r="AG4677" s="21"/>
    </row>
    <row r="4678" spans="3:33" s="20" customFormat="1">
      <c r="C4678" s="22"/>
      <c r="AG4678" s="21"/>
    </row>
    <row r="4679" spans="3:33" s="20" customFormat="1">
      <c r="C4679" s="22"/>
      <c r="AG4679" s="21"/>
    </row>
    <row r="4680" spans="3:33" s="20" customFormat="1">
      <c r="C4680" s="22"/>
      <c r="AG4680" s="21"/>
    </row>
    <row r="4681" spans="3:33" s="20" customFormat="1">
      <c r="C4681" s="22"/>
      <c r="AG4681" s="21"/>
    </row>
    <row r="4682" spans="3:33" s="20" customFormat="1">
      <c r="C4682" s="22"/>
      <c r="AG4682" s="21"/>
    </row>
    <row r="4683" spans="3:33" s="20" customFormat="1">
      <c r="C4683" s="22"/>
      <c r="AG4683" s="21"/>
    </row>
    <row r="4684" spans="3:33" s="20" customFormat="1">
      <c r="C4684" s="22"/>
      <c r="AG4684" s="21"/>
    </row>
    <row r="4685" spans="3:33" s="20" customFormat="1">
      <c r="C4685" s="22"/>
      <c r="AG4685" s="21"/>
    </row>
    <row r="4686" spans="3:33" s="20" customFormat="1">
      <c r="C4686" s="22"/>
      <c r="AG4686" s="21"/>
    </row>
    <row r="4687" spans="3:33" s="20" customFormat="1">
      <c r="C4687" s="22"/>
      <c r="AG4687" s="21"/>
    </row>
    <row r="4688" spans="3:33" s="20" customFormat="1">
      <c r="C4688" s="22"/>
      <c r="AG4688" s="21"/>
    </row>
    <row r="4689" spans="3:33" s="20" customFormat="1">
      <c r="C4689" s="22"/>
      <c r="AG4689" s="21"/>
    </row>
    <row r="4690" spans="3:33" s="20" customFormat="1">
      <c r="C4690" s="22"/>
      <c r="AG4690" s="21"/>
    </row>
    <row r="4691" spans="3:33" s="20" customFormat="1">
      <c r="C4691" s="22"/>
      <c r="AG4691" s="21"/>
    </row>
    <row r="4692" spans="3:33" s="20" customFormat="1">
      <c r="C4692" s="22"/>
      <c r="AG4692" s="21"/>
    </row>
    <row r="4693" spans="3:33" s="20" customFormat="1">
      <c r="C4693" s="22"/>
      <c r="AG4693" s="21"/>
    </row>
    <row r="4694" spans="3:33" s="20" customFormat="1">
      <c r="C4694" s="22"/>
      <c r="AG4694" s="21"/>
    </row>
    <row r="4695" spans="3:33" s="20" customFormat="1">
      <c r="C4695" s="22"/>
      <c r="AG4695" s="21"/>
    </row>
    <row r="4696" spans="3:33" s="20" customFormat="1">
      <c r="C4696" s="22"/>
      <c r="AG4696" s="21"/>
    </row>
    <row r="4697" spans="3:33" s="20" customFormat="1">
      <c r="C4697" s="22"/>
      <c r="AG4697" s="21"/>
    </row>
    <row r="4698" spans="3:33" s="20" customFormat="1">
      <c r="C4698" s="22"/>
      <c r="AG4698" s="21"/>
    </row>
    <row r="4699" spans="3:33" s="20" customFormat="1">
      <c r="C4699" s="22"/>
      <c r="AG4699" s="21"/>
    </row>
    <row r="4700" spans="3:33" s="20" customFormat="1">
      <c r="C4700" s="22"/>
      <c r="AG4700" s="21"/>
    </row>
    <row r="4701" spans="3:33" s="20" customFormat="1">
      <c r="C4701" s="22"/>
      <c r="AG4701" s="21"/>
    </row>
    <row r="4702" spans="3:33" s="20" customFormat="1">
      <c r="C4702" s="22"/>
      <c r="AG4702" s="21"/>
    </row>
    <row r="4703" spans="3:33" s="20" customFormat="1">
      <c r="C4703" s="22"/>
      <c r="AG4703" s="21"/>
    </row>
    <row r="4704" spans="3:33" s="20" customFormat="1">
      <c r="C4704" s="22"/>
      <c r="AG4704" s="21"/>
    </row>
    <row r="4705" spans="3:33" s="20" customFormat="1">
      <c r="C4705" s="22"/>
      <c r="AG4705" s="21"/>
    </row>
    <row r="4706" spans="3:33" s="20" customFormat="1">
      <c r="C4706" s="22"/>
      <c r="AG4706" s="21"/>
    </row>
    <row r="4707" spans="3:33" s="20" customFormat="1">
      <c r="C4707" s="22"/>
      <c r="AG4707" s="21"/>
    </row>
    <row r="4708" spans="3:33" s="20" customFormat="1">
      <c r="C4708" s="22"/>
      <c r="AG4708" s="21"/>
    </row>
    <row r="4709" spans="3:33" s="20" customFormat="1">
      <c r="C4709" s="22"/>
      <c r="AG4709" s="21"/>
    </row>
    <row r="4710" spans="3:33" s="20" customFormat="1">
      <c r="C4710" s="22"/>
      <c r="AG4710" s="21"/>
    </row>
    <row r="4711" spans="3:33" s="20" customFormat="1">
      <c r="C4711" s="22"/>
      <c r="AG4711" s="21"/>
    </row>
    <row r="4712" spans="3:33" s="20" customFormat="1">
      <c r="C4712" s="22"/>
      <c r="AG4712" s="21"/>
    </row>
    <row r="4713" spans="3:33" s="20" customFormat="1">
      <c r="C4713" s="22"/>
      <c r="AG4713" s="21"/>
    </row>
    <row r="4714" spans="3:33" s="20" customFormat="1">
      <c r="C4714" s="22"/>
      <c r="AG4714" s="21"/>
    </row>
    <row r="4715" spans="3:33" s="20" customFormat="1">
      <c r="C4715" s="22"/>
      <c r="AG4715" s="21"/>
    </row>
    <row r="4716" spans="3:33" s="20" customFormat="1">
      <c r="C4716" s="22"/>
      <c r="AG4716" s="21"/>
    </row>
    <row r="4717" spans="3:33" s="20" customFormat="1">
      <c r="C4717" s="22"/>
      <c r="AG4717" s="21"/>
    </row>
    <row r="4718" spans="3:33" s="20" customFormat="1">
      <c r="C4718" s="22"/>
      <c r="AG4718" s="21"/>
    </row>
    <row r="4719" spans="3:33" s="20" customFormat="1">
      <c r="C4719" s="22"/>
      <c r="AG4719" s="21"/>
    </row>
    <row r="4720" spans="3:33" s="20" customFormat="1">
      <c r="C4720" s="22"/>
      <c r="AG4720" s="21"/>
    </row>
    <row r="4721" spans="3:33" s="20" customFormat="1">
      <c r="C4721" s="22"/>
      <c r="AG4721" s="21"/>
    </row>
    <row r="4722" spans="3:33" s="20" customFormat="1">
      <c r="C4722" s="22"/>
      <c r="AG4722" s="21"/>
    </row>
    <row r="4723" spans="3:33" s="20" customFormat="1">
      <c r="C4723" s="22"/>
      <c r="AG4723" s="21"/>
    </row>
    <row r="4724" spans="3:33" s="20" customFormat="1">
      <c r="C4724" s="22"/>
      <c r="AG4724" s="21"/>
    </row>
    <row r="4725" spans="3:33" s="20" customFormat="1">
      <c r="C4725" s="22"/>
      <c r="AG4725" s="21"/>
    </row>
    <row r="4726" spans="3:33" s="20" customFormat="1">
      <c r="C4726" s="22"/>
      <c r="AG4726" s="21"/>
    </row>
    <row r="4727" spans="3:33" s="20" customFormat="1">
      <c r="C4727" s="22"/>
      <c r="AG4727" s="21"/>
    </row>
    <row r="4728" spans="3:33" s="20" customFormat="1">
      <c r="C4728" s="22"/>
      <c r="AG4728" s="21"/>
    </row>
    <row r="4729" spans="3:33" s="20" customFormat="1">
      <c r="C4729" s="22"/>
      <c r="AG4729" s="21"/>
    </row>
    <row r="4730" spans="3:33" s="20" customFormat="1">
      <c r="C4730" s="22"/>
      <c r="AG4730" s="21"/>
    </row>
    <row r="4731" spans="3:33" s="20" customFormat="1">
      <c r="C4731" s="22"/>
      <c r="AG4731" s="21"/>
    </row>
    <row r="4732" spans="3:33" s="20" customFormat="1">
      <c r="C4732" s="22"/>
      <c r="AG4732" s="21"/>
    </row>
    <row r="4733" spans="3:33" s="20" customFormat="1">
      <c r="C4733" s="22"/>
      <c r="AG4733" s="21"/>
    </row>
    <row r="4734" spans="3:33" s="20" customFormat="1">
      <c r="C4734" s="22"/>
      <c r="AG4734" s="21"/>
    </row>
    <row r="4735" spans="3:33" s="20" customFormat="1">
      <c r="C4735" s="22"/>
      <c r="AG4735" s="21"/>
    </row>
    <row r="4736" spans="3:33" s="20" customFormat="1">
      <c r="C4736" s="22"/>
      <c r="AG4736" s="21"/>
    </row>
    <row r="4737" spans="3:33" s="20" customFormat="1">
      <c r="C4737" s="22"/>
      <c r="AG4737" s="21"/>
    </row>
    <row r="4738" spans="3:33" s="20" customFormat="1">
      <c r="C4738" s="22"/>
      <c r="AG4738" s="21"/>
    </row>
    <row r="4739" spans="3:33" s="20" customFormat="1">
      <c r="C4739" s="22"/>
      <c r="AG4739" s="21"/>
    </row>
    <row r="4740" spans="3:33" s="20" customFormat="1">
      <c r="C4740" s="22"/>
      <c r="AG4740" s="21"/>
    </row>
    <row r="4741" spans="3:33" s="20" customFormat="1">
      <c r="C4741" s="22"/>
      <c r="AG4741" s="21"/>
    </row>
    <row r="4742" spans="3:33" s="20" customFormat="1">
      <c r="C4742" s="22"/>
      <c r="AG4742" s="21"/>
    </row>
    <row r="4743" spans="3:33" s="20" customFormat="1">
      <c r="C4743" s="22"/>
      <c r="AG4743" s="21"/>
    </row>
    <row r="4744" spans="3:33" s="20" customFormat="1">
      <c r="C4744" s="22"/>
      <c r="AG4744" s="21"/>
    </row>
    <row r="4745" spans="3:33" s="20" customFormat="1">
      <c r="C4745" s="22"/>
      <c r="AG4745" s="21"/>
    </row>
    <row r="4746" spans="3:33" s="20" customFormat="1">
      <c r="C4746" s="22"/>
      <c r="AG4746" s="21"/>
    </row>
    <row r="4747" spans="3:33" s="20" customFormat="1">
      <c r="C4747" s="22"/>
      <c r="AG4747" s="21"/>
    </row>
    <row r="4748" spans="3:33" s="20" customFormat="1">
      <c r="C4748" s="22"/>
      <c r="AG4748" s="21"/>
    </row>
    <row r="4749" spans="3:33" s="20" customFormat="1">
      <c r="C4749" s="22"/>
      <c r="AG4749" s="21"/>
    </row>
    <row r="4750" spans="3:33" s="20" customFormat="1">
      <c r="C4750" s="22"/>
      <c r="AG4750" s="21"/>
    </row>
    <row r="4751" spans="3:33" s="20" customFormat="1">
      <c r="C4751" s="22"/>
      <c r="AG4751" s="21"/>
    </row>
    <row r="4752" spans="3:33" s="20" customFormat="1">
      <c r="C4752" s="22"/>
      <c r="AG4752" s="21"/>
    </row>
    <row r="4753" spans="3:33" s="20" customFormat="1">
      <c r="C4753" s="22"/>
      <c r="AG4753" s="21"/>
    </row>
    <row r="4754" spans="3:33" s="20" customFormat="1">
      <c r="C4754" s="22"/>
      <c r="AG4754" s="21"/>
    </row>
    <row r="4755" spans="3:33" s="20" customFormat="1">
      <c r="C4755" s="22"/>
      <c r="AG4755" s="21"/>
    </row>
    <row r="4756" spans="3:33" s="20" customFormat="1">
      <c r="C4756" s="22"/>
      <c r="AG4756" s="21"/>
    </row>
    <row r="4757" spans="3:33" s="20" customFormat="1">
      <c r="C4757" s="22"/>
      <c r="AG4757" s="21"/>
    </row>
    <row r="4758" spans="3:33" s="20" customFormat="1">
      <c r="C4758" s="22"/>
      <c r="AG4758" s="21"/>
    </row>
    <row r="4759" spans="3:33" s="20" customFormat="1">
      <c r="C4759" s="22"/>
      <c r="AG4759" s="21"/>
    </row>
    <row r="4760" spans="3:33" s="20" customFormat="1">
      <c r="C4760" s="22"/>
      <c r="AG4760" s="21"/>
    </row>
    <row r="4761" spans="3:33" s="20" customFormat="1">
      <c r="C4761" s="22"/>
      <c r="AG4761" s="21"/>
    </row>
    <row r="4762" spans="3:33" s="20" customFormat="1">
      <c r="C4762" s="22"/>
      <c r="AG4762" s="21"/>
    </row>
    <row r="4763" spans="3:33" s="20" customFormat="1">
      <c r="C4763" s="22"/>
      <c r="AG4763" s="21"/>
    </row>
    <row r="4764" spans="3:33" s="20" customFormat="1">
      <c r="C4764" s="22"/>
      <c r="AG4764" s="21"/>
    </row>
    <row r="4765" spans="3:33" s="20" customFormat="1">
      <c r="C4765" s="22"/>
      <c r="AG4765" s="21"/>
    </row>
    <row r="4766" spans="3:33" s="20" customFormat="1">
      <c r="C4766" s="22"/>
      <c r="AG4766" s="21"/>
    </row>
    <row r="4767" spans="3:33" s="20" customFormat="1">
      <c r="C4767" s="22"/>
      <c r="AG4767" s="21"/>
    </row>
    <row r="4768" spans="3:33" s="20" customFormat="1">
      <c r="C4768" s="22"/>
      <c r="AG4768" s="21"/>
    </row>
    <row r="4769" spans="3:33" s="20" customFormat="1">
      <c r="C4769" s="22"/>
      <c r="AG4769" s="21"/>
    </row>
    <row r="4770" spans="3:33" s="20" customFormat="1">
      <c r="C4770" s="22"/>
      <c r="AG4770" s="21"/>
    </row>
    <row r="4771" spans="3:33" s="20" customFormat="1">
      <c r="C4771" s="22"/>
      <c r="AG4771" s="21"/>
    </row>
    <row r="4772" spans="3:33" s="20" customFormat="1">
      <c r="C4772" s="22"/>
      <c r="AG4772" s="21"/>
    </row>
    <row r="4773" spans="3:33" s="20" customFormat="1">
      <c r="C4773" s="22"/>
      <c r="AG4773" s="21"/>
    </row>
    <row r="4774" spans="3:33" s="20" customFormat="1">
      <c r="C4774" s="22"/>
      <c r="AG4774" s="21"/>
    </row>
    <row r="4775" spans="3:33" s="20" customFormat="1">
      <c r="C4775" s="22"/>
      <c r="AG4775" s="21"/>
    </row>
    <row r="4776" spans="3:33" s="20" customFormat="1">
      <c r="C4776" s="22"/>
      <c r="AG4776" s="21"/>
    </row>
    <row r="4777" spans="3:33" s="20" customFormat="1">
      <c r="C4777" s="22"/>
      <c r="AG4777" s="21"/>
    </row>
    <row r="4778" spans="3:33" s="20" customFormat="1">
      <c r="C4778" s="22"/>
      <c r="AG4778" s="21"/>
    </row>
    <row r="4779" spans="3:33" s="20" customFormat="1">
      <c r="C4779" s="22"/>
      <c r="AG4779" s="21"/>
    </row>
    <row r="4780" spans="3:33" s="20" customFormat="1">
      <c r="C4780" s="22"/>
      <c r="AG4780" s="21"/>
    </row>
    <row r="4781" spans="3:33" s="20" customFormat="1">
      <c r="C4781" s="22"/>
      <c r="AG4781" s="21"/>
    </row>
    <row r="4782" spans="3:33" s="20" customFormat="1">
      <c r="C4782" s="22"/>
      <c r="AG4782" s="21"/>
    </row>
    <row r="4783" spans="3:33" s="20" customFormat="1">
      <c r="C4783" s="22"/>
      <c r="AG4783" s="21"/>
    </row>
    <row r="4784" spans="3:33" s="20" customFormat="1">
      <c r="C4784" s="22"/>
      <c r="AG4784" s="21"/>
    </row>
    <row r="4785" spans="3:33" s="20" customFormat="1">
      <c r="C4785" s="22"/>
      <c r="AG4785" s="21"/>
    </row>
    <row r="4786" spans="3:33" s="20" customFormat="1">
      <c r="C4786" s="22"/>
      <c r="AG4786" s="21"/>
    </row>
    <row r="4787" spans="3:33" s="20" customFormat="1">
      <c r="C4787" s="22"/>
      <c r="AG4787" s="21"/>
    </row>
    <row r="4788" spans="3:33" s="20" customFormat="1">
      <c r="C4788" s="22"/>
      <c r="AG4788" s="21"/>
    </row>
    <row r="4789" spans="3:33" s="20" customFormat="1">
      <c r="C4789" s="22"/>
      <c r="AG4789" s="21"/>
    </row>
    <row r="4790" spans="3:33" s="20" customFormat="1">
      <c r="C4790" s="22"/>
      <c r="AG4790" s="21"/>
    </row>
    <row r="4791" spans="3:33" s="20" customFormat="1">
      <c r="C4791" s="22"/>
      <c r="AG4791" s="21"/>
    </row>
    <row r="4792" spans="3:33" s="20" customFormat="1">
      <c r="C4792" s="22"/>
      <c r="AG4792" s="21"/>
    </row>
    <row r="4793" spans="3:33" s="20" customFormat="1">
      <c r="C4793" s="22"/>
      <c r="AG4793" s="21"/>
    </row>
    <row r="4794" spans="3:33" s="20" customFormat="1">
      <c r="C4794" s="22"/>
      <c r="AG4794" s="21"/>
    </row>
    <row r="4795" spans="3:33" s="20" customFormat="1">
      <c r="C4795" s="22"/>
      <c r="AG4795" s="21"/>
    </row>
    <row r="4796" spans="3:33" s="20" customFormat="1">
      <c r="C4796" s="22"/>
      <c r="AG4796" s="21"/>
    </row>
    <row r="4797" spans="3:33" s="20" customFormat="1">
      <c r="C4797" s="22"/>
      <c r="AG4797" s="21"/>
    </row>
    <row r="4798" spans="3:33" s="20" customFormat="1">
      <c r="C4798" s="22"/>
      <c r="AG4798" s="21"/>
    </row>
    <row r="4799" spans="3:33" s="20" customFormat="1">
      <c r="C4799" s="22"/>
      <c r="AG4799" s="21"/>
    </row>
    <row r="4800" spans="3:33" s="20" customFormat="1">
      <c r="C4800" s="22"/>
      <c r="AG4800" s="21"/>
    </row>
    <row r="4801" spans="3:33" s="20" customFormat="1">
      <c r="C4801" s="22"/>
      <c r="AG4801" s="21"/>
    </row>
    <row r="4802" spans="3:33" s="20" customFormat="1">
      <c r="C4802" s="22"/>
      <c r="AG4802" s="21"/>
    </row>
    <row r="4803" spans="3:33" s="20" customFormat="1">
      <c r="C4803" s="22"/>
      <c r="AG4803" s="21"/>
    </row>
    <row r="4804" spans="3:33" s="20" customFormat="1">
      <c r="C4804" s="22"/>
      <c r="AG4804" s="21"/>
    </row>
    <row r="4805" spans="3:33" s="20" customFormat="1">
      <c r="C4805" s="22"/>
      <c r="AG4805" s="21"/>
    </row>
    <row r="4806" spans="3:33" s="20" customFormat="1">
      <c r="C4806" s="22"/>
      <c r="AG4806" s="21"/>
    </row>
    <row r="4807" spans="3:33" s="20" customFormat="1">
      <c r="C4807" s="22"/>
      <c r="AG4807" s="21"/>
    </row>
    <row r="4808" spans="3:33" s="20" customFormat="1">
      <c r="C4808" s="22"/>
      <c r="AG4808" s="21"/>
    </row>
    <row r="4809" spans="3:33" s="20" customFormat="1">
      <c r="C4809" s="22"/>
      <c r="AG4809" s="21"/>
    </row>
    <row r="4810" spans="3:33" s="20" customFormat="1">
      <c r="C4810" s="22"/>
      <c r="AG4810" s="21"/>
    </row>
    <row r="4811" spans="3:33" s="20" customFormat="1">
      <c r="C4811" s="22"/>
      <c r="AG4811" s="21"/>
    </row>
    <row r="4812" spans="3:33" s="20" customFormat="1">
      <c r="C4812" s="22"/>
      <c r="AG4812" s="21"/>
    </row>
    <row r="4813" spans="3:33" s="20" customFormat="1">
      <c r="C4813" s="22"/>
      <c r="AG4813" s="21"/>
    </row>
    <row r="4814" spans="3:33" s="20" customFormat="1">
      <c r="C4814" s="22"/>
      <c r="AG4814" s="21"/>
    </row>
    <row r="4815" spans="3:33" s="20" customFormat="1">
      <c r="C4815" s="22"/>
      <c r="AG4815" s="21"/>
    </row>
    <row r="4816" spans="3:33" s="20" customFormat="1">
      <c r="C4816" s="22"/>
      <c r="AG4816" s="21"/>
    </row>
    <row r="4817" spans="3:33" s="20" customFormat="1">
      <c r="C4817" s="22"/>
      <c r="AG4817" s="21"/>
    </row>
    <row r="4818" spans="3:33" s="20" customFormat="1">
      <c r="C4818" s="22"/>
      <c r="AG4818" s="21"/>
    </row>
    <row r="4819" spans="3:33" s="20" customFormat="1">
      <c r="C4819" s="22"/>
      <c r="AG4819" s="21"/>
    </row>
    <row r="4820" spans="3:33" s="20" customFormat="1">
      <c r="C4820" s="22"/>
      <c r="AG4820" s="21"/>
    </row>
    <row r="4821" spans="3:33" s="20" customFormat="1">
      <c r="C4821" s="22"/>
      <c r="AG4821" s="21"/>
    </row>
    <row r="4822" spans="3:33" s="20" customFormat="1">
      <c r="C4822" s="22"/>
      <c r="AG4822" s="21"/>
    </row>
    <row r="4823" spans="3:33" s="20" customFormat="1">
      <c r="C4823" s="22"/>
      <c r="AG4823" s="21"/>
    </row>
    <row r="4824" spans="3:33" s="20" customFormat="1">
      <c r="C4824" s="22"/>
      <c r="AG4824" s="21"/>
    </row>
    <row r="4825" spans="3:33" s="20" customFormat="1">
      <c r="C4825" s="22"/>
      <c r="AG4825" s="21"/>
    </row>
    <row r="4826" spans="3:33" s="20" customFormat="1">
      <c r="C4826" s="22"/>
      <c r="AG4826" s="21"/>
    </row>
    <row r="4827" spans="3:33" s="20" customFormat="1">
      <c r="C4827" s="22"/>
      <c r="AG4827" s="21"/>
    </row>
    <row r="4828" spans="3:33" s="20" customFormat="1">
      <c r="C4828" s="22"/>
      <c r="AG4828" s="21"/>
    </row>
    <row r="4829" spans="3:33" s="20" customFormat="1">
      <c r="C4829" s="22"/>
      <c r="AG4829" s="21"/>
    </row>
    <row r="4830" spans="3:33" s="20" customFormat="1">
      <c r="C4830" s="22"/>
      <c r="AG4830" s="21"/>
    </row>
    <row r="4831" spans="3:33" s="20" customFormat="1">
      <c r="C4831" s="22"/>
      <c r="AG4831" s="21"/>
    </row>
    <row r="4832" spans="3:33" s="20" customFormat="1">
      <c r="C4832" s="22"/>
      <c r="AG4832" s="21"/>
    </row>
    <row r="4833" spans="3:33" s="20" customFormat="1">
      <c r="C4833" s="22"/>
      <c r="AG4833" s="21"/>
    </row>
    <row r="4834" spans="3:33" s="20" customFormat="1">
      <c r="C4834" s="22"/>
      <c r="AG4834" s="21"/>
    </row>
    <row r="4835" spans="3:33" s="20" customFormat="1">
      <c r="C4835" s="22"/>
      <c r="AG4835" s="21"/>
    </row>
    <row r="4836" spans="3:33" s="20" customFormat="1">
      <c r="C4836" s="22"/>
      <c r="AG4836" s="21"/>
    </row>
    <row r="4837" spans="3:33" s="20" customFormat="1">
      <c r="C4837" s="22"/>
      <c r="AG4837" s="21"/>
    </row>
    <row r="4838" spans="3:33" s="20" customFormat="1">
      <c r="C4838" s="22"/>
      <c r="AG4838" s="21"/>
    </row>
    <row r="4839" spans="3:33" s="20" customFormat="1">
      <c r="C4839" s="22"/>
      <c r="AG4839" s="21"/>
    </row>
    <row r="4840" spans="3:33" s="20" customFormat="1">
      <c r="C4840" s="22"/>
      <c r="AG4840" s="21"/>
    </row>
    <row r="4841" spans="3:33" s="20" customFormat="1">
      <c r="C4841" s="22"/>
      <c r="AG4841" s="21"/>
    </row>
    <row r="4842" spans="3:33" s="20" customFormat="1">
      <c r="C4842" s="22"/>
      <c r="AG4842" s="21"/>
    </row>
    <row r="4843" spans="3:33" s="20" customFormat="1">
      <c r="C4843" s="22"/>
      <c r="AG4843" s="21"/>
    </row>
    <row r="4844" spans="3:33" s="20" customFormat="1">
      <c r="C4844" s="22"/>
      <c r="AG4844" s="21"/>
    </row>
    <row r="4845" spans="3:33" s="20" customFormat="1">
      <c r="C4845" s="22"/>
      <c r="AG4845" s="21"/>
    </row>
    <row r="4846" spans="3:33" s="20" customFormat="1">
      <c r="C4846" s="22"/>
      <c r="AG4846" s="21"/>
    </row>
    <row r="4847" spans="3:33" s="20" customFormat="1">
      <c r="C4847" s="22"/>
      <c r="AG4847" s="21"/>
    </row>
    <row r="4848" spans="3:33" s="20" customFormat="1">
      <c r="C4848" s="22"/>
      <c r="AG4848" s="21"/>
    </row>
    <row r="4849" spans="3:33" s="20" customFormat="1">
      <c r="C4849" s="22"/>
      <c r="AG4849" s="21"/>
    </row>
    <row r="4850" spans="3:33" s="20" customFormat="1">
      <c r="C4850" s="22"/>
      <c r="AG4850" s="21"/>
    </row>
    <row r="4851" spans="3:33" s="20" customFormat="1">
      <c r="C4851" s="22"/>
      <c r="AG4851" s="21"/>
    </row>
    <row r="4852" spans="3:33" s="20" customFormat="1">
      <c r="C4852" s="22"/>
      <c r="AG4852" s="21"/>
    </row>
    <row r="4853" spans="3:33" s="20" customFormat="1">
      <c r="C4853" s="22"/>
      <c r="AG4853" s="21"/>
    </row>
    <row r="4854" spans="3:33" s="20" customFormat="1">
      <c r="C4854" s="22"/>
      <c r="AG4854" s="21"/>
    </row>
    <row r="4855" spans="3:33" s="20" customFormat="1">
      <c r="C4855" s="22"/>
      <c r="AG4855" s="21"/>
    </row>
    <row r="4856" spans="3:33" s="20" customFormat="1">
      <c r="C4856" s="22"/>
      <c r="AG4856" s="21"/>
    </row>
    <row r="4857" spans="3:33" s="20" customFormat="1">
      <c r="C4857" s="22"/>
      <c r="AG4857" s="21"/>
    </row>
    <row r="4858" spans="3:33" s="20" customFormat="1">
      <c r="C4858" s="22"/>
      <c r="AG4858" s="21"/>
    </row>
    <row r="4859" spans="3:33" s="20" customFormat="1">
      <c r="C4859" s="22"/>
      <c r="AG4859" s="21"/>
    </row>
    <row r="4860" spans="3:33" s="20" customFormat="1">
      <c r="C4860" s="22"/>
      <c r="AG4860" s="21"/>
    </row>
    <row r="4861" spans="3:33" s="20" customFormat="1">
      <c r="C4861" s="22"/>
      <c r="AG4861" s="21"/>
    </row>
    <row r="4862" spans="3:33" s="20" customFormat="1">
      <c r="C4862" s="22"/>
      <c r="AG4862" s="21"/>
    </row>
    <row r="4863" spans="3:33" s="20" customFormat="1">
      <c r="C4863" s="22"/>
      <c r="AG4863" s="21"/>
    </row>
    <row r="4864" spans="3:33" s="20" customFormat="1">
      <c r="C4864" s="22"/>
      <c r="AG4864" s="21"/>
    </row>
    <row r="4865" spans="3:33" s="20" customFormat="1">
      <c r="C4865" s="22"/>
      <c r="AG4865" s="21"/>
    </row>
    <row r="4866" spans="3:33" s="20" customFormat="1">
      <c r="C4866" s="22"/>
      <c r="AG4866" s="21"/>
    </row>
    <row r="4867" spans="3:33" s="20" customFormat="1">
      <c r="C4867" s="22"/>
      <c r="AG4867" s="21"/>
    </row>
    <row r="4868" spans="3:33" s="20" customFormat="1">
      <c r="C4868" s="22"/>
      <c r="AG4868" s="21"/>
    </row>
    <row r="4869" spans="3:33" s="20" customFormat="1">
      <c r="C4869" s="22"/>
      <c r="AG4869" s="21"/>
    </row>
    <row r="4870" spans="3:33" s="20" customFormat="1">
      <c r="C4870" s="22"/>
      <c r="AG4870" s="21"/>
    </row>
    <row r="4871" spans="3:33" s="20" customFormat="1">
      <c r="C4871" s="22"/>
      <c r="AG4871" s="21"/>
    </row>
    <row r="4872" spans="3:33" s="20" customFormat="1">
      <c r="C4872" s="22"/>
      <c r="AG4872" s="21"/>
    </row>
    <row r="4873" spans="3:33" s="20" customFormat="1">
      <c r="C4873" s="22"/>
      <c r="AG4873" s="21"/>
    </row>
    <row r="4874" spans="3:33" s="20" customFormat="1">
      <c r="C4874" s="22"/>
      <c r="AG4874" s="21"/>
    </row>
    <row r="4875" spans="3:33" s="20" customFormat="1">
      <c r="C4875" s="22"/>
      <c r="AG4875" s="21"/>
    </row>
    <row r="4876" spans="3:33" s="20" customFormat="1">
      <c r="C4876" s="22"/>
      <c r="AG4876" s="21"/>
    </row>
    <row r="4877" spans="3:33" s="20" customFormat="1">
      <c r="C4877" s="22"/>
      <c r="AG4877" s="21"/>
    </row>
    <row r="4878" spans="3:33" s="20" customFormat="1">
      <c r="C4878" s="22"/>
      <c r="AG4878" s="21"/>
    </row>
    <row r="4879" spans="3:33" s="20" customFormat="1">
      <c r="C4879" s="22"/>
      <c r="AG4879" s="21"/>
    </row>
    <row r="4880" spans="3:33" s="20" customFormat="1">
      <c r="C4880" s="22"/>
      <c r="AG4880" s="21"/>
    </row>
    <row r="4881" spans="3:33" s="20" customFormat="1">
      <c r="C4881" s="22"/>
      <c r="AG4881" s="21"/>
    </row>
    <row r="4882" spans="3:33" s="20" customFormat="1">
      <c r="C4882" s="22"/>
      <c r="AG4882" s="21"/>
    </row>
    <row r="4883" spans="3:33" s="20" customFormat="1">
      <c r="C4883" s="22"/>
      <c r="AG4883" s="21"/>
    </row>
    <row r="4884" spans="3:33" s="20" customFormat="1">
      <c r="C4884" s="22"/>
      <c r="AG4884" s="21"/>
    </row>
    <row r="4885" spans="3:33" s="20" customFormat="1">
      <c r="C4885" s="22"/>
      <c r="AG4885" s="21"/>
    </row>
    <row r="4886" spans="3:33" s="20" customFormat="1">
      <c r="C4886" s="22"/>
      <c r="AG4886" s="21"/>
    </row>
    <row r="4887" spans="3:33" s="20" customFormat="1">
      <c r="C4887" s="22"/>
      <c r="AG4887" s="21"/>
    </row>
    <row r="4888" spans="3:33" s="20" customFormat="1">
      <c r="C4888" s="22"/>
      <c r="AG4888" s="21"/>
    </row>
    <row r="4889" spans="3:33" s="20" customFormat="1">
      <c r="C4889" s="22"/>
      <c r="AG4889" s="21"/>
    </row>
    <row r="4890" spans="3:33" s="20" customFormat="1">
      <c r="C4890" s="22"/>
      <c r="AG4890" s="21"/>
    </row>
    <row r="4891" spans="3:33" s="20" customFormat="1">
      <c r="C4891" s="22"/>
      <c r="AG4891" s="21"/>
    </row>
    <row r="4892" spans="3:33" s="20" customFormat="1">
      <c r="C4892" s="22"/>
      <c r="AG4892" s="21"/>
    </row>
    <row r="4893" spans="3:33" s="20" customFormat="1">
      <c r="C4893" s="22"/>
      <c r="AG4893" s="21"/>
    </row>
    <row r="4894" spans="3:33" s="20" customFormat="1">
      <c r="C4894" s="22"/>
      <c r="AG4894" s="21"/>
    </row>
    <row r="4895" spans="3:33" s="20" customFormat="1">
      <c r="C4895" s="22"/>
      <c r="AG4895" s="21"/>
    </row>
    <row r="4896" spans="3:33" s="20" customFormat="1">
      <c r="C4896" s="22"/>
      <c r="AG4896" s="21"/>
    </row>
    <row r="4897" spans="3:33" s="20" customFormat="1">
      <c r="C4897" s="22"/>
      <c r="AG4897" s="21"/>
    </row>
    <row r="4898" spans="3:33" s="20" customFormat="1">
      <c r="C4898" s="22"/>
      <c r="AG4898" s="21"/>
    </row>
    <row r="4899" spans="3:33" s="20" customFormat="1">
      <c r="C4899" s="22"/>
      <c r="AG4899" s="21"/>
    </row>
    <row r="4900" spans="3:33" s="20" customFormat="1">
      <c r="C4900" s="22"/>
      <c r="AG4900" s="21"/>
    </row>
    <row r="4901" spans="3:33" s="20" customFormat="1">
      <c r="C4901" s="22"/>
      <c r="AG4901" s="21"/>
    </row>
    <row r="4902" spans="3:33" s="20" customFormat="1">
      <c r="C4902" s="22"/>
      <c r="AG4902" s="21"/>
    </row>
    <row r="4903" spans="3:33" s="20" customFormat="1">
      <c r="C4903" s="22"/>
      <c r="AG4903" s="21"/>
    </row>
    <row r="4904" spans="3:33" s="20" customFormat="1">
      <c r="C4904" s="22"/>
      <c r="AG4904" s="21"/>
    </row>
    <row r="4905" spans="3:33" s="20" customFormat="1">
      <c r="C4905" s="22"/>
      <c r="AG4905" s="21"/>
    </row>
    <row r="4906" spans="3:33" s="20" customFormat="1">
      <c r="C4906" s="22"/>
      <c r="AG4906" s="21"/>
    </row>
    <row r="4907" spans="3:33" s="20" customFormat="1">
      <c r="C4907" s="22"/>
      <c r="AG4907" s="21"/>
    </row>
    <row r="4908" spans="3:33" s="20" customFormat="1">
      <c r="C4908" s="22"/>
      <c r="AG4908" s="21"/>
    </row>
    <row r="4909" spans="3:33" s="20" customFormat="1">
      <c r="C4909" s="22"/>
      <c r="AG4909" s="21"/>
    </row>
    <row r="4910" spans="3:33" s="20" customFormat="1">
      <c r="C4910" s="22"/>
      <c r="AG4910" s="21"/>
    </row>
    <row r="4911" spans="3:33" s="20" customFormat="1">
      <c r="C4911" s="22"/>
      <c r="AG4911" s="21"/>
    </row>
    <row r="4912" spans="3:33" s="20" customFormat="1">
      <c r="C4912" s="22"/>
      <c r="AG4912" s="21"/>
    </row>
    <row r="4913" spans="3:33" s="20" customFormat="1">
      <c r="C4913" s="22"/>
      <c r="AG4913" s="21"/>
    </row>
    <row r="4914" spans="3:33" s="20" customFormat="1">
      <c r="C4914" s="22"/>
      <c r="AG4914" s="21"/>
    </row>
    <row r="4915" spans="3:33" s="20" customFormat="1">
      <c r="C4915" s="22"/>
      <c r="AG4915" s="21"/>
    </row>
    <row r="4916" spans="3:33" s="20" customFormat="1">
      <c r="C4916" s="22"/>
      <c r="AG4916" s="21"/>
    </row>
    <row r="4917" spans="3:33" s="20" customFormat="1">
      <c r="C4917" s="22"/>
      <c r="AG4917" s="21"/>
    </row>
    <row r="4918" spans="3:33" s="20" customFormat="1">
      <c r="C4918" s="22"/>
      <c r="AG4918" s="21"/>
    </row>
    <row r="4919" spans="3:33" s="20" customFormat="1">
      <c r="C4919" s="22"/>
      <c r="AG4919" s="21"/>
    </row>
    <row r="4920" spans="3:33" s="20" customFormat="1">
      <c r="C4920" s="22"/>
      <c r="AG4920" s="21"/>
    </row>
    <row r="4921" spans="3:33" s="20" customFormat="1">
      <c r="C4921" s="22"/>
      <c r="AG4921" s="21"/>
    </row>
    <row r="4922" spans="3:33" s="20" customFormat="1">
      <c r="C4922" s="22"/>
      <c r="AG4922" s="21"/>
    </row>
    <row r="4923" spans="3:33" s="20" customFormat="1">
      <c r="C4923" s="22"/>
      <c r="AG4923" s="21"/>
    </row>
    <row r="4924" spans="3:33" s="20" customFormat="1">
      <c r="C4924" s="22"/>
      <c r="AG4924" s="21"/>
    </row>
    <row r="4925" spans="3:33" s="20" customFormat="1">
      <c r="C4925" s="22"/>
      <c r="AG4925" s="21"/>
    </row>
    <row r="4926" spans="3:33" s="20" customFormat="1">
      <c r="C4926" s="22"/>
      <c r="AG4926" s="21"/>
    </row>
    <row r="4927" spans="3:33" s="20" customFormat="1">
      <c r="C4927" s="22"/>
      <c r="AG4927" s="21"/>
    </row>
    <row r="4928" spans="3:33" s="20" customFormat="1">
      <c r="C4928" s="22"/>
      <c r="AG4928" s="21"/>
    </row>
    <row r="4929" spans="3:33" s="20" customFormat="1">
      <c r="C4929" s="22"/>
      <c r="AG4929" s="21"/>
    </row>
    <row r="4930" spans="3:33" s="20" customFormat="1">
      <c r="C4930" s="22"/>
      <c r="AG4930" s="21"/>
    </row>
    <row r="4931" spans="3:33" s="20" customFormat="1">
      <c r="C4931" s="22"/>
      <c r="AG4931" s="21"/>
    </row>
    <row r="4932" spans="3:33" s="20" customFormat="1">
      <c r="C4932" s="22"/>
      <c r="AG4932" s="21"/>
    </row>
    <row r="4933" spans="3:33" s="20" customFormat="1">
      <c r="C4933" s="22"/>
      <c r="AG4933" s="21"/>
    </row>
    <row r="4934" spans="3:33" s="20" customFormat="1">
      <c r="C4934" s="22"/>
      <c r="AG4934" s="21"/>
    </row>
    <row r="4935" spans="3:33" s="20" customFormat="1">
      <c r="C4935" s="22"/>
      <c r="AG4935" s="21"/>
    </row>
    <row r="4936" spans="3:33" s="20" customFormat="1">
      <c r="C4936" s="22"/>
      <c r="AG4936" s="21"/>
    </row>
    <row r="4937" spans="3:33" s="20" customFormat="1">
      <c r="C4937" s="22"/>
      <c r="AG4937" s="21"/>
    </row>
    <row r="4938" spans="3:33" s="20" customFormat="1">
      <c r="C4938" s="22"/>
      <c r="AG4938" s="21"/>
    </row>
    <row r="4939" spans="3:33" s="20" customFormat="1">
      <c r="C4939" s="22"/>
      <c r="AG4939" s="21"/>
    </row>
    <row r="4940" spans="3:33" s="20" customFormat="1">
      <c r="C4940" s="22"/>
      <c r="AG4940" s="21"/>
    </row>
    <row r="4941" spans="3:33" s="20" customFormat="1">
      <c r="C4941" s="22"/>
      <c r="AG4941" s="21"/>
    </row>
    <row r="4942" spans="3:33" s="20" customFormat="1">
      <c r="C4942" s="22"/>
      <c r="AG4942" s="21"/>
    </row>
    <row r="4943" spans="3:33" s="20" customFormat="1">
      <c r="C4943" s="22"/>
      <c r="AG4943" s="21"/>
    </row>
    <row r="4944" spans="3:33" s="20" customFormat="1">
      <c r="C4944" s="22"/>
      <c r="AG4944" s="21"/>
    </row>
    <row r="4945" spans="3:33" s="20" customFormat="1">
      <c r="C4945" s="22"/>
      <c r="AG4945" s="21"/>
    </row>
    <row r="4946" spans="3:33" s="20" customFormat="1">
      <c r="C4946" s="22"/>
      <c r="AG4946" s="21"/>
    </row>
    <row r="4947" spans="3:33" s="20" customFormat="1">
      <c r="C4947" s="22"/>
      <c r="AG4947" s="21"/>
    </row>
    <row r="4948" spans="3:33" s="20" customFormat="1">
      <c r="C4948" s="22"/>
      <c r="AG4948" s="21"/>
    </row>
    <row r="4949" spans="3:33" s="20" customFormat="1">
      <c r="C4949" s="22"/>
      <c r="AG4949" s="21"/>
    </row>
    <row r="4950" spans="3:33" s="20" customFormat="1">
      <c r="C4950" s="22"/>
      <c r="AG4950" s="21"/>
    </row>
    <row r="4951" spans="3:33" s="20" customFormat="1">
      <c r="C4951" s="22"/>
      <c r="AG4951" s="21"/>
    </row>
    <row r="4952" spans="3:33" s="20" customFormat="1">
      <c r="C4952" s="22"/>
      <c r="AG4952" s="21"/>
    </row>
    <row r="4953" spans="3:33" s="20" customFormat="1">
      <c r="C4953" s="22"/>
      <c r="AG4953" s="21"/>
    </row>
    <row r="4954" spans="3:33" s="20" customFormat="1">
      <c r="C4954" s="22"/>
      <c r="AG4954" s="21"/>
    </row>
    <row r="4955" spans="3:33" s="20" customFormat="1">
      <c r="C4955" s="22"/>
      <c r="AG4955" s="21"/>
    </row>
    <row r="4956" spans="3:33" s="20" customFormat="1">
      <c r="C4956" s="22"/>
      <c r="AG4956" s="21"/>
    </row>
    <row r="4957" spans="3:33" s="20" customFormat="1">
      <c r="C4957" s="22"/>
      <c r="AG4957" s="21"/>
    </row>
    <row r="4958" spans="3:33" s="20" customFormat="1">
      <c r="C4958" s="22"/>
      <c r="AG4958" s="21"/>
    </row>
    <row r="4959" spans="3:33" s="20" customFormat="1">
      <c r="C4959" s="22"/>
      <c r="AG4959" s="21"/>
    </row>
    <row r="4960" spans="3:33" s="20" customFormat="1">
      <c r="C4960" s="22"/>
      <c r="AG4960" s="21"/>
    </row>
    <row r="4961" spans="3:33" s="20" customFormat="1">
      <c r="C4961" s="22"/>
      <c r="AG4961" s="21"/>
    </row>
    <row r="4962" spans="3:33" s="20" customFormat="1">
      <c r="C4962" s="22"/>
      <c r="AG4962" s="21"/>
    </row>
    <row r="4963" spans="3:33" s="20" customFormat="1">
      <c r="C4963" s="22"/>
      <c r="AG4963" s="21"/>
    </row>
    <row r="4964" spans="3:33" s="20" customFormat="1">
      <c r="C4964" s="22"/>
      <c r="AG4964" s="21"/>
    </row>
    <row r="4965" spans="3:33" s="20" customFormat="1">
      <c r="C4965" s="22"/>
      <c r="AG4965" s="21"/>
    </row>
    <row r="4966" spans="3:33" s="20" customFormat="1">
      <c r="C4966" s="22"/>
      <c r="AG4966" s="21"/>
    </row>
    <row r="4967" spans="3:33" s="20" customFormat="1">
      <c r="C4967" s="22"/>
      <c r="AG4967" s="21"/>
    </row>
    <row r="4968" spans="3:33" s="20" customFormat="1">
      <c r="C4968" s="22"/>
      <c r="AG4968" s="21"/>
    </row>
    <row r="4969" spans="3:33" s="20" customFormat="1">
      <c r="C4969" s="22"/>
      <c r="AG4969" s="21"/>
    </row>
    <row r="4970" spans="3:33" s="20" customFormat="1">
      <c r="C4970" s="22"/>
      <c r="AG4970" s="21"/>
    </row>
    <row r="4971" spans="3:33" s="20" customFormat="1">
      <c r="C4971" s="22"/>
      <c r="AG4971" s="21"/>
    </row>
    <row r="4972" spans="3:33" s="20" customFormat="1">
      <c r="C4972" s="22"/>
      <c r="AG4972" s="21"/>
    </row>
    <row r="4973" spans="3:33" s="20" customFormat="1">
      <c r="C4973" s="22"/>
      <c r="AG4973" s="21"/>
    </row>
    <row r="4974" spans="3:33" s="20" customFormat="1">
      <c r="C4974" s="22"/>
      <c r="AG4974" s="21"/>
    </row>
    <row r="4975" spans="3:33" s="20" customFormat="1">
      <c r="C4975" s="22"/>
      <c r="AG4975" s="21"/>
    </row>
    <row r="4976" spans="3:33" s="20" customFormat="1">
      <c r="C4976" s="22"/>
      <c r="AG4976" s="21"/>
    </row>
    <row r="4977" spans="3:33" s="20" customFormat="1">
      <c r="C4977" s="22"/>
      <c r="AG4977" s="21"/>
    </row>
    <row r="4978" spans="3:33" s="20" customFormat="1">
      <c r="C4978" s="22"/>
      <c r="AG4978" s="21"/>
    </row>
    <row r="4979" spans="3:33" s="20" customFormat="1">
      <c r="C4979" s="22"/>
      <c r="AG4979" s="21"/>
    </row>
    <row r="4980" spans="3:33" s="20" customFormat="1">
      <c r="C4980" s="22"/>
      <c r="AG4980" s="21"/>
    </row>
    <row r="4981" spans="3:33" s="20" customFormat="1">
      <c r="C4981" s="22"/>
      <c r="AG4981" s="21"/>
    </row>
    <row r="4982" spans="3:33" s="20" customFormat="1">
      <c r="C4982" s="22"/>
      <c r="AG4982" s="21"/>
    </row>
    <row r="4983" spans="3:33" s="20" customFormat="1">
      <c r="C4983" s="22"/>
      <c r="AG4983" s="21"/>
    </row>
    <row r="4984" spans="3:33" s="20" customFormat="1">
      <c r="C4984" s="22"/>
      <c r="AG4984" s="21"/>
    </row>
    <row r="4985" spans="3:33" s="20" customFormat="1">
      <c r="C4985" s="22"/>
      <c r="AG4985" s="21"/>
    </row>
    <row r="4986" spans="3:33" s="20" customFormat="1">
      <c r="C4986" s="22"/>
      <c r="AG4986" s="21"/>
    </row>
    <row r="4987" spans="3:33" s="20" customFormat="1">
      <c r="C4987" s="22"/>
      <c r="AG4987" s="21"/>
    </row>
    <row r="4988" spans="3:33" s="20" customFormat="1">
      <c r="C4988" s="22"/>
      <c r="AG4988" s="21"/>
    </row>
    <row r="4989" spans="3:33" s="20" customFormat="1">
      <c r="C4989" s="22"/>
      <c r="AG4989" s="21"/>
    </row>
    <row r="4990" spans="3:33" s="20" customFormat="1">
      <c r="C4990" s="22"/>
      <c r="AG4990" s="21"/>
    </row>
    <row r="4991" spans="3:33" s="20" customFormat="1">
      <c r="C4991" s="22"/>
      <c r="AG4991" s="21"/>
    </row>
    <row r="4992" spans="3:33" s="20" customFormat="1">
      <c r="C4992" s="22"/>
      <c r="AG4992" s="21"/>
    </row>
    <row r="4993" spans="3:33" s="20" customFormat="1">
      <c r="C4993" s="22"/>
      <c r="AG4993" s="21"/>
    </row>
    <row r="4994" spans="3:33" s="20" customFormat="1">
      <c r="C4994" s="22"/>
      <c r="AG4994" s="21"/>
    </row>
    <row r="4995" spans="3:33" s="20" customFormat="1">
      <c r="C4995" s="22"/>
      <c r="AG4995" s="21"/>
    </row>
    <row r="4996" spans="3:33" s="20" customFormat="1">
      <c r="C4996" s="22"/>
      <c r="AG4996" s="21"/>
    </row>
    <row r="4997" spans="3:33" s="20" customFormat="1">
      <c r="C4997" s="22"/>
      <c r="AG4997" s="21"/>
    </row>
    <row r="4998" spans="3:33" s="20" customFormat="1">
      <c r="C4998" s="22"/>
      <c r="AG4998" s="21"/>
    </row>
    <row r="4999" spans="3:33" s="20" customFormat="1">
      <c r="C4999" s="22"/>
      <c r="AG4999" s="21"/>
    </row>
    <row r="5000" spans="3:33" s="20" customFormat="1">
      <c r="C5000" s="22"/>
      <c r="AG5000" s="21"/>
    </row>
    <row r="5001" spans="3:33" s="20" customFormat="1">
      <c r="C5001" s="22"/>
      <c r="AG5001" s="21"/>
    </row>
    <row r="5002" spans="3:33" s="20" customFormat="1">
      <c r="C5002" s="22"/>
      <c r="AG5002" s="21"/>
    </row>
    <row r="5003" spans="3:33" s="20" customFormat="1">
      <c r="C5003" s="22"/>
      <c r="AG5003" s="21"/>
    </row>
    <row r="5004" spans="3:33" s="20" customFormat="1">
      <c r="C5004" s="22"/>
      <c r="AG5004" s="21"/>
    </row>
    <row r="5005" spans="3:33" s="20" customFormat="1">
      <c r="C5005" s="22"/>
      <c r="AG5005" s="21"/>
    </row>
    <row r="5006" spans="3:33" s="20" customFormat="1">
      <c r="C5006" s="22"/>
      <c r="AG5006" s="21"/>
    </row>
    <row r="5007" spans="3:33" s="20" customFormat="1">
      <c r="C5007" s="22"/>
      <c r="AG5007" s="21"/>
    </row>
    <row r="5008" spans="3:33" s="20" customFormat="1">
      <c r="C5008" s="22"/>
      <c r="AG5008" s="21"/>
    </row>
    <row r="5009" spans="3:33" s="20" customFormat="1">
      <c r="C5009" s="22"/>
      <c r="AG5009" s="21"/>
    </row>
    <row r="5010" spans="3:33" s="20" customFormat="1">
      <c r="C5010" s="22"/>
      <c r="AG5010" s="21"/>
    </row>
    <row r="5011" spans="3:33" s="20" customFormat="1">
      <c r="C5011" s="22"/>
      <c r="AG5011" s="21"/>
    </row>
    <row r="5012" spans="3:33" s="20" customFormat="1">
      <c r="C5012" s="22"/>
      <c r="AG5012" s="21"/>
    </row>
    <row r="5013" spans="3:33" s="20" customFormat="1">
      <c r="C5013" s="22"/>
      <c r="AG5013" s="21"/>
    </row>
    <row r="5014" spans="3:33" s="20" customFormat="1">
      <c r="C5014" s="22"/>
      <c r="AG5014" s="21"/>
    </row>
    <row r="5015" spans="3:33" s="20" customFormat="1">
      <c r="C5015" s="22"/>
      <c r="AG5015" s="21"/>
    </row>
    <row r="5016" spans="3:33" s="20" customFormat="1">
      <c r="C5016" s="22"/>
      <c r="AG5016" s="21"/>
    </row>
    <row r="5017" spans="3:33" s="20" customFormat="1">
      <c r="C5017" s="22"/>
      <c r="AG5017" s="21"/>
    </row>
    <row r="5018" spans="3:33" s="20" customFormat="1">
      <c r="C5018" s="22"/>
      <c r="AG5018" s="21"/>
    </row>
    <row r="5019" spans="3:33" s="20" customFormat="1">
      <c r="C5019" s="22"/>
      <c r="AG5019" s="21"/>
    </row>
    <row r="5020" spans="3:33" s="20" customFormat="1">
      <c r="C5020" s="22"/>
      <c r="AG5020" s="21"/>
    </row>
    <row r="5021" spans="3:33" s="20" customFormat="1">
      <c r="C5021" s="22"/>
      <c r="AG5021" s="21"/>
    </row>
    <row r="5022" spans="3:33" s="20" customFormat="1">
      <c r="C5022" s="22"/>
      <c r="AG5022" s="21"/>
    </row>
    <row r="5023" spans="3:33" s="20" customFormat="1">
      <c r="C5023" s="22"/>
      <c r="AG5023" s="21"/>
    </row>
    <row r="5024" spans="3:33" s="20" customFormat="1">
      <c r="C5024" s="22"/>
      <c r="AG5024" s="21"/>
    </row>
    <row r="5025" spans="3:33" s="20" customFormat="1">
      <c r="C5025" s="22"/>
      <c r="AG5025" s="21"/>
    </row>
    <row r="5026" spans="3:33" s="20" customFormat="1">
      <c r="C5026" s="22"/>
      <c r="AG5026" s="21"/>
    </row>
    <row r="5027" spans="3:33" s="20" customFormat="1">
      <c r="C5027" s="22"/>
      <c r="AG5027" s="21"/>
    </row>
    <row r="5028" spans="3:33" s="20" customFormat="1">
      <c r="C5028" s="22"/>
      <c r="AG5028" s="21"/>
    </row>
    <row r="5029" spans="3:33" s="20" customFormat="1">
      <c r="C5029" s="22"/>
      <c r="AG5029" s="21"/>
    </row>
    <row r="5030" spans="3:33" s="20" customFormat="1">
      <c r="C5030" s="22"/>
      <c r="AG5030" s="21"/>
    </row>
    <row r="5031" spans="3:33" s="20" customFormat="1">
      <c r="C5031" s="22"/>
      <c r="AG5031" s="21"/>
    </row>
    <row r="5032" spans="3:33" s="20" customFormat="1">
      <c r="C5032" s="22"/>
      <c r="AG5032" s="21"/>
    </row>
    <row r="5033" spans="3:33" s="20" customFormat="1">
      <c r="C5033" s="22"/>
      <c r="AG5033" s="21"/>
    </row>
    <row r="5034" spans="3:33" s="20" customFormat="1">
      <c r="C5034" s="22"/>
      <c r="AG5034" s="21"/>
    </row>
    <row r="5035" spans="3:33" s="20" customFormat="1">
      <c r="C5035" s="22"/>
      <c r="AG5035" s="21"/>
    </row>
    <row r="5036" spans="3:33" s="20" customFormat="1">
      <c r="C5036" s="22"/>
      <c r="AG5036" s="21"/>
    </row>
    <row r="5037" spans="3:33" s="20" customFormat="1">
      <c r="C5037" s="22"/>
      <c r="AG5037" s="21"/>
    </row>
    <row r="5038" spans="3:33" s="20" customFormat="1">
      <c r="C5038" s="22"/>
      <c r="AG5038" s="21"/>
    </row>
    <row r="5039" spans="3:33" s="20" customFormat="1">
      <c r="C5039" s="22"/>
      <c r="AG5039" s="21"/>
    </row>
    <row r="5040" spans="3:33" s="20" customFormat="1">
      <c r="C5040" s="22"/>
      <c r="AG5040" s="21"/>
    </row>
    <row r="5041" spans="3:33" s="20" customFormat="1">
      <c r="C5041" s="22"/>
      <c r="AG5041" s="21"/>
    </row>
    <row r="5042" spans="3:33" s="20" customFormat="1">
      <c r="C5042" s="22"/>
      <c r="AG5042" s="21"/>
    </row>
    <row r="5043" spans="3:33" s="20" customFormat="1">
      <c r="C5043" s="22"/>
      <c r="AG5043" s="21"/>
    </row>
    <row r="5044" spans="3:33" s="20" customFormat="1">
      <c r="C5044" s="22"/>
      <c r="AG5044" s="21"/>
    </row>
    <row r="5045" spans="3:33" s="20" customFormat="1">
      <c r="C5045" s="22"/>
      <c r="AG5045" s="21"/>
    </row>
    <row r="5046" spans="3:33" s="20" customFormat="1">
      <c r="C5046" s="22"/>
      <c r="AG5046" s="21"/>
    </row>
    <row r="5047" spans="3:33" s="20" customFormat="1">
      <c r="C5047" s="22"/>
      <c r="AG5047" s="21"/>
    </row>
    <row r="5048" spans="3:33" s="20" customFormat="1">
      <c r="C5048" s="22"/>
      <c r="AG5048" s="21"/>
    </row>
    <row r="5049" spans="3:33" s="20" customFormat="1">
      <c r="C5049" s="22"/>
      <c r="AG5049" s="21"/>
    </row>
    <row r="5050" spans="3:33" s="20" customFormat="1">
      <c r="C5050" s="22"/>
      <c r="AG5050" s="21"/>
    </row>
    <row r="5051" spans="3:33" s="20" customFormat="1">
      <c r="C5051" s="22"/>
      <c r="AG5051" s="21"/>
    </row>
    <row r="5052" spans="3:33" s="20" customFormat="1">
      <c r="C5052" s="22"/>
      <c r="AG5052" s="21"/>
    </row>
    <row r="5053" spans="3:33" s="20" customFormat="1">
      <c r="C5053" s="22"/>
      <c r="AG5053" s="21"/>
    </row>
    <row r="5054" spans="3:33" s="20" customFormat="1">
      <c r="C5054" s="22"/>
      <c r="AG5054" s="21"/>
    </row>
    <row r="5055" spans="3:33" s="20" customFormat="1">
      <c r="C5055" s="22"/>
      <c r="AG5055" s="21"/>
    </row>
    <row r="5056" spans="3:33" s="20" customFormat="1">
      <c r="C5056" s="22"/>
      <c r="AG5056" s="21"/>
    </row>
    <row r="5057" spans="3:33" s="20" customFormat="1">
      <c r="C5057" s="22"/>
      <c r="AG5057" s="21"/>
    </row>
    <row r="5058" spans="3:33" s="20" customFormat="1">
      <c r="C5058" s="22"/>
      <c r="AG5058" s="21"/>
    </row>
    <row r="5059" spans="3:33" s="20" customFormat="1">
      <c r="C5059" s="22"/>
      <c r="AG5059" s="21"/>
    </row>
    <row r="5060" spans="3:33" s="20" customFormat="1">
      <c r="C5060" s="22"/>
      <c r="AG5060" s="21"/>
    </row>
    <row r="5061" spans="3:33" s="20" customFormat="1">
      <c r="C5061" s="22"/>
      <c r="AG5061" s="21"/>
    </row>
    <row r="5062" spans="3:33" s="20" customFormat="1">
      <c r="C5062" s="22"/>
      <c r="AG5062" s="21"/>
    </row>
    <row r="5063" spans="3:33" s="20" customFormat="1">
      <c r="C5063" s="22"/>
      <c r="AG5063" s="21"/>
    </row>
    <row r="5064" spans="3:33" s="20" customFormat="1">
      <c r="C5064" s="22"/>
      <c r="AG5064" s="21"/>
    </row>
    <row r="5065" spans="3:33" s="20" customFormat="1">
      <c r="C5065" s="22"/>
      <c r="AG5065" s="21"/>
    </row>
    <row r="5066" spans="3:33" s="20" customFormat="1">
      <c r="C5066" s="22"/>
      <c r="AG5066" s="21"/>
    </row>
    <row r="5067" spans="3:33" s="20" customFormat="1">
      <c r="C5067" s="22"/>
      <c r="AG5067" s="21"/>
    </row>
    <row r="5068" spans="3:33" s="20" customFormat="1">
      <c r="C5068" s="22"/>
      <c r="AG5068" s="21"/>
    </row>
    <row r="5069" spans="3:33" s="20" customFormat="1">
      <c r="C5069" s="22"/>
      <c r="AG5069" s="21"/>
    </row>
    <row r="5070" spans="3:33" s="20" customFormat="1">
      <c r="C5070" s="22"/>
      <c r="AG5070" s="21"/>
    </row>
    <row r="5071" spans="3:33" s="20" customFormat="1">
      <c r="C5071" s="22"/>
      <c r="AG5071" s="21"/>
    </row>
    <row r="5072" spans="3:33" s="20" customFormat="1">
      <c r="C5072" s="22"/>
      <c r="AG5072" s="21"/>
    </row>
    <row r="5073" spans="3:33" s="20" customFormat="1">
      <c r="C5073" s="22"/>
      <c r="AG5073" s="21"/>
    </row>
    <row r="5074" spans="3:33" s="20" customFormat="1">
      <c r="C5074" s="22"/>
      <c r="AG5074" s="21"/>
    </row>
    <row r="5075" spans="3:33" s="20" customFormat="1">
      <c r="C5075" s="22"/>
      <c r="AG5075" s="21"/>
    </row>
    <row r="5076" spans="3:33" s="20" customFormat="1">
      <c r="C5076" s="22"/>
      <c r="AG5076" s="21"/>
    </row>
    <row r="5077" spans="3:33" s="20" customFormat="1">
      <c r="C5077" s="22"/>
      <c r="AG5077" s="21"/>
    </row>
    <row r="5078" spans="3:33" s="20" customFormat="1">
      <c r="C5078" s="22"/>
      <c r="AG5078" s="21"/>
    </row>
    <row r="5079" spans="3:33" s="20" customFormat="1">
      <c r="C5079" s="22"/>
      <c r="AG5079" s="21"/>
    </row>
    <row r="5080" spans="3:33" s="20" customFormat="1">
      <c r="C5080" s="22"/>
      <c r="AG5080" s="21"/>
    </row>
    <row r="5081" spans="3:33" s="20" customFormat="1">
      <c r="C5081" s="22"/>
      <c r="AG5081" s="21"/>
    </row>
    <row r="5082" spans="3:33" s="20" customFormat="1">
      <c r="C5082" s="22"/>
      <c r="AG5082" s="21"/>
    </row>
    <row r="5083" spans="3:33" s="20" customFormat="1">
      <c r="C5083" s="22"/>
      <c r="AG5083" s="21"/>
    </row>
    <row r="5084" spans="3:33" s="20" customFormat="1">
      <c r="C5084" s="22"/>
      <c r="AG5084" s="21"/>
    </row>
    <row r="5085" spans="3:33" s="20" customFormat="1">
      <c r="C5085" s="22"/>
      <c r="AG5085" s="21"/>
    </row>
    <row r="5086" spans="3:33" s="20" customFormat="1">
      <c r="C5086" s="22"/>
      <c r="AG5086" s="21"/>
    </row>
    <row r="5087" spans="3:33" s="20" customFormat="1">
      <c r="C5087" s="22"/>
      <c r="AG5087" s="21"/>
    </row>
    <row r="5088" spans="3:33" s="20" customFormat="1">
      <c r="C5088" s="22"/>
      <c r="AG5088" s="21"/>
    </row>
    <row r="5089" spans="3:33" s="20" customFormat="1">
      <c r="C5089" s="22"/>
      <c r="AG5089" s="21"/>
    </row>
    <row r="5090" spans="3:33" s="20" customFormat="1">
      <c r="C5090" s="22"/>
      <c r="AG5090" s="21"/>
    </row>
  </sheetData>
  <mergeCells count="122">
    <mergeCell ref="C35:C36"/>
    <mergeCell ref="Z29:Z30"/>
    <mergeCell ref="W35:W36"/>
    <mergeCell ref="X35:X36"/>
    <mergeCell ref="Y35:Y36"/>
    <mergeCell ref="Z35:Z36"/>
    <mergeCell ref="AA35:AA36"/>
    <mergeCell ref="AB35:AB36"/>
    <mergeCell ref="C37:C38"/>
    <mergeCell ref="AA33:AA34"/>
    <mergeCell ref="AB33:AB34"/>
    <mergeCell ref="B7:B38"/>
    <mergeCell ref="B2:AB2"/>
    <mergeCell ref="B3:AB3"/>
    <mergeCell ref="D5:D6"/>
    <mergeCell ref="C5:C6"/>
    <mergeCell ref="B5:B6"/>
    <mergeCell ref="W37:W38"/>
    <mergeCell ref="X37:X38"/>
    <mergeCell ref="Y37:Y38"/>
    <mergeCell ref="Z37:Z38"/>
    <mergeCell ref="AA37:AA38"/>
    <mergeCell ref="AB37:AB38"/>
    <mergeCell ref="C33:C34"/>
    <mergeCell ref="Z31:Z32"/>
    <mergeCell ref="AA31:AA32"/>
    <mergeCell ref="AB31:AB32"/>
    <mergeCell ref="C31:C32"/>
    <mergeCell ref="W31:W32"/>
    <mergeCell ref="X31:X32"/>
    <mergeCell ref="Y31:Y32"/>
    <mergeCell ref="W33:W34"/>
    <mergeCell ref="X33:X34"/>
    <mergeCell ref="Y33:Y34"/>
    <mergeCell ref="Z33:Z34"/>
    <mergeCell ref="E5:J5"/>
    <mergeCell ref="K5:P5"/>
    <mergeCell ref="W21:W22"/>
    <mergeCell ref="X21:X22"/>
    <mergeCell ref="Y21:Y22"/>
    <mergeCell ref="W5:AB5"/>
    <mergeCell ref="C7:C8"/>
    <mergeCell ref="C23:C24"/>
    <mergeCell ref="C19:C20"/>
    <mergeCell ref="Z7:Z8"/>
    <mergeCell ref="AA7:AA8"/>
    <mergeCell ref="AB7:AB8"/>
    <mergeCell ref="W23:W24"/>
    <mergeCell ref="X23:X24"/>
    <mergeCell ref="Y23:Y24"/>
    <mergeCell ref="Q5:V5"/>
    <mergeCell ref="Z23:Z24"/>
    <mergeCell ref="AA23:AA24"/>
    <mergeCell ref="AB23:AB24"/>
    <mergeCell ref="W7:W8"/>
    <mergeCell ref="X7:X8"/>
    <mergeCell ref="Y7:Y8"/>
    <mergeCell ref="Z19:Z20"/>
    <mergeCell ref="AA19:AA20"/>
    <mergeCell ref="C9:C10"/>
    <mergeCell ref="W9:W10"/>
    <mergeCell ref="X9:X10"/>
    <mergeCell ref="Y9:Y10"/>
    <mergeCell ref="Z9:Z10"/>
    <mergeCell ref="AA9:AA10"/>
    <mergeCell ref="AB9:AB10"/>
    <mergeCell ref="C21:C22"/>
    <mergeCell ref="C25:C26"/>
    <mergeCell ref="AA21:AA22"/>
    <mergeCell ref="AB21:AB22"/>
    <mergeCell ref="AB25:AB26"/>
    <mergeCell ref="Z21:Z22"/>
    <mergeCell ref="W25:W26"/>
    <mergeCell ref="X25:X26"/>
    <mergeCell ref="Y25:Y26"/>
    <mergeCell ref="Z25:Z26"/>
    <mergeCell ref="AA25:AA26"/>
    <mergeCell ref="C11:C12"/>
    <mergeCell ref="W11:W12"/>
    <mergeCell ref="X11:X12"/>
    <mergeCell ref="Y11:Y12"/>
    <mergeCell ref="Z11:Z12"/>
    <mergeCell ref="AA11:AA12"/>
    <mergeCell ref="AB11:AB12"/>
    <mergeCell ref="C13:C14"/>
    <mergeCell ref="W13:W14"/>
    <mergeCell ref="X13:X14"/>
    <mergeCell ref="Y13:Y14"/>
    <mergeCell ref="Z13:Z14"/>
    <mergeCell ref="AA13:AA14"/>
    <mergeCell ref="AB13:AB14"/>
    <mergeCell ref="C15:C16"/>
    <mergeCell ref="W15:W16"/>
    <mergeCell ref="X15:X16"/>
    <mergeCell ref="Y15:Y16"/>
    <mergeCell ref="Z15:Z16"/>
    <mergeCell ref="AA15:AA16"/>
    <mergeCell ref="AB15:AB16"/>
    <mergeCell ref="C17:C18"/>
    <mergeCell ref="W17:W18"/>
    <mergeCell ref="X17:X18"/>
    <mergeCell ref="Y17:Y18"/>
    <mergeCell ref="Z17:Z18"/>
    <mergeCell ref="AA17:AA18"/>
    <mergeCell ref="AB17:AB18"/>
    <mergeCell ref="C29:C30"/>
    <mergeCell ref="W19:W20"/>
    <mergeCell ref="X19:X20"/>
    <mergeCell ref="Y19:Y20"/>
    <mergeCell ref="AB19:AB20"/>
    <mergeCell ref="C27:C28"/>
    <mergeCell ref="W27:W28"/>
    <mergeCell ref="X27:X28"/>
    <mergeCell ref="Y27:Y28"/>
    <mergeCell ref="Z27:Z28"/>
    <mergeCell ref="AA27:AA28"/>
    <mergeCell ref="AB27:AB28"/>
    <mergeCell ref="AA29:AA30"/>
    <mergeCell ref="AB29:AB30"/>
    <mergeCell ref="W29:W30"/>
    <mergeCell ref="X29:X30"/>
    <mergeCell ref="Y29:Y30"/>
  </mergeCells>
  <conditionalFormatting sqref="Z7:Z11 Z13:Z38">
    <cfRule type="dataBar" priority="30">
      <dataBar>
        <cfvo type="min" val="0"/>
        <cfvo type="max" val="0"/>
        <color rgb="FFFFB628"/>
      </dataBar>
    </cfRule>
  </conditionalFormatting>
  <conditionalFormatting sqref="E7:I38 K7:O38">
    <cfRule type="cellIs" dxfId="36" priority="29" operator="lessThan">
      <formula>0</formula>
    </cfRule>
  </conditionalFormatting>
  <conditionalFormatting sqref="Q7:U36 AA13 AA21:AA36 AA7 AA9 AA15 AA19 AA17 AA11 W7:Z11 W13:Z36">
    <cfRule type="cellIs" dxfId="35" priority="27" operator="lessThan">
      <formula>0</formula>
    </cfRule>
  </conditionalFormatting>
  <conditionalFormatting sqref="P7:P8">
    <cfRule type="cellIs" dxfId="34" priority="20" operator="greaterThan">
      <formula>0.8</formula>
    </cfRule>
  </conditionalFormatting>
  <conditionalFormatting sqref="P7:P8">
    <cfRule type="cellIs" dxfId="33" priority="19" operator="greaterThan">
      <formula>100</formula>
    </cfRule>
  </conditionalFormatting>
  <conditionalFormatting sqref="P9:P36">
    <cfRule type="cellIs" dxfId="32" priority="18" operator="greaterThan">
      <formula>0.8</formula>
    </cfRule>
  </conditionalFormatting>
  <conditionalFormatting sqref="P9:P36">
    <cfRule type="cellIs" dxfId="31" priority="17" operator="greaterThan">
      <formula>100</formula>
    </cfRule>
  </conditionalFormatting>
  <conditionalFormatting sqref="AB7">
    <cfRule type="cellIs" dxfId="30" priority="16" operator="lessThan">
      <formula>0</formula>
    </cfRule>
  </conditionalFormatting>
  <conditionalFormatting sqref="AB7">
    <cfRule type="cellIs" dxfId="29" priority="15" operator="greaterThan">
      <formula>0.8</formula>
    </cfRule>
  </conditionalFormatting>
  <conditionalFormatting sqref="AB7">
    <cfRule type="cellIs" dxfId="28" priority="14" operator="greaterThan">
      <formula>100</formula>
    </cfRule>
  </conditionalFormatting>
  <conditionalFormatting sqref="P7">
    <cfRule type="cellIs" dxfId="27" priority="13" operator="greaterThan">
      <formula>0.8</formula>
    </cfRule>
  </conditionalFormatting>
  <conditionalFormatting sqref="P7">
    <cfRule type="cellIs" dxfId="26" priority="12" operator="greaterThan">
      <formula>100</formula>
    </cfRule>
  </conditionalFormatting>
  <conditionalFormatting sqref="AB9 AB11 AB13 AB15 AB17 AB19 AB21 AB23 AB25 AB27 AB29 AB31 AB33 AB35">
    <cfRule type="cellIs" dxfId="25" priority="11" operator="lessThan">
      <formula>0</formula>
    </cfRule>
  </conditionalFormatting>
  <conditionalFormatting sqref="AB9 AB11 AB13 AB15 AB17 AB19 AB21 AB23 AB25 AB27 AB29 AB31 AB33 AB35">
    <cfRule type="cellIs" dxfId="24" priority="10" operator="greaterThan">
      <formula>0.8</formula>
    </cfRule>
  </conditionalFormatting>
  <conditionalFormatting sqref="AB9 AB11 AB13 AB15 AB17 AB19 AB21 AB23 AB25 AB27 AB29 AB31 AB33 AB35">
    <cfRule type="cellIs" dxfId="23" priority="9" operator="greaterThan">
      <formula>100</formula>
    </cfRule>
  </conditionalFormatting>
  <conditionalFormatting sqref="J7:J36">
    <cfRule type="cellIs" dxfId="22" priority="8" operator="greaterThan">
      <formula>0.8</formula>
    </cfRule>
  </conditionalFormatting>
  <conditionalFormatting sqref="J7:J36">
    <cfRule type="cellIs" dxfId="21" priority="7" operator="greaterThan">
      <formula>100</formula>
    </cfRule>
  </conditionalFormatting>
  <conditionalFormatting sqref="P37:P38">
    <cfRule type="cellIs" dxfId="20" priority="6" operator="greaterThan">
      <formula>0.8</formula>
    </cfRule>
  </conditionalFormatting>
  <conditionalFormatting sqref="P37:P38">
    <cfRule type="cellIs" dxfId="19" priority="5" operator="greaterThan">
      <formula>100</formula>
    </cfRule>
  </conditionalFormatting>
  <conditionalFormatting sqref="V37">
    <cfRule type="cellIs" dxfId="18" priority="4" operator="greaterThan">
      <formula>0.8</formula>
    </cfRule>
  </conditionalFormatting>
  <conditionalFormatting sqref="V37">
    <cfRule type="cellIs" dxfId="17" priority="3" operator="greaterThan">
      <formula>100</formula>
    </cfRule>
  </conditionalFormatting>
  <conditionalFormatting sqref="V38">
    <cfRule type="cellIs" dxfId="16" priority="2" operator="greaterThan">
      <formula>0.8</formula>
    </cfRule>
  </conditionalFormatting>
  <conditionalFormatting sqref="V38">
    <cfRule type="cellIs" dxfId="15" priority="1" operator="greaterThan">
      <formula>100</formula>
    </cfRule>
  </conditionalFormatting>
  <pageMargins left="0.7" right="0.7" top="0.75" bottom="0.75" header="0.3" footer="0.3"/>
  <pageSetup orientation="portrait" r:id="rId1"/>
  <ignoredErrors>
    <ignoredError sqref="G8 M8 S7:S8 Y7:Y8 M21:M26 S36:S38 M31:M36 Y25:Y26 Y31:Y36 Y21:Y22 Y9:Y20 Y23:Y24 Y27:Y30 G31:G36 G25:G26 G21:G22 G9:G20 G23:G24 G27:G30 G37:G38 M39 S31:S35 S21:S26 S9:S20 S27:S30" formula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66FFCC"/>
  </sheetPr>
  <dimension ref="A1:OIP3115"/>
  <sheetViews>
    <sheetView showGridLines="0" zoomScale="58" zoomScaleNormal="58" workbookViewId="0">
      <pane xSplit="5" ySplit="7" topLeftCell="I8" activePane="bottomRight" state="frozen"/>
      <selection pane="topRight" activeCell="F1" sqref="F1"/>
      <selection pane="bottomLeft" activeCell="A8" sqref="A8"/>
      <selection pane="bottomRight" activeCell="R45" sqref="R45"/>
    </sheetView>
  </sheetViews>
  <sheetFormatPr baseColWidth="10" defaultRowHeight="14.4"/>
  <cols>
    <col min="1" max="1" width="5" style="1" customWidth="1"/>
    <col min="2" max="2" width="14.44140625" style="36" hidden="1" customWidth="1"/>
    <col min="3" max="3" width="15.5546875" customWidth="1"/>
    <col min="4" max="4" width="35.77734375" customWidth="1"/>
    <col min="5" max="5" width="15.88671875" customWidth="1"/>
    <col min="6" max="6" width="9.88671875" customWidth="1"/>
    <col min="7" max="7" width="13.5546875" customWidth="1"/>
    <col min="8" max="8" width="14.44140625" customWidth="1"/>
    <col min="9" max="9" width="12.88671875" customWidth="1"/>
    <col min="10" max="10" width="13.88671875" customWidth="1"/>
    <col min="11" max="11" width="15.5546875" customWidth="1"/>
    <col min="12" max="12" width="12.44140625" customWidth="1"/>
    <col min="13" max="13" width="13.5546875" customWidth="1"/>
    <col min="14" max="14" width="13" customWidth="1"/>
    <col min="15" max="15" width="12.88671875" customWidth="1"/>
    <col min="16" max="16" width="13.44140625" customWidth="1"/>
    <col min="17" max="17" width="12.44140625" customWidth="1"/>
    <col min="18" max="18" width="11.44140625" customWidth="1"/>
    <col min="19" max="19" width="13.5546875" customWidth="1"/>
    <col min="20" max="20" width="11.5546875" bestFit="1" customWidth="1"/>
    <col min="21" max="21" width="12.44140625" bestFit="1" customWidth="1"/>
    <col min="22" max="22" width="15.88671875" customWidth="1"/>
    <col min="23" max="23" width="12.44140625" bestFit="1" customWidth="1"/>
    <col min="24" max="24" width="17.44140625" customWidth="1"/>
    <col min="25" max="25" width="12.44140625" bestFit="1" customWidth="1"/>
    <col min="26" max="26" width="16.44140625" customWidth="1"/>
    <col min="27" max="27" width="15.5546875" customWidth="1"/>
    <col min="28" max="28" width="16.88671875" customWidth="1"/>
    <col min="29" max="29" width="15.88671875" customWidth="1"/>
    <col min="30" max="30" width="14" customWidth="1"/>
    <col min="31" max="10390" width="11.5546875" style="1"/>
  </cols>
  <sheetData>
    <row r="1" spans="1:10390" s="1" customFormat="1" ht="15" thickBot="1"/>
    <row r="2" spans="1:10390" s="34" customFormat="1" ht="24" customHeight="1">
      <c r="A2" s="1"/>
      <c r="B2" s="35"/>
      <c r="C2" s="869" t="s">
        <v>115</v>
      </c>
      <c r="D2" s="870"/>
      <c r="E2" s="870"/>
      <c r="F2" s="870"/>
      <c r="G2" s="870"/>
      <c r="H2" s="870"/>
      <c r="I2" s="870"/>
      <c r="J2" s="870"/>
      <c r="K2" s="870"/>
      <c r="L2" s="870"/>
      <c r="M2" s="870"/>
      <c r="N2" s="870"/>
      <c r="O2" s="870"/>
      <c r="P2" s="870"/>
      <c r="Q2" s="870"/>
      <c r="R2" s="870"/>
      <c r="S2" s="870"/>
      <c r="T2" s="870"/>
      <c r="U2" s="870"/>
      <c r="V2" s="870"/>
      <c r="W2" s="870"/>
      <c r="X2" s="870"/>
      <c r="Y2" s="870"/>
      <c r="Z2" s="870"/>
      <c r="AA2" s="870"/>
      <c r="AB2" s="870"/>
      <c r="AC2" s="870"/>
      <c r="AD2" s="87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</row>
    <row r="3" spans="1:10390" s="34" customFormat="1" ht="26.4" customHeight="1" thickBot="1">
      <c r="A3" s="1"/>
      <c r="B3" s="35"/>
      <c r="C3" s="872">
        <f>+'Resumen anual'!B4</f>
        <v>43440</v>
      </c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3"/>
      <c r="O3" s="873"/>
      <c r="P3" s="873"/>
      <c r="Q3" s="873"/>
      <c r="R3" s="873"/>
      <c r="S3" s="873"/>
      <c r="T3" s="873"/>
      <c r="U3" s="873"/>
      <c r="V3" s="873"/>
      <c r="W3" s="873"/>
      <c r="X3" s="873"/>
      <c r="Y3" s="873"/>
      <c r="Z3" s="873"/>
      <c r="AA3" s="873"/>
      <c r="AB3" s="873"/>
      <c r="AC3" s="873"/>
      <c r="AD3" s="874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</row>
    <row r="4" spans="1:10390" s="1" customFormat="1">
      <c r="Z4" s="1">
        <v>40.445999999999998</v>
      </c>
      <c r="AB4" s="1">
        <f>2.14/100</f>
        <v>2.1400000000000002E-2</v>
      </c>
    </row>
    <row r="5" spans="1:10390" s="1" customFormat="1" ht="15" thickBot="1">
      <c r="F5" s="1">
        <f>1.6-2.14</f>
        <v>-0.54</v>
      </c>
    </row>
    <row r="6" spans="1:10390" ht="54" customHeight="1">
      <c r="C6" s="867" t="s">
        <v>101</v>
      </c>
      <c r="D6" s="879" t="s">
        <v>79</v>
      </c>
      <c r="E6" s="877" t="s">
        <v>32</v>
      </c>
      <c r="F6" s="887" t="s">
        <v>105</v>
      </c>
      <c r="G6" s="875" t="s">
        <v>110</v>
      </c>
      <c r="H6" s="876"/>
      <c r="I6" s="876"/>
      <c r="J6" s="876"/>
      <c r="K6" s="876"/>
      <c r="L6" s="876"/>
      <c r="M6" s="889" t="s">
        <v>109</v>
      </c>
      <c r="N6" s="890"/>
      <c r="O6" s="890"/>
      <c r="P6" s="890"/>
      <c r="Q6" s="890"/>
      <c r="R6" s="891"/>
      <c r="S6" s="881" t="s">
        <v>76</v>
      </c>
      <c r="T6" s="882"/>
      <c r="U6" s="882"/>
      <c r="V6" s="882"/>
      <c r="W6" s="882"/>
      <c r="X6" s="883"/>
      <c r="Y6" s="884" t="s">
        <v>75</v>
      </c>
      <c r="Z6" s="885"/>
      <c r="AA6" s="885"/>
      <c r="AB6" s="885"/>
      <c r="AC6" s="885"/>
      <c r="AD6" s="886"/>
    </row>
    <row r="7" spans="1:10390" ht="43.8" thickBot="1">
      <c r="C7" s="868"/>
      <c r="D7" s="880"/>
      <c r="E7" s="878"/>
      <c r="F7" s="888"/>
      <c r="G7" s="122" t="s">
        <v>58</v>
      </c>
      <c r="H7" s="123" t="s">
        <v>60</v>
      </c>
      <c r="I7" s="123" t="s">
        <v>4</v>
      </c>
      <c r="J7" s="481" t="s">
        <v>5</v>
      </c>
      <c r="K7" s="482" t="s">
        <v>26</v>
      </c>
      <c r="L7" s="482" t="s">
        <v>29</v>
      </c>
      <c r="M7" s="124" t="s">
        <v>30</v>
      </c>
      <c r="N7" s="125" t="s">
        <v>60</v>
      </c>
      <c r="O7" s="125" t="s">
        <v>4</v>
      </c>
      <c r="P7" s="483" t="s">
        <v>5</v>
      </c>
      <c r="Q7" s="484" t="s">
        <v>26</v>
      </c>
      <c r="R7" s="126" t="s">
        <v>29</v>
      </c>
      <c r="S7" s="127" t="s">
        <v>63</v>
      </c>
      <c r="T7" s="123" t="s">
        <v>78</v>
      </c>
      <c r="U7" s="123" t="s">
        <v>4</v>
      </c>
      <c r="V7" s="128" t="s">
        <v>77</v>
      </c>
      <c r="W7" s="128" t="s">
        <v>26</v>
      </c>
      <c r="X7" s="129" t="s">
        <v>31</v>
      </c>
      <c r="Y7" s="215" t="s">
        <v>28</v>
      </c>
      <c r="Z7" s="351" t="s">
        <v>60</v>
      </c>
      <c r="AA7" s="351" t="s">
        <v>4</v>
      </c>
      <c r="AB7" s="352" t="s">
        <v>27</v>
      </c>
      <c r="AC7" s="352" t="s">
        <v>26</v>
      </c>
      <c r="AD7" s="216" t="s">
        <v>31</v>
      </c>
    </row>
    <row r="8" spans="1:10390" ht="15" customHeight="1">
      <c r="C8" s="899" t="s">
        <v>74</v>
      </c>
      <c r="D8" s="847" t="s">
        <v>64</v>
      </c>
      <c r="E8" s="210" t="s">
        <v>23</v>
      </c>
      <c r="F8" s="837">
        <f>+[2]Transa_Pep_Langamarillo!$C$9</f>
        <v>0.33277095899999998</v>
      </c>
      <c r="G8" s="112">
        <f>+F8*$C$48</f>
        <v>341.42402820301186</v>
      </c>
      <c r="H8" s="539">
        <f>+Transa_Ltp_pep_Langamarillo!I52</f>
        <v>-180.93172955450837</v>
      </c>
      <c r="I8" s="110">
        <f>G8+H8</f>
        <v>160.49229864850349</v>
      </c>
      <c r="J8" s="315">
        <v>175.86199999999999</v>
      </c>
      <c r="K8" s="111">
        <f>I8-J8</f>
        <v>-15.369701351496502</v>
      </c>
      <c r="L8" s="333">
        <f>(J8/I8)</f>
        <v>1.0957659743235275</v>
      </c>
      <c r="M8" s="112">
        <f>+F8*$D$48</f>
        <v>226.28493097275637</v>
      </c>
      <c r="N8" s="540">
        <f>+Transa_Ltp_pep_Langamarillo!J52</f>
        <v>147.64085907044714</v>
      </c>
      <c r="O8" s="113">
        <f>M8+N8</f>
        <v>373.92579004320351</v>
      </c>
      <c r="P8" s="315">
        <v>357.04299999999995</v>
      </c>
      <c r="Q8" s="114">
        <f t="shared" ref="Q8:Q15" si="0">O8-P8</f>
        <v>16.882790043203556</v>
      </c>
      <c r="R8" s="334">
        <f>P8/O8</f>
        <v>0.95484989136145726</v>
      </c>
      <c r="S8" s="449">
        <f t="shared" ref="S8:S31" si="1">+G8+M8</f>
        <v>567.7089591757682</v>
      </c>
      <c r="T8" s="540">
        <f t="shared" ref="T8:T31" si="2">H8+N8</f>
        <v>-33.29087048406123</v>
      </c>
      <c r="U8" s="472">
        <f>S8+T8</f>
        <v>534.418088691707</v>
      </c>
      <c r="V8" s="553">
        <f>J8+P8</f>
        <v>532.90499999999997</v>
      </c>
      <c r="W8" s="472">
        <f t="shared" ref="W8:W17" si="3">U8-V8</f>
        <v>1.5130886917070256</v>
      </c>
      <c r="X8" s="473">
        <f t="shared" ref="X8:X23" si="4">V8/U8</f>
        <v>0.99716871729508416</v>
      </c>
      <c r="Y8" s="849">
        <f>S8+S9</f>
        <v>628.93899932133752</v>
      </c>
      <c r="Z8" s="844">
        <f t="shared" ref="Z8" si="5">T8+T9</f>
        <v>-4.7395509715759658</v>
      </c>
      <c r="AA8" s="850">
        <f>Y8+Z8</f>
        <v>624.1994483497615</v>
      </c>
      <c r="AB8" s="852">
        <f>V8+V9</f>
        <v>622.37599999999998</v>
      </c>
      <c r="AC8" s="844">
        <f>AA8-AB8</f>
        <v>1.8234483497615201</v>
      </c>
      <c r="AD8" s="846">
        <f t="shared" ref="AD8" si="6">AB8/AA8</f>
        <v>0.99707874085024861</v>
      </c>
      <c r="AE8" s="33"/>
      <c r="AF8" s="33"/>
    </row>
    <row r="9" spans="1:10390">
      <c r="C9" s="900"/>
      <c r="D9" s="848"/>
      <c r="E9" s="211" t="s">
        <v>9</v>
      </c>
      <c r="F9" s="838"/>
      <c r="G9" s="112">
        <f>+F8*$C$49</f>
        <v>37.936003133667974</v>
      </c>
      <c r="H9" s="539">
        <f>+Transa_Ltp_pep_Langamarillo!I53</f>
        <v>13.903981506880239</v>
      </c>
      <c r="I9" s="538">
        <f>G9+H9+K8</f>
        <v>36.470283289051707</v>
      </c>
      <c r="J9" s="316">
        <v>35.656999999999996</v>
      </c>
      <c r="K9" s="115">
        <f t="shared" ref="K9:K11" si="7">I9-J9</f>
        <v>0.81328328905171077</v>
      </c>
      <c r="L9" s="335">
        <f>J9/I9</f>
        <v>0.97770011045415006</v>
      </c>
      <c r="M9" s="116">
        <f>+F8*$D$49</f>
        <v>23.294037011901388</v>
      </c>
      <c r="N9" s="540">
        <f>+Transa_Ltp_pep_Langamarillo!J53</f>
        <v>14.647338005605025</v>
      </c>
      <c r="O9" s="117">
        <f>M9+N9+Q8</f>
        <v>54.824165060709973</v>
      </c>
      <c r="P9" s="614">
        <v>53.814</v>
      </c>
      <c r="Q9" s="118">
        <f t="shared" si="0"/>
        <v>1.0101650607099728</v>
      </c>
      <c r="R9" s="336">
        <f t="shared" ref="R9:R31" si="8">P9/O9</f>
        <v>0.98157445608900096</v>
      </c>
      <c r="S9" s="202">
        <f t="shared" si="1"/>
        <v>61.230040145569362</v>
      </c>
      <c r="T9" s="541">
        <f t="shared" si="2"/>
        <v>28.551319512485264</v>
      </c>
      <c r="U9" s="538">
        <f>S9+T9+W8</f>
        <v>91.294448349761652</v>
      </c>
      <c r="V9" s="552">
        <f>J9+P9</f>
        <v>89.471000000000004</v>
      </c>
      <c r="W9" s="538">
        <f t="shared" si="3"/>
        <v>1.823448349761648</v>
      </c>
      <c r="X9" s="337">
        <f t="shared" si="4"/>
        <v>0.98002673346821956</v>
      </c>
      <c r="Y9" s="833"/>
      <c r="Z9" s="845"/>
      <c r="AA9" s="851"/>
      <c r="AB9" s="839"/>
      <c r="AC9" s="845"/>
      <c r="AD9" s="832"/>
      <c r="AE9" s="33"/>
      <c r="AF9" s="33"/>
    </row>
    <row r="10" spans="1:10390">
      <c r="C10" s="900"/>
      <c r="D10" s="842" t="s">
        <v>201</v>
      </c>
      <c r="E10" s="212" t="s">
        <v>23</v>
      </c>
      <c r="F10" s="837">
        <f>+[2]Transa_Pep_Langamarillo!$C$11</f>
        <v>0</v>
      </c>
      <c r="G10" s="112">
        <f t="shared" ref="G10" si="9">+F10*$C$48</f>
        <v>0</v>
      </c>
      <c r="H10" s="539">
        <f>+Transa_Ltp_pep_Langamarillo!I54</f>
        <v>0</v>
      </c>
      <c r="I10" s="537">
        <f>G10+H10</f>
        <v>0</v>
      </c>
      <c r="J10" s="317"/>
      <c r="K10" s="119">
        <f t="shared" si="7"/>
        <v>0</v>
      </c>
      <c r="L10" s="333">
        <v>0</v>
      </c>
      <c r="M10" s="112">
        <f t="shared" ref="M10" si="10">+F10*$D$48</f>
        <v>0</v>
      </c>
      <c r="N10" s="540">
        <f>+Transa_Ltp_pep_Langamarillo!J54</f>
        <v>0</v>
      </c>
      <c r="O10" s="120">
        <f t="shared" ref="O10" si="11">M10+N10</f>
        <v>0</v>
      </c>
      <c r="P10" s="317"/>
      <c r="Q10" s="121">
        <f t="shared" si="0"/>
        <v>0</v>
      </c>
      <c r="R10" s="334">
        <v>0</v>
      </c>
      <c r="S10" s="474">
        <f t="shared" ref="S10:S11" si="12">+G10+M10</f>
        <v>0</v>
      </c>
      <c r="T10" s="540">
        <f t="shared" ref="T10:T11" si="13">H10+N10</f>
        <v>0</v>
      </c>
      <c r="U10" s="475">
        <f t="shared" ref="U10" si="14">S10+T10</f>
        <v>0</v>
      </c>
      <c r="V10" s="554">
        <f t="shared" ref="V10:V11" si="15">J10+P10</f>
        <v>0</v>
      </c>
      <c r="W10" s="475">
        <f t="shared" si="3"/>
        <v>0</v>
      </c>
      <c r="X10" s="476">
        <v>0</v>
      </c>
      <c r="Y10" s="833">
        <f t="shared" ref="Y10" si="16">S10+S11</f>
        <v>0</v>
      </c>
      <c r="Z10" s="834">
        <f t="shared" ref="Z10" si="17">T10+T11</f>
        <v>0</v>
      </c>
      <c r="AA10" s="835">
        <f>Y10+Z10</f>
        <v>0</v>
      </c>
      <c r="AB10" s="836">
        <f t="shared" ref="AB10" si="18">V10+V11</f>
        <v>0</v>
      </c>
      <c r="AC10" s="834">
        <f t="shared" ref="AC10" si="19">AA10-AB10</f>
        <v>0</v>
      </c>
      <c r="AD10" s="832">
        <v>0</v>
      </c>
      <c r="AE10" s="33"/>
      <c r="AF10" s="33"/>
    </row>
    <row r="11" spans="1:10390">
      <c r="C11" s="900"/>
      <c r="D11" s="843"/>
      <c r="E11" s="211" t="s">
        <v>9</v>
      </c>
      <c r="F11" s="838"/>
      <c r="G11" s="112">
        <f t="shared" ref="G11" si="20">+F10*$C$49</f>
        <v>0</v>
      </c>
      <c r="H11" s="539">
        <f>+Transa_Ltp_pep_Langamarillo!I55</f>
        <v>0</v>
      </c>
      <c r="I11" s="538">
        <f>G11+H11+K10</f>
        <v>0</v>
      </c>
      <c r="J11" s="316"/>
      <c r="K11" s="115">
        <f t="shared" si="7"/>
        <v>0</v>
      </c>
      <c r="L11" s="335">
        <v>0</v>
      </c>
      <c r="M11" s="116">
        <f t="shared" ref="M11" si="21">+F10*$D$49</f>
        <v>0</v>
      </c>
      <c r="N11" s="540">
        <f>+Transa_Ltp_pep_Langamarillo!J55</f>
        <v>0</v>
      </c>
      <c r="O11" s="117">
        <f t="shared" ref="O11" si="22">M11+N11+Q10</f>
        <v>0</v>
      </c>
      <c r="P11" s="316"/>
      <c r="Q11" s="118">
        <f t="shared" si="0"/>
        <v>0</v>
      </c>
      <c r="R11" s="336">
        <v>0</v>
      </c>
      <c r="S11" s="202">
        <f t="shared" si="12"/>
        <v>0</v>
      </c>
      <c r="T11" s="541">
        <f t="shared" si="13"/>
        <v>0</v>
      </c>
      <c r="U11" s="538">
        <f>S11+T11+W10</f>
        <v>0</v>
      </c>
      <c r="V11" s="552">
        <f t="shared" si="15"/>
        <v>0</v>
      </c>
      <c r="W11" s="538">
        <f t="shared" si="3"/>
        <v>0</v>
      </c>
      <c r="X11" s="337">
        <v>0</v>
      </c>
      <c r="Y11" s="833"/>
      <c r="Z11" s="834"/>
      <c r="AA11" s="835"/>
      <c r="AB11" s="836"/>
      <c r="AC11" s="834"/>
      <c r="AD11" s="832"/>
      <c r="AE11" s="33"/>
      <c r="AF11" s="33"/>
    </row>
    <row r="12" spans="1:10390">
      <c r="C12" s="900"/>
      <c r="D12" s="853" t="s">
        <v>25</v>
      </c>
      <c r="E12" s="212" t="s">
        <v>23</v>
      </c>
      <c r="F12" s="837">
        <f>+[2]Transa_Pep_Langamarillo!$C$13</f>
        <v>2.1082E-2</v>
      </c>
      <c r="G12" s="112">
        <f t="shared" ref="G12" si="23">+F12*$C$48</f>
        <v>21.630196890396004</v>
      </c>
      <c r="H12" s="539">
        <f>+Transa_Ltp_pep_Langamarillo!I56</f>
        <v>0</v>
      </c>
      <c r="I12" s="537">
        <f t="shared" ref="I12" si="24">G12+H12</f>
        <v>21.630196890396004</v>
      </c>
      <c r="J12" s="317">
        <v>20.655999999999999</v>
      </c>
      <c r="K12" s="119">
        <f>I12-J12</f>
        <v>0.97419689039600499</v>
      </c>
      <c r="L12" s="333">
        <f t="shared" ref="L12:L31" si="25">J12/I12</f>
        <v>0.95496125646324759</v>
      </c>
      <c r="M12" s="112">
        <f t="shared" ref="M12" si="26">+F12*$D$48</f>
        <v>14.335803007280001</v>
      </c>
      <c r="N12" s="540">
        <f>+Transa_Ltp_pep_Langamarillo!J56</f>
        <v>0</v>
      </c>
      <c r="O12" s="120">
        <f t="shared" ref="O12" si="27">M12+N12</f>
        <v>14.335803007280001</v>
      </c>
      <c r="P12" s="535">
        <v>5.49</v>
      </c>
      <c r="Q12" s="121">
        <f t="shared" si="0"/>
        <v>8.8458030072800007</v>
      </c>
      <c r="R12" s="334">
        <f t="shared" si="8"/>
        <v>0.3829572711910223</v>
      </c>
      <c r="S12" s="474">
        <f t="shared" si="1"/>
        <v>35.965999897676006</v>
      </c>
      <c r="T12" s="540">
        <f t="shared" si="2"/>
        <v>0</v>
      </c>
      <c r="U12" s="475">
        <f t="shared" ref="U12" si="28">S12+T12</f>
        <v>35.965999897676006</v>
      </c>
      <c r="V12" s="554">
        <f t="shared" ref="V12:V31" si="29">J12+P12</f>
        <v>26.146000000000001</v>
      </c>
      <c r="W12" s="475">
        <f t="shared" si="3"/>
        <v>9.8199998976760057</v>
      </c>
      <c r="X12" s="476">
        <f t="shared" si="4"/>
        <v>0.72696435729260678</v>
      </c>
      <c r="Y12" s="833">
        <f t="shared" ref="Y12:Z12" si="30">S12+S13</f>
        <v>39.845099534940005</v>
      </c>
      <c r="Z12" s="834">
        <f t="shared" si="30"/>
        <v>0</v>
      </c>
      <c r="AA12" s="835">
        <f t="shared" ref="AA12" si="31">Y12+Z12</f>
        <v>39.845099534940005</v>
      </c>
      <c r="AB12" s="839">
        <f t="shared" ref="AB12" si="32">V12+V13</f>
        <v>35.993000000000002</v>
      </c>
      <c r="AC12" s="834">
        <f t="shared" ref="AC12" si="33">AA12-AB12</f>
        <v>3.8520995349400025</v>
      </c>
      <c r="AD12" s="832">
        <f t="shared" ref="AD12" si="34">AB12/AA12</f>
        <v>0.90332312932078107</v>
      </c>
      <c r="AE12" s="33"/>
      <c r="AF12" s="33"/>
    </row>
    <row r="13" spans="1:10390">
      <c r="C13" s="900"/>
      <c r="D13" s="854"/>
      <c r="E13" s="211" t="s">
        <v>9</v>
      </c>
      <c r="F13" s="838"/>
      <c r="G13" s="112">
        <f t="shared" ref="G13" si="35">+F12*$C$49</f>
        <v>2.4033552100439999</v>
      </c>
      <c r="H13" s="539">
        <f>+Transa_Ltp_pep_Langamarillo!I57</f>
        <v>0</v>
      </c>
      <c r="I13" s="538">
        <f>G13+H13+K12</f>
        <v>3.3775521004400049</v>
      </c>
      <c r="J13" s="558">
        <v>1.6890000000000001</v>
      </c>
      <c r="K13" s="115">
        <f t="shared" ref="K13" si="36">I13-J13</f>
        <v>1.6885521004400048</v>
      </c>
      <c r="L13" s="335">
        <f t="shared" si="25"/>
        <v>0.50006630535172747</v>
      </c>
      <c r="M13" s="116">
        <f t="shared" ref="M13" si="37">+F12*$D$49</f>
        <v>1.47574442722</v>
      </c>
      <c r="N13" s="540">
        <f>+Transa_Ltp_pep_Langamarillo!J57</f>
        <v>0</v>
      </c>
      <c r="O13" s="117">
        <f t="shared" ref="O13" si="38">M13+N13+Q12</f>
        <v>10.321547434500001</v>
      </c>
      <c r="P13" s="558">
        <v>8.1579999999999995</v>
      </c>
      <c r="Q13" s="118">
        <f t="shared" si="0"/>
        <v>2.1635474345000016</v>
      </c>
      <c r="R13" s="336">
        <f t="shared" si="8"/>
        <v>0.7903853614751315</v>
      </c>
      <c r="S13" s="202">
        <f t="shared" si="1"/>
        <v>3.8790996372639999</v>
      </c>
      <c r="T13" s="541">
        <f t="shared" si="2"/>
        <v>0</v>
      </c>
      <c r="U13" s="538">
        <f>S13+T13+W12</f>
        <v>13.699099534940006</v>
      </c>
      <c r="V13" s="552">
        <f t="shared" si="29"/>
        <v>9.8469999999999995</v>
      </c>
      <c r="W13" s="538">
        <f t="shared" si="3"/>
        <v>3.852099534940006</v>
      </c>
      <c r="X13" s="337">
        <f t="shared" si="4"/>
        <v>0.71880636934456177</v>
      </c>
      <c r="Y13" s="833"/>
      <c r="Z13" s="834"/>
      <c r="AA13" s="835"/>
      <c r="AB13" s="839"/>
      <c r="AC13" s="834"/>
      <c r="AD13" s="832"/>
      <c r="AE13" s="33"/>
      <c r="AF13" s="33"/>
    </row>
    <row r="14" spans="1:10390" s="25" customFormat="1">
      <c r="A14" s="1"/>
      <c r="B14" s="36"/>
      <c r="C14" s="900"/>
      <c r="D14" s="853" t="s">
        <v>140</v>
      </c>
      <c r="E14" s="212" t="s">
        <v>23</v>
      </c>
      <c r="F14" s="855">
        <f>+[2]Transa_Pep_Langamarillo!$C$15</f>
        <v>0.2255634</v>
      </c>
      <c r="G14" s="112">
        <f>+F14*$C$48</f>
        <v>231.42874268414525</v>
      </c>
      <c r="H14" s="539">
        <f>+Transa_Ltp_pep_Langamarillo!I58</f>
        <v>160.65002907000002</v>
      </c>
      <c r="I14" s="537">
        <f>G14+H14</f>
        <v>392.07877175414524</v>
      </c>
      <c r="J14" s="533">
        <v>391.74200000000008</v>
      </c>
      <c r="K14" s="119">
        <f>I14-J14</f>
        <v>0.33677175414516114</v>
      </c>
      <c r="L14" s="333">
        <f t="shared" si="25"/>
        <v>0.99914106098466271</v>
      </c>
      <c r="M14" s="112">
        <f t="shared" ref="M14" si="39">+F14*$D$48</f>
        <v>153.383572149336</v>
      </c>
      <c r="N14" s="540">
        <f>+Transa_Ltp_pep_Langamarillo!J58</f>
        <v>-160.98407907044714</v>
      </c>
      <c r="O14" s="120">
        <f t="shared" ref="O14" si="40">M14+N14</f>
        <v>-7.6005069211111334</v>
      </c>
      <c r="P14" s="317"/>
      <c r="Q14" s="121">
        <f t="shared" si="0"/>
        <v>-7.6005069211111334</v>
      </c>
      <c r="R14" s="334">
        <f t="shared" si="8"/>
        <v>0</v>
      </c>
      <c r="S14" s="474">
        <f t="shared" si="1"/>
        <v>384.81231483348125</v>
      </c>
      <c r="T14" s="540">
        <f t="shared" si="2"/>
        <v>-0.33405000044712096</v>
      </c>
      <c r="U14" s="475">
        <f t="shared" ref="U14" si="41">S14+T14</f>
        <v>384.47826483303413</v>
      </c>
      <c r="V14" s="554">
        <f t="shared" si="29"/>
        <v>391.74200000000008</v>
      </c>
      <c r="W14" s="475">
        <f t="shared" si="3"/>
        <v>-7.2637351669659438</v>
      </c>
      <c r="X14" s="476">
        <f t="shared" si="4"/>
        <v>1.0188924468074165</v>
      </c>
      <c r="Y14" s="833">
        <f t="shared" ref="Y14" si="42">S14+S15</f>
        <v>426.31610494447807</v>
      </c>
      <c r="Z14" s="834">
        <f>T14+T15</f>
        <v>-0.33405000044712096</v>
      </c>
      <c r="AA14" s="835">
        <f>Y14+Z14</f>
        <v>425.98205494403095</v>
      </c>
      <c r="AB14" s="839">
        <f t="shared" ref="AB14" si="43">V14+V15</f>
        <v>425.51900000000006</v>
      </c>
      <c r="AC14" s="834">
        <f t="shared" ref="AC14" si="44">AA14-AB14</f>
        <v>0.46305494403088687</v>
      </c>
      <c r="AD14" s="832">
        <f t="shared" ref="AD14" si="45">AB14/AA14</f>
        <v>0.9989129707726967</v>
      </c>
      <c r="AE14" s="599"/>
      <c r="AF14" s="33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</row>
    <row r="15" spans="1:10390" s="25" customFormat="1">
      <c r="A15" s="1"/>
      <c r="B15" s="36"/>
      <c r="C15" s="900"/>
      <c r="D15" s="854"/>
      <c r="E15" s="211" t="s">
        <v>9</v>
      </c>
      <c r="F15" s="856"/>
      <c r="G15" s="112">
        <f>+F14*$C$49</f>
        <v>25.714304742682799</v>
      </c>
      <c r="H15" s="539">
        <f>+Transa_Ltp_pep_Langamarillo!I59</f>
        <v>0</v>
      </c>
      <c r="I15" s="538">
        <f t="shared" ref="I15" si="46">G15+H15+K14</f>
        <v>26.05107649682796</v>
      </c>
      <c r="J15" s="316">
        <v>26.010999999999999</v>
      </c>
      <c r="K15" s="115">
        <f t="shared" ref="K15:K31" si="47">I15-J15</f>
        <v>4.0076496827960995E-2</v>
      </c>
      <c r="L15" s="335">
        <f t="shared" si="25"/>
        <v>0.99846161839673531</v>
      </c>
      <c r="M15" s="116">
        <f t="shared" ref="M15" si="48">+F14*$D$49</f>
        <v>15.789485368313999</v>
      </c>
      <c r="N15" s="540">
        <f>+Transa_Ltp_pep_Langamarillo!J59</f>
        <v>0</v>
      </c>
      <c r="O15" s="117">
        <f t="shared" ref="O15" si="49">M15+N15+Q14</f>
        <v>8.1889784472028655</v>
      </c>
      <c r="P15" s="614">
        <v>7.766</v>
      </c>
      <c r="Q15" s="118">
        <f t="shared" si="0"/>
        <v>0.42297844720286548</v>
      </c>
      <c r="R15" s="336">
        <f t="shared" si="8"/>
        <v>0.94834783728764804</v>
      </c>
      <c r="S15" s="202">
        <f t="shared" si="1"/>
        <v>41.503790110996796</v>
      </c>
      <c r="T15" s="541">
        <f t="shared" si="2"/>
        <v>0</v>
      </c>
      <c r="U15" s="538">
        <f>S15+T15+W14</f>
        <v>34.240054944030852</v>
      </c>
      <c r="V15" s="552">
        <f t="shared" si="29"/>
        <v>33.777000000000001</v>
      </c>
      <c r="W15" s="538">
        <f t="shared" si="3"/>
        <v>0.46305494403085135</v>
      </c>
      <c r="X15" s="337">
        <f t="shared" si="4"/>
        <v>0.98647622076577368</v>
      </c>
      <c r="Y15" s="833"/>
      <c r="Z15" s="834"/>
      <c r="AA15" s="835"/>
      <c r="AB15" s="839"/>
      <c r="AC15" s="834"/>
      <c r="AD15" s="832"/>
      <c r="AE15" s="33"/>
      <c r="AF15" s="33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</row>
    <row r="16" spans="1:10390">
      <c r="C16" s="900"/>
      <c r="D16" s="853" t="s">
        <v>144</v>
      </c>
      <c r="E16" s="212" t="s">
        <v>23</v>
      </c>
      <c r="F16" s="837">
        <f>+[2]Transa_Pep_Langamarillo!$C$17</f>
        <v>0.16074620000000001</v>
      </c>
      <c r="G16" s="112">
        <f t="shared" ref="G16" si="50">+F16*$C$48</f>
        <v>164.92609597680362</v>
      </c>
      <c r="H16" s="539">
        <f>+Transa_Ltp_pep_Langamarillo!I60</f>
        <v>77.246423173920007</v>
      </c>
      <c r="I16" s="537">
        <f t="shared" ref="I16" si="51">G16+H16</f>
        <v>242.17251915072364</v>
      </c>
      <c r="J16" s="533">
        <v>190.30399999999997</v>
      </c>
      <c r="K16" s="119">
        <f t="shared" si="47"/>
        <v>51.868519150723671</v>
      </c>
      <c r="L16" s="333">
        <f t="shared" si="25"/>
        <v>0.78581996284045064</v>
      </c>
      <c r="M16" s="112">
        <f t="shared" ref="M16" si="52">+F16*$D$48</f>
        <v>109.30774392224802</v>
      </c>
      <c r="N16" s="540">
        <f>+Transa_Ltp_pep_Langamarillo!J60</f>
        <v>50.82</v>
      </c>
      <c r="O16" s="120">
        <f>M16+N16</f>
        <v>160.12774392224802</v>
      </c>
      <c r="P16" s="535">
        <v>91.75</v>
      </c>
      <c r="Q16" s="121">
        <f>O16-P16</f>
        <v>68.377743922248015</v>
      </c>
      <c r="R16" s="334">
        <f t="shared" si="8"/>
        <v>0.57298003302007638</v>
      </c>
      <c r="S16" s="474">
        <f t="shared" si="1"/>
        <v>274.23383989905165</v>
      </c>
      <c r="T16" s="540">
        <f t="shared" si="2"/>
        <v>128.06642317392001</v>
      </c>
      <c r="U16" s="475">
        <f t="shared" ref="U16" si="53">S16+T16</f>
        <v>402.30026307297169</v>
      </c>
      <c r="V16" s="554">
        <f t="shared" si="29"/>
        <v>282.05399999999997</v>
      </c>
      <c r="W16" s="475">
        <f t="shared" si="3"/>
        <v>120.24626307297171</v>
      </c>
      <c r="X16" s="476">
        <f t="shared" si="4"/>
        <v>0.70110319552249278</v>
      </c>
      <c r="Y16" s="833">
        <f t="shared" ref="Y16:Z16" si="54">S16+S17</f>
        <v>303.81122943095403</v>
      </c>
      <c r="Z16" s="834">
        <f t="shared" si="54"/>
        <v>114.51506137584731</v>
      </c>
      <c r="AA16" s="835">
        <f t="shared" ref="AA16" si="55">Y16+Z16</f>
        <v>418.32629080680135</v>
      </c>
      <c r="AB16" s="839">
        <f t="shared" ref="AB16" si="56">V16+V17</f>
        <v>373.96899999999994</v>
      </c>
      <c r="AC16" s="834">
        <f t="shared" ref="AC16" si="57">AA16-AB16</f>
        <v>44.357290806801416</v>
      </c>
      <c r="AD16" s="832">
        <f t="shared" ref="AD16" si="58">AB16/AA16</f>
        <v>0.89396485044903085</v>
      </c>
      <c r="AE16" s="33"/>
      <c r="AF16" s="33"/>
    </row>
    <row r="17" spans="1:10390">
      <c r="C17" s="900"/>
      <c r="D17" s="738"/>
      <c r="E17" s="211" t="s">
        <v>9</v>
      </c>
      <c r="F17" s="838"/>
      <c r="G17" s="112">
        <f t="shared" ref="G17" si="59">+F16*$C$49</f>
        <v>18.325121775200401</v>
      </c>
      <c r="H17" s="539">
        <f>+Transa_Ltp_pep_Langamarillo!I61</f>
        <v>-4.8563868877593368</v>
      </c>
      <c r="I17" s="538">
        <f t="shared" ref="I17" si="60">G17+H17+K16</f>
        <v>65.33725403816473</v>
      </c>
      <c r="J17" s="316">
        <v>32.444999999999993</v>
      </c>
      <c r="K17" s="115">
        <f t="shared" si="47"/>
        <v>32.892254038164737</v>
      </c>
      <c r="L17" s="335">
        <f t="shared" si="25"/>
        <v>0.49657734285937777</v>
      </c>
      <c r="M17" s="116">
        <f t="shared" ref="M17" si="61">+F16*$D$49</f>
        <v>11.252267756702</v>
      </c>
      <c r="N17" s="540">
        <f>+Transa_Ltp_pep_Langamarillo!J61</f>
        <v>-8.6949749103133627</v>
      </c>
      <c r="O17" s="117">
        <f>M17+N17+Q16</f>
        <v>70.93503676863665</v>
      </c>
      <c r="P17" s="316">
        <v>59.47</v>
      </c>
      <c r="Q17" s="118">
        <f t="shared" ref="Q17:Q31" si="62">O17-P17</f>
        <v>11.465036768636651</v>
      </c>
      <c r="R17" s="336">
        <f t="shared" si="8"/>
        <v>0.83837272396106199</v>
      </c>
      <c r="S17" s="202">
        <f t="shared" si="1"/>
        <v>29.577389531902401</v>
      </c>
      <c r="T17" s="541">
        <f t="shared" si="2"/>
        <v>-13.551361798072699</v>
      </c>
      <c r="U17" s="538">
        <f>S17+T17+W16</f>
        <v>136.27229080680141</v>
      </c>
      <c r="V17" s="552">
        <f t="shared" si="29"/>
        <v>91.914999999999992</v>
      </c>
      <c r="W17" s="538">
        <f t="shared" si="3"/>
        <v>44.357290806801416</v>
      </c>
      <c r="X17" s="337">
        <f t="shared" si="4"/>
        <v>0.67449515566089302</v>
      </c>
      <c r="Y17" s="833"/>
      <c r="Z17" s="834"/>
      <c r="AA17" s="835"/>
      <c r="AB17" s="839"/>
      <c r="AC17" s="834"/>
      <c r="AD17" s="832"/>
      <c r="AE17" s="33"/>
      <c r="AF17" s="33"/>
    </row>
    <row r="18" spans="1:10390">
      <c r="C18" s="900"/>
      <c r="D18" s="857" t="s">
        <v>135</v>
      </c>
      <c r="E18" s="212" t="s">
        <v>23</v>
      </c>
      <c r="F18" s="837">
        <f>+[2]Transa_Pep_Langamarillo!$C$19</f>
        <v>8.2399999999999987E-2</v>
      </c>
      <c r="G18" s="112">
        <f t="shared" ref="G18" si="63">+F18*$C$48</f>
        <v>84.542653627199996</v>
      </c>
      <c r="H18" s="539">
        <f>+Transa_Ltp_pep_Langamarillo!I62</f>
        <v>0</v>
      </c>
      <c r="I18" s="537">
        <f t="shared" ref="I18" si="64">G18+H18</f>
        <v>84.542653627199996</v>
      </c>
      <c r="J18" s="317">
        <v>80.818999999999988</v>
      </c>
      <c r="K18" s="119">
        <f t="shared" si="47"/>
        <v>3.723653627200008</v>
      </c>
      <c r="L18" s="333">
        <f t="shared" si="25"/>
        <v>0.95595532589242038</v>
      </c>
      <c r="M18" s="112">
        <f t="shared" ref="M18" si="65">+F18*$D$48</f>
        <v>56.032168095999999</v>
      </c>
      <c r="N18" s="540">
        <f>+Transa_Ltp_pep_Langamarillo!J62</f>
        <v>0</v>
      </c>
      <c r="O18" s="120">
        <f t="shared" ref="O18" si="66">M18+N18</f>
        <v>56.032168095999999</v>
      </c>
      <c r="P18" s="317">
        <v>50.7</v>
      </c>
      <c r="Q18" s="121">
        <f t="shared" si="62"/>
        <v>5.3321680959999966</v>
      </c>
      <c r="R18" s="334">
        <f t="shared" si="8"/>
        <v>0.90483737686422583</v>
      </c>
      <c r="S18" s="474">
        <f t="shared" si="1"/>
        <v>140.57482172319999</v>
      </c>
      <c r="T18" s="540">
        <f t="shared" si="2"/>
        <v>0</v>
      </c>
      <c r="U18" s="475">
        <f>S18+T18</f>
        <v>140.57482172319999</v>
      </c>
      <c r="V18" s="554">
        <f>J18+P18</f>
        <v>131.51900000000001</v>
      </c>
      <c r="W18" s="475">
        <f>U18-V18</f>
        <v>9.0558217231999834</v>
      </c>
      <c r="X18" s="476">
        <f t="shared" si="4"/>
        <v>0.93558005898786467</v>
      </c>
      <c r="Y18" s="833">
        <f t="shared" ref="Y18:Z18" si="67">S18+S19</f>
        <v>155.73646720799999</v>
      </c>
      <c r="Z18" s="834">
        <f t="shared" si="67"/>
        <v>0</v>
      </c>
      <c r="AA18" s="835">
        <f t="shared" ref="AA18" si="68">Y18+Z18</f>
        <v>155.73646720799999</v>
      </c>
      <c r="AB18" s="839">
        <f t="shared" ref="AB18" si="69">V18+V19</f>
        <v>145.446</v>
      </c>
      <c r="AC18" s="834">
        <f t="shared" ref="AC18" si="70">AA18-AB18</f>
        <v>10.290467207999995</v>
      </c>
      <c r="AD18" s="832">
        <f t="shared" ref="AD18" si="71">AB18/AA18</f>
        <v>0.93392384332016365</v>
      </c>
      <c r="AE18" s="33"/>
      <c r="AF18" s="33"/>
    </row>
    <row r="19" spans="1:10390">
      <c r="C19" s="900"/>
      <c r="D19" s="841"/>
      <c r="E19" s="211" t="s">
        <v>9</v>
      </c>
      <c r="F19" s="838"/>
      <c r="G19" s="112">
        <f t="shared" ref="G19" si="72">+F18*$C$49</f>
        <v>9.3936281807999986</v>
      </c>
      <c r="H19" s="539">
        <f>+Transa_Ltp_pep_Langamarillo!I63</f>
        <v>0</v>
      </c>
      <c r="I19" s="538">
        <f t="shared" ref="I19" si="73">G19+H19+K18</f>
        <v>13.117281808000007</v>
      </c>
      <c r="J19" s="316">
        <v>8.3800000000000008</v>
      </c>
      <c r="K19" s="115">
        <f t="shared" si="47"/>
        <v>4.7372818080000059</v>
      </c>
      <c r="L19" s="335">
        <f t="shared" si="25"/>
        <v>0.63885186905790048</v>
      </c>
      <c r="M19" s="116">
        <f t="shared" ref="M19" si="74">+F18*$D$49</f>
        <v>5.7680173039999989</v>
      </c>
      <c r="N19" s="540">
        <f>+Transa_Ltp_pep_Langamarillo!J63</f>
        <v>0</v>
      </c>
      <c r="O19" s="117">
        <f t="shared" ref="O19" si="75">M19+N19+Q18</f>
        <v>11.100185399999996</v>
      </c>
      <c r="P19" s="614">
        <v>5.5469999999999997</v>
      </c>
      <c r="Q19" s="118">
        <f t="shared" si="62"/>
        <v>5.5531853999999958</v>
      </c>
      <c r="R19" s="336">
        <f t="shared" si="8"/>
        <v>0.49972138303203495</v>
      </c>
      <c r="S19" s="202">
        <f t="shared" si="1"/>
        <v>15.161645484799998</v>
      </c>
      <c r="T19" s="541">
        <f t="shared" si="2"/>
        <v>0</v>
      </c>
      <c r="U19" s="538">
        <f>S19+T19+W18</f>
        <v>24.217467207999981</v>
      </c>
      <c r="V19" s="552">
        <f t="shared" si="29"/>
        <v>13.927</v>
      </c>
      <c r="W19" s="538">
        <f t="shared" ref="W19:W31" si="76">U19-V19</f>
        <v>10.290467207999981</v>
      </c>
      <c r="X19" s="337">
        <f t="shared" si="4"/>
        <v>0.57508078282436426</v>
      </c>
      <c r="Y19" s="833"/>
      <c r="Z19" s="834"/>
      <c r="AA19" s="835"/>
      <c r="AB19" s="839"/>
      <c r="AC19" s="834"/>
      <c r="AD19" s="832"/>
      <c r="AE19" s="33"/>
      <c r="AF19" s="33"/>
    </row>
    <row r="20" spans="1:10390" s="34" customFormat="1">
      <c r="A20" s="1"/>
      <c r="B20" s="36"/>
      <c r="C20" s="900"/>
      <c r="D20" s="860" t="s">
        <v>200</v>
      </c>
      <c r="E20" s="212" t="s">
        <v>23</v>
      </c>
      <c r="F20" s="837">
        <f>+[2]Transa_Pep_Langamarillo!$C$21</f>
        <v>1.3669999999999999E-4</v>
      </c>
      <c r="G20" s="112">
        <f t="shared" ref="G20" si="77">+F20*$C$48</f>
        <v>0.14025462076260001</v>
      </c>
      <c r="H20" s="539">
        <f>+Transa_Ltp_pep_Langamarillo!I64</f>
        <v>0</v>
      </c>
      <c r="I20" s="537">
        <f t="shared" ref="I20" si="78">G20+H20</f>
        <v>0.14025462076260001</v>
      </c>
      <c r="J20" s="317"/>
      <c r="K20" s="119">
        <f t="shared" si="47"/>
        <v>0.14025462076260001</v>
      </c>
      <c r="L20" s="333">
        <f t="shared" si="25"/>
        <v>0</v>
      </c>
      <c r="M20" s="112">
        <f t="shared" ref="M20" si="79">+F20*$D$48</f>
        <v>9.2956278868000008E-2</v>
      </c>
      <c r="N20" s="540">
        <f>+Transa_Ltp_pep_Langamarillo!J64</f>
        <v>0</v>
      </c>
      <c r="O20" s="120">
        <f t="shared" ref="O20" si="80">M20+N20</f>
        <v>9.2956278868000008E-2</v>
      </c>
      <c r="P20" s="317"/>
      <c r="Q20" s="121">
        <f t="shared" si="62"/>
        <v>9.2956278868000008E-2</v>
      </c>
      <c r="R20" s="334">
        <f t="shared" si="8"/>
        <v>0</v>
      </c>
      <c r="S20" s="474">
        <f t="shared" si="1"/>
        <v>0.23321089963060002</v>
      </c>
      <c r="T20" s="540">
        <f t="shared" si="2"/>
        <v>0</v>
      </c>
      <c r="U20" s="475">
        <f t="shared" ref="U20:U22" si="81">S20+T20</f>
        <v>0.23321089963060002</v>
      </c>
      <c r="V20" s="554">
        <f t="shared" si="29"/>
        <v>0</v>
      </c>
      <c r="W20" s="475">
        <f t="shared" si="76"/>
        <v>0.23321089963060002</v>
      </c>
      <c r="X20" s="476">
        <f t="shared" si="4"/>
        <v>0</v>
      </c>
      <c r="Y20" s="833">
        <f t="shared" ref="Y20:Z20" si="82">S20+S21</f>
        <v>0.25836377508899999</v>
      </c>
      <c r="Z20" s="834">
        <f t="shared" si="82"/>
        <v>0</v>
      </c>
      <c r="AA20" s="835">
        <f t="shared" ref="AA20" si="83">Y20+Z20</f>
        <v>0.25836377508899999</v>
      </c>
      <c r="AB20" s="836">
        <f t="shared" ref="AB20" si="84">V20+V21</f>
        <v>0</v>
      </c>
      <c r="AC20" s="834">
        <f t="shared" ref="AC20" si="85">AA20-AB20</f>
        <v>0.25836377508899999</v>
      </c>
      <c r="AD20" s="832">
        <f t="shared" ref="AD20" si="86">AB20/AA20</f>
        <v>0</v>
      </c>
      <c r="AE20" s="33"/>
      <c r="AF20" s="33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</row>
    <row r="21" spans="1:10390" s="34" customFormat="1">
      <c r="A21" s="1"/>
      <c r="B21" s="36"/>
      <c r="C21" s="900"/>
      <c r="D21" s="859"/>
      <c r="E21" s="211" t="s">
        <v>9</v>
      </c>
      <c r="F21" s="838"/>
      <c r="G21" s="112">
        <f t="shared" ref="G21" si="87">+F20*$C$49</f>
        <v>1.55838467514E-2</v>
      </c>
      <c r="H21" s="539">
        <f>+Transa_Ltp_pep_Langamarillo!I65</f>
        <v>0</v>
      </c>
      <c r="I21" s="538">
        <f t="shared" ref="I21" si="88">G21+H21+K20</f>
        <v>0.15583846751400002</v>
      </c>
      <c r="J21" s="316"/>
      <c r="K21" s="115">
        <f t="shared" si="47"/>
        <v>0.15583846751400002</v>
      </c>
      <c r="L21" s="335">
        <f t="shared" si="25"/>
        <v>0</v>
      </c>
      <c r="M21" s="116">
        <f t="shared" ref="M21" si="89">+F20*$D$49</f>
        <v>9.5690287069999987E-3</v>
      </c>
      <c r="N21" s="540">
        <f>+Transa_Ltp_pep_Langamarillo!J65</f>
        <v>0</v>
      </c>
      <c r="O21" s="117">
        <f t="shared" ref="O21" si="90">M21+N21+Q20</f>
        <v>0.102525307575</v>
      </c>
      <c r="P21" s="316"/>
      <c r="Q21" s="118">
        <f t="shared" si="62"/>
        <v>0.102525307575</v>
      </c>
      <c r="R21" s="336">
        <f t="shared" si="8"/>
        <v>0</v>
      </c>
      <c r="S21" s="202">
        <f t="shared" si="1"/>
        <v>2.5152875458399997E-2</v>
      </c>
      <c r="T21" s="541">
        <f t="shared" si="2"/>
        <v>0</v>
      </c>
      <c r="U21" s="538">
        <f>S21+T21+W20</f>
        <v>0.25836377508899999</v>
      </c>
      <c r="V21" s="552">
        <f t="shared" si="29"/>
        <v>0</v>
      </c>
      <c r="W21" s="538">
        <f t="shared" si="76"/>
        <v>0.25836377508899999</v>
      </c>
      <c r="X21" s="337">
        <f t="shared" si="4"/>
        <v>0</v>
      </c>
      <c r="Y21" s="833"/>
      <c r="Z21" s="834"/>
      <c r="AA21" s="835"/>
      <c r="AB21" s="836"/>
      <c r="AC21" s="834"/>
      <c r="AD21" s="832"/>
      <c r="AE21" s="33"/>
      <c r="AF21" s="33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</row>
    <row r="22" spans="1:10390" s="34" customFormat="1">
      <c r="A22" s="1"/>
      <c r="B22" s="36"/>
      <c r="C22" s="900"/>
      <c r="D22" s="858" t="s">
        <v>154</v>
      </c>
      <c r="E22" s="212" t="s">
        <v>23</v>
      </c>
      <c r="F22" s="837">
        <f>+[2]Transa_Pep_Langamarillo!$C$23</f>
        <v>5.4599999999999999E-5</v>
      </c>
      <c r="G22" s="112">
        <f t="shared" ref="G22" si="91">+F22*$C$48</f>
        <v>5.6019768058800011E-2</v>
      </c>
      <c r="H22" s="539">
        <f>+Transa_Ltp_pep_Langamarillo!I66</f>
        <v>0</v>
      </c>
      <c r="I22" s="537">
        <f t="shared" ref="I22" si="92">G22+H22</f>
        <v>5.6019768058800011E-2</v>
      </c>
      <c r="J22" s="317"/>
      <c r="K22" s="119">
        <f t="shared" si="47"/>
        <v>5.6019768058800011E-2</v>
      </c>
      <c r="L22" s="333">
        <f t="shared" si="25"/>
        <v>0</v>
      </c>
      <c r="M22" s="112">
        <f t="shared" ref="M22" si="93">+F22*$D$48</f>
        <v>3.7128111384000004E-2</v>
      </c>
      <c r="N22" s="540">
        <f>+Transa_Ltp_pep_Langamarillo!J66</f>
        <v>0</v>
      </c>
      <c r="O22" s="120">
        <f t="shared" ref="O22" si="94">M22+N22</f>
        <v>3.7128111384000004E-2</v>
      </c>
      <c r="P22" s="317"/>
      <c r="Q22" s="121">
        <f t="shared" si="62"/>
        <v>3.7128111384000004E-2</v>
      </c>
      <c r="R22" s="334">
        <f t="shared" si="8"/>
        <v>0</v>
      </c>
      <c r="S22" s="474">
        <f t="shared" si="1"/>
        <v>9.3147879442800008E-2</v>
      </c>
      <c r="T22" s="540">
        <f t="shared" si="2"/>
        <v>0</v>
      </c>
      <c r="U22" s="475">
        <f t="shared" si="81"/>
        <v>9.3147879442800008E-2</v>
      </c>
      <c r="V22" s="554">
        <f t="shared" si="29"/>
        <v>0</v>
      </c>
      <c r="W22" s="475">
        <f t="shared" si="76"/>
        <v>9.3147879442800008E-2</v>
      </c>
      <c r="X22" s="476">
        <f t="shared" si="4"/>
        <v>0</v>
      </c>
      <c r="Y22" s="833">
        <f t="shared" ref="Y22:Z22" si="95">S22+S23</f>
        <v>0.103194309582</v>
      </c>
      <c r="Z22" s="834">
        <f t="shared" si="95"/>
        <v>0</v>
      </c>
      <c r="AA22" s="835">
        <f t="shared" ref="AA22" si="96">Y22+Z22</f>
        <v>0.103194309582</v>
      </c>
      <c r="AB22" s="836">
        <f t="shared" ref="AB22" si="97">V22+V23</f>
        <v>0</v>
      </c>
      <c r="AC22" s="834">
        <f t="shared" ref="AC22" si="98">AA22-AB22</f>
        <v>0.103194309582</v>
      </c>
      <c r="AD22" s="832">
        <f t="shared" ref="AD22" si="99">AB22/AA22</f>
        <v>0</v>
      </c>
      <c r="AE22" s="33"/>
      <c r="AF22" s="33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</row>
    <row r="23" spans="1:10390" s="34" customFormat="1">
      <c r="A23" s="1"/>
      <c r="B23" s="36"/>
      <c r="C23" s="900"/>
      <c r="D23" s="859"/>
      <c r="E23" s="211" t="s">
        <v>9</v>
      </c>
      <c r="F23" s="838"/>
      <c r="G23" s="112">
        <f t="shared" ref="G23" si="100">+F22*$C$49</f>
        <v>6.2244186731999999E-3</v>
      </c>
      <c r="H23" s="539">
        <f>+Transa_Ltp_pep_Langamarillo!I67</f>
        <v>0</v>
      </c>
      <c r="I23" s="538">
        <f t="shared" ref="I23" si="101">G23+H23+K22</f>
        <v>6.2244186732000009E-2</v>
      </c>
      <c r="J23" s="316"/>
      <c r="K23" s="115">
        <f t="shared" si="47"/>
        <v>6.2244186732000009E-2</v>
      </c>
      <c r="L23" s="335">
        <f t="shared" si="25"/>
        <v>0</v>
      </c>
      <c r="M23" s="116">
        <f t="shared" ref="M23" si="102">+F22*$D$49</f>
        <v>3.8220114659999996E-3</v>
      </c>
      <c r="N23" s="540">
        <f>+Transa_Ltp_pep_Langamarillo!J67</f>
        <v>0</v>
      </c>
      <c r="O23" s="117">
        <f t="shared" ref="O23" si="103">M23+N23+Q22</f>
        <v>4.0950122850000006E-2</v>
      </c>
      <c r="P23" s="316"/>
      <c r="Q23" s="118">
        <f t="shared" si="62"/>
        <v>4.0950122850000006E-2</v>
      </c>
      <c r="R23" s="336">
        <f t="shared" si="8"/>
        <v>0</v>
      </c>
      <c r="S23" s="202">
        <f t="shared" si="1"/>
        <v>1.0046430139199999E-2</v>
      </c>
      <c r="T23" s="541">
        <f t="shared" si="2"/>
        <v>0</v>
      </c>
      <c r="U23" s="538">
        <f>S23+T23+W22</f>
        <v>0.103194309582</v>
      </c>
      <c r="V23" s="552">
        <f t="shared" si="29"/>
        <v>0</v>
      </c>
      <c r="W23" s="538">
        <f t="shared" si="76"/>
        <v>0.103194309582</v>
      </c>
      <c r="X23" s="337">
        <f t="shared" si="4"/>
        <v>0</v>
      </c>
      <c r="Y23" s="833"/>
      <c r="Z23" s="834"/>
      <c r="AA23" s="835"/>
      <c r="AB23" s="836"/>
      <c r="AC23" s="834"/>
      <c r="AD23" s="832"/>
      <c r="AE23" s="33"/>
      <c r="AF23" s="33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</row>
    <row r="24" spans="1:10390" s="34" customFormat="1">
      <c r="A24" s="1"/>
      <c r="B24" s="36"/>
      <c r="C24" s="900"/>
      <c r="D24" s="861" t="s">
        <v>66</v>
      </c>
      <c r="E24" s="210" t="s">
        <v>23</v>
      </c>
      <c r="F24" s="837">
        <f>+[2]Transa_Pep_Langamarillo!$C$25</f>
        <v>0.17622903999999998</v>
      </c>
      <c r="G24" s="112">
        <f t="shared" ref="G24" si="104">+F24*$C$48</f>
        <v>180.81153747298512</v>
      </c>
      <c r="H24" s="539">
        <f>+Transa_Ltp_pep_Langamarillo!I68</f>
        <v>-196.3354645006217</v>
      </c>
      <c r="I24" s="110">
        <f>G24+H24</f>
        <v>-15.523927027636574</v>
      </c>
      <c r="J24" s="315"/>
      <c r="K24" s="111">
        <f t="shared" ref="K24:K25" si="105">I24-J24</f>
        <v>-15.523927027636574</v>
      </c>
      <c r="L24" s="333">
        <v>0</v>
      </c>
      <c r="M24" s="112">
        <f t="shared" ref="M24" si="106">+F24*$D$48</f>
        <v>119.8361067072416</v>
      </c>
      <c r="N24" s="540">
        <f>+Transa_Ltp_pep_Langamarillo!J68</f>
        <v>-129.16803000000002</v>
      </c>
      <c r="O24" s="113">
        <f t="shared" ref="O24" si="107">M24+N24</f>
        <v>-9.3319232927584181</v>
      </c>
      <c r="P24" s="315"/>
      <c r="Q24" s="340">
        <f t="shared" ref="Q24:Q25" si="108">O24-P24</f>
        <v>-9.3319232927584181</v>
      </c>
      <c r="R24" s="341">
        <v>0</v>
      </c>
      <c r="S24" s="342">
        <f t="shared" ref="S24:S25" si="109">+G24+M24</f>
        <v>300.64764418022673</v>
      </c>
      <c r="T24" s="540">
        <f t="shared" ref="T24:T25" si="110">H24+N24</f>
        <v>-325.50349450062174</v>
      </c>
      <c r="U24" s="343">
        <f t="shared" ref="U24" si="111">S24+T24</f>
        <v>-24.855850320395007</v>
      </c>
      <c r="V24" s="555">
        <f t="shared" ref="V24:V25" si="112">J24+P24</f>
        <v>0</v>
      </c>
      <c r="W24" s="343">
        <f t="shared" ref="W24:W25" si="113">U24-V24</f>
        <v>-24.855850320395007</v>
      </c>
      <c r="X24" s="476">
        <v>0</v>
      </c>
      <c r="Y24" s="833">
        <f>S24+S25</f>
        <v>333.07388481865678</v>
      </c>
      <c r="Z24" s="834">
        <f>T24+T25</f>
        <v>-325.50349450062174</v>
      </c>
      <c r="AA24" s="835">
        <f t="shared" ref="AA24" si="114">Y24+Z24</f>
        <v>7.570390318035038</v>
      </c>
      <c r="AB24" s="836">
        <f>V24+V25</f>
        <v>0</v>
      </c>
      <c r="AC24" s="834">
        <f t="shared" ref="AC24" si="115">AA24-AB24</f>
        <v>7.570390318035038</v>
      </c>
      <c r="AD24" s="832">
        <v>0</v>
      </c>
      <c r="AE24" s="33"/>
      <c r="AF24" s="33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</row>
    <row r="25" spans="1:10390" s="34" customFormat="1">
      <c r="A25" s="1"/>
      <c r="B25" s="36"/>
      <c r="C25" s="900"/>
      <c r="D25" s="861"/>
      <c r="E25" s="210" t="s">
        <v>9</v>
      </c>
      <c r="F25" s="838"/>
      <c r="G25" s="112">
        <f t="shared" ref="G25" si="116">+F24*$C$49</f>
        <v>20.090170830331679</v>
      </c>
      <c r="H25" s="539">
        <f>+Transa_Ltp_pep_Langamarillo!I69</f>
        <v>0</v>
      </c>
      <c r="I25" s="110">
        <f>G25+H25+K24</f>
        <v>4.5662438026951051</v>
      </c>
      <c r="J25" s="315"/>
      <c r="K25" s="111">
        <f t="shared" si="105"/>
        <v>4.5662438026951051</v>
      </c>
      <c r="L25" s="333">
        <v>0</v>
      </c>
      <c r="M25" s="116">
        <f t="shared" ref="M25" si="117">+F24*$D$49</f>
        <v>12.336069808098397</v>
      </c>
      <c r="N25" s="540">
        <f>+Transa_Ltp_pep_Langamarillo!J69</f>
        <v>0</v>
      </c>
      <c r="O25" s="113">
        <f>M25+N25+Q24</f>
        <v>3.0041465153399791</v>
      </c>
      <c r="P25" s="315"/>
      <c r="Q25" s="340">
        <f t="shared" si="108"/>
        <v>3.0041465153399791</v>
      </c>
      <c r="R25" s="341">
        <v>0</v>
      </c>
      <c r="S25" s="342">
        <f t="shared" si="109"/>
        <v>32.426240638430073</v>
      </c>
      <c r="T25" s="541">
        <f t="shared" si="110"/>
        <v>0</v>
      </c>
      <c r="U25" s="343">
        <f>S25+T25+W24</f>
        <v>7.5703903180350665</v>
      </c>
      <c r="V25" s="555">
        <f t="shared" si="112"/>
        <v>0</v>
      </c>
      <c r="W25" s="343">
        <f t="shared" si="113"/>
        <v>7.5703903180350665</v>
      </c>
      <c r="X25" s="337">
        <v>0</v>
      </c>
      <c r="Y25" s="862"/>
      <c r="Z25" s="834"/>
      <c r="AA25" s="863"/>
      <c r="AB25" s="864"/>
      <c r="AC25" s="834"/>
      <c r="AD25" s="892"/>
      <c r="AE25" s="33"/>
      <c r="AF25" s="33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</row>
    <row r="26" spans="1:10390" s="34" customFormat="1">
      <c r="A26" s="1"/>
      <c r="B26" s="36"/>
      <c r="C26" s="900"/>
      <c r="D26" s="893" t="s">
        <v>65</v>
      </c>
      <c r="E26" s="212" t="s">
        <v>23</v>
      </c>
      <c r="F26" s="837">
        <f>+[2]Transa_Pep_Langamarillo!$C$27</f>
        <v>2.0100000000000001E-5</v>
      </c>
      <c r="G26" s="112">
        <f t="shared" ref="G26" si="118">+F26*$C$48</f>
        <v>2.0622661867800006E-2</v>
      </c>
      <c r="H26" s="539">
        <f>+Transa_Ltp_pep_Langamarillo!I70</f>
        <v>0</v>
      </c>
      <c r="I26" s="537">
        <f t="shared" ref="I26" si="119">G26+H26</f>
        <v>2.0622661867800006E-2</v>
      </c>
      <c r="J26" s="317"/>
      <c r="K26" s="119">
        <f t="shared" si="47"/>
        <v>2.0622661867800006E-2</v>
      </c>
      <c r="L26" s="338">
        <f t="shared" si="25"/>
        <v>0</v>
      </c>
      <c r="M26" s="112">
        <f t="shared" ref="M26" si="120">+F26*$D$48</f>
        <v>1.3668041004000002E-2</v>
      </c>
      <c r="N26" s="540">
        <f>+Transa_Ltp_pep_Langamarillo!J70</f>
        <v>0</v>
      </c>
      <c r="O26" s="120">
        <f t="shared" ref="O26" si="121">M26+N26</f>
        <v>1.3668041004000002E-2</v>
      </c>
      <c r="P26" s="317"/>
      <c r="Q26" s="344">
        <f t="shared" si="62"/>
        <v>1.3668041004000002E-2</v>
      </c>
      <c r="R26" s="345">
        <f t="shared" si="8"/>
        <v>0</v>
      </c>
      <c r="S26" s="477">
        <f t="shared" si="1"/>
        <v>3.4290702871800006E-2</v>
      </c>
      <c r="T26" s="540">
        <f t="shared" si="2"/>
        <v>0</v>
      </c>
      <c r="U26" s="475">
        <f t="shared" ref="U26" si="122">S26+T26</f>
        <v>3.4290702871800006E-2</v>
      </c>
      <c r="V26" s="554">
        <f t="shared" si="29"/>
        <v>0</v>
      </c>
      <c r="W26" s="475">
        <f t="shared" si="76"/>
        <v>3.4290702871800006E-2</v>
      </c>
      <c r="X26" s="476">
        <f t="shared" ref="X26:X31" si="123">V26/U26</f>
        <v>0</v>
      </c>
      <c r="Y26" s="833">
        <f>S26+S27</f>
        <v>3.7989113967000006E-2</v>
      </c>
      <c r="Z26" s="834">
        <f>T26+T27</f>
        <v>0</v>
      </c>
      <c r="AA26" s="835">
        <f t="shared" ref="AA26" si="124">Y26+Z26</f>
        <v>3.7989113967000006E-2</v>
      </c>
      <c r="AB26" s="836">
        <f>V26+V27</f>
        <v>0</v>
      </c>
      <c r="AC26" s="834">
        <f t="shared" ref="AC26" si="125">AA26-AB26</f>
        <v>3.7989113967000006E-2</v>
      </c>
      <c r="AD26" s="832">
        <f t="shared" ref="AD26" si="126">AB26/AA26</f>
        <v>0</v>
      </c>
      <c r="AE26" s="33"/>
      <c r="AF26" s="33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</row>
    <row r="27" spans="1:10390" s="34" customFormat="1">
      <c r="A27" s="1"/>
      <c r="B27" s="36"/>
      <c r="C27" s="900"/>
      <c r="D27" s="841"/>
      <c r="E27" s="211" t="s">
        <v>9</v>
      </c>
      <c r="F27" s="838"/>
      <c r="G27" s="112">
        <f t="shared" ref="G27" si="127">+F26*$C$49</f>
        <v>2.2914068742000003E-3</v>
      </c>
      <c r="H27" s="539">
        <f>+Transa_Ltp_pep_Langamarillo!I71</f>
        <v>0</v>
      </c>
      <c r="I27" s="538">
        <f>G27+H27+K26</f>
        <v>2.2914068742000006E-2</v>
      </c>
      <c r="J27" s="316"/>
      <c r="K27" s="115">
        <f t="shared" si="47"/>
        <v>2.2914068742000006E-2</v>
      </c>
      <c r="L27" s="335">
        <f t="shared" si="25"/>
        <v>0</v>
      </c>
      <c r="M27" s="116">
        <f t="shared" ref="M27" si="128">+F26*$D$49</f>
        <v>1.4070042209999999E-3</v>
      </c>
      <c r="N27" s="540">
        <f>+Transa_Ltp_pep_Langamarillo!J71</f>
        <v>0</v>
      </c>
      <c r="O27" s="117">
        <f>M27+N27+Q26</f>
        <v>1.5075045225000002E-2</v>
      </c>
      <c r="P27" s="316"/>
      <c r="Q27" s="118">
        <f t="shared" si="62"/>
        <v>1.5075045225000002E-2</v>
      </c>
      <c r="R27" s="336">
        <f t="shared" si="8"/>
        <v>0</v>
      </c>
      <c r="S27" s="202">
        <f t="shared" si="1"/>
        <v>3.6984110952000002E-3</v>
      </c>
      <c r="T27" s="541">
        <f t="shared" si="2"/>
        <v>0</v>
      </c>
      <c r="U27" s="538">
        <f>S27+T27+W26</f>
        <v>3.7989113967000006E-2</v>
      </c>
      <c r="V27" s="552">
        <f t="shared" si="29"/>
        <v>0</v>
      </c>
      <c r="W27" s="538">
        <f t="shared" si="76"/>
        <v>3.7989113967000006E-2</v>
      </c>
      <c r="X27" s="337">
        <f t="shared" si="123"/>
        <v>0</v>
      </c>
      <c r="Y27" s="833"/>
      <c r="Z27" s="834"/>
      <c r="AA27" s="835"/>
      <c r="AB27" s="836"/>
      <c r="AC27" s="834"/>
      <c r="AD27" s="832"/>
      <c r="AE27" s="33"/>
      <c r="AF27" s="33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</row>
    <row r="28" spans="1:10390" s="34" customFormat="1">
      <c r="A28" s="1"/>
      <c r="B28" s="36"/>
      <c r="C28" s="900"/>
      <c r="D28" s="842" t="s">
        <v>202</v>
      </c>
      <c r="E28" s="212" t="s">
        <v>23</v>
      </c>
      <c r="F28" s="837">
        <f>+[2]Transa_Pep_Langamarillo!$C$29</f>
        <v>1E-3</v>
      </c>
      <c r="G28" s="112">
        <f t="shared" ref="G28" si="129">+F28*$C$48</f>
        <v>1.0260030780000002</v>
      </c>
      <c r="H28" s="539">
        <f>+Transa_Ltp_pep_Langamarillo!I72</f>
        <v>0</v>
      </c>
      <c r="I28" s="537">
        <f>G28+H28</f>
        <v>1.0260030780000002</v>
      </c>
      <c r="J28" s="317"/>
      <c r="K28" s="119">
        <f t="shared" si="47"/>
        <v>1.0260030780000002</v>
      </c>
      <c r="L28" s="338">
        <f t="shared" si="25"/>
        <v>0</v>
      </c>
      <c r="M28" s="112">
        <f t="shared" ref="M28" si="130">+F28*$D$48</f>
        <v>0.68000204000000009</v>
      </c>
      <c r="N28" s="540">
        <f>+Transa_Ltp_pep_Langamarillo!J72</f>
        <v>0</v>
      </c>
      <c r="O28" s="120">
        <f t="shared" ref="O28" si="131">M28+N28</f>
        <v>0.68000204000000009</v>
      </c>
      <c r="P28" s="317"/>
      <c r="Q28" s="121">
        <f t="shared" si="62"/>
        <v>0.68000204000000009</v>
      </c>
      <c r="R28" s="339">
        <f t="shared" si="8"/>
        <v>0</v>
      </c>
      <c r="S28" s="474">
        <f t="shared" si="1"/>
        <v>1.7060051180000002</v>
      </c>
      <c r="T28" s="540">
        <f t="shared" si="2"/>
        <v>0</v>
      </c>
      <c r="U28" s="475">
        <f t="shared" ref="U28" si="132">S28+T28</f>
        <v>1.7060051180000002</v>
      </c>
      <c r="V28" s="554">
        <f t="shared" si="29"/>
        <v>0</v>
      </c>
      <c r="W28" s="475">
        <f t="shared" si="76"/>
        <v>1.7060051180000002</v>
      </c>
      <c r="X28" s="476">
        <f t="shared" si="123"/>
        <v>0</v>
      </c>
      <c r="Y28" s="833">
        <f>S28+S29</f>
        <v>1.8900056700000003</v>
      </c>
      <c r="Z28" s="834">
        <f>T28+T29</f>
        <v>0</v>
      </c>
      <c r="AA28" s="835">
        <f t="shared" ref="AA28" si="133">Y28+Z28</f>
        <v>1.8900056700000003</v>
      </c>
      <c r="AB28" s="836">
        <f>V28+V29</f>
        <v>0</v>
      </c>
      <c r="AC28" s="834">
        <f t="shared" ref="AC28" si="134">AA28-AB28</f>
        <v>1.8900056700000003</v>
      </c>
      <c r="AD28" s="832">
        <f t="shared" ref="AD28" si="135">AB28/AA28</f>
        <v>0</v>
      </c>
      <c r="AE28" s="33"/>
      <c r="AF28" s="33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</row>
    <row r="29" spans="1:10390" s="34" customFormat="1">
      <c r="A29" s="1"/>
      <c r="B29" s="36"/>
      <c r="C29" s="900"/>
      <c r="D29" s="843"/>
      <c r="E29" s="211" t="s">
        <v>9</v>
      </c>
      <c r="F29" s="838"/>
      <c r="G29" s="112">
        <f t="shared" ref="G29" si="136">+F28*$C$49</f>
        <v>0.114000342</v>
      </c>
      <c r="H29" s="539">
        <f>+Transa_Ltp_pep_Langamarillo!I73</f>
        <v>0</v>
      </c>
      <c r="I29" s="110">
        <f>G29+H29+K28</f>
        <v>1.1400034200000002</v>
      </c>
      <c r="J29" s="315"/>
      <c r="K29" s="111">
        <f t="shared" si="47"/>
        <v>1.1400034200000002</v>
      </c>
      <c r="L29" s="333">
        <f t="shared" si="25"/>
        <v>0</v>
      </c>
      <c r="M29" s="116">
        <f t="shared" ref="M29" si="137">+F28*$D$49</f>
        <v>7.0000209999999993E-2</v>
      </c>
      <c r="N29" s="540">
        <f>+Transa_Ltp_pep_Langamarillo!J73</f>
        <v>0</v>
      </c>
      <c r="O29" s="117">
        <f>M29+N29+Q28</f>
        <v>0.75000225000000009</v>
      </c>
      <c r="P29" s="316"/>
      <c r="Q29" s="118">
        <f t="shared" si="62"/>
        <v>0.75000225000000009</v>
      </c>
      <c r="R29" s="336">
        <f t="shared" si="8"/>
        <v>0</v>
      </c>
      <c r="S29" s="202">
        <f t="shared" si="1"/>
        <v>0.18400055199999998</v>
      </c>
      <c r="T29" s="541">
        <f t="shared" si="2"/>
        <v>0</v>
      </c>
      <c r="U29" s="538">
        <f>S29+T29+W28</f>
        <v>1.8900056700000003</v>
      </c>
      <c r="V29" s="552">
        <f t="shared" si="29"/>
        <v>0</v>
      </c>
      <c r="W29" s="538">
        <f t="shared" si="76"/>
        <v>1.8900056700000003</v>
      </c>
      <c r="X29" s="337">
        <f t="shared" si="123"/>
        <v>0</v>
      </c>
      <c r="Y29" s="833"/>
      <c r="Z29" s="834"/>
      <c r="AA29" s="835"/>
      <c r="AB29" s="836"/>
      <c r="AC29" s="834"/>
      <c r="AD29" s="832"/>
      <c r="AE29" s="33"/>
      <c r="AF29" s="33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</row>
    <row r="30" spans="1:10390" s="34" customFormat="1">
      <c r="A30" s="1"/>
      <c r="B30" s="36"/>
      <c r="C30" s="900"/>
      <c r="D30" s="830" t="s">
        <v>118</v>
      </c>
      <c r="E30" s="212" t="s">
        <v>23</v>
      </c>
      <c r="F30" s="837">
        <f>+[2]Transa_Pep_Langamarillo!$C$31</f>
        <v>0</v>
      </c>
      <c r="G30" s="112">
        <f t="shared" ref="G30" si="138">+F30*$C$48</f>
        <v>0</v>
      </c>
      <c r="H30" s="539">
        <f>+Transa_Ltp_pep_Langamarillo!I74</f>
        <v>77.588423276520004</v>
      </c>
      <c r="I30" s="537">
        <f>G30+H30</f>
        <v>77.588423276520004</v>
      </c>
      <c r="J30" s="561">
        <v>69.471999999999994</v>
      </c>
      <c r="K30" s="119">
        <f t="shared" si="47"/>
        <v>8.1164232765200097</v>
      </c>
      <c r="L30" s="338">
        <f t="shared" si="25"/>
        <v>0.89539131053619159</v>
      </c>
      <c r="M30" s="112">
        <f t="shared" ref="M30" si="139">+F30*$D$48</f>
        <v>0</v>
      </c>
      <c r="N30" s="540">
        <f>+Transa_Ltp_pep_Langamarillo!J74</f>
        <v>51.044999999999995</v>
      </c>
      <c r="O30" s="120">
        <f t="shared" ref="O30" si="140">M30+N30</f>
        <v>51.044999999999995</v>
      </c>
      <c r="P30" s="563">
        <v>45.393000000000001</v>
      </c>
      <c r="Q30" s="121">
        <f t="shared" si="62"/>
        <v>5.6519999999999939</v>
      </c>
      <c r="R30" s="333">
        <f t="shared" si="8"/>
        <v>0.8892741698501323</v>
      </c>
      <c r="S30" s="474">
        <f t="shared" si="1"/>
        <v>0</v>
      </c>
      <c r="T30" s="540">
        <f t="shared" si="2"/>
        <v>128.63342327652001</v>
      </c>
      <c r="U30" s="475">
        <f t="shared" ref="U30" si="141">S30+T30</f>
        <v>128.63342327652001</v>
      </c>
      <c r="V30" s="554">
        <f t="shared" si="29"/>
        <v>114.86499999999999</v>
      </c>
      <c r="W30" s="475">
        <f t="shared" si="76"/>
        <v>13.768423276520011</v>
      </c>
      <c r="X30" s="476">
        <f t="shared" si="123"/>
        <v>0.89296387419525969</v>
      </c>
      <c r="Y30" s="833">
        <f>S30+S31</f>
        <v>0</v>
      </c>
      <c r="Z30" s="834">
        <f>T30+T31</f>
        <v>128.63342327652001</v>
      </c>
      <c r="AA30" s="835">
        <f>Y30+Z30</f>
        <v>128.63342327652001</v>
      </c>
      <c r="AB30" s="839">
        <f>V30+V31</f>
        <v>127.54899999999999</v>
      </c>
      <c r="AC30" s="834">
        <f t="shared" ref="AC30" si="142">AA30-AB30</f>
        <v>1.0844232765200132</v>
      </c>
      <c r="AD30" s="832">
        <f t="shared" ref="AD30" si="143">AB30/AA30</f>
        <v>0.99156966168746941</v>
      </c>
      <c r="AE30" s="33"/>
      <c r="AF30" s="33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</row>
    <row r="31" spans="1:10390" s="34" customFormat="1">
      <c r="A31" s="1"/>
      <c r="B31" s="36"/>
      <c r="C31" s="900"/>
      <c r="D31" s="831"/>
      <c r="E31" s="211" t="s">
        <v>9</v>
      </c>
      <c r="F31" s="838"/>
      <c r="G31" s="112">
        <f t="shared" ref="G31" si="144">+F30*$C$49</f>
        <v>0</v>
      </c>
      <c r="H31" s="539">
        <f>+Transa_Ltp_pep_Langamarillo!I75</f>
        <v>0</v>
      </c>
      <c r="I31" s="110">
        <f>G31+H31+K30</f>
        <v>8.1164232765200097</v>
      </c>
      <c r="J31" s="562">
        <v>7.8319999999999999</v>
      </c>
      <c r="K31" s="111">
        <f t="shared" si="47"/>
        <v>0.28442327652000987</v>
      </c>
      <c r="L31" s="333">
        <f t="shared" si="25"/>
        <v>0.96495706706883833</v>
      </c>
      <c r="M31" s="116">
        <f t="shared" ref="M31" si="145">+F30*$D$49</f>
        <v>0</v>
      </c>
      <c r="N31" s="540">
        <f>+Transa_Ltp_pep_Langamarillo!J75</f>
        <v>0</v>
      </c>
      <c r="O31" s="117">
        <f>M31+N31+Q30</f>
        <v>5.6519999999999939</v>
      </c>
      <c r="P31" s="564">
        <v>4.8520000000000003</v>
      </c>
      <c r="Q31" s="118">
        <f t="shared" si="62"/>
        <v>0.79999999999999361</v>
      </c>
      <c r="R31" s="336">
        <f t="shared" si="8"/>
        <v>0.85845718329794862</v>
      </c>
      <c r="S31" s="202">
        <f t="shared" si="1"/>
        <v>0</v>
      </c>
      <c r="T31" s="541">
        <f t="shared" si="2"/>
        <v>0</v>
      </c>
      <c r="U31" s="538">
        <f>S31+T31+W30</f>
        <v>13.768423276520011</v>
      </c>
      <c r="V31" s="552">
        <f t="shared" si="29"/>
        <v>12.684000000000001</v>
      </c>
      <c r="W31" s="538">
        <f t="shared" si="76"/>
        <v>1.0844232765200097</v>
      </c>
      <c r="X31" s="337">
        <f t="shared" si="123"/>
        <v>0.92123838331079411</v>
      </c>
      <c r="Y31" s="833"/>
      <c r="Z31" s="834"/>
      <c r="AA31" s="835"/>
      <c r="AB31" s="839"/>
      <c r="AC31" s="834"/>
      <c r="AD31" s="832"/>
      <c r="AE31" s="33"/>
      <c r="AF31" s="33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</row>
    <row r="32" spans="1:10390" s="34" customFormat="1">
      <c r="A32" s="1"/>
      <c r="B32" s="36"/>
      <c r="C32" s="900"/>
      <c r="D32" s="840" t="s">
        <v>243</v>
      </c>
      <c r="E32" s="212" t="s">
        <v>23</v>
      </c>
      <c r="F32" s="837">
        <f>+[2]Transa_Pep_Langamarillo!$C$33</f>
        <v>0</v>
      </c>
      <c r="G32" s="112">
        <f t="shared" ref="G32" si="146">+F32*$C$48</f>
        <v>0</v>
      </c>
      <c r="H32" s="539">
        <f>+Transa_Ltp_pep_Langamarillo!I76</f>
        <v>0</v>
      </c>
      <c r="I32" s="537">
        <f>G32+H32</f>
        <v>0</v>
      </c>
      <c r="J32" s="317"/>
      <c r="K32" s="119">
        <f t="shared" ref="K32:K35" si="147">I32-J32</f>
        <v>0</v>
      </c>
      <c r="L32" s="338">
        <v>0</v>
      </c>
      <c r="M32" s="112">
        <f t="shared" ref="M32" si="148">+F32*$D$48</f>
        <v>0</v>
      </c>
      <c r="N32" s="540">
        <f>+Transa_Ltp_pep_Langamarillo!J76</f>
        <v>0</v>
      </c>
      <c r="O32" s="120">
        <f t="shared" ref="O32" si="149">M32+N32</f>
        <v>0</v>
      </c>
      <c r="P32" s="317"/>
      <c r="Q32" s="121">
        <f t="shared" ref="Q32:Q35" si="150">O32-P32</f>
        <v>0</v>
      </c>
      <c r="R32" s="333">
        <v>0</v>
      </c>
      <c r="S32" s="474">
        <f t="shared" ref="S32:S35" si="151">+G32+M32</f>
        <v>0</v>
      </c>
      <c r="T32" s="540">
        <f t="shared" ref="T32:T35" si="152">H32+N32</f>
        <v>0</v>
      </c>
      <c r="U32" s="475">
        <f t="shared" ref="U32" si="153">S32+T32</f>
        <v>0</v>
      </c>
      <c r="V32" s="554">
        <f t="shared" ref="V32:V35" si="154">J32+P32</f>
        <v>0</v>
      </c>
      <c r="W32" s="475">
        <f t="shared" ref="W32:W35" si="155">U32-V32</f>
        <v>0</v>
      </c>
      <c r="X32" s="476">
        <v>0</v>
      </c>
      <c r="Y32" s="833">
        <f>S32+S33</f>
        <v>0</v>
      </c>
      <c r="Z32" s="834">
        <f>T32+T33</f>
        <v>0</v>
      </c>
      <c r="AA32" s="835">
        <f t="shared" ref="AA32" si="156">Y32+Z32</f>
        <v>0</v>
      </c>
      <c r="AB32" s="836">
        <f>V32+V33</f>
        <v>0</v>
      </c>
      <c r="AC32" s="834">
        <f t="shared" ref="AC32" si="157">AA32-AB32</f>
        <v>0</v>
      </c>
      <c r="AD32" s="832">
        <v>0</v>
      </c>
      <c r="AE32" s="33"/>
      <c r="AF32" s="33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</row>
    <row r="33" spans="1:10390" s="34" customFormat="1">
      <c r="A33" s="1"/>
      <c r="B33" s="36"/>
      <c r="C33" s="900"/>
      <c r="D33" s="841"/>
      <c r="E33" s="211" t="s">
        <v>9</v>
      </c>
      <c r="F33" s="838"/>
      <c r="G33" s="112">
        <f t="shared" ref="G33" si="158">+F32*$C$49</f>
        <v>0</v>
      </c>
      <c r="H33" s="539">
        <f>+Transa_Ltp_pep_Langamarillo!I77</f>
        <v>0</v>
      </c>
      <c r="I33" s="110">
        <f>G33+H33+K32</f>
        <v>0</v>
      </c>
      <c r="J33" s="315"/>
      <c r="K33" s="111">
        <f t="shared" si="147"/>
        <v>0</v>
      </c>
      <c r="L33" s="333">
        <v>0</v>
      </c>
      <c r="M33" s="116">
        <f t="shared" ref="M33" si="159">+F32*$D$49</f>
        <v>0</v>
      </c>
      <c r="N33" s="540">
        <f>+Transa_Ltp_pep_Langamarillo!J77</f>
        <v>0</v>
      </c>
      <c r="O33" s="117">
        <f>M33+N33+Q32</f>
        <v>0</v>
      </c>
      <c r="P33" s="316"/>
      <c r="Q33" s="118">
        <f t="shared" si="150"/>
        <v>0</v>
      </c>
      <c r="R33" s="336">
        <v>0</v>
      </c>
      <c r="S33" s="202">
        <f t="shared" si="151"/>
        <v>0</v>
      </c>
      <c r="T33" s="541">
        <f t="shared" si="152"/>
        <v>0</v>
      </c>
      <c r="U33" s="538">
        <f>S33+T33+W32</f>
        <v>0</v>
      </c>
      <c r="V33" s="552">
        <f t="shared" si="154"/>
        <v>0</v>
      </c>
      <c r="W33" s="538">
        <f t="shared" si="155"/>
        <v>0</v>
      </c>
      <c r="X33" s="337">
        <v>0</v>
      </c>
      <c r="Y33" s="833"/>
      <c r="Z33" s="834"/>
      <c r="AA33" s="835"/>
      <c r="AB33" s="836"/>
      <c r="AC33" s="834"/>
      <c r="AD33" s="832"/>
      <c r="AE33" s="33"/>
      <c r="AF33" s="33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</row>
    <row r="34" spans="1:10390" s="34" customFormat="1">
      <c r="A34" s="1"/>
      <c r="B34" s="36"/>
      <c r="C34" s="900"/>
      <c r="D34" s="842" t="s">
        <v>117</v>
      </c>
      <c r="E34" s="212" t="s">
        <v>23</v>
      </c>
      <c r="F34" s="837">
        <f>+[2]Transa_Pep_Langamarillo!$C$35</f>
        <v>0</v>
      </c>
      <c r="G34" s="112">
        <f t="shared" ref="G34" si="160">+F34*$C$48</f>
        <v>0</v>
      </c>
      <c r="H34" s="539">
        <f>+Transa_Ltp_pep_Langamarillo!I78</f>
        <v>61.788018536400003</v>
      </c>
      <c r="I34" s="537">
        <f>G34+H34</f>
        <v>61.788018536400003</v>
      </c>
      <c r="J34" s="534">
        <v>42.570999999999998</v>
      </c>
      <c r="K34" s="119">
        <f t="shared" si="147"/>
        <v>19.217018536400005</v>
      </c>
      <c r="L34" s="338">
        <f>J34/I34</f>
        <v>0.68898470946953827</v>
      </c>
      <c r="M34" s="112">
        <f t="shared" ref="M34" si="161">+F34*$D$48</f>
        <v>0</v>
      </c>
      <c r="N34" s="540">
        <f>+Transa_Ltp_pep_Langamarillo!J78</f>
        <v>40.650000000000006</v>
      </c>
      <c r="O34" s="120">
        <f t="shared" ref="O34" si="162">M34+N34</f>
        <v>40.650000000000006</v>
      </c>
      <c r="P34" s="536">
        <v>21.812999999999999</v>
      </c>
      <c r="Q34" s="121">
        <f t="shared" si="150"/>
        <v>18.837000000000007</v>
      </c>
      <c r="R34" s="339">
        <f t="shared" ref="R34:R35" si="163">P34/O34</f>
        <v>0.53660516605166042</v>
      </c>
      <c r="S34" s="474">
        <f t="shared" si="151"/>
        <v>0</v>
      </c>
      <c r="T34" s="540">
        <f t="shared" si="152"/>
        <v>102.43801853640001</v>
      </c>
      <c r="U34" s="475">
        <f t="shared" ref="U34" si="164">S34+T34</f>
        <v>102.43801853640001</v>
      </c>
      <c r="V34" s="554">
        <f t="shared" si="154"/>
        <v>64.384</v>
      </c>
      <c r="W34" s="475">
        <f t="shared" si="155"/>
        <v>38.054018536400008</v>
      </c>
      <c r="X34" s="476">
        <f t="shared" ref="X34:X35" si="165">V34/U34</f>
        <v>0.62851664762650583</v>
      </c>
      <c r="Y34" s="833">
        <f>S34+S35</f>
        <v>0</v>
      </c>
      <c r="Z34" s="834">
        <f>T34+T35</f>
        <v>87.438060821987449</v>
      </c>
      <c r="AA34" s="835">
        <f>Y34+Z34</f>
        <v>87.438060821987449</v>
      </c>
      <c r="AB34" s="836">
        <f>V34+V35</f>
        <v>85.305000000000007</v>
      </c>
      <c r="AC34" s="834">
        <f t="shared" ref="AC34" si="166">AA34-AB34</f>
        <v>2.1330608219874421</v>
      </c>
      <c r="AD34" s="832">
        <f t="shared" ref="AD34" si="167">AB34/AA34</f>
        <v>0.97560489331608036</v>
      </c>
      <c r="AE34" s="33"/>
      <c r="AF34" s="33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</row>
    <row r="35" spans="1:10390" s="34" customFormat="1">
      <c r="A35" s="1"/>
      <c r="B35" s="36"/>
      <c r="C35" s="900"/>
      <c r="D35" s="843"/>
      <c r="E35" s="211" t="s">
        <v>9</v>
      </c>
      <c r="F35" s="838"/>
      <c r="G35" s="112">
        <f t="shared" ref="G35" si="168">+F34*$C$49</f>
        <v>0</v>
      </c>
      <c r="H35" s="539">
        <f>+Transa_Ltp_pep_Langamarillo!I79</f>
        <v>-9.0475946191209005</v>
      </c>
      <c r="I35" s="110">
        <f>G35+H35+K34</f>
        <v>10.169423917279104</v>
      </c>
      <c r="J35" s="14">
        <v>9.1340000000000003</v>
      </c>
      <c r="K35" s="111">
        <f t="shared" si="147"/>
        <v>1.035423917279104</v>
      </c>
      <c r="L35" s="333">
        <f t="shared" ref="L35" si="169">J35/I35</f>
        <v>0.89818263790539887</v>
      </c>
      <c r="M35" s="116">
        <f t="shared" ref="M35" si="170">+F34*$D$49</f>
        <v>0</v>
      </c>
      <c r="N35" s="540">
        <f>+Transa_Ltp_pep_Langamarillo!J79</f>
        <v>-5.9523630952916626</v>
      </c>
      <c r="O35" s="117">
        <f>M35+N35+Q34</f>
        <v>12.884636904708344</v>
      </c>
      <c r="P35" s="316">
        <v>11.787000000000001</v>
      </c>
      <c r="Q35" s="118">
        <f t="shared" si="150"/>
        <v>1.0976369047083434</v>
      </c>
      <c r="R35" s="336">
        <f t="shared" si="163"/>
        <v>0.91481041236736427</v>
      </c>
      <c r="S35" s="202">
        <f t="shared" si="151"/>
        <v>0</v>
      </c>
      <c r="T35" s="542">
        <f t="shared" si="152"/>
        <v>-14.999957714412563</v>
      </c>
      <c r="U35" s="538">
        <f>S35+T35+W34</f>
        <v>23.054060821987445</v>
      </c>
      <c r="V35" s="552">
        <f t="shared" si="154"/>
        <v>20.920999999999999</v>
      </c>
      <c r="W35" s="538">
        <f t="shared" si="155"/>
        <v>2.1330608219874456</v>
      </c>
      <c r="X35" s="337">
        <f t="shared" si="165"/>
        <v>0.90747570076881756</v>
      </c>
      <c r="Y35" s="833"/>
      <c r="Z35" s="834"/>
      <c r="AA35" s="835"/>
      <c r="AB35" s="836"/>
      <c r="AC35" s="834"/>
      <c r="AD35" s="832"/>
      <c r="AE35" s="33"/>
      <c r="AF35" s="33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</row>
    <row r="36" spans="1:10390" s="34" customFormat="1">
      <c r="A36" s="1"/>
      <c r="C36" s="900"/>
      <c r="D36" s="842" t="s">
        <v>150</v>
      </c>
      <c r="E36" s="212" t="s">
        <v>23</v>
      </c>
      <c r="F36" s="837">
        <f>+[2]Transa_Pep_Langamarillo!$C$37</f>
        <v>0</v>
      </c>
      <c r="G36" s="112">
        <f t="shared" ref="G36" si="171">+F36*$C$48</f>
        <v>0</v>
      </c>
      <c r="H36" s="539">
        <f>+Transa_Ltp_pep_Langamarillo!I80</f>
        <v>0</v>
      </c>
      <c r="I36" s="537">
        <f>G36+H36</f>
        <v>0</v>
      </c>
      <c r="J36" s="317"/>
      <c r="K36" s="119">
        <f t="shared" ref="K36:K37" si="172">I36-J36</f>
        <v>0</v>
      </c>
      <c r="L36" s="338">
        <v>0</v>
      </c>
      <c r="M36" s="112">
        <f t="shared" ref="M36" si="173">+F36*$D$48</f>
        <v>0</v>
      </c>
      <c r="N36" s="540">
        <f>+Transa_Ltp_pep_Langamarillo!J80</f>
        <v>0</v>
      </c>
      <c r="O36" s="120">
        <f t="shared" ref="O36" si="174">M36+N36</f>
        <v>0</v>
      </c>
      <c r="P36" s="317"/>
      <c r="Q36" s="121">
        <f t="shared" ref="Q36:Q37" si="175">O36-P36</f>
        <v>0</v>
      </c>
      <c r="R36" s="339" t="e">
        <f t="shared" ref="R36:R37" si="176">P36/O36</f>
        <v>#DIV/0!</v>
      </c>
      <c r="S36" s="474">
        <f t="shared" ref="S36:S37" si="177">+G36+M36</f>
        <v>0</v>
      </c>
      <c r="T36" s="540">
        <f t="shared" ref="T36:T37" si="178">H36+N36</f>
        <v>0</v>
      </c>
      <c r="U36" s="475">
        <f t="shared" ref="U36" si="179">S36+T36</f>
        <v>0</v>
      </c>
      <c r="V36" s="554">
        <f t="shared" ref="V36:V37" si="180">J36+P36</f>
        <v>0</v>
      </c>
      <c r="W36" s="475">
        <f t="shared" ref="W36:W37" si="181">U36-V36</f>
        <v>0</v>
      </c>
      <c r="X36" s="476">
        <v>0</v>
      </c>
      <c r="Y36" s="833">
        <f>S36+S37</f>
        <v>0</v>
      </c>
      <c r="Z36" s="834">
        <f>T36+T37</f>
        <v>0</v>
      </c>
      <c r="AA36" s="835">
        <f>Y36+Z36</f>
        <v>0</v>
      </c>
      <c r="AB36" s="836">
        <f>V36+V37</f>
        <v>0</v>
      </c>
      <c r="AC36" s="834">
        <f t="shared" ref="AC36" si="182">AA36-AB36</f>
        <v>0</v>
      </c>
      <c r="AD36" s="832">
        <v>0</v>
      </c>
      <c r="AE36" s="33"/>
      <c r="AF36" s="33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</row>
    <row r="37" spans="1:10390" s="34" customFormat="1" ht="15" thickBot="1">
      <c r="A37" s="1"/>
      <c r="C37" s="900"/>
      <c r="D37" s="843"/>
      <c r="E37" s="211" t="s">
        <v>9</v>
      </c>
      <c r="F37" s="837"/>
      <c r="G37" s="112">
        <f t="shared" ref="G37" si="183">+F36*$C$49</f>
        <v>0</v>
      </c>
      <c r="H37" s="539">
        <f>+Transa_Ltp_pep_Langamarillo!I81</f>
        <v>0</v>
      </c>
      <c r="I37" s="110">
        <f>G37+H37+K36</f>
        <v>0</v>
      </c>
      <c r="J37" s="315"/>
      <c r="K37" s="111">
        <f t="shared" si="172"/>
        <v>0</v>
      </c>
      <c r="L37" s="333">
        <v>0</v>
      </c>
      <c r="M37" s="116">
        <f t="shared" ref="M37" si="184">+F36*$D$49</f>
        <v>0</v>
      </c>
      <c r="N37" s="540">
        <f>+Transa_Ltp_pep_Langamarillo!J81</f>
        <v>0</v>
      </c>
      <c r="O37" s="113">
        <f>M37+N37+Q36</f>
        <v>0</v>
      </c>
      <c r="P37" s="315"/>
      <c r="Q37" s="114">
        <f t="shared" si="175"/>
        <v>0</v>
      </c>
      <c r="R37" s="334" t="e">
        <f t="shared" si="176"/>
        <v>#DIV/0!</v>
      </c>
      <c r="S37" s="478">
        <f t="shared" si="177"/>
        <v>0</v>
      </c>
      <c r="T37" s="542">
        <f t="shared" si="178"/>
        <v>0</v>
      </c>
      <c r="U37" s="479">
        <f>S37+T37+W36</f>
        <v>0</v>
      </c>
      <c r="V37" s="556">
        <f t="shared" si="180"/>
        <v>0</v>
      </c>
      <c r="W37" s="479">
        <f t="shared" si="181"/>
        <v>0</v>
      </c>
      <c r="X37" s="480">
        <v>0</v>
      </c>
      <c r="Y37" s="894"/>
      <c r="Z37" s="895"/>
      <c r="AA37" s="896"/>
      <c r="AB37" s="897"/>
      <c r="AC37" s="895"/>
      <c r="AD37" s="898"/>
      <c r="AE37" s="33"/>
      <c r="AF37" s="33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</row>
    <row r="38" spans="1:10390" s="1" customFormat="1">
      <c r="C38" s="900"/>
      <c r="D38" s="865" t="s">
        <v>198</v>
      </c>
      <c r="E38" s="213" t="s">
        <v>23</v>
      </c>
      <c r="F38" s="902">
        <f>SUM(F8:F37)</f>
        <v>1.0000029989999999</v>
      </c>
      <c r="G38" s="318">
        <f>+G8+G10+G12+G14+G16+G18+G20+G22+G24+G26+G28+G30+G32+G34</f>
        <v>1026.006154983231</v>
      </c>
      <c r="H38" s="451">
        <f>+H8+H10+H12+H14+H16+H18+H20+H22+H24+H26+H28+H30+H32+H34+H36</f>
        <v>5.7000017099539946E-3</v>
      </c>
      <c r="I38" s="319">
        <f>+G38+H38</f>
        <v>1026.011854984941</v>
      </c>
      <c r="J38" s="367">
        <f>+J8+J10+J12+J14+J16+J18+J20+J22+J24+J26+J28+J30+J32+J34+J36</f>
        <v>971.42600000000004</v>
      </c>
      <c r="K38" s="319">
        <f>I38-J38</f>
        <v>54.585854984940966</v>
      </c>
      <c r="L38" s="320">
        <f>J38/I38</f>
        <v>0.94679802702109894</v>
      </c>
      <c r="M38" s="319">
        <f>+M8+M10+M12+M14+M16+M18+M20+M22+M24+M26+M28+M30+M32+M34</f>
        <v>680.00407932611802</v>
      </c>
      <c r="N38" s="367">
        <f>+N8+N10+N12+N14+N16+N18+N20+N22+N24+N26+N28+N30+N32+N34+N36</f>
        <v>3.7499999999752731E-3</v>
      </c>
      <c r="O38" s="319">
        <f>+M38+N38</f>
        <v>680.00782932611799</v>
      </c>
      <c r="P38" s="367">
        <f>+P8+P10+P12+P14+P16+P18+P20+P22+P24+P26+P28+P30+P32+P34+P36</f>
        <v>572.18899999999996</v>
      </c>
      <c r="Q38" s="319">
        <f>O38-P38</f>
        <v>107.81882932611802</v>
      </c>
      <c r="R38" s="320">
        <f>P38/O38</f>
        <v>0.84144472361007139</v>
      </c>
      <c r="S38" s="367">
        <f>+S8+S10+S12+S14+S16+S18+S20+S22+S24+S26+S28+S30+S32+S34+S36</f>
        <v>1706.0102343093492</v>
      </c>
      <c r="T38" s="367">
        <f>+T8+T10+T12+T14+T16+T18+T20+T22+T24+T26+T28+T30+T32+T34+T36</f>
        <v>9.4500017099363731E-3</v>
      </c>
      <c r="U38" s="319">
        <f>+S38+T38</f>
        <v>1706.0196843110591</v>
      </c>
      <c r="V38" s="367">
        <f>+V8+V10+V12+V14+V16+V18+V20+V22+V24+V26+V28+V30+V32+V34+V36</f>
        <v>1543.615</v>
      </c>
      <c r="W38" s="319">
        <f>U38-V38</f>
        <v>162.4046843110591</v>
      </c>
      <c r="X38" s="320">
        <f>V38/U38</f>
        <v>0.90480491766620919</v>
      </c>
      <c r="Y38" s="904">
        <f>SUM(Y8:Y37)</f>
        <v>1890.0113381270041</v>
      </c>
      <c r="Z38" s="904">
        <f>SUM(Z8:Z37)</f>
        <v>9.450001709950584E-3</v>
      </c>
      <c r="AA38" s="906">
        <f>+Y38+Z38</f>
        <v>1890.020788128714</v>
      </c>
      <c r="AB38" s="904">
        <f>SUM(AB8:AB37)</f>
        <v>1816.1569999999999</v>
      </c>
      <c r="AC38" s="908">
        <f>+AA38-AB38</f>
        <v>73.863788128714077</v>
      </c>
      <c r="AD38" s="910">
        <f>AB38/AA38</f>
        <v>0.96091906047136888</v>
      </c>
      <c r="AE38" s="33"/>
      <c r="AF38" s="33"/>
    </row>
    <row r="39" spans="1:10390" s="1" customFormat="1" ht="15" thickBot="1">
      <c r="C39" s="901"/>
      <c r="D39" s="866"/>
      <c r="E39" s="214" t="s">
        <v>9</v>
      </c>
      <c r="F39" s="903"/>
      <c r="G39" s="321">
        <f>+G9+G11+G13+G15+G17+G19+G21+G23+G25+G27+G29+G31+G33+G35</f>
        <v>114.00068388702564</v>
      </c>
      <c r="H39" s="452">
        <f>+H9+H11+H13+H15+H17+H19+H21+H23+H25+H27+H29+H31+H33+H35+H37</f>
        <v>1.7763568394002505E-15</v>
      </c>
      <c r="I39" s="203">
        <f>G39+H39+K38</f>
        <v>168.58653887196661</v>
      </c>
      <c r="J39" s="206">
        <f>+J9+J11+J13+J15+J17+J19+J21+J23+J25+J27+J29+J31+J33+J35+J37</f>
        <v>121.14799999999998</v>
      </c>
      <c r="K39" s="206">
        <f>I39-J39</f>
        <v>47.438538871966628</v>
      </c>
      <c r="L39" s="207">
        <f>J39/I39</f>
        <v>0.71861016194185035</v>
      </c>
      <c r="M39" s="206">
        <f>+M9+M11+M13+M15+M17+M19+M21+M23+M25+M27+M29+M31+M33+M35</f>
        <v>70.000419930629775</v>
      </c>
      <c r="N39" s="206">
        <f>+N9+N11+N13+N15+N17+N19+N21+N23+N25+N27+N29+N31+N33+N35+N37</f>
        <v>0</v>
      </c>
      <c r="O39" s="203">
        <f>M39+N39+Q38</f>
        <v>177.81924925674781</v>
      </c>
      <c r="P39" s="206">
        <f>+P9+P11+P13+P15+P17+P19+P21+P23+P25+P27+P29+P31+P33+P35+P37</f>
        <v>151.39400000000001</v>
      </c>
      <c r="Q39" s="206">
        <f>O39-P39</f>
        <v>26.425249256747804</v>
      </c>
      <c r="R39" s="207">
        <f>P39/O39</f>
        <v>0.85139263962028544</v>
      </c>
      <c r="S39" s="206">
        <f>+S9+S11+S13+S15+S17+S19+S21+S23+S25+S27+S29+S31+S33+S35+S37</f>
        <v>184.00110381765543</v>
      </c>
      <c r="T39" s="206">
        <f>+T9+T11+T13+T15+T17+T19+T21+T23+T25+T27+T29+T31+T33+T35+T37</f>
        <v>1.7763568394002505E-15</v>
      </c>
      <c r="U39" s="203">
        <f>S39+T39+W38</f>
        <v>346.40578812871456</v>
      </c>
      <c r="V39" s="206">
        <f>+V9+V11+V13+V15+V17+V19+V21+V23+V25+V27+V29+V31+V33+V35+V37</f>
        <v>272.54199999999997</v>
      </c>
      <c r="W39" s="206">
        <f>U39-V39</f>
        <v>73.863788128714589</v>
      </c>
      <c r="X39" s="207">
        <f>V39/U39</f>
        <v>0.7867709182120568</v>
      </c>
      <c r="Y39" s="905"/>
      <c r="Z39" s="905"/>
      <c r="AA39" s="907"/>
      <c r="AB39" s="905"/>
      <c r="AC39" s="909"/>
      <c r="AD39" s="898"/>
      <c r="AE39" s="33"/>
      <c r="AF39" s="33"/>
    </row>
    <row r="40" spans="1:10390" s="1" customFormat="1">
      <c r="C40" s="330"/>
      <c r="D40" s="205"/>
      <c r="E40" s="205"/>
      <c r="F40" s="205"/>
      <c r="G40" s="205"/>
      <c r="H40" s="205"/>
      <c r="I40" s="205"/>
      <c r="J40" s="597">
        <f>+J38-J30</f>
        <v>901.95400000000006</v>
      </c>
      <c r="K40" s="205"/>
      <c r="L40" s="205"/>
      <c r="P40" s="615">
        <f>+P38-P30</f>
        <v>526.79599999999994</v>
      </c>
    </row>
    <row r="41" spans="1:10390" s="1" customFormat="1" ht="1.65" customHeight="1">
      <c r="J41" s="598">
        <f>+J38-J30</f>
        <v>901.95400000000006</v>
      </c>
      <c r="N41" s="222"/>
      <c r="P41" s="616">
        <f>+P38-P30</f>
        <v>526.79599999999994</v>
      </c>
    </row>
    <row r="42" spans="1:10390" s="1" customFormat="1">
      <c r="D42" s="330"/>
      <c r="E42" s="330"/>
      <c r="F42" s="330"/>
      <c r="G42" s="330"/>
      <c r="H42" s="330"/>
      <c r="I42" s="330"/>
      <c r="J42" s="598">
        <f>+J39-J31</f>
        <v>113.31599999999999</v>
      </c>
      <c r="K42" s="330"/>
      <c r="L42" s="330"/>
      <c r="M42" s="330"/>
      <c r="N42" s="330"/>
      <c r="O42" s="330"/>
      <c r="P42" s="616">
        <f>+P39-P31</f>
        <v>146.542</v>
      </c>
      <c r="Q42" s="330"/>
      <c r="R42" s="330"/>
      <c r="S42" s="330"/>
    </row>
    <row r="43" spans="1:10390" s="1" customFormat="1">
      <c r="C43" s="204" t="s">
        <v>106</v>
      </c>
      <c r="J43" s="550"/>
      <c r="O43" s="330"/>
      <c r="V43" s="222">
        <f>+V39-V31</f>
        <v>259.85799999999995</v>
      </c>
      <c r="AB43" s="548">
        <f>+AB38-AB30</f>
        <v>1688.6079999999999</v>
      </c>
    </row>
    <row r="44" spans="1:10390" s="1" customFormat="1">
      <c r="C44" s="204" t="s">
        <v>107</v>
      </c>
      <c r="H44" s="222"/>
      <c r="J44" s="222"/>
      <c r="K44" s="329"/>
      <c r="O44" s="330"/>
    </row>
    <row r="45" spans="1:10390" s="1" customFormat="1" ht="15" thickBot="1">
      <c r="C45" s="330" t="s">
        <v>108</v>
      </c>
      <c r="O45" s="330"/>
    </row>
    <row r="46" spans="1:10390" s="1" customFormat="1" ht="15" thickBot="1">
      <c r="B46" s="331" t="s">
        <v>74</v>
      </c>
      <c r="C46" s="393"/>
      <c r="D46" s="394"/>
      <c r="E46" s="395"/>
      <c r="O46" s="330"/>
    </row>
    <row r="47" spans="1:10390" s="1" customFormat="1" ht="24">
      <c r="B47" s="390" t="s">
        <v>163</v>
      </c>
      <c r="C47" s="332" t="s">
        <v>188</v>
      </c>
      <c r="D47" s="258" t="s">
        <v>190</v>
      </c>
      <c r="E47" s="332" t="s">
        <v>165</v>
      </c>
      <c r="O47" s="330"/>
    </row>
    <row r="48" spans="1:10390" s="1" customFormat="1">
      <c r="B48" s="391" t="s">
        <v>166</v>
      </c>
      <c r="C48" s="396">
        <v>1026.0030780000002</v>
      </c>
      <c r="D48" s="396">
        <v>680.00204000000008</v>
      </c>
      <c r="E48" s="397">
        <f>SUM(C48:D48)</f>
        <v>1706.0051180000003</v>
      </c>
      <c r="O48" s="330"/>
    </row>
    <row r="49" spans="2:15" s="1" customFormat="1">
      <c r="B49" s="391" t="s">
        <v>167</v>
      </c>
      <c r="C49" s="396">
        <v>114.000342</v>
      </c>
      <c r="D49" s="396">
        <v>70.000209999999996</v>
      </c>
      <c r="E49" s="397">
        <f>SUM(C49:D49)</f>
        <v>184.000552</v>
      </c>
      <c r="O49" s="330"/>
    </row>
    <row r="50" spans="2:15" s="1" customFormat="1" ht="17.100000000000001" customHeight="1" thickBot="1">
      <c r="B50" s="392" t="s">
        <v>205</v>
      </c>
      <c r="C50" s="397">
        <f>SUM(C48:C49)</f>
        <v>1140.0034200000002</v>
      </c>
      <c r="D50" s="397">
        <f t="shared" ref="D50" si="185">SUM(D48:D49)</f>
        <v>750.00225000000012</v>
      </c>
      <c r="E50" s="397">
        <f>SUM(C50:D50)</f>
        <v>1890.0056700000005</v>
      </c>
      <c r="O50" s="330"/>
    </row>
    <row r="51" spans="2:15" s="1" customFormat="1">
      <c r="O51" s="330"/>
    </row>
    <row r="52" spans="2:15" s="1" customFormat="1">
      <c r="O52" s="330"/>
    </row>
    <row r="53" spans="2:15" s="1" customFormat="1">
      <c r="O53" s="330"/>
    </row>
    <row r="54" spans="2:15" s="1" customFormat="1">
      <c r="O54" s="330"/>
    </row>
    <row r="55" spans="2:15" s="1" customFormat="1">
      <c r="O55" s="330"/>
    </row>
    <row r="56" spans="2:15" s="1" customFormat="1">
      <c r="O56" s="330"/>
    </row>
    <row r="57" spans="2:15" s="1" customFormat="1">
      <c r="O57" s="330"/>
    </row>
    <row r="58" spans="2:15" s="1" customFormat="1">
      <c r="O58" s="330"/>
    </row>
    <row r="59" spans="2:15" s="1" customFormat="1">
      <c r="O59" s="330"/>
    </row>
    <row r="60" spans="2:15" s="1" customFormat="1">
      <c r="O60" s="330"/>
    </row>
    <row r="61" spans="2:15" s="1" customFormat="1">
      <c r="O61" s="330"/>
    </row>
    <row r="62" spans="2:15" s="1" customFormat="1">
      <c r="O62" s="330"/>
    </row>
    <row r="63" spans="2:15" s="1" customFormat="1">
      <c r="O63" s="330"/>
    </row>
    <row r="64" spans="2:15" s="1" customFormat="1">
      <c r="O64" s="330"/>
    </row>
    <row r="65" spans="15:15" s="1" customFormat="1">
      <c r="O65" s="330"/>
    </row>
    <row r="66" spans="15:15" s="1" customFormat="1">
      <c r="O66" s="330"/>
    </row>
    <row r="67" spans="15:15" s="1" customFormat="1">
      <c r="O67" s="330"/>
    </row>
    <row r="68" spans="15:15" s="1" customFormat="1">
      <c r="O68" s="330"/>
    </row>
    <row r="69" spans="15:15" s="1" customFormat="1">
      <c r="O69" s="330"/>
    </row>
    <row r="70" spans="15:15" s="1" customFormat="1">
      <c r="O70" s="330"/>
    </row>
    <row r="71" spans="15:15" s="1" customFormat="1"/>
    <row r="72" spans="15:15" s="1" customFormat="1"/>
    <row r="73" spans="15:15" s="1" customFormat="1"/>
    <row r="74" spans="15:15" s="1" customFormat="1"/>
    <row r="75" spans="15:15" s="1" customFormat="1"/>
    <row r="76" spans="15:15" s="1" customFormat="1"/>
    <row r="77" spans="15:15" s="1" customFormat="1"/>
    <row r="78" spans="15:15" s="1" customFormat="1"/>
    <row r="79" spans="15:15" s="1" customFormat="1"/>
    <row r="80" spans="15:15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pans="4:30" s="1" customFormat="1"/>
    <row r="3106" spans="4:30" s="1" customFormat="1"/>
    <row r="3107" spans="4:30" s="1" customFormat="1"/>
    <row r="3108" spans="4:30" s="1" customFormat="1"/>
    <row r="3109" spans="4:30" s="1" customFormat="1"/>
    <row r="3110" spans="4:30" s="1" customFormat="1"/>
    <row r="3111" spans="4:30" s="1" customFormat="1"/>
    <row r="3112" spans="4:30" s="1" customFormat="1"/>
    <row r="3113" spans="4:30" s="1" customFormat="1"/>
    <row r="3114" spans="4:30"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</row>
    <row r="3115" spans="4:30"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</row>
  </sheetData>
  <mergeCells count="139">
    <mergeCell ref="D36:D37"/>
    <mergeCell ref="F36:F37"/>
    <mergeCell ref="Y36:Y37"/>
    <mergeCell ref="Z36:Z37"/>
    <mergeCell ref="AA36:AA37"/>
    <mergeCell ref="AB36:AB37"/>
    <mergeCell ref="AC36:AC37"/>
    <mergeCell ref="AD36:AD37"/>
    <mergeCell ref="C8:C39"/>
    <mergeCell ref="D10:D11"/>
    <mergeCell ref="F10:F11"/>
    <mergeCell ref="Y10:Y11"/>
    <mergeCell ref="Z10:Z11"/>
    <mergeCell ref="AA10:AA11"/>
    <mergeCell ref="AB10:AB11"/>
    <mergeCell ref="AC10:AC11"/>
    <mergeCell ref="AD10:AD11"/>
    <mergeCell ref="F38:F39"/>
    <mergeCell ref="Y38:Y39"/>
    <mergeCell ref="Z38:Z39"/>
    <mergeCell ref="AA38:AA39"/>
    <mergeCell ref="AB38:AB39"/>
    <mergeCell ref="AC38:AC39"/>
    <mergeCell ref="AD38:AD39"/>
    <mergeCell ref="D38:D39"/>
    <mergeCell ref="AD28:AD29"/>
    <mergeCell ref="D28:D29"/>
    <mergeCell ref="Y28:Y29"/>
    <mergeCell ref="Z28:Z29"/>
    <mergeCell ref="AA28:AA29"/>
    <mergeCell ref="AB28:AB29"/>
    <mergeCell ref="C6:C7"/>
    <mergeCell ref="C2:AD2"/>
    <mergeCell ref="C3:AD3"/>
    <mergeCell ref="G6:L6"/>
    <mergeCell ref="E6:E7"/>
    <mergeCell ref="D6:D7"/>
    <mergeCell ref="S6:X6"/>
    <mergeCell ref="Y6:AD6"/>
    <mergeCell ref="F6:F7"/>
    <mergeCell ref="M6:R6"/>
    <mergeCell ref="AC28:AC29"/>
    <mergeCell ref="F28:F29"/>
    <mergeCell ref="AD24:AD25"/>
    <mergeCell ref="D26:D27"/>
    <mergeCell ref="Y26:Y27"/>
    <mergeCell ref="Z26:Z27"/>
    <mergeCell ref="AA26:AA27"/>
    <mergeCell ref="AB26:AB27"/>
    <mergeCell ref="AC26:AC27"/>
    <mergeCell ref="AD26:AD27"/>
    <mergeCell ref="D24:D25"/>
    <mergeCell ref="Y24:Y25"/>
    <mergeCell ref="Z24:Z25"/>
    <mergeCell ref="AA24:AA25"/>
    <mergeCell ref="AB24:AB25"/>
    <mergeCell ref="AC24:AC25"/>
    <mergeCell ref="F24:F25"/>
    <mergeCell ref="F26:F27"/>
    <mergeCell ref="AD20:AD21"/>
    <mergeCell ref="D22:D23"/>
    <mergeCell ref="Y22:Y23"/>
    <mergeCell ref="Z22:Z23"/>
    <mergeCell ref="AA22:AA23"/>
    <mergeCell ref="AB22:AB23"/>
    <mergeCell ref="AC22:AC23"/>
    <mergeCell ref="AD22:AD23"/>
    <mergeCell ref="D20:D21"/>
    <mergeCell ref="Y20:Y21"/>
    <mergeCell ref="Z20:Z21"/>
    <mergeCell ref="AA20:AA21"/>
    <mergeCell ref="AB20:AB21"/>
    <mergeCell ref="AC20:AC21"/>
    <mergeCell ref="F20:F21"/>
    <mergeCell ref="F22:F23"/>
    <mergeCell ref="AD16:AD17"/>
    <mergeCell ref="D18:D19"/>
    <mergeCell ref="Y18:Y19"/>
    <mergeCell ref="Z18:Z19"/>
    <mergeCell ref="AA18:AA19"/>
    <mergeCell ref="AB18:AB19"/>
    <mergeCell ref="AC18:AC19"/>
    <mergeCell ref="AD18:AD19"/>
    <mergeCell ref="D16:D17"/>
    <mergeCell ref="Y16:Y17"/>
    <mergeCell ref="Z16:Z17"/>
    <mergeCell ref="AA16:AA17"/>
    <mergeCell ref="AB16:AB17"/>
    <mergeCell ref="AC16:AC17"/>
    <mergeCell ref="F16:F17"/>
    <mergeCell ref="F18:F19"/>
    <mergeCell ref="D14:D15"/>
    <mergeCell ref="Y14:Y15"/>
    <mergeCell ref="Z14:Z15"/>
    <mergeCell ref="AA14:AA15"/>
    <mergeCell ref="AB14:AB15"/>
    <mergeCell ref="AC14:AC15"/>
    <mergeCell ref="AD14:AD15"/>
    <mergeCell ref="D12:D13"/>
    <mergeCell ref="Y12:Y13"/>
    <mergeCell ref="Z12:Z13"/>
    <mergeCell ref="AA12:AA13"/>
    <mergeCell ref="AB12:AB13"/>
    <mergeCell ref="AC12:AC13"/>
    <mergeCell ref="F12:F13"/>
    <mergeCell ref="F14:F15"/>
    <mergeCell ref="AC8:AC9"/>
    <mergeCell ref="AD8:AD9"/>
    <mergeCell ref="D8:D9"/>
    <mergeCell ref="Y8:Y9"/>
    <mergeCell ref="Z8:Z9"/>
    <mergeCell ref="AA8:AA9"/>
    <mergeCell ref="AB8:AB9"/>
    <mergeCell ref="F8:F9"/>
    <mergeCell ref="AD12:AD13"/>
    <mergeCell ref="D30:D31"/>
    <mergeCell ref="AD32:AD33"/>
    <mergeCell ref="Y34:Y35"/>
    <mergeCell ref="Z34:Z35"/>
    <mergeCell ref="AA34:AA35"/>
    <mergeCell ref="AB34:AB35"/>
    <mergeCell ref="AC34:AC35"/>
    <mergeCell ref="AD34:AD35"/>
    <mergeCell ref="F30:F31"/>
    <mergeCell ref="Y30:Y31"/>
    <mergeCell ref="Z30:Z31"/>
    <mergeCell ref="AA30:AA31"/>
    <mergeCell ref="AB30:AB31"/>
    <mergeCell ref="AC30:AC31"/>
    <mergeCell ref="AD30:AD31"/>
    <mergeCell ref="D32:D33"/>
    <mergeCell ref="F32:F33"/>
    <mergeCell ref="D34:D35"/>
    <mergeCell ref="F34:F35"/>
    <mergeCell ref="Y32:Y33"/>
    <mergeCell ref="Z32:Z33"/>
    <mergeCell ref="AA32:AA33"/>
    <mergeCell ref="AB32:AB33"/>
    <mergeCell ref="AC32:AC33"/>
  </mergeCells>
  <conditionalFormatting sqref="AB8:AB37">
    <cfRule type="dataBar" priority="44">
      <dataBar>
        <cfvo type="min" val="0"/>
        <cfvo type="max" val="0"/>
        <color rgb="FFFFB628"/>
      </dataBar>
    </cfRule>
  </conditionalFormatting>
  <conditionalFormatting sqref="O8:O39 M8:M39 S8:W37 Z8 Z10 Z12:Z14 Z16 Z18:Z37 AA8:AC37 G8:K37 M8:Q37">
    <cfRule type="cellIs" dxfId="14" priority="41" operator="lessThan">
      <formula>0</formula>
    </cfRule>
  </conditionalFormatting>
  <conditionalFormatting sqref="L8:L37 R32 R30 X8:X37">
    <cfRule type="cellIs" dxfId="13" priority="40" operator="greaterThan">
      <formula>0.95</formula>
    </cfRule>
  </conditionalFormatting>
  <conditionalFormatting sqref="J8:J37">
    <cfRule type="dataBar" priority="27">
      <dataBar>
        <cfvo type="min" val="0"/>
        <cfvo type="max" val="0"/>
        <color rgb="FFFFB628"/>
      </dataBar>
    </cfRule>
  </conditionalFormatting>
  <conditionalFormatting sqref="P8:P37">
    <cfRule type="dataBar" priority="26">
      <dataBar>
        <cfvo type="min" val="0"/>
        <cfvo type="max" val="0"/>
        <color rgb="FFFFB628"/>
      </dataBar>
    </cfRule>
  </conditionalFormatting>
  <conditionalFormatting sqref="AD8:AD37">
    <cfRule type="cellIs" dxfId="12" priority="23" operator="greaterThan">
      <formula>0.8</formula>
    </cfRule>
  </conditionalFormatting>
  <conditionalFormatting sqref="X8:X37">
    <cfRule type="cellIs" dxfId="11" priority="21" operator="greaterThan">
      <formula>0.9</formula>
    </cfRule>
  </conditionalFormatting>
  <conditionalFormatting sqref="H8:H37 N8:N37 T8:T37 Z8 Z10 Z12:Z14 Z16 Z18:Z37 AC8 AC10 AC12:AC14 AC16 AC18:AC37">
    <cfRule type="cellIs" dxfId="10" priority="9" operator="greaterThan">
      <formula>0</formula>
    </cfRule>
    <cfRule type="cellIs" dxfId="9" priority="10" operator="lessThan">
      <formula>0</formula>
    </cfRule>
  </conditionalFormatting>
  <pageMargins left="0.7" right="0.7" top="0.75" bottom="0.75" header="0.3" footer="0.3"/>
  <pageSetup paperSize="162" orientation="portrait" r:id="rId1"/>
  <ignoredErrors>
    <ignoredError sqref="I39 AA9 I10 O9 O11 O38:O39 O13:O35 U26:U29 U12:U23 U8:U11 U24:U25 U30:U39 I12 I11 I30:I33 I15:I29 I35:I38 AA39 AA12:AA29 AA10:AA11 AA30:AA38 I14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Resumen Cuota Global</vt:lpstr>
      <vt:lpstr>Resumen anual</vt:lpstr>
      <vt:lpstr>P.Invest-Fauna Acomp</vt:lpstr>
      <vt:lpstr>Resumen periodo</vt:lpstr>
      <vt:lpstr>Compra-Venta Ltp</vt:lpstr>
      <vt:lpstr>Hoja1</vt:lpstr>
      <vt:lpstr>Control Cuota Artesanal III-IV</vt:lpstr>
      <vt:lpstr>Control Cuota LTP III-IV</vt:lpstr>
      <vt:lpstr>Control Cuota Licitada V-VIII </vt:lpstr>
      <vt:lpstr>Transa_Ltp_pep_Langamarillo</vt:lpstr>
      <vt:lpstr>PagWebLangamarillo</vt:lpstr>
      <vt:lpstr>Hoja2</vt:lpstr>
      <vt:lpstr>'Resumen anual'!Área_de_impresión</vt:lpstr>
    </vt:vector>
  </TitlesOfParts>
  <Company>Sernapesca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mmendoza</dc:creator>
  <cp:lastModifiedBy>rgarcia</cp:lastModifiedBy>
  <dcterms:created xsi:type="dcterms:W3CDTF">2017-08-21T13:03:00Z</dcterms:created>
  <dcterms:modified xsi:type="dcterms:W3CDTF">2018-12-06T21:42:41Z</dcterms:modified>
</cp:coreProperties>
</file>