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Merluza de tres aletas 2019\"/>
    </mc:Choice>
  </mc:AlternateContent>
  <bookViews>
    <workbookView xWindow="-15" yWindow="6240" windowWidth="19260" windowHeight="6285" tabRatio="803" activeTab="2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52511"/>
</workbook>
</file>

<file path=xl/calcChain.xml><?xml version="1.0" encoding="utf-8"?>
<calcChain xmlns="http://schemas.openxmlformats.org/spreadsheetml/2006/main">
  <c r="G19" i="3" l="1"/>
  <c r="Z11" i="3"/>
  <c r="AA11" i="3"/>
  <c r="I3" i="6"/>
  <c r="B5" i="4"/>
  <c r="A5" i="3"/>
  <c r="O7" i="6" s="1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I14" i="6"/>
  <c r="K14" i="6"/>
  <c r="I15" i="6"/>
  <c r="K15" i="6"/>
  <c r="H3" i="6"/>
  <c r="H5" i="6"/>
  <c r="H6" i="6"/>
  <c r="H8" i="6"/>
  <c r="H9" i="6"/>
  <c r="H11" i="6"/>
  <c r="H12" i="6"/>
  <c r="H14" i="6"/>
  <c r="H15" i="6"/>
  <c r="H2" i="6"/>
  <c r="O15" i="6"/>
  <c r="O10" i="6"/>
  <c r="F9" i="4"/>
  <c r="E9" i="4"/>
  <c r="D19" i="3"/>
  <c r="AC12" i="3"/>
  <c r="H10" i="4" s="1"/>
  <c r="AC11" i="3"/>
  <c r="H9" i="4" s="1"/>
  <c r="Z12" i="3"/>
  <c r="AG11" i="3" s="1"/>
  <c r="D7" i="5" s="1"/>
  <c r="K17" i="3"/>
  <c r="I16" i="6" s="1"/>
  <c r="M17" i="3"/>
  <c r="K16" i="6"/>
  <c r="J17" i="3"/>
  <c r="H16" i="6" s="1"/>
  <c r="F17" i="3"/>
  <c r="J14" i="6" s="1"/>
  <c r="M15" i="3"/>
  <c r="K13" i="6" s="1"/>
  <c r="K15" i="3"/>
  <c r="I13" i="6" s="1"/>
  <c r="J15" i="3"/>
  <c r="F15" i="3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/>
  <c r="L8" i="6" s="1"/>
  <c r="H15" i="3"/>
  <c r="F16" i="3" s="1"/>
  <c r="I15" i="3"/>
  <c r="M11" i="6" s="1"/>
  <c r="O11" i="6" l="1"/>
  <c r="O4" i="6"/>
  <c r="O17" i="6"/>
  <c r="O14" i="6"/>
  <c r="O3" i="6"/>
  <c r="O12" i="6"/>
  <c r="I11" i="3"/>
  <c r="M5" i="6" s="1"/>
  <c r="H11" i="3"/>
  <c r="L5" i="6" s="1"/>
  <c r="I13" i="3"/>
  <c r="M8" i="6" s="1"/>
  <c r="L15" i="3"/>
  <c r="I17" i="3"/>
  <c r="M14" i="6" s="1"/>
  <c r="L11" i="6"/>
  <c r="M19" i="3"/>
  <c r="F14" i="3"/>
  <c r="J9" i="6" s="1"/>
  <c r="L9" i="3"/>
  <c r="O9" i="3" s="1"/>
  <c r="M4" i="6" s="1"/>
  <c r="I9" i="3"/>
  <c r="M2" i="6" s="1"/>
  <c r="H9" i="3"/>
  <c r="L2" i="6" s="1"/>
  <c r="O5" i="6"/>
  <c r="O2" i="6"/>
  <c r="O13" i="6"/>
  <c r="O9" i="6"/>
  <c r="O16" i="6"/>
  <c r="O8" i="6"/>
  <c r="O6" i="6"/>
  <c r="L17" i="3"/>
  <c r="H17" i="3"/>
  <c r="I16" i="3"/>
  <c r="M12" i="6" s="1"/>
  <c r="J12" i="6"/>
  <c r="H16" i="3"/>
  <c r="L12" i="6" s="1"/>
  <c r="J13" i="6"/>
  <c r="O15" i="3"/>
  <c r="M13" i="6" s="1"/>
  <c r="N15" i="3"/>
  <c r="L13" i="6" s="1"/>
  <c r="H13" i="6"/>
  <c r="L11" i="3"/>
  <c r="N11" i="3" s="1"/>
  <c r="L7" i="6" s="1"/>
  <c r="J7" i="6"/>
  <c r="F12" i="3"/>
  <c r="E10" i="4"/>
  <c r="AB11" i="3"/>
  <c r="J19" i="3"/>
  <c r="H17" i="6"/>
  <c r="AA12" i="3"/>
  <c r="AH11" i="3" s="1"/>
  <c r="K13" i="3"/>
  <c r="E19" i="3"/>
  <c r="F19" i="3" s="1"/>
  <c r="H19" i="3" s="1"/>
  <c r="I9" i="6"/>
  <c r="AJ11" i="3"/>
  <c r="F10" i="3" l="1"/>
  <c r="H14" i="3"/>
  <c r="L9" i="6" s="1"/>
  <c r="I14" i="3"/>
  <c r="M9" i="6" s="1"/>
  <c r="J4" i="6"/>
  <c r="N9" i="3"/>
  <c r="L4" i="6" s="1"/>
  <c r="O17" i="3"/>
  <c r="M16" i="6" s="1"/>
  <c r="N17" i="3"/>
  <c r="L16" i="6" s="1"/>
  <c r="J16" i="6"/>
  <c r="F18" i="3"/>
  <c r="L14" i="6"/>
  <c r="O11" i="3"/>
  <c r="M7" i="6" s="1"/>
  <c r="H12" i="3"/>
  <c r="L6" i="6" s="1"/>
  <c r="I12" i="3"/>
  <c r="M6" i="6" s="1"/>
  <c r="J6" i="6"/>
  <c r="J3" i="6"/>
  <c r="H10" i="3"/>
  <c r="L3" i="6" s="1"/>
  <c r="I10" i="3"/>
  <c r="M3" i="6" s="1"/>
  <c r="G9" i="4"/>
  <c r="AE11" i="3"/>
  <c r="AD11" i="3"/>
  <c r="F10" i="4"/>
  <c r="I19" i="3"/>
  <c r="L13" i="3"/>
  <c r="I10" i="6"/>
  <c r="K19" i="3"/>
  <c r="L19" i="3" s="1"/>
  <c r="E7" i="5"/>
  <c r="I17" i="6"/>
  <c r="AI11" i="3"/>
  <c r="AL11" i="3" s="1"/>
  <c r="K17" i="6"/>
  <c r="G7" i="5"/>
  <c r="J15" i="6" l="1"/>
  <c r="H18" i="3"/>
  <c r="L15" i="6" s="1"/>
  <c r="I18" i="3"/>
  <c r="M15" i="6" s="1"/>
  <c r="AB12" i="3"/>
  <c r="G10" i="4" s="1"/>
  <c r="AK11" i="3"/>
  <c r="H7" i="5" s="1"/>
  <c r="I9" i="4"/>
  <c r="J9" i="4"/>
  <c r="AD12" i="3"/>
  <c r="O19" i="3"/>
  <c r="N19" i="3"/>
  <c r="N13" i="3"/>
  <c r="L10" i="6" s="1"/>
  <c r="J10" i="6"/>
  <c r="O13" i="3"/>
  <c r="M10" i="6" s="1"/>
  <c r="J17" i="6"/>
  <c r="F7" i="5"/>
  <c r="M17" i="6"/>
  <c r="I7" i="5"/>
  <c r="AE12" i="3" l="1"/>
  <c r="L17" i="6"/>
  <c r="I10" i="4"/>
  <c r="J10" i="4"/>
</calcChain>
</file>

<file path=xl/sharedStrings.xml><?xml version="1.0" encoding="utf-8"?>
<sst xmlns="http://schemas.openxmlformats.org/spreadsheetml/2006/main" count="225" uniqueCount="82">
  <si>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</si>
  <si>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</si>
  <si>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</si>
  <si>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</si>
  <si>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</si>
  <si>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</si>
  <si>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</si>
  <si>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</si>
  <si>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</si>
  <si>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</si>
  <si>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</si>
  <si>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</si>
  <si>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</si>
  <si>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</si>
  <si>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</si>
  <si>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</si>
  <si>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</si>
  <si>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</si>
  <si>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</si>
  <si>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</si>
  <si>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</si>
  <si>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</si>
  <si>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DERIS S.A.                                  96808510-7</t>
  </si>
  <si>
    <t>Enero - Febrero</t>
  </si>
  <si>
    <t>Marzo -Diciembre</t>
  </si>
  <si>
    <t xml:space="preserve">Merluza de tres aletas </t>
  </si>
  <si>
    <t>EMDEPES S.A.                      85697000-0</t>
  </si>
  <si>
    <t>GRIMAR S.A. PESQ.             96962720-5</t>
  </si>
  <si>
    <t>PESCA CISNE S.A.                96531980-8</t>
  </si>
  <si>
    <t>SUR AUSTRAL S.A. PESQ.     96542880-1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</si>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</sst>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167" fontId="0" fillId="0" borderId="27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workbookViewId="0">
      <selection activeCell="B5" sqref="B5:I5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7" t="s">
        <v>72</v>
      </c>
      <c r="C2" s="87"/>
      <c r="D2" s="87"/>
      <c r="E2" s="87"/>
      <c r="F2" s="87"/>
      <c r="G2" s="87"/>
      <c r="H2" s="87"/>
      <c r="I2" s="87"/>
    </row>
    <row r="3" spans="2:9" ht="15" customHeight="1">
      <c r="B3" s="87"/>
      <c r="C3" s="87"/>
      <c r="D3" s="87"/>
      <c r="E3" s="87"/>
      <c r="F3" s="87"/>
      <c r="G3" s="87"/>
      <c r="H3" s="87"/>
      <c r="I3" s="87"/>
    </row>
    <row r="4" spans="2:9">
      <c r="B4" s="88">
        <v>43663</v>
      </c>
      <c r="C4" s="88"/>
      <c r="D4" s="88"/>
      <c r="E4" s="88"/>
      <c r="F4" s="88"/>
      <c r="G4" s="88"/>
      <c r="H4" s="88"/>
      <c r="I4" s="88"/>
    </row>
    <row r="5" spans="2:9" ht="15.75" thickBot="1">
      <c r="B5" s="89" t="s">
        <v>79</v>
      </c>
      <c r="C5" s="89"/>
      <c r="D5" s="89"/>
      <c r="E5" s="89"/>
      <c r="F5" s="89"/>
      <c r="G5" s="89"/>
      <c r="H5" s="89"/>
      <c r="I5" s="89"/>
    </row>
    <row r="6" spans="2:9" ht="32.25" thickBot="1">
      <c r="B6" s="47" t="s">
        <v>31</v>
      </c>
      <c r="C6" s="48" t="s">
        <v>32</v>
      </c>
      <c r="D6" s="48" t="s">
        <v>34</v>
      </c>
      <c r="E6" s="49" t="s">
        <v>35</v>
      </c>
      <c r="F6" s="50" t="s">
        <v>2</v>
      </c>
      <c r="G6" s="47" t="s">
        <v>36</v>
      </c>
      <c r="H6" s="48" t="s">
        <v>37</v>
      </c>
      <c r="I6" s="48" t="s">
        <v>38</v>
      </c>
    </row>
    <row r="7" spans="2:9" ht="15.75" thickBot="1">
      <c r="B7" s="51" t="s">
        <v>39</v>
      </c>
      <c r="C7" s="52" t="s">
        <v>40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582.01499999999999</v>
      </c>
      <c r="H7" s="26">
        <f>'Merluza tres aletas Industrial'!AK11</f>
        <v>6691.75</v>
      </c>
      <c r="I7" s="44">
        <f>'Merluza tres aletas Industrial'!AL11</f>
        <v>8.001564526761587E-2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showGridLines="0" workbookViewId="0">
      <selection activeCell="B5" sqref="B5:J5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0" t="s">
        <v>73</v>
      </c>
      <c r="C3" s="90"/>
      <c r="D3" s="90"/>
      <c r="E3" s="90"/>
      <c r="F3" s="90"/>
      <c r="G3" s="90"/>
      <c r="H3" s="90"/>
      <c r="I3" s="90"/>
      <c r="J3" s="90"/>
    </row>
    <row r="4" spans="2:10">
      <c r="B4" s="90"/>
      <c r="C4" s="90"/>
      <c r="D4" s="90"/>
      <c r="E4" s="90"/>
      <c r="F4" s="90"/>
      <c r="G4" s="90"/>
      <c r="H4" s="90"/>
      <c r="I4" s="90"/>
      <c r="J4" s="90"/>
    </row>
    <row r="5" spans="2:10">
      <c r="B5" s="95">
        <f>'Resumen anual Merluza tres Alet'!B4</f>
        <v>43663</v>
      </c>
      <c r="C5" s="95"/>
      <c r="D5" s="95"/>
      <c r="E5" s="95"/>
      <c r="F5" s="95"/>
      <c r="G5" s="95"/>
      <c r="H5" s="95"/>
      <c r="I5" s="95"/>
      <c r="J5" s="95"/>
    </row>
    <row r="7" spans="2:10" ht="15.75" thickBot="1"/>
    <row r="8" spans="2:10" ht="32.25" thickBot="1">
      <c r="B8" s="53" t="s">
        <v>31</v>
      </c>
      <c r="C8" s="54" t="s">
        <v>32</v>
      </c>
      <c r="D8" s="54" t="s">
        <v>33</v>
      </c>
      <c r="E8" s="55" t="s">
        <v>34</v>
      </c>
      <c r="F8" s="56" t="s">
        <v>35</v>
      </c>
      <c r="G8" s="57" t="s">
        <v>2</v>
      </c>
      <c r="H8" s="57" t="s">
        <v>36</v>
      </c>
      <c r="I8" s="57" t="s">
        <v>37</v>
      </c>
      <c r="J8" s="58" t="s">
        <v>38</v>
      </c>
    </row>
    <row r="9" spans="2:10">
      <c r="B9" s="91" t="s">
        <v>39</v>
      </c>
      <c r="C9" s="93" t="s">
        <v>40</v>
      </c>
      <c r="D9" s="59" t="s">
        <v>80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2"/>
      <c r="C10" s="94"/>
      <c r="D10" s="62" t="s">
        <v>81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572.601</v>
      </c>
      <c r="I10" s="63">
        <f>G10-H10</f>
        <v>6691.7500000000009</v>
      </c>
      <c r="J10" s="64">
        <f>H10/G10</f>
        <v>7.8823421390293497E-2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zoomScaleNormal="100" workbookViewId="0">
      <selection activeCell="G14" sqref="G14"/>
    </sheetView>
  </sheetViews>
  <sheetFormatPr baseColWidth="10" defaultColWidth="11.42578125" defaultRowHeight="15"/>
  <cols>
    <col min="1" max="1" width="11.42578125" style="1"/>
    <col min="2" max="2" width="28" style="2" customWidth="1"/>
    <col min="3" max="3" width="11.42578125" style="1"/>
    <col min="4" max="4" width="20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8.5703125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06" t="s">
        <v>74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0"/>
      <c r="Q3" s="20"/>
      <c r="R3" s="20"/>
      <c r="S3" s="20"/>
      <c r="T3" s="20"/>
      <c r="U3" s="20"/>
      <c r="V3" s="20"/>
    </row>
    <row r="4" spans="1:38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0"/>
      <c r="Q4" s="20"/>
      <c r="R4" s="20"/>
      <c r="S4" s="20"/>
      <c r="T4" s="20"/>
      <c r="U4" s="20"/>
      <c r="V4" s="20"/>
    </row>
    <row r="5" spans="1:38" ht="21">
      <c r="A5" s="104">
        <f>'Resumen anual Merluza tres Alet'!B4</f>
        <v>43663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99" t="s">
        <v>9</v>
      </c>
      <c r="E7" s="100"/>
      <c r="F7" s="101"/>
      <c r="G7" s="102" t="s">
        <v>8</v>
      </c>
      <c r="H7" s="100"/>
      <c r="I7" s="103"/>
      <c r="J7" s="96" t="s">
        <v>10</v>
      </c>
      <c r="K7" s="97"/>
      <c r="L7" s="97"/>
      <c r="M7" s="97"/>
      <c r="N7" s="97"/>
      <c r="O7" s="98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75</v>
      </c>
      <c r="E8" s="75" t="s">
        <v>30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30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23" t="s">
        <v>11</v>
      </c>
      <c r="B9" s="140" t="s">
        <v>26</v>
      </c>
      <c r="C9" s="71" t="s">
        <v>76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07">
        <f>D9+D10</f>
        <v>5755.1170000000002</v>
      </c>
      <c r="K9" s="107">
        <f>E9+E10</f>
        <v>0</v>
      </c>
      <c r="L9" s="107">
        <f>J9+K9</f>
        <v>5755.1170000000002</v>
      </c>
      <c r="M9" s="107">
        <f>G9+G10</f>
        <v>524.39599999999996</v>
      </c>
      <c r="N9" s="109">
        <f>L9-M9</f>
        <v>5230.7210000000005</v>
      </c>
      <c r="O9" s="111">
        <f>M9/L9</f>
        <v>9.1118217057967701E-2</v>
      </c>
      <c r="P9" s="20"/>
      <c r="Q9" s="20"/>
      <c r="R9" s="20"/>
      <c r="S9" s="20"/>
      <c r="T9" s="20"/>
      <c r="U9" s="20"/>
      <c r="V9" s="133" t="s">
        <v>12</v>
      </c>
      <c r="W9" s="135" t="s">
        <v>13</v>
      </c>
      <c r="X9" s="137" t="s">
        <v>14</v>
      </c>
      <c r="Y9" s="139" t="s">
        <v>15</v>
      </c>
      <c r="Z9" s="139"/>
      <c r="AA9" s="139"/>
      <c r="AB9" s="139"/>
      <c r="AC9" s="137" t="s">
        <v>6</v>
      </c>
      <c r="AD9" s="137" t="s">
        <v>3</v>
      </c>
      <c r="AE9" s="137" t="s">
        <v>16</v>
      </c>
      <c r="AF9" s="125" t="s">
        <v>17</v>
      </c>
      <c r="AG9" s="147" t="s">
        <v>19</v>
      </c>
      <c r="AH9" s="147" t="s">
        <v>20</v>
      </c>
      <c r="AI9" s="147" t="s">
        <v>21</v>
      </c>
      <c r="AJ9" s="137" t="s">
        <v>6</v>
      </c>
      <c r="AK9" s="125" t="s">
        <v>3</v>
      </c>
      <c r="AL9" s="137" t="s">
        <v>41</v>
      </c>
    </row>
    <row r="10" spans="1:38" ht="15.75" thickBot="1">
      <c r="A10" s="123"/>
      <c r="B10" s="117"/>
      <c r="C10" s="65" t="s">
        <v>77</v>
      </c>
      <c r="D10" s="65">
        <v>3643.2539999999999</v>
      </c>
      <c r="E10" s="65"/>
      <c r="F10" s="65">
        <f>D10+E10+H9</f>
        <v>5755.1170000000002</v>
      </c>
      <c r="G10" s="83">
        <v>524.39599999999996</v>
      </c>
      <c r="H10" s="67">
        <f>F10-G10</f>
        <v>5230.7210000000005</v>
      </c>
      <c r="I10" s="18">
        <f>G10/F10</f>
        <v>9.1118217057967701E-2</v>
      </c>
      <c r="J10" s="108"/>
      <c r="K10" s="108"/>
      <c r="L10" s="108"/>
      <c r="M10" s="108"/>
      <c r="N10" s="110"/>
      <c r="O10" s="112"/>
      <c r="P10" s="20"/>
      <c r="Q10" s="20"/>
      <c r="R10" s="20"/>
      <c r="S10" s="20"/>
      <c r="T10" s="20"/>
      <c r="U10" s="20"/>
      <c r="V10" s="134"/>
      <c r="W10" s="136"/>
      <c r="X10" s="138"/>
      <c r="Y10" s="11" t="s">
        <v>18</v>
      </c>
      <c r="Z10" s="11" t="s">
        <v>19</v>
      </c>
      <c r="AA10" s="11" t="s">
        <v>20</v>
      </c>
      <c r="AB10" s="11" t="s">
        <v>21</v>
      </c>
      <c r="AC10" s="138"/>
      <c r="AD10" s="138"/>
      <c r="AE10" s="138"/>
      <c r="AF10" s="126"/>
      <c r="AG10" s="148"/>
      <c r="AH10" s="148"/>
      <c r="AI10" s="148"/>
      <c r="AJ10" s="149"/>
      <c r="AK10" s="150"/>
      <c r="AL10" s="138"/>
    </row>
    <row r="11" spans="1:38">
      <c r="A11" s="123"/>
      <c r="B11" s="116" t="s">
        <v>27</v>
      </c>
      <c r="C11" s="65" t="s">
        <v>76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13">
        <f>D11+D12</f>
        <v>296.66700000000003</v>
      </c>
      <c r="K11" s="113">
        <f t="shared" ref="K11" si="2">E11+E12</f>
        <v>0</v>
      </c>
      <c r="L11" s="113">
        <f t="shared" ref="L11" si="3">J11+K11</f>
        <v>296.66700000000003</v>
      </c>
      <c r="M11" s="113">
        <f t="shared" ref="M11" si="4">G11+G12</f>
        <v>0</v>
      </c>
      <c r="N11" s="118">
        <f t="shared" ref="N11" si="5">L11-M11</f>
        <v>296.66700000000003</v>
      </c>
      <c r="O11" s="119">
        <f t="shared" ref="O11" si="6">M11/L11</f>
        <v>0</v>
      </c>
      <c r="P11" s="20"/>
      <c r="Q11" s="20"/>
      <c r="R11" s="20"/>
      <c r="S11" s="20"/>
      <c r="T11" s="20"/>
      <c r="U11" s="20"/>
      <c r="V11" s="127" t="s">
        <v>25</v>
      </c>
      <c r="W11" s="129"/>
      <c r="X11" s="131">
        <v>7426</v>
      </c>
      <c r="Y11" s="3" t="s">
        <v>23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141">
        <f>Z11+Z12</f>
        <v>7273.7650000000003</v>
      </c>
      <c r="AH11" s="141">
        <f>AA11+AA12</f>
        <v>0</v>
      </c>
      <c r="AI11" s="141">
        <f>AG11+AH11</f>
        <v>7273.7650000000003</v>
      </c>
      <c r="AJ11" s="141">
        <f>AC11+AC12</f>
        <v>582.01499999999999</v>
      </c>
      <c r="AK11" s="143">
        <f>AI11-AJ11</f>
        <v>6691.75</v>
      </c>
      <c r="AL11" s="145">
        <f>AJ11/AI11</f>
        <v>8.001564526761587E-2</v>
      </c>
    </row>
    <row r="12" spans="1:38" ht="15.75" thickBot="1">
      <c r="A12" s="123"/>
      <c r="B12" s="117"/>
      <c r="C12" s="65" t="s">
        <v>77</v>
      </c>
      <c r="D12" s="66">
        <v>187.804</v>
      </c>
      <c r="E12" s="65"/>
      <c r="F12" s="65">
        <f>D12+E12+H11</f>
        <v>296.66700000000003</v>
      </c>
      <c r="G12" s="66"/>
      <c r="H12" s="67">
        <f t="shared" si="0"/>
        <v>296.66700000000003</v>
      </c>
      <c r="I12" s="18">
        <f t="shared" si="1"/>
        <v>0</v>
      </c>
      <c r="J12" s="108"/>
      <c r="K12" s="108"/>
      <c r="L12" s="108"/>
      <c r="M12" s="108"/>
      <c r="N12" s="110"/>
      <c r="O12" s="112"/>
      <c r="P12" s="20"/>
      <c r="Q12" s="20"/>
      <c r="R12" s="20"/>
      <c r="S12" s="20"/>
      <c r="T12" s="20"/>
      <c r="U12" s="20"/>
      <c r="V12" s="128"/>
      <c r="W12" s="130"/>
      <c r="X12" s="132"/>
      <c r="Y12" s="7" t="s">
        <v>24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572.601</v>
      </c>
      <c r="AD12" s="8">
        <f>AB12-AC12</f>
        <v>6691.7500000000009</v>
      </c>
      <c r="AE12" s="13">
        <f t="shared" ref="AE12" si="8">AC12/AB12</f>
        <v>7.8823421390293497E-2</v>
      </c>
      <c r="AF12" s="14"/>
      <c r="AG12" s="142"/>
      <c r="AH12" s="142"/>
      <c r="AI12" s="142"/>
      <c r="AJ12" s="142"/>
      <c r="AK12" s="144"/>
      <c r="AL12" s="146"/>
    </row>
    <row r="13" spans="1:38">
      <c r="A13" s="123"/>
      <c r="B13" s="116" t="s">
        <v>22</v>
      </c>
      <c r="C13" s="65" t="s">
        <v>76</v>
      </c>
      <c r="D13" s="65">
        <v>398.29300000000001</v>
      </c>
      <c r="E13" s="65"/>
      <c r="F13" s="65">
        <f>D13+E13</f>
        <v>398.29300000000001</v>
      </c>
      <c r="G13" s="86">
        <v>9.4139999999999997</v>
      </c>
      <c r="H13" s="67">
        <f t="shared" si="0"/>
        <v>388.87900000000002</v>
      </c>
      <c r="I13" s="17">
        <f t="shared" si="1"/>
        <v>2.3635866058404238E-2</v>
      </c>
      <c r="J13" s="113">
        <f>D13+D14</f>
        <v>1085.402</v>
      </c>
      <c r="K13" s="113">
        <f t="shared" ref="K13" si="9">E13+E14</f>
        <v>0</v>
      </c>
      <c r="L13" s="113">
        <f t="shared" ref="L13" si="10">J13+K13</f>
        <v>1085.402</v>
      </c>
      <c r="M13" s="113">
        <f t="shared" ref="M13" si="11">G13+G14</f>
        <v>57.619</v>
      </c>
      <c r="N13" s="118">
        <f t="shared" ref="N13" si="12">L13-M13</f>
        <v>1027.7830000000001</v>
      </c>
      <c r="O13" s="119">
        <f t="shared" ref="O13" si="13">M13/L13</f>
        <v>5.3085400616545757E-2</v>
      </c>
      <c r="P13" s="20"/>
      <c r="Q13" s="20"/>
      <c r="R13" s="20"/>
      <c r="S13" s="20"/>
      <c r="T13" s="20"/>
      <c r="U13" s="20"/>
    </row>
    <row r="14" spans="1:38">
      <c r="A14" s="123"/>
      <c r="B14" s="117"/>
      <c r="C14" s="65" t="s">
        <v>77</v>
      </c>
      <c r="D14" s="65">
        <v>687.10900000000004</v>
      </c>
      <c r="E14" s="65"/>
      <c r="F14" s="65">
        <f>D14+E14+H13</f>
        <v>1075.9880000000001</v>
      </c>
      <c r="G14" s="83">
        <v>48.204999999999998</v>
      </c>
      <c r="H14" s="67">
        <f t="shared" si="0"/>
        <v>1027.7830000000001</v>
      </c>
      <c r="I14" s="18">
        <f t="shared" si="1"/>
        <v>4.4800685509503821E-2</v>
      </c>
      <c r="J14" s="108"/>
      <c r="K14" s="108"/>
      <c r="L14" s="108"/>
      <c r="M14" s="108"/>
      <c r="N14" s="110"/>
      <c r="O14" s="112"/>
      <c r="P14" s="20"/>
      <c r="Q14" s="20"/>
      <c r="R14" s="20"/>
      <c r="S14" s="20"/>
      <c r="T14" s="20"/>
      <c r="U14" s="20"/>
    </row>
    <row r="15" spans="1:38" ht="15" customHeight="1">
      <c r="A15" s="123"/>
      <c r="B15" s="116" t="s">
        <v>28</v>
      </c>
      <c r="C15" s="65" t="s">
        <v>76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13">
        <f>D15+D16</f>
        <v>7.0999999999999994E-2</v>
      </c>
      <c r="K15" s="113">
        <f t="shared" ref="K15" si="15">E15+E16</f>
        <v>0</v>
      </c>
      <c r="L15" s="113">
        <f t="shared" ref="L15" si="16">J15+K15</f>
        <v>7.0999999999999994E-2</v>
      </c>
      <c r="M15" s="113">
        <f t="shared" ref="M15" si="17">G15+G16</f>
        <v>0</v>
      </c>
      <c r="N15" s="118">
        <f t="shared" ref="N15" si="18">L15-M15</f>
        <v>7.0999999999999994E-2</v>
      </c>
      <c r="O15" s="119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23"/>
      <c r="B16" s="117"/>
      <c r="C16" s="65" t="s">
        <v>77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08"/>
      <c r="K16" s="108"/>
      <c r="L16" s="108"/>
      <c r="M16" s="108"/>
      <c r="N16" s="110"/>
      <c r="O16" s="112"/>
      <c r="P16" s="20"/>
      <c r="Q16" s="20"/>
      <c r="R16" s="20"/>
      <c r="S16" s="20"/>
      <c r="T16" s="20"/>
      <c r="U16" s="20"/>
    </row>
    <row r="17" spans="1:41" ht="15" customHeight="1">
      <c r="A17" s="123"/>
      <c r="B17" s="116" t="s">
        <v>29</v>
      </c>
      <c r="C17" s="65" t="s">
        <v>76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13">
        <f>D17+D18</f>
        <v>136.50799999999998</v>
      </c>
      <c r="K17" s="113">
        <f t="shared" ref="K17" si="24">E17+E18</f>
        <v>0</v>
      </c>
      <c r="L17" s="113">
        <f t="shared" ref="L17" si="25">J17+K17</f>
        <v>136.50799999999998</v>
      </c>
      <c r="M17" s="113">
        <f t="shared" ref="M17" si="26">G17+G18</f>
        <v>0</v>
      </c>
      <c r="N17" s="118">
        <f t="shared" ref="N17" si="27">L17-M17</f>
        <v>136.50799999999998</v>
      </c>
      <c r="O17" s="114">
        <f t="shared" ref="O17" si="28">M17/L17</f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24"/>
      <c r="B18" s="122"/>
      <c r="C18" s="68" t="s">
        <v>77</v>
      </c>
      <c r="D18" s="69">
        <v>86.415999999999997</v>
      </c>
      <c r="E18" s="68"/>
      <c r="F18" s="68">
        <f>D18+E18+H17</f>
        <v>136.50799999999998</v>
      </c>
      <c r="G18" s="69"/>
      <c r="H18" s="70">
        <f t="shared" si="22"/>
        <v>136.50799999999998</v>
      </c>
      <c r="I18" s="19">
        <f t="shared" si="23"/>
        <v>0</v>
      </c>
      <c r="J18" s="120"/>
      <c r="K18" s="120"/>
      <c r="L18" s="120"/>
      <c r="M18" s="120"/>
      <c r="N18" s="121"/>
      <c r="O18" s="11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 t="shared" ref="E19" si="29">SUM(E9:E18)</f>
        <v>0</v>
      </c>
      <c r="F19" s="30">
        <f>D19+E19</f>
        <v>7273.7650000000003</v>
      </c>
      <c r="G19" s="30">
        <f>SUM(G9:G18)</f>
        <v>582.01499999999999</v>
      </c>
      <c r="H19" s="30">
        <f>F19-G19</f>
        <v>6691.75</v>
      </c>
      <c r="I19" s="31">
        <f>G19/F19</f>
        <v>8.001564526761587E-2</v>
      </c>
      <c r="J19" s="30">
        <f>SUM(J9:J18)</f>
        <v>7273.7650000000003</v>
      </c>
      <c r="K19" s="30">
        <f t="shared" ref="K19" si="30">SUM(K9:K18)</f>
        <v>0</v>
      </c>
      <c r="L19" s="30">
        <f>J19+K19</f>
        <v>7273.7650000000003</v>
      </c>
      <c r="M19" s="30">
        <f>SUM(M9:M18)</f>
        <v>582.01499999999999</v>
      </c>
      <c r="N19" s="30">
        <f>L19-M19</f>
        <v>6691.75</v>
      </c>
      <c r="O19" s="31">
        <f>M19/L19</f>
        <v>8.001564526761587E-2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M9:M10"/>
    <mergeCell ref="N9:N10"/>
    <mergeCell ref="O9:O10"/>
    <mergeCell ref="J13:J14"/>
    <mergeCell ref="K13:K14"/>
    <mergeCell ref="L13:L14"/>
    <mergeCell ref="J7:O7"/>
    <mergeCell ref="D7:F7"/>
    <mergeCell ref="G7:I7"/>
    <mergeCell ref="A5:O5"/>
    <mergeCell ref="A3:O4"/>
  </mergeCells>
  <conditionalFormatting sqref="AE11:AE12">
    <cfRule type="dataBar" priority="27">
      <dataBar>
        <cfvo type="min"/>
        <cfvo type="max"/>
        <color rgb="FFFFB628"/>
      </dataBar>
    </cfRule>
  </conditionalFormatting>
  <conditionalFormatting sqref="AE9:AE12">
    <cfRule type="dataBar" priority="26">
      <dataBar>
        <cfvo type="min"/>
        <cfvo type="max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/>
        <cfvo type="max"/>
        <color rgb="FF63C384"/>
      </dataBar>
    </cfRule>
  </conditionalFormatting>
  <conditionalFormatting sqref="O9:O20">
    <cfRule type="dataBar" priority="193">
      <dataBar>
        <cfvo type="min"/>
        <cfvo type="max"/>
        <color rgb="FF63C384"/>
      </dataBar>
    </cfRule>
  </conditionalFormatting>
  <conditionalFormatting sqref="AL9:AL10">
    <cfRule type="dataBar" priority="3">
      <dataBar>
        <cfvo type="min"/>
        <cfvo type="max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selection activeCell="O29" sqref="O2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5" s="36" customFormat="1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46</v>
      </c>
      <c r="F1" s="33" t="s">
        <v>47</v>
      </c>
      <c r="G1" s="33" t="s">
        <v>48</v>
      </c>
      <c r="H1" s="33" t="s">
        <v>49</v>
      </c>
      <c r="I1" s="33" t="s">
        <v>50</v>
      </c>
      <c r="J1" s="33" t="s">
        <v>51</v>
      </c>
      <c r="K1" s="33" t="s">
        <v>52</v>
      </c>
      <c r="L1" s="33" t="s">
        <v>53</v>
      </c>
      <c r="M1" s="34" t="s">
        <v>54</v>
      </c>
      <c r="N1" s="33" t="s">
        <v>55</v>
      </c>
      <c r="O1" s="35" t="s">
        <v>56</v>
      </c>
    </row>
    <row r="2" spans="1:15" s="36" customFormat="1" ht="15.75" customHeight="1">
      <c r="A2" s="37" t="s">
        <v>60</v>
      </c>
      <c r="B2" s="38" t="s">
        <v>61</v>
      </c>
      <c r="C2" s="39" t="s">
        <v>62</v>
      </c>
      <c r="D2" s="40" t="s">
        <v>57</v>
      </c>
      <c r="E2" t="s">
        <v>63</v>
      </c>
      <c r="F2" s="38" t="s">
        <v>58</v>
      </c>
      <c r="G2" s="38" t="s">
        <v>59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71</v>
      </c>
      <c r="O2" s="43">
        <f>'Merluza tres aletas Industrial'!$A$5</f>
        <v>43663</v>
      </c>
    </row>
    <row r="3" spans="1:15">
      <c r="A3" s="37" t="s">
        <v>60</v>
      </c>
      <c r="B3" s="38" t="s">
        <v>61</v>
      </c>
      <c r="C3" s="39" t="s">
        <v>62</v>
      </c>
      <c r="D3" s="40" t="s">
        <v>57</v>
      </c>
      <c r="E3" t="s">
        <v>63</v>
      </c>
      <c r="F3" s="38" t="s">
        <v>78</v>
      </c>
      <c r="G3" t="s">
        <v>68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524.39599999999996</v>
      </c>
      <c r="L3" s="41">
        <f>'Merluza tres aletas Industrial'!H10</f>
        <v>5230.7210000000005</v>
      </c>
      <c r="M3" s="42">
        <f>'Merluza tres aletas Industrial'!I10</f>
        <v>9.1118217057967701E-2</v>
      </c>
      <c r="N3" s="46" t="s">
        <v>71</v>
      </c>
      <c r="O3" s="43">
        <f>'Merluza tres aletas Industrial'!$A$5</f>
        <v>43663</v>
      </c>
    </row>
    <row r="4" spans="1:15">
      <c r="A4" s="37" t="s">
        <v>60</v>
      </c>
      <c r="B4" s="38" t="s">
        <v>61</v>
      </c>
      <c r="C4" s="39" t="s">
        <v>62</v>
      </c>
      <c r="D4" s="40" t="s">
        <v>57</v>
      </c>
      <c r="E4" t="s">
        <v>63</v>
      </c>
      <c r="F4" s="38" t="s">
        <v>58</v>
      </c>
      <c r="G4" t="s">
        <v>68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524.39599999999996</v>
      </c>
      <c r="L4" s="41">
        <f>'Merluza tres aletas Industrial'!N9</f>
        <v>5230.7210000000005</v>
      </c>
      <c r="M4" s="42">
        <f>'Merluza tres aletas Industrial'!O9</f>
        <v>9.1118217057967701E-2</v>
      </c>
      <c r="N4" s="46" t="s">
        <v>71</v>
      </c>
      <c r="O4" s="43">
        <f>'Merluza tres aletas Industrial'!$A$5</f>
        <v>43663</v>
      </c>
    </row>
    <row r="5" spans="1:15">
      <c r="A5" s="37" t="s">
        <v>60</v>
      </c>
      <c r="B5" s="38" t="s">
        <v>61</v>
      </c>
      <c r="C5" s="39" t="s">
        <v>62</v>
      </c>
      <c r="D5" s="40" t="s">
        <v>57</v>
      </c>
      <c r="E5" s="39" t="s">
        <v>64</v>
      </c>
      <c r="F5" s="38" t="s">
        <v>58</v>
      </c>
      <c r="G5" s="38" t="s">
        <v>59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71</v>
      </c>
      <c r="O5" s="43">
        <f>'Merluza tres aletas Industrial'!$A$5</f>
        <v>43663</v>
      </c>
    </row>
    <row r="6" spans="1:15">
      <c r="A6" s="37" t="s">
        <v>60</v>
      </c>
      <c r="B6" s="38" t="s">
        <v>61</v>
      </c>
      <c r="C6" s="39" t="s">
        <v>62</v>
      </c>
      <c r="D6" s="40" t="s">
        <v>57</v>
      </c>
      <c r="E6" s="39" t="s">
        <v>64</v>
      </c>
      <c r="F6" s="38" t="s">
        <v>78</v>
      </c>
      <c r="G6" t="s">
        <v>68</v>
      </c>
      <c r="H6" s="41">
        <f>'Merluza tres aletas Industrial'!D12</f>
        <v>187.804</v>
      </c>
      <c r="I6" s="41">
        <f>'Merluza tres aletas Industrial'!E12</f>
        <v>0</v>
      </c>
      <c r="J6" s="41">
        <f>'Merluza tres aletas Industrial'!F12</f>
        <v>296.66700000000003</v>
      </c>
      <c r="K6" s="41">
        <f>'Merluza tres aletas Industrial'!G12</f>
        <v>0</v>
      </c>
      <c r="L6" s="41">
        <f>'Merluza tres aletas Industrial'!H12</f>
        <v>296.66700000000003</v>
      </c>
      <c r="M6" s="42">
        <f>'Merluza tres aletas Industrial'!I12</f>
        <v>0</v>
      </c>
      <c r="N6" s="46" t="s">
        <v>71</v>
      </c>
      <c r="O6" s="43">
        <f>'Merluza tres aletas Industrial'!$A$5</f>
        <v>43663</v>
      </c>
    </row>
    <row r="7" spans="1:15">
      <c r="A7" s="37" t="s">
        <v>60</v>
      </c>
      <c r="B7" s="38" t="s">
        <v>61</v>
      </c>
      <c r="C7" s="39" t="s">
        <v>62</v>
      </c>
      <c r="D7" s="40" t="s">
        <v>57</v>
      </c>
      <c r="E7" s="39" t="s">
        <v>64</v>
      </c>
      <c r="F7" s="38" t="s">
        <v>58</v>
      </c>
      <c r="G7" t="s">
        <v>68</v>
      </c>
      <c r="H7" s="41">
        <f>'Merluza tres aletas Industrial'!J11</f>
        <v>296.66700000000003</v>
      </c>
      <c r="I7" s="41">
        <f>'Merluza tres aletas Industrial'!K11</f>
        <v>0</v>
      </c>
      <c r="J7" s="41">
        <f>'Merluza tres aletas Industrial'!L11</f>
        <v>296.66700000000003</v>
      </c>
      <c r="K7" s="41">
        <f>'Merluza tres aletas Industrial'!M11</f>
        <v>0</v>
      </c>
      <c r="L7" s="41">
        <f>'Merluza tres aletas Industrial'!N11</f>
        <v>296.66700000000003</v>
      </c>
      <c r="M7" s="42">
        <f>'Merluza tres aletas Industrial'!O11</f>
        <v>0</v>
      </c>
      <c r="N7" s="46" t="s">
        <v>71</v>
      </c>
      <c r="O7" s="43">
        <f>'Merluza tres aletas Industrial'!$A$5</f>
        <v>43663</v>
      </c>
    </row>
    <row r="8" spans="1:15">
      <c r="A8" s="37" t="s">
        <v>60</v>
      </c>
      <c r="B8" s="38" t="s">
        <v>61</v>
      </c>
      <c r="C8" s="39" t="s">
        <v>62</v>
      </c>
      <c r="D8" s="40" t="s">
        <v>57</v>
      </c>
      <c r="E8" s="39" t="s">
        <v>65</v>
      </c>
      <c r="F8" s="38" t="s">
        <v>58</v>
      </c>
      <c r="G8" s="38" t="s">
        <v>59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71</v>
      </c>
      <c r="O8" s="43">
        <f>'Merluza tres aletas Industrial'!$A$5</f>
        <v>43663</v>
      </c>
    </row>
    <row r="9" spans="1:15">
      <c r="A9" s="37" t="s">
        <v>60</v>
      </c>
      <c r="B9" s="38" t="s">
        <v>61</v>
      </c>
      <c r="C9" s="39" t="s">
        <v>62</v>
      </c>
      <c r="D9" s="40" t="s">
        <v>57</v>
      </c>
      <c r="E9" s="39" t="s">
        <v>65</v>
      </c>
      <c r="F9" s="38" t="s">
        <v>78</v>
      </c>
      <c r="G9" t="s">
        <v>68</v>
      </c>
      <c r="H9" s="41">
        <f>'Merluza tres aletas Industrial'!D14</f>
        <v>687.10900000000004</v>
      </c>
      <c r="I9" s="41">
        <f>'Merluza tres aletas Industrial'!E14</f>
        <v>0</v>
      </c>
      <c r="J9" s="41">
        <f>'Merluza tres aletas Industrial'!F14</f>
        <v>1075.9880000000001</v>
      </c>
      <c r="K9" s="41">
        <f>'Merluza tres aletas Industrial'!G14</f>
        <v>48.204999999999998</v>
      </c>
      <c r="L9" s="41">
        <f>'Merluza tres aletas Industrial'!H14</f>
        <v>1027.7830000000001</v>
      </c>
      <c r="M9" s="42">
        <f>'Merluza tres aletas Industrial'!I14</f>
        <v>4.4800685509503821E-2</v>
      </c>
      <c r="N9" s="46" t="s">
        <v>71</v>
      </c>
      <c r="O9" s="43">
        <f>'Merluza tres aletas Industrial'!$A$5</f>
        <v>43663</v>
      </c>
    </row>
    <row r="10" spans="1:15">
      <c r="A10" s="37" t="s">
        <v>60</v>
      </c>
      <c r="B10" s="38" t="s">
        <v>61</v>
      </c>
      <c r="C10" s="39" t="s">
        <v>62</v>
      </c>
      <c r="D10" s="40" t="s">
        <v>57</v>
      </c>
      <c r="E10" s="39" t="s">
        <v>65</v>
      </c>
      <c r="F10" s="38" t="s">
        <v>58</v>
      </c>
      <c r="G10" t="s">
        <v>68</v>
      </c>
      <c r="H10" s="41">
        <f>'Merluza tres aletas Industrial'!J13</f>
        <v>1085.402</v>
      </c>
      <c r="I10" s="41">
        <f>'Merluza tres aletas Industrial'!K13</f>
        <v>0</v>
      </c>
      <c r="J10" s="41">
        <f>'Merluza tres aletas Industrial'!L13</f>
        <v>1085.402</v>
      </c>
      <c r="K10" s="41">
        <f>'Merluza tres aletas Industrial'!M13</f>
        <v>57.619</v>
      </c>
      <c r="L10" s="41">
        <f>'Merluza tres aletas Industrial'!N13</f>
        <v>1027.7830000000001</v>
      </c>
      <c r="M10" s="42">
        <f>'Merluza tres aletas Industrial'!O13</f>
        <v>5.3085400616545757E-2</v>
      </c>
      <c r="N10" s="46" t="s">
        <v>71</v>
      </c>
      <c r="O10" s="43">
        <f>'Merluza tres aletas Industrial'!$A$5</f>
        <v>43663</v>
      </c>
    </row>
    <row r="11" spans="1:15">
      <c r="A11" s="37" t="s">
        <v>60</v>
      </c>
      <c r="B11" s="38" t="s">
        <v>61</v>
      </c>
      <c r="C11" s="39" t="s">
        <v>62</v>
      </c>
      <c r="D11" s="40" t="s">
        <v>57</v>
      </c>
      <c r="E11" t="s">
        <v>66</v>
      </c>
      <c r="F11" s="38" t="s">
        <v>58</v>
      </c>
      <c r="G11" s="38" t="s">
        <v>59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71</v>
      </c>
      <c r="O11" s="43">
        <f>'Merluza tres aletas Industrial'!$A$5</f>
        <v>43663</v>
      </c>
    </row>
    <row r="12" spans="1:15">
      <c r="A12" s="37" t="s">
        <v>60</v>
      </c>
      <c r="B12" s="38" t="s">
        <v>61</v>
      </c>
      <c r="C12" s="39" t="s">
        <v>62</v>
      </c>
      <c r="D12" s="40" t="s">
        <v>57</v>
      </c>
      <c r="E12" t="s">
        <v>66</v>
      </c>
      <c r="F12" s="38" t="s">
        <v>78</v>
      </c>
      <c r="G12" t="s">
        <v>68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71</v>
      </c>
      <c r="O12" s="43">
        <f>'Merluza tres aletas Industrial'!$A$5</f>
        <v>43663</v>
      </c>
    </row>
    <row r="13" spans="1:15">
      <c r="A13" s="37" t="s">
        <v>60</v>
      </c>
      <c r="B13" s="38" t="s">
        <v>61</v>
      </c>
      <c r="C13" s="39" t="s">
        <v>62</v>
      </c>
      <c r="D13" s="40" t="s">
        <v>57</v>
      </c>
      <c r="E13" t="s">
        <v>66</v>
      </c>
      <c r="F13" s="38" t="s">
        <v>58</v>
      </c>
      <c r="G13" t="s">
        <v>68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71</v>
      </c>
      <c r="O13" s="43">
        <f>'Merluza tres aletas Industrial'!$A$5</f>
        <v>43663</v>
      </c>
    </row>
    <row r="14" spans="1:15">
      <c r="A14" s="37" t="s">
        <v>60</v>
      </c>
      <c r="B14" s="38" t="s">
        <v>61</v>
      </c>
      <c r="C14" s="39" t="s">
        <v>62</v>
      </c>
      <c r="D14" s="40" t="s">
        <v>57</v>
      </c>
      <c r="E14" t="s">
        <v>67</v>
      </c>
      <c r="F14" s="38" t="s">
        <v>58</v>
      </c>
      <c r="G14" s="38" t="s">
        <v>59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71</v>
      </c>
      <c r="O14" s="43">
        <f>'Merluza tres aletas Industrial'!$A$5</f>
        <v>43663</v>
      </c>
    </row>
    <row r="15" spans="1:15">
      <c r="A15" s="37" t="s">
        <v>60</v>
      </c>
      <c r="B15" s="38" t="s">
        <v>61</v>
      </c>
      <c r="C15" s="39" t="s">
        <v>62</v>
      </c>
      <c r="D15" s="40" t="s">
        <v>57</v>
      </c>
      <c r="E15" t="s">
        <v>67</v>
      </c>
      <c r="F15" s="38" t="s">
        <v>78</v>
      </c>
      <c r="G15" t="s">
        <v>68</v>
      </c>
      <c r="H15" s="41">
        <f>'Merluza tres aletas Industrial'!D18</f>
        <v>86.415999999999997</v>
      </c>
      <c r="I15" s="41">
        <f>'Merluza tres aletas Industrial'!E18</f>
        <v>0</v>
      </c>
      <c r="J15" s="41">
        <f>'Merluza tres aletas Industrial'!F18</f>
        <v>136.50799999999998</v>
      </c>
      <c r="K15" s="41">
        <f>'Merluza tres aletas Industrial'!G18</f>
        <v>0</v>
      </c>
      <c r="L15" s="41">
        <f>'Merluza tres aletas Industrial'!H18</f>
        <v>136.50799999999998</v>
      </c>
      <c r="M15" s="42">
        <f>'Merluza tres aletas Industrial'!I18</f>
        <v>0</v>
      </c>
      <c r="N15" s="46" t="s">
        <v>71</v>
      </c>
      <c r="O15" s="43">
        <f>'Merluza tres aletas Industrial'!$A$5</f>
        <v>43663</v>
      </c>
    </row>
    <row r="16" spans="1:15">
      <c r="A16" s="37" t="s">
        <v>60</v>
      </c>
      <c r="B16" s="38" t="s">
        <v>61</v>
      </c>
      <c r="C16" s="39" t="s">
        <v>62</v>
      </c>
      <c r="D16" s="40" t="s">
        <v>57</v>
      </c>
      <c r="E16" t="s">
        <v>67</v>
      </c>
      <c r="F16" s="38" t="s">
        <v>58</v>
      </c>
      <c r="G16" t="s">
        <v>68</v>
      </c>
      <c r="H16" s="41">
        <f>'Merluza tres aletas Industrial'!J17</f>
        <v>136.50799999999998</v>
      </c>
      <c r="I16" s="41">
        <f>'Merluza tres aletas Industrial'!K17</f>
        <v>0</v>
      </c>
      <c r="J16" s="41">
        <f>'Merluza tres aletas Industrial'!L17</f>
        <v>136.50799999999998</v>
      </c>
      <c r="K16" s="41">
        <f>'Merluza tres aletas Industrial'!M17</f>
        <v>0</v>
      </c>
      <c r="L16" s="41">
        <f>'Merluza tres aletas Industrial'!N17</f>
        <v>136.50799999999998</v>
      </c>
      <c r="M16" s="42">
        <f>'Merluza tres aletas Industrial'!O17</f>
        <v>0</v>
      </c>
      <c r="N16" s="46" t="s">
        <v>71</v>
      </c>
      <c r="O16" s="43">
        <f>'Merluza tres aletas Industrial'!$A$5</f>
        <v>43663</v>
      </c>
    </row>
    <row r="17" spans="1:15">
      <c r="A17" s="37" t="s">
        <v>60</v>
      </c>
      <c r="B17" s="38" t="s">
        <v>61</v>
      </c>
      <c r="C17" s="39" t="s">
        <v>62</v>
      </c>
      <c r="D17" s="36" t="s">
        <v>69</v>
      </c>
      <c r="E17" s="36" t="s">
        <v>70</v>
      </c>
      <c r="F17" s="38" t="s">
        <v>58</v>
      </c>
      <c r="G17" s="38" t="s">
        <v>68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582.01499999999999</v>
      </c>
      <c r="L17">
        <f>'Merluza tres aletas Industrial'!AK11</f>
        <v>6691.75</v>
      </c>
      <c r="M17" s="45">
        <f>'Merluza tres aletas Industrial'!AL11</f>
        <v>8.001564526761587E-2</v>
      </c>
      <c r="N17" s="46" t="s">
        <v>71</v>
      </c>
      <c r="O17" s="43">
        <f>'Merluza tres aletas Industrial'!$A$5</f>
        <v>43663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cp:lastPrinted>2018-02-06T19:25:31Z</cp:lastPrinted>
  <dcterms:created xsi:type="dcterms:W3CDTF">2017-01-03T19:34:32Z</dcterms:created>
  <dcterms:modified xsi:type="dcterms:W3CDTF">2019-07-17T19:26:52Z</dcterms:modified>
</cp:coreProperties>
</file>