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lanillas\2021\"/>
    </mc:Choice>
  </mc:AlternateContent>
  <xr:revisionPtr revIDLastSave="0" documentId="13_ncr:1_{E8CCBED7-32D9-4A92-BF8F-29A8A2D40AAC}" xr6:coauthVersionLast="45" xr6:coauthVersionMax="45" xr10:uidLastSave="{00000000-0000-0000-0000-000000000000}"/>
  <bookViews>
    <workbookView xWindow="-108" yWindow="-108" windowWidth="23256" windowHeight="12576" tabRatio="827" xr2:uid="{00000000-000D-0000-FFFF-FFFF00000000}"/>
  </bookViews>
  <sheets>
    <sheet name="Resumen " sheetId="9" r:id="rId1"/>
    <sheet name="Cuota Bacalao Norte 47°LS" sheetId="1" r:id="rId2"/>
    <sheet name="Cuota Bacalao Sur 47° " sheetId="6" r:id="rId3"/>
    <sheet name="Detalle Captura Artesanal N 47°" sheetId="10" r:id="rId4"/>
    <sheet name="Detalle Captura Artesanal Licit" sheetId="11" r:id="rId5"/>
    <sheet name="Detalle Captura Industrial Lici" sheetId="12" r:id="rId6"/>
    <sheet name="Publicación Web" sheetId="7" r:id="rId7"/>
    <sheet name="Licitacion y Movimientos PEP" sheetId="13" state="hidden" r:id="rId8"/>
    <sheet name="Hoja1" sheetId="14" state="hidden" r:id="rId9"/>
    <sheet name="Hoja2" sheetId="15" state="hidden" r:id="rId10"/>
  </sheets>
  <definedNames>
    <definedName name="_xlnm._FilterDatabase" localSheetId="4" hidden="1">'Detalle Captura Artesanal Licit'!#REF!</definedName>
    <definedName name="_xlnm._FilterDatabase" localSheetId="5" hidden="1">'Detalle Captura Industrial Lici'!#REF!</definedName>
    <definedName name="_xlnm._FilterDatabase" localSheetId="8" hidden="1">Hoja1!$A$1:$O$1</definedName>
    <definedName name="_xlnm._FilterDatabase" localSheetId="9" hidden="1">Hoja2!$B$4:$F$29</definedName>
    <definedName name="_xlnm._FilterDatabase" localSheetId="6" hidden="1">'Publicación Web'!$A$1:$Q$44</definedName>
    <definedName name="_xlnm.Print_Area" localSheetId="1">'Cuota Bacalao Norte 47°LS'!$A$5:$L$63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E70" i="1" l="1"/>
  <c r="F70" i="1"/>
  <c r="G70" i="1"/>
  <c r="H70" i="1"/>
  <c r="I70" i="1"/>
  <c r="J70" i="1"/>
  <c r="K70" i="1"/>
  <c r="L70" i="1"/>
  <c r="M70" i="1"/>
  <c r="N70" i="1"/>
  <c r="O70" i="1"/>
  <c r="Q70" i="1"/>
  <c r="P70" i="1"/>
  <c r="R70" i="1" l="1"/>
  <c r="I37" i="7"/>
  <c r="J37" i="7"/>
  <c r="K37" i="7"/>
  <c r="L37" i="7"/>
  <c r="M37" i="7"/>
  <c r="I38" i="7"/>
  <c r="J38" i="7"/>
  <c r="K38" i="7"/>
  <c r="L38" i="7"/>
  <c r="M38" i="7"/>
  <c r="H38" i="7"/>
  <c r="H37" i="7"/>
  <c r="O37" i="7"/>
  <c r="O38" i="7"/>
  <c r="E38" i="7"/>
  <c r="E37" i="7"/>
  <c r="H34" i="6"/>
  <c r="J34" i="6" s="1"/>
  <c r="H35" i="6"/>
  <c r="J35" i="6" s="1"/>
  <c r="F35" i="6"/>
  <c r="F33" i="6"/>
  <c r="F34" i="6"/>
  <c r="K34" i="6" l="1"/>
  <c r="K35" i="6"/>
  <c r="I42" i="6"/>
  <c r="I42" i="7" l="1"/>
  <c r="J42" i="7"/>
  <c r="K42" i="7"/>
  <c r="O42" i="7"/>
  <c r="E42" i="7"/>
  <c r="F40" i="6"/>
  <c r="H40" i="6" s="1"/>
  <c r="H42" i="7" l="1"/>
  <c r="J40" i="6"/>
  <c r="L42" i="7" s="1"/>
  <c r="K40" i="6"/>
  <c r="M42" i="7" s="1"/>
  <c r="I36" i="7"/>
  <c r="J36" i="7"/>
  <c r="K36" i="7"/>
  <c r="L36" i="7"/>
  <c r="M36" i="7"/>
  <c r="H36" i="7"/>
  <c r="E36" i="7"/>
  <c r="R63" i="1"/>
  <c r="E42" i="6"/>
  <c r="A3" i="12" l="1"/>
  <c r="I43" i="7" l="1"/>
  <c r="K43" i="7"/>
  <c r="E43" i="7"/>
  <c r="F41" i="6" l="1"/>
  <c r="H43" i="7" l="1"/>
  <c r="H41" i="6"/>
  <c r="J43" i="7" s="1"/>
  <c r="K41" i="6" l="1"/>
  <c r="M43" i="7" s="1"/>
  <c r="J41" i="6"/>
  <c r="L43" i="7" s="1"/>
  <c r="H17" i="9"/>
  <c r="G17" i="9"/>
  <c r="H16" i="9"/>
  <c r="G16" i="9"/>
  <c r="G10" i="9"/>
  <c r="G9" i="9"/>
  <c r="I18" i="1"/>
  <c r="I19" i="1"/>
  <c r="I22" i="1"/>
  <c r="I23" i="1"/>
  <c r="I26" i="1"/>
  <c r="I27" i="1"/>
  <c r="I30" i="1"/>
  <c r="I31" i="1"/>
  <c r="I34" i="1"/>
  <c r="I17" i="1"/>
  <c r="G18" i="1"/>
  <c r="J18" i="1" s="1"/>
  <c r="G19" i="1"/>
  <c r="J19" i="1" s="1"/>
  <c r="G20" i="1"/>
  <c r="I20" i="1" s="1"/>
  <c r="G21" i="1"/>
  <c r="J21" i="1" s="1"/>
  <c r="G22" i="1"/>
  <c r="J22" i="1" s="1"/>
  <c r="G23" i="1"/>
  <c r="J23" i="1" s="1"/>
  <c r="G24" i="1"/>
  <c r="I24" i="1" s="1"/>
  <c r="G25" i="1"/>
  <c r="J25" i="1" s="1"/>
  <c r="G26" i="1"/>
  <c r="J26" i="1" s="1"/>
  <c r="G27" i="1"/>
  <c r="J27" i="1" s="1"/>
  <c r="G28" i="1"/>
  <c r="I28" i="1" s="1"/>
  <c r="G29" i="1"/>
  <c r="J29" i="1" s="1"/>
  <c r="G30" i="1"/>
  <c r="J30" i="1" s="1"/>
  <c r="G31" i="1"/>
  <c r="J31" i="1" s="1"/>
  <c r="G32" i="1"/>
  <c r="I32" i="1" s="1"/>
  <c r="G33" i="1"/>
  <c r="J33" i="1" s="1"/>
  <c r="G34" i="1"/>
  <c r="J34" i="1" s="1"/>
  <c r="G17" i="1"/>
  <c r="J17" i="1" s="1"/>
  <c r="J13" i="1"/>
  <c r="I12" i="1"/>
  <c r="I13" i="1"/>
  <c r="H11" i="1"/>
  <c r="H10" i="1"/>
  <c r="G11" i="1"/>
  <c r="J11" i="1" s="1"/>
  <c r="G12" i="1"/>
  <c r="J12" i="1" s="1"/>
  <c r="G13" i="1"/>
  <c r="G10" i="1"/>
  <c r="H12" i="6"/>
  <c r="G12" i="6"/>
  <c r="J32" i="1" l="1"/>
  <c r="J28" i="1"/>
  <c r="J24" i="1"/>
  <c r="J20" i="1"/>
  <c r="J10" i="1"/>
  <c r="I11" i="1"/>
  <c r="I33" i="1"/>
  <c r="I29" i="1"/>
  <c r="I25" i="1"/>
  <c r="I21" i="1"/>
  <c r="I17" i="9"/>
  <c r="I12" i="6"/>
  <c r="J12" i="6" s="1"/>
  <c r="G18" i="9"/>
  <c r="I16" i="9"/>
  <c r="H18" i="9"/>
  <c r="I10" i="1"/>
  <c r="E17" i="9"/>
  <c r="F17" i="9" s="1"/>
  <c r="E16" i="9"/>
  <c r="E10" i="9"/>
  <c r="F10" i="9" s="1"/>
  <c r="E9" i="9"/>
  <c r="F9" i="9" s="1"/>
  <c r="E8" i="9"/>
  <c r="E7" i="9"/>
  <c r="F19" i="6"/>
  <c r="E11" i="9" l="1"/>
  <c r="F11" i="9" s="1"/>
  <c r="I18" i="9"/>
  <c r="K12" i="6"/>
  <c r="H19" i="6"/>
  <c r="J19" i="6" s="1"/>
  <c r="E18" i="9"/>
  <c r="F18" i="9" s="1"/>
  <c r="J17" i="9"/>
  <c r="K17" i="9"/>
  <c r="F16" i="9"/>
  <c r="F14" i="6"/>
  <c r="K18" i="9" l="1"/>
  <c r="J18" i="9"/>
  <c r="K16" i="9"/>
  <c r="J16" i="9"/>
  <c r="R57" i="1"/>
  <c r="C6" i="1" l="1"/>
  <c r="R67" i="1" l="1"/>
  <c r="O43" i="7" l="1"/>
  <c r="O35" i="7"/>
  <c r="J20" i="7"/>
  <c r="H3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" i="7"/>
  <c r="M30" i="7"/>
  <c r="M31" i="7"/>
  <c r="K41" i="7"/>
  <c r="K28" i="7"/>
  <c r="K29" i="7"/>
  <c r="K30" i="7"/>
  <c r="K31" i="7"/>
  <c r="K32" i="7"/>
  <c r="K35" i="7"/>
  <c r="K39" i="7"/>
  <c r="K40" i="7"/>
  <c r="K21" i="7"/>
  <c r="K22" i="7"/>
  <c r="K23" i="7"/>
  <c r="K24" i="7"/>
  <c r="K25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9" i="7"/>
  <c r="I40" i="7"/>
  <c r="I41" i="7"/>
  <c r="E40" i="7"/>
  <c r="E41" i="7"/>
  <c r="E39" i="7"/>
  <c r="E33" i="7"/>
  <c r="E34" i="7"/>
  <c r="E35" i="7"/>
  <c r="E21" i="7"/>
  <c r="E22" i="7"/>
  <c r="E23" i="7"/>
  <c r="E24" i="7"/>
  <c r="E25" i="7"/>
  <c r="E26" i="7"/>
  <c r="E27" i="7"/>
  <c r="E28" i="7"/>
  <c r="E29" i="7"/>
  <c r="E30" i="7"/>
  <c r="E31" i="7"/>
  <c r="E32" i="7"/>
  <c r="K34" i="7" l="1"/>
  <c r="K33" i="7"/>
  <c r="K27" i="7"/>
  <c r="G8" i="9"/>
  <c r="F14" i="1"/>
  <c r="G14" i="1" s="1"/>
  <c r="H10" i="9"/>
  <c r="I10" i="9"/>
  <c r="H14" i="1" l="1"/>
  <c r="G7" i="9"/>
  <c r="G11" i="9" s="1"/>
  <c r="K26" i="7"/>
  <c r="I11" i="9" l="1"/>
  <c r="H11" i="9"/>
  <c r="J14" i="1"/>
  <c r="I14" i="1"/>
  <c r="R64" i="1"/>
  <c r="C29" i="13" l="1"/>
  <c r="R53" i="1" l="1"/>
  <c r="E7" i="13" l="1"/>
  <c r="R68" i="1" l="1"/>
  <c r="R60" i="1" l="1"/>
  <c r="R66" i="1"/>
  <c r="F7" i="9" l="1"/>
  <c r="K13" i="6" l="1"/>
  <c r="F28" i="6"/>
  <c r="H28" i="6" s="1"/>
  <c r="J28" i="6" s="1"/>
  <c r="F26" i="6"/>
  <c r="H26" i="6" s="1"/>
  <c r="J26" i="6" s="1"/>
  <c r="J30" i="7" l="1"/>
  <c r="H30" i="7"/>
  <c r="J28" i="7"/>
  <c r="H28" i="7"/>
  <c r="L30" i="7"/>
  <c r="L28" i="7"/>
  <c r="K26" i="6"/>
  <c r="G42" i="6" l="1"/>
  <c r="H14" i="6" l="1"/>
  <c r="I14" i="6"/>
  <c r="G14" i="6"/>
  <c r="O41" i="7"/>
  <c r="O44" i="7"/>
  <c r="O33" i="7"/>
  <c r="O34" i="7"/>
  <c r="O20" i="7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K3" i="7"/>
  <c r="K5" i="7"/>
  <c r="K7" i="7"/>
  <c r="K9" i="7"/>
  <c r="K11" i="7"/>
  <c r="K13" i="7"/>
  <c r="K15" i="7"/>
  <c r="K17" i="7"/>
  <c r="K19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C6" i="6"/>
  <c r="K12" i="7" l="1"/>
  <c r="K6" i="7"/>
  <c r="K8" i="7"/>
  <c r="K10" i="7"/>
  <c r="K16" i="7"/>
  <c r="K18" i="7"/>
  <c r="R55" i="1"/>
  <c r="R56" i="1"/>
  <c r="R58" i="1"/>
  <c r="R59" i="1"/>
  <c r="R61" i="1"/>
  <c r="R62" i="1"/>
  <c r="R65" i="1"/>
  <c r="R69" i="1"/>
  <c r="R52" i="1"/>
  <c r="R44" i="1"/>
  <c r="R45" i="1"/>
  <c r="R46" i="1"/>
  <c r="R47" i="1"/>
  <c r="R48" i="1"/>
  <c r="R49" i="1"/>
  <c r="R50" i="1"/>
  <c r="R51" i="1"/>
  <c r="R54" i="1"/>
  <c r="K14" i="7" l="1"/>
  <c r="K4" i="7"/>
  <c r="F35" i="1"/>
  <c r="I35" i="1" s="1"/>
  <c r="M18" i="7"/>
  <c r="J18" i="7"/>
  <c r="M16" i="7"/>
  <c r="J16" i="7"/>
  <c r="M14" i="7"/>
  <c r="J14" i="7"/>
  <c r="M12" i="7"/>
  <c r="J12" i="7"/>
  <c r="M10" i="7"/>
  <c r="J10" i="7"/>
  <c r="M8" i="7"/>
  <c r="J8" i="7"/>
  <c r="M6" i="7"/>
  <c r="J6" i="7"/>
  <c r="J4" i="7"/>
  <c r="J2" i="7"/>
  <c r="L8" i="7" l="1"/>
  <c r="L12" i="7"/>
  <c r="L16" i="7"/>
  <c r="L6" i="7"/>
  <c r="L10" i="7"/>
  <c r="J15" i="7"/>
  <c r="L18" i="7"/>
  <c r="M4" i="7"/>
  <c r="K2" i="7"/>
  <c r="M2" i="7"/>
  <c r="J3" i="7" l="1"/>
  <c r="M5" i="7"/>
  <c r="J5" i="7"/>
  <c r="J35" i="1"/>
  <c r="J7" i="7"/>
  <c r="L4" i="7"/>
  <c r="L14" i="7"/>
  <c r="J11" i="7"/>
  <c r="J19" i="7"/>
  <c r="M15" i="7"/>
  <c r="L15" i="7"/>
  <c r="K20" i="7"/>
  <c r="L5" i="7"/>
  <c r="L2" i="7"/>
  <c r="O21" i="7"/>
  <c r="O22" i="7"/>
  <c r="O23" i="7"/>
  <c r="O24" i="7"/>
  <c r="O25" i="7"/>
  <c r="O26" i="7"/>
  <c r="O27" i="7"/>
  <c r="O28" i="7"/>
  <c r="O29" i="7"/>
  <c r="O30" i="7"/>
  <c r="O31" i="7"/>
  <c r="O32" i="7"/>
  <c r="O36" i="7"/>
  <c r="O39" i="7"/>
  <c r="O40" i="7"/>
  <c r="G35" i="1" l="1"/>
  <c r="L7" i="7"/>
  <c r="M7" i="7"/>
  <c r="M13" i="7"/>
  <c r="J13" i="7"/>
  <c r="M9" i="7"/>
  <c r="J9" i="7"/>
  <c r="M20" i="7"/>
  <c r="L20" i="7"/>
  <c r="M17" i="7"/>
  <c r="J17" i="7"/>
  <c r="L17" i="7"/>
  <c r="L9" i="7"/>
  <c r="L13" i="7"/>
  <c r="M19" i="7"/>
  <c r="L19" i="7"/>
  <c r="M11" i="7"/>
  <c r="L11" i="7"/>
  <c r="M3" i="7"/>
  <c r="L3" i="7"/>
  <c r="F27" i="6" l="1"/>
  <c r="F39" i="6"/>
  <c r="H41" i="7" l="1"/>
  <c r="H39" i="6"/>
  <c r="J39" i="6" s="1"/>
  <c r="H29" i="7"/>
  <c r="H27" i="6"/>
  <c r="J27" i="6" s="1"/>
  <c r="J41" i="7" l="1"/>
  <c r="K27" i="6"/>
  <c r="M29" i="7" s="1"/>
  <c r="J29" i="7"/>
  <c r="L29" i="7"/>
  <c r="K39" i="6"/>
  <c r="M41" i="7" s="1"/>
  <c r="L41" i="7"/>
  <c r="F21" i="6"/>
  <c r="H21" i="6" s="1"/>
  <c r="J21" i="6" s="1"/>
  <c r="F22" i="6"/>
  <c r="F24" i="6"/>
  <c r="F23" i="6"/>
  <c r="F20" i="6"/>
  <c r="F30" i="6"/>
  <c r="F29" i="6"/>
  <c r="F25" i="6"/>
  <c r="F31" i="6"/>
  <c r="F32" i="6"/>
  <c r="H32" i="6" s="1"/>
  <c r="J32" i="6" s="1"/>
  <c r="F37" i="6"/>
  <c r="F38" i="6"/>
  <c r="H20" i="6" l="1"/>
  <c r="J20" i="6" s="1"/>
  <c r="F42" i="6"/>
  <c r="H42" i="6" s="1"/>
  <c r="H40" i="7"/>
  <c r="H38" i="6"/>
  <c r="J38" i="6" s="1"/>
  <c r="H32" i="7"/>
  <c r="H30" i="6"/>
  <c r="J30" i="6" s="1"/>
  <c r="H39" i="7"/>
  <c r="H37" i="6"/>
  <c r="J37" i="6" s="1"/>
  <c r="H33" i="7"/>
  <c r="H31" i="6"/>
  <c r="J31" i="6" s="1"/>
  <c r="H24" i="7"/>
  <c r="H22" i="6"/>
  <c r="J22" i="6" s="1"/>
  <c r="H27" i="7"/>
  <c r="H25" i="6"/>
  <c r="J25" i="6" s="1"/>
  <c r="H35" i="7"/>
  <c r="H33" i="6"/>
  <c r="J33" i="6" s="1"/>
  <c r="H31" i="7"/>
  <c r="H29" i="6"/>
  <c r="J29" i="6" s="1"/>
  <c r="H25" i="7"/>
  <c r="H23" i="6"/>
  <c r="J23" i="6" s="1"/>
  <c r="H26" i="7"/>
  <c r="H24" i="6"/>
  <c r="J24" i="6" s="1"/>
  <c r="H22" i="7"/>
  <c r="H34" i="7"/>
  <c r="H21" i="7"/>
  <c r="H23" i="7"/>
  <c r="K44" i="7"/>
  <c r="M23" i="7" l="1"/>
  <c r="J23" i="7"/>
  <c r="I9" i="9"/>
  <c r="H9" i="9"/>
  <c r="J26" i="7"/>
  <c r="J27" i="7"/>
  <c r="J22" i="7"/>
  <c r="J34" i="7"/>
  <c r="J35" i="7"/>
  <c r="J24" i="7"/>
  <c r="J39" i="7"/>
  <c r="H7" i="9" l="1"/>
  <c r="F8" i="9" s="1"/>
  <c r="I7" i="9"/>
  <c r="K25" i="6"/>
  <c r="M27" i="7" s="1"/>
  <c r="L27" i="7"/>
  <c r="I44" i="7"/>
  <c r="J21" i="7"/>
  <c r="H44" i="7"/>
  <c r="J31" i="7"/>
  <c r="L34" i="7"/>
  <c r="K20" i="6"/>
  <c r="M22" i="7" s="1"/>
  <c r="L22" i="7"/>
  <c r="K24" i="6"/>
  <c r="M26" i="7" s="1"/>
  <c r="L26" i="7"/>
  <c r="J25" i="7"/>
  <c r="K32" i="6"/>
  <c r="M34" i="7" s="1"/>
  <c r="L24" i="7"/>
  <c r="K22" i="6"/>
  <c r="M24" i="7" s="1"/>
  <c r="L39" i="7"/>
  <c r="K37" i="6"/>
  <c r="M39" i="7" s="1"/>
  <c r="L35" i="7"/>
  <c r="J32" i="7" l="1"/>
  <c r="L40" i="7"/>
  <c r="J40" i="7"/>
  <c r="L33" i="7"/>
  <c r="J33" i="7"/>
  <c r="L32" i="7"/>
  <c r="L25" i="7"/>
  <c r="K19" i="6"/>
  <c r="M21" i="7" s="1"/>
  <c r="L31" i="7"/>
  <c r="K31" i="6"/>
  <c r="M33" i="7" s="1"/>
  <c r="L23" i="7"/>
  <c r="L21" i="7"/>
  <c r="K38" i="6"/>
  <c r="M40" i="7" s="1"/>
  <c r="M25" i="7"/>
  <c r="J42" i="6" l="1"/>
  <c r="L44" i="7" s="1"/>
  <c r="J44" i="7"/>
  <c r="K42" i="6"/>
  <c r="M44" i="7" s="1"/>
  <c r="K14" i="6" l="1"/>
  <c r="J14" i="6"/>
  <c r="H8" i="9"/>
  <c r="I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kamila molina</author>
  </authors>
  <commentList>
    <comment ref="G27" authorId="0" shapeId="0" xr:uid="{EB68AE2A-CC67-4382-8BE7-950CA66F3624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Arriendo desde P Mora Moya</t>
        </r>
      </text>
    </comment>
    <comment ref="G36" authorId="0" shapeId="0" xr:uid="{531FBD39-33E5-4DD5-97F0-00068FB1F45F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Arriendo a Jose Mora Moya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rgarcia</author>
  </authors>
  <commentList>
    <comment ref="I1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Deja sin efecto R Ex N° </t>
        </r>
      </text>
    </comment>
  </commentList>
</comments>
</file>

<file path=xl/sharedStrings.xml><?xml version="1.0" encoding="utf-8"?>
<sst xmlns="http://schemas.openxmlformats.org/spreadsheetml/2006/main" count="4675" uniqueCount="594">
  <si>
    <t>Unidad de Pesqueria</t>
  </si>
  <si>
    <t>Captura</t>
  </si>
  <si>
    <t>Saldo</t>
  </si>
  <si>
    <t xml:space="preserve">% Consumido </t>
  </si>
  <si>
    <t>Periodo</t>
  </si>
  <si>
    <t>Ene-Dic</t>
  </si>
  <si>
    <t xml:space="preserve">Cuota asignada </t>
  </si>
  <si>
    <t xml:space="preserve">Cuota Efectiva </t>
  </si>
  <si>
    <t>Fecha de Cierre</t>
  </si>
  <si>
    <t xml:space="preserve">Total </t>
  </si>
  <si>
    <t>Artesanal</t>
  </si>
  <si>
    <t>Industrial</t>
  </si>
  <si>
    <t>Captura Total</t>
  </si>
  <si>
    <t>Investigación</t>
  </si>
  <si>
    <t xml:space="preserve">Bacalao de profundidad 47° LS. al sur (Licitado) </t>
  </si>
  <si>
    <t xml:space="preserve">Bacalao de profundidad XV al 47° L.S. </t>
  </si>
  <si>
    <t xml:space="preserve">Cuota Global Bacalao de profundidad XV al 47° L.S. 
</t>
  </si>
  <si>
    <t>% Licitado</t>
  </si>
  <si>
    <t>Movimiento</t>
  </si>
  <si>
    <t>Cuota Efectiva</t>
  </si>
  <si>
    <t>Captura (ton)</t>
  </si>
  <si>
    <t>Saldo (ton)</t>
  </si>
  <si>
    <t>BACALAO DE PROFUNDIDAD</t>
  </si>
  <si>
    <t xml:space="preserve">Zona de Operación </t>
  </si>
  <si>
    <t>RAUL GONZALEZ HURTADO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</si>
  <si>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</si>
  <si>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</si>
  <si>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</si>
  <si>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</si>
  <si>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</si>
  <si>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</si>
  <si>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</si>
  <si>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</si>
  <si>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</si>
  <si>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</si>
  <si>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</si>
  <si>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cierre</t>
  </si>
  <si>
    <t>preliminar</t>
  </si>
  <si>
    <t>XV-47°LS</t>
  </si>
  <si>
    <t>unidad</t>
  </si>
  <si>
    <t>BACALAO PROFUNDIDAD XV-47°LS</t>
  </si>
  <si>
    <t>ENERO</t>
  </si>
  <si>
    <t>FEBRERO</t>
  </si>
  <si>
    <t>DICIEMBRE</t>
  </si>
  <si>
    <t>BACALAO PROFUNDIDAD DEL 47°LS-57°LS</t>
  </si>
  <si>
    <t>47°-57° LS</t>
  </si>
  <si>
    <t>TITULAR PEP</t>
  </si>
  <si>
    <t>JOSE ACEVEDO CORNEJO</t>
  </si>
  <si>
    <t>DERIS S.A.</t>
  </si>
  <si>
    <t>PESCA CISNE</t>
  </si>
  <si>
    <t>GLOBALPESCA SPA</t>
  </si>
  <si>
    <t>Consumo_porcentaje</t>
  </si>
  <si>
    <t>REGION</t>
  </si>
  <si>
    <t xml:space="preserve"> -</t>
  </si>
  <si>
    <t>ADRIANA DEL PILAR POBLETE ARAVENA</t>
  </si>
  <si>
    <t>BERNARDO CEBALLOS MANCILLA</t>
  </si>
  <si>
    <t>BOLIVAR GUZMAN ACUÑA</t>
  </si>
  <si>
    <t>DANIEL ALBERTO MOLINA CISTERNAS</t>
  </si>
  <si>
    <t>DAVID ALFONSO CISTERNA GARRIDO</t>
  </si>
  <si>
    <t>PESQ. FRAPOLI LTDA.</t>
  </si>
  <si>
    <t xml:space="preserve">JUAN JOSE GUZMAN ROJAS </t>
  </si>
  <si>
    <t>PAOLA MORA BURGOS</t>
  </si>
  <si>
    <t>ROBERTO MARCELO GONZALEZ NAVARRO</t>
  </si>
  <si>
    <t>TOMAS CRISTOBAL NEIRA PARRA</t>
  </si>
  <si>
    <t>TOTAL BACALAO DE PROFUNDIDAD DEL 47° L.S. AL 57° L.S</t>
  </si>
  <si>
    <t>-</t>
  </si>
  <si>
    <t>RPA Embarcación</t>
  </si>
  <si>
    <t>Región de Desembarque</t>
  </si>
  <si>
    <t>Arte</t>
  </si>
  <si>
    <t>Zona</t>
  </si>
  <si>
    <t>RPI</t>
  </si>
  <si>
    <t>DON ADRIAN</t>
  </si>
  <si>
    <t>DON ADRIAN II</t>
  </si>
  <si>
    <t>ISABEL MARGARITA MARQUEZ MOLINA</t>
  </si>
  <si>
    <t>N° Documento </t>
  </si>
  <si>
    <t>Fecha Documento </t>
  </si>
  <si>
    <t>Toneladas Transferidas</t>
  </si>
  <si>
    <t>CALYPSO III</t>
  </si>
  <si>
    <t>DON FELIX</t>
  </si>
  <si>
    <t>DON FELIX III</t>
  </si>
  <si>
    <t>DON TOMAS</t>
  </si>
  <si>
    <t>FLOPY I</t>
  </si>
  <si>
    <t>JACKIE</t>
  </si>
  <si>
    <t>MARIA INES</t>
  </si>
  <si>
    <t>SAN CARLOS II</t>
  </si>
  <si>
    <t>EYZER</t>
  </si>
  <si>
    <t>DON NESTOR</t>
  </si>
  <si>
    <t>NEFI</t>
  </si>
  <si>
    <t>Desembarque</t>
  </si>
  <si>
    <t xml:space="preserve">PESQUERA FRAPOLI LIMITADA               </t>
  </si>
  <si>
    <t>Valparaiso</t>
  </si>
  <si>
    <t>DON FELIX II</t>
  </si>
  <si>
    <t>FRAPOLI</t>
  </si>
  <si>
    <t>JAVIERA II</t>
  </si>
  <si>
    <t>MILENIUM</t>
  </si>
  <si>
    <t>Arica y Parinacota</t>
  </si>
  <si>
    <t>Tarapacá</t>
  </si>
  <si>
    <t xml:space="preserve">Antofagasta </t>
  </si>
  <si>
    <t>Atacama</t>
  </si>
  <si>
    <t>Coquimbo</t>
  </si>
  <si>
    <t>O´ Higgins</t>
  </si>
  <si>
    <t>Maule</t>
  </si>
  <si>
    <t xml:space="preserve">Araucanía </t>
  </si>
  <si>
    <t xml:space="preserve">Los Rios </t>
  </si>
  <si>
    <t>Los Lagos</t>
  </si>
  <si>
    <t xml:space="preserve">Aysén </t>
  </si>
  <si>
    <t xml:space="preserve">TOTAL </t>
  </si>
  <si>
    <t xml:space="preserve">CARLOS SAEZ POBLETE </t>
  </si>
  <si>
    <t>A. CABRERA VALLEJOS</t>
  </si>
  <si>
    <t>SANTA BARBARA II</t>
  </si>
  <si>
    <t>JOSE ARMANDO MORA MOYA</t>
  </si>
  <si>
    <t>SANTA ISABEL IV</t>
  </si>
  <si>
    <t>STA. ISABEL I</t>
  </si>
  <si>
    <t>STA. ISABEL III</t>
  </si>
  <si>
    <t>DON DAVID II</t>
  </si>
  <si>
    <t>PUERTO TORO</t>
  </si>
  <si>
    <t>PUERTO BALLENA</t>
  </si>
  <si>
    <t>GLOBALPESCA III</t>
  </si>
  <si>
    <t>GLOBALPESCA S.A.</t>
  </si>
  <si>
    <t>GLOBALPESCA I</t>
  </si>
  <si>
    <t>Región</t>
  </si>
  <si>
    <t xml:space="preserve">Región de Inscripción (Imputación) </t>
  </si>
  <si>
    <t>Antofagasta</t>
  </si>
  <si>
    <t>Ñuble y BioBio</t>
  </si>
  <si>
    <t>Araucanía</t>
  </si>
  <si>
    <t>TOTAL</t>
  </si>
  <si>
    <t>PALANGRE</t>
  </si>
  <si>
    <t>PUERTO WILLIAMS</t>
  </si>
  <si>
    <t>GLOBALPESCA II</t>
  </si>
  <si>
    <t>MACROZONA</t>
  </si>
  <si>
    <t>REGION DE VALPARAISO</t>
  </si>
  <si>
    <t>REGION DE O'HIGGINS</t>
  </si>
  <si>
    <t>REGION DEL MAULE</t>
  </si>
  <si>
    <t>Ñuble - BioBio</t>
  </si>
  <si>
    <t>REGION DEL ÑUBLE Y BIO BIO</t>
  </si>
  <si>
    <t>REGION DE LA ARAUCANIA</t>
  </si>
  <si>
    <t>REGION DE LOS RIOS</t>
  </si>
  <si>
    <t>REGION DE LOS LAGOS</t>
  </si>
  <si>
    <t>REGION DE AYSEN (Norte 47°LS)</t>
  </si>
  <si>
    <t xml:space="preserve">MACROZONA NORTE_REGIONES DE ARICA Y PARINACOTA - COQUIMBO </t>
  </si>
  <si>
    <t>TOTAL ARTESANALES XV AL NORTE PARALELO 47° L.S.</t>
  </si>
  <si>
    <t>TOTAL TITULARES PEP PARALELOS 47°-57° LS</t>
  </si>
  <si>
    <t>MATIAS IGNACIO</t>
  </si>
  <si>
    <t>CISNE BLANCO</t>
  </si>
  <si>
    <t>PESCA CISNE S.A.</t>
  </si>
  <si>
    <t>D. CISTERNAS G.</t>
  </si>
  <si>
    <t>FRAPOLI S.A.</t>
  </si>
  <si>
    <t>R. GONZALEZ NAVARRO</t>
  </si>
  <si>
    <t>P. MORA BURGOS</t>
  </si>
  <si>
    <t>T. NEIRA PARRA</t>
  </si>
  <si>
    <t>R. GONZALEZ HURTADO</t>
  </si>
  <si>
    <t>B. GUZMAN ACUÑA</t>
  </si>
  <si>
    <t>J. GUZMAN ROJAS</t>
  </si>
  <si>
    <t>B. CEBALLOS MANCILLA</t>
  </si>
  <si>
    <t>A. POBLETE ARAVENA</t>
  </si>
  <si>
    <t>I. MARQUEZ MOLINA</t>
  </si>
  <si>
    <t>J. MORA MOYA</t>
  </si>
  <si>
    <t>GLOBALPESCA S.P.A.</t>
  </si>
  <si>
    <t>PESQ. LA CRUZ</t>
  </si>
  <si>
    <t>EMPRESAS INDUSTRIAL</t>
  </si>
  <si>
    <t>N° Documento (DF)</t>
  </si>
  <si>
    <t xml:space="preserve">Tipo Negocio </t>
  </si>
  <si>
    <t>Porcentaje Transferido</t>
  </si>
  <si>
    <t>BERNARDO SAMUEL CEBALLOS MANCILLA</t>
  </si>
  <si>
    <t>PESQUERIA</t>
  </si>
  <si>
    <t>Dto. Ex. N°</t>
  </si>
  <si>
    <t>BACALAO DE PROFUNDIDAD DEL 47° L.S. AL 57° L.S</t>
  </si>
  <si>
    <t>De</t>
  </si>
  <si>
    <t>A</t>
  </si>
  <si>
    <t>Descripcion Movimiento</t>
  </si>
  <si>
    <t>SERGIO ALEJANDRO SOULODRE TERFORT</t>
  </si>
  <si>
    <t xml:space="preserve"> TIPO (PEP/ LTP A/ LTP B/ ORP)</t>
  </si>
  <si>
    <t xml:space="preserve">TITULAR CAPTURA </t>
  </si>
  <si>
    <t>Inscribe Nave Persona NAT O JUR</t>
  </si>
  <si>
    <t xml:space="preserve">NOMBRE NAVE </t>
  </si>
  <si>
    <t>TIPO TITULAR (Industrial, Artesanal u Otro)</t>
  </si>
  <si>
    <t>TIPO NAVE (Inscrita en RPI, RPA o no inscrita)</t>
  </si>
  <si>
    <t>NÚMERO DE INSCRIPCIÓN</t>
  </si>
  <si>
    <t>PESQUERIA AUTORIZADA A LA NAVE</t>
  </si>
  <si>
    <r>
      <rPr>
        <b/>
        <sz val="8"/>
        <color rgb="FF003399"/>
        <rFont val="Calibri"/>
        <family val="2"/>
      </rPr>
      <t>INICIO INSCRIPCIÓN</t>
    </r>
    <r>
      <rPr>
        <sz val="8"/>
        <color rgb="FF003399"/>
        <rFont val="Calibri"/>
        <family val="2"/>
      </rPr>
      <t xml:space="preserve"> (fecha de inscripción de la nave y/o sus modificaciones</t>
    </r>
  </si>
  <si>
    <r>
      <rPr>
        <b/>
        <sz val="8"/>
        <color rgb="FF003399"/>
        <rFont val="Calibri"/>
        <family val="2"/>
      </rPr>
      <t xml:space="preserve">TERMINO INSCRIPCIÓN </t>
    </r>
    <r>
      <rPr>
        <sz val="8"/>
        <color rgb="FF003399"/>
        <rFont val="Calibri"/>
        <family val="2"/>
      </rPr>
      <t>(Fecha de expiración de vigencia o cancelación de la inscripción, del negocio u otro)</t>
    </r>
  </si>
  <si>
    <t>ARTE O APAREJO DE PESCA</t>
  </si>
  <si>
    <t xml:space="preserve">TITULAR ORIGEN </t>
  </si>
  <si>
    <t>N° Acto administrativo</t>
  </si>
  <si>
    <t>FECHA promulgación acto administrativo</t>
  </si>
  <si>
    <t>BACALAO DE PROFUNDIDAD 47°-57°L.S</t>
  </si>
  <si>
    <t>PEP</t>
  </si>
  <si>
    <t>JUR</t>
  </si>
  <si>
    <t>ESPINEL</t>
  </si>
  <si>
    <t>NAT</t>
  </si>
  <si>
    <t xml:space="preserve">DON ADRIAN </t>
  </si>
  <si>
    <t>RPA</t>
  </si>
  <si>
    <t>No inscrita</t>
  </si>
  <si>
    <t>LUIS DAVID I</t>
  </si>
  <si>
    <t>SERGIO ENRIQUE FERNANDEZ VERGARA</t>
  </si>
  <si>
    <t>DON ENRIQUE F</t>
  </si>
  <si>
    <t>VERONICA IVON CAMPOS GUTIERREZ</t>
  </si>
  <si>
    <t>LUIS ALFONSO I</t>
  </si>
  <si>
    <t>SANTA ISABEL I</t>
  </si>
  <si>
    <t>DON ALFREDO</t>
  </si>
  <si>
    <t>otro</t>
  </si>
  <si>
    <t>MAGDALENA III</t>
  </si>
  <si>
    <t>CONY I</t>
  </si>
  <si>
    <t>LUIS ARMANDO POBLETE FERNANDEZ</t>
  </si>
  <si>
    <t>DIEGO ARMANDO II</t>
  </si>
  <si>
    <t>CARLOS ARMANDO SAEZ POBLETE</t>
  </si>
  <si>
    <t>NAVEGANTE</t>
  </si>
  <si>
    <t>REY DEL PACIFICO</t>
  </si>
  <si>
    <t>ARTURO S</t>
  </si>
  <si>
    <t>DON LINO</t>
  </si>
  <si>
    <t>STA ISABEL I</t>
  </si>
  <si>
    <t>LUIS DAVID II</t>
  </si>
  <si>
    <t>JOSE MORA MOYA</t>
  </si>
  <si>
    <t>Adjudicaciones</t>
  </si>
  <si>
    <t>DA</t>
  </si>
  <si>
    <t>Nombre Embarcación</t>
  </si>
  <si>
    <t>Fecha de Zarpe</t>
  </si>
  <si>
    <t>Fecha Llegada</t>
  </si>
  <si>
    <t>Comuna Desembarque</t>
  </si>
  <si>
    <t>Estado Recurso</t>
  </si>
  <si>
    <t>Región Captura</t>
  </si>
  <si>
    <t>Región Inscripción Embarcación</t>
  </si>
  <si>
    <t>Raul Gonzalez Hurtado</t>
  </si>
  <si>
    <t>ADRIANA POBLETE ARAVENA</t>
  </si>
  <si>
    <t>EMPRESAS</t>
  </si>
  <si>
    <t>L. POBLETE FERNANDEZ</t>
  </si>
  <si>
    <t>D. MOLINA CISTERNA</t>
  </si>
  <si>
    <t>J. ACEVEDO CORNEJO</t>
  </si>
  <si>
    <t>DAVID CISTERNA GARRIDO</t>
  </si>
  <si>
    <t>DANIEL MOLINA CISTERNAS</t>
  </si>
  <si>
    <t>CARLOS SAEZ POBLETE</t>
  </si>
  <si>
    <t xml:space="preserve">Sector  </t>
  </si>
  <si>
    <t>Nm Titulares Adjudicatarios</t>
  </si>
  <si>
    <t>Cuota asignada año</t>
  </si>
  <si>
    <t>Cuota Adjudicada (ton)</t>
  </si>
  <si>
    <t>Fraccionamiento Unidad de Pesqueria</t>
  </si>
  <si>
    <t xml:space="preserve">Cuota Objetivo Bacalao de profundidad 47° LS. </t>
  </si>
  <si>
    <t>Cuota Investigacion</t>
  </si>
  <si>
    <t>TOTAL CUOTA BACALAO DE PROFUNDIDAD DEL  47° LS AL 57°</t>
  </si>
  <si>
    <t>Capturas por sector</t>
  </si>
  <si>
    <t>% Consumido cuota asignada</t>
  </si>
  <si>
    <t>% Consumido cuota licitada</t>
  </si>
  <si>
    <t>Año</t>
  </si>
  <si>
    <t>Mes</t>
  </si>
  <si>
    <t>Día</t>
  </si>
  <si>
    <t xml:space="preserve">Total global Bacalao de profundidad XV al 47° L.S. </t>
  </si>
  <si>
    <t>Region Captura</t>
  </si>
  <si>
    <t>Capturas por zonas de Pesca y Region de Inscripcion Embarcaciones</t>
  </si>
  <si>
    <t>MAYO</t>
  </si>
  <si>
    <t>NESTOR SILVA SANHUEZA</t>
  </si>
  <si>
    <t>Don Alfredo</t>
  </si>
  <si>
    <t>Embarcación</t>
  </si>
  <si>
    <t>Titular</t>
  </si>
  <si>
    <t>Don Lino</t>
  </si>
  <si>
    <t>Santa Isabel III</t>
  </si>
  <si>
    <t>Roberto Marcelo Gonzalez Navarro</t>
  </si>
  <si>
    <t xml:space="preserve">Bolivar Guzman Acuña </t>
  </si>
  <si>
    <t xml:space="preserve">Jose Armando Mora Moya </t>
  </si>
  <si>
    <t>Inicio</t>
  </si>
  <si>
    <t>Fin</t>
  </si>
  <si>
    <t xml:space="preserve">Captura </t>
  </si>
  <si>
    <t>Tomas Cristobal Neira Parra (I)</t>
  </si>
  <si>
    <t>Roberto Marcelo Gonzalez Navarro (I)</t>
  </si>
  <si>
    <t>Bolivar Guzman Acuña (I)</t>
  </si>
  <si>
    <t>Provincia Caleta Desembarque</t>
  </si>
  <si>
    <t>año</t>
  </si>
  <si>
    <t>mesaje</t>
  </si>
  <si>
    <t>ALFONSO JESUS LEPE ROBLES</t>
  </si>
  <si>
    <t>Nm_Armador</t>
  </si>
  <si>
    <t>M. SILVA SANHUEZA</t>
  </si>
  <si>
    <t>Eslora</t>
  </si>
  <si>
    <t>TRG</t>
  </si>
  <si>
    <t>Capacidad de Bodega</t>
  </si>
  <si>
    <t>Tipo de desembarque</t>
  </si>
  <si>
    <t>Caleta de Desembarque</t>
  </si>
  <si>
    <t>Nombre Especie</t>
  </si>
  <si>
    <t>RPA Armador</t>
  </si>
  <si>
    <t>F.A.</t>
  </si>
  <si>
    <t>Fauna Acompañante</t>
  </si>
  <si>
    <t>L LEMUS SOTO</t>
  </si>
  <si>
    <t>20CUOTA PEP año 2019</t>
  </si>
  <si>
    <t>feb.</t>
  </si>
  <si>
    <t>Normal</t>
  </si>
  <si>
    <t>Eviscerado</t>
  </si>
  <si>
    <t>ene.</t>
  </si>
  <si>
    <t>Bacalao De Profundidad</t>
  </si>
  <si>
    <t>Espinel</t>
  </si>
  <si>
    <t>Rio Maule</t>
  </si>
  <si>
    <t>Constitución</t>
  </si>
  <si>
    <t>MAULE</t>
  </si>
  <si>
    <t>Talca</t>
  </si>
  <si>
    <t>Puertecito_sno</t>
  </si>
  <si>
    <t>San Antonio</t>
  </si>
  <si>
    <t>VALPARAISO</t>
  </si>
  <si>
    <t>Angela Del Pilar Oñate Vargas</t>
  </si>
  <si>
    <t>MARIA LORETO</t>
  </si>
  <si>
    <t>Patricio Ignacio Alvarez Armijo</t>
  </si>
  <si>
    <t>,</t>
  </si>
  <si>
    <t>Aviso de recalada</t>
  </si>
  <si>
    <t>Tipo de Destino</t>
  </si>
  <si>
    <t>Comercializadora</t>
  </si>
  <si>
    <t>Tercero</t>
  </si>
  <si>
    <t>Planta</t>
  </si>
  <si>
    <t>Punto Desembarque</t>
  </si>
  <si>
    <t>MUELLE RIO MAULE</t>
  </si>
  <si>
    <t>MUELLE PUERTECITO</t>
  </si>
  <si>
    <t>DONACION TRIPULACION</t>
  </si>
  <si>
    <r>
      <t xml:space="preserve">Bacalao de profundidad Paralelo 47° al 57° LS. 
</t>
    </r>
    <r>
      <rPr>
        <b/>
        <i/>
        <sz val="11"/>
        <color theme="1"/>
        <rFont val="Calibri"/>
        <family val="2"/>
        <scheme val="minor"/>
      </rPr>
      <t>Licitado</t>
    </r>
  </si>
  <si>
    <t>AGOSTO</t>
  </si>
  <si>
    <t>Nombre Destino</t>
  </si>
  <si>
    <t>IMPORTADORA Y EXPORTADORA SAN ISIDRO S.A.</t>
  </si>
  <si>
    <t>CategoriaCertificacion</t>
  </si>
  <si>
    <t>No Certificado</t>
  </si>
  <si>
    <t>CRISTOBAL</t>
  </si>
  <si>
    <t>No</t>
  </si>
  <si>
    <t>Embarcacion Autorizada</t>
  </si>
  <si>
    <t>Si</t>
  </si>
  <si>
    <t>Fecha Recepción</t>
  </si>
  <si>
    <t>C_Destino</t>
  </si>
  <si>
    <t>Nr_RutArma</t>
  </si>
  <si>
    <t>N SILVA SANHUEZA</t>
  </si>
  <si>
    <t>04 Ene -31 May</t>
  </si>
  <si>
    <t>02 Ago - 31 Dic</t>
  </si>
  <si>
    <t>INFORMACIÓN PRELIMINAR</t>
  </si>
  <si>
    <t>PESCA CHILE S.A</t>
  </si>
  <si>
    <t>PAOLA ELENA MORA MOYA</t>
  </si>
  <si>
    <t>CONTROL CUOTA BACALAO DE PROFUNDIDAD, DESDE XV REGIÓN AL PARALELO 47° LS. AÑO 2021
R. EX. N° 4449 de 27 de diciembre de 2017, Modificado por R.EX. N° 510-2018</t>
  </si>
  <si>
    <t>CONTROL CUOTA BACALAO DE PROFUNDIDAD, DESDE XV REGIÓN AL PARALELO 47° LS. AÑO 2021</t>
  </si>
  <si>
    <t>CONTROL  CUOTA BACALAO DE PROFUNDIDAD LICITADO, DESDE EL PARALELO 47° LS AL 57°. AÑO 2021</t>
  </si>
  <si>
    <r>
      <t xml:space="preserve">CONSUMO CUOTA BACALAO DE PROFUNDIDAD DEL 47° L.S. AL 57° L.S. LICITADO POR TITULAR 2021 (PEP)                                                                                                   </t>
    </r>
    <r>
      <rPr>
        <sz val="11"/>
        <color theme="0" tint="-4.9989318521683403E-2"/>
        <rFont val="Calibri"/>
        <family val="2"/>
        <scheme val="minor"/>
      </rPr>
      <t xml:space="preserve">    </t>
    </r>
  </si>
  <si>
    <t>DETALLE CAPTURA DE BACALAO DE PROFUNDIDAD LICIDATO O PEP INDUSTRIAL  (AL SUR DEL PARALELO 47°)  2021</t>
  </si>
  <si>
    <t>Item</t>
  </si>
  <si>
    <t>Folio Impreso</t>
  </si>
  <si>
    <t>N° Verificación</t>
  </si>
  <si>
    <t>Nª Resolución</t>
  </si>
  <si>
    <t>Año Resolución</t>
  </si>
  <si>
    <t>Nombre Resolución</t>
  </si>
  <si>
    <t>Tipo Habilitación</t>
  </si>
  <si>
    <t>Descripción Habilitación</t>
  </si>
  <si>
    <t>RPA Buzo</t>
  </si>
  <si>
    <t>Código Especie</t>
  </si>
  <si>
    <t>Código Arte</t>
  </si>
  <si>
    <t>Código Arte Autorizado</t>
  </si>
  <si>
    <t>Factor Conversión</t>
  </si>
  <si>
    <t>Región inscripción Buzo</t>
  </si>
  <si>
    <t>Provincia Inscripción del Buzo</t>
  </si>
  <si>
    <t>Rut Titular</t>
  </si>
  <si>
    <t>Autorizacion_buzo</t>
  </si>
  <si>
    <t>Comentario al DA</t>
  </si>
  <si>
    <t>15270836 2</t>
  </si>
  <si>
    <t>01/02/2021 11:19:04: ok;</t>
  </si>
  <si>
    <t>15270069 2</t>
  </si>
  <si>
    <t>Lancha Transp.</t>
  </si>
  <si>
    <t>15272031 2</t>
  </si>
  <si>
    <t>San Vicente</t>
  </si>
  <si>
    <t>Talcahuano</t>
  </si>
  <si>
    <t>BIO-BIO</t>
  </si>
  <si>
    <t>Concepción</t>
  </si>
  <si>
    <t>Rodrigo Valentin Silva Sanchez</t>
  </si>
  <si>
    <t>MUELLE SAN VICENTE</t>
  </si>
  <si>
    <t>COMERCIALIZADORA DASOO SPA</t>
  </si>
  <si>
    <t>15271857 2</t>
  </si>
  <si>
    <t>Niebla</t>
  </si>
  <si>
    <t>Valdivia</t>
  </si>
  <si>
    <t>DE LOS RIOS</t>
  </si>
  <si>
    <t>SILVA SANHUEZA, NESTOR</t>
  </si>
  <si>
    <t>Nestor Silva Sanhueza</t>
  </si>
  <si>
    <t>09/02/2021 13:36:59: Se agregó donación ;</t>
  </si>
  <si>
    <t>TERMINAL PESQUERO FIPASUR</t>
  </si>
  <si>
    <t>SIN VENTA</t>
  </si>
  <si>
    <t>15271494 2</t>
  </si>
  <si>
    <t>OCEANIA</t>
  </si>
  <si>
    <t>Alejandro Alfonso Cordova Bravo</t>
  </si>
  <si>
    <t>NO USAR - CONSUMO TRIPULACION</t>
  </si>
  <si>
    <t>COMERCIAL PARRAMAR SPA</t>
  </si>
  <si>
    <t>15273011 2</t>
  </si>
  <si>
    <t>IGNACIA MONSERRAT</t>
  </si>
  <si>
    <t>MONTERO DURAN, CIRO ANDRES</t>
  </si>
  <si>
    <t>Isabel Margarita Marquez Molina</t>
  </si>
  <si>
    <t>15272949 2</t>
  </si>
  <si>
    <t>MARIA CRUZ II</t>
  </si>
  <si>
    <t>CISTERNA GARRIDO BEATRIZ CECILIA</t>
  </si>
  <si>
    <t>Beatriz Cecilia Cisterna Garrido</t>
  </si>
  <si>
    <t>15272711 2</t>
  </si>
  <si>
    <t>ACUARIO I</t>
  </si>
  <si>
    <t>FRIZ ZENTENO, HECTOR JAVIER</t>
  </si>
  <si>
    <t>Jaime Ruben Cardenas Diaz</t>
  </si>
  <si>
    <t>MUELLE CARTAGENA O EX EMPACADORA DEL PACIFICO</t>
  </si>
  <si>
    <t>15272582 2</t>
  </si>
  <si>
    <t>Anahuac</t>
  </si>
  <si>
    <t>Puerto Montt</t>
  </si>
  <si>
    <t>LOS LAGOS</t>
  </si>
  <si>
    <t>Llanquihue</t>
  </si>
  <si>
    <t>SOCIEDAD PESQUERA MAGDALENA SpA</t>
  </si>
  <si>
    <t>Elsa Del Rosario Neira Parra</t>
  </si>
  <si>
    <t>MUELLE ANAHUAC</t>
  </si>
  <si>
    <t>15272568 2</t>
  </si>
  <si>
    <t>PESQUERA FRAPOLI LITDA.</t>
  </si>
  <si>
    <t>PESQUERA FRAPOLI LIMITADA</t>
  </si>
  <si>
    <t>15272459 2</t>
  </si>
  <si>
    <t>MOLINA CISTERNA, DANIEL ALBERTO</t>
  </si>
  <si>
    <t>Daniel Alberto Molina Cisterna</t>
  </si>
  <si>
    <t>15272283 2</t>
  </si>
  <si>
    <t>CEBALLO MANCILLA BERNARDO SAMUEL</t>
  </si>
  <si>
    <t>Bernardo Samuel Ceballos Mancilla</t>
  </si>
  <si>
    <t>15272229 2</t>
  </si>
  <si>
    <t>LORCA JIMENEZ, MARIA INES</t>
  </si>
  <si>
    <t>Maria Ines Lorca Jimenez</t>
  </si>
  <si>
    <t>15272263 2</t>
  </si>
  <si>
    <t>BRUMA</t>
  </si>
  <si>
    <t>Jose Luis Medel Gonzalez</t>
  </si>
  <si>
    <t>Grupo Especie</t>
  </si>
  <si>
    <t>15273929 2</t>
  </si>
  <si>
    <t>DON IGEL</t>
  </si>
  <si>
    <t>PESCADOS</t>
  </si>
  <si>
    <t>PROYECTA CORP S.A.</t>
  </si>
  <si>
    <t>Ivonne Eugenia Maldonado Martinez</t>
  </si>
  <si>
    <t>15273889 2</t>
  </si>
  <si>
    <t>PESQUERA CALIPSO S.A.</t>
  </si>
  <si>
    <t>PESQUERA CALIPSO S.A</t>
  </si>
  <si>
    <t>24/02/2021 14:43:13: se detalla las zonas de pesca que en el anterior informe se habían omitido por cantidad.;</t>
  </si>
  <si>
    <t>15273847 2</t>
  </si>
  <si>
    <t>Paola Elena Mora Burgos</t>
  </si>
  <si>
    <t>MUELLE MORA</t>
  </si>
  <si>
    <t>15273707 2</t>
  </si>
  <si>
    <t>MARIELA SOLEDAD</t>
  </si>
  <si>
    <t>David Mamerto Sanchez Lorca</t>
  </si>
  <si>
    <t>15273683 2</t>
  </si>
  <si>
    <t>MAXIMO JAVIER</t>
  </si>
  <si>
    <t>Hector Javier Friz Zenteno</t>
  </si>
  <si>
    <t>23/02/2021 13:03:45: Se agrega zona de pesca ;</t>
  </si>
  <si>
    <t>15273434 2</t>
  </si>
  <si>
    <t>Victor Jose Miguel Ceballos Lagos</t>
  </si>
  <si>
    <t>15273345 2</t>
  </si>
  <si>
    <t>BRISA</t>
  </si>
  <si>
    <t>Mario Antonio Ybar Valdes</t>
  </si>
  <si>
    <t>15273269 2</t>
  </si>
  <si>
    <t>Tipo Declaración</t>
  </si>
  <si>
    <t>Año Desembarque</t>
  </si>
  <si>
    <t>Mes Captura</t>
  </si>
  <si>
    <t>Día Captura</t>
  </si>
  <si>
    <t>Número Declaración</t>
  </si>
  <si>
    <t>Región desembarque</t>
  </si>
  <si>
    <t>Región de operación</t>
  </si>
  <si>
    <t>Puerto de Operación</t>
  </si>
  <si>
    <t>Fecha Zarpe</t>
  </si>
  <si>
    <t>Fecha Captura</t>
  </si>
  <si>
    <t>Nave</t>
  </si>
  <si>
    <t>tipoEspecie</t>
  </si>
  <si>
    <t>Cod Especie</t>
  </si>
  <si>
    <t>Especie</t>
  </si>
  <si>
    <t>cd_estado</t>
  </si>
  <si>
    <t>Factor de Conversion</t>
  </si>
  <si>
    <t>Zona de Operación</t>
  </si>
  <si>
    <t>Fábrica</t>
  </si>
  <si>
    <t>XII REGION</t>
  </si>
  <si>
    <t>XI REGION</t>
  </si>
  <si>
    <t>PUNTA ARENAS</t>
  </si>
  <si>
    <t>Peces</t>
  </si>
  <si>
    <t>Cd_Pesqueria</t>
  </si>
  <si>
    <t>Cd_Regimen</t>
  </si>
  <si>
    <t>Nm_Pesqueria</t>
  </si>
  <si>
    <t>Cd_ZonaParalela</t>
  </si>
  <si>
    <t>Nombre Zona Paralela</t>
  </si>
  <si>
    <t>=Nr_Resolucion</t>
  </si>
  <si>
    <t>NM_ARMADOR</t>
  </si>
  <si>
    <t>rutTitularLtpPep</t>
  </si>
  <si>
    <t>Tipo destino</t>
  </si>
  <si>
    <t>Cd_Destino</t>
  </si>
  <si>
    <t>Nm_Destino</t>
  </si>
  <si>
    <t>Nr_FolioAvisoRecalada</t>
  </si>
  <si>
    <t>MN</t>
  </si>
  <si>
    <t>PESCA CHILE S.A.</t>
  </si>
  <si>
    <t>mar.</t>
  </si>
  <si>
    <t>15277612 2</t>
  </si>
  <si>
    <t>15277482 2</t>
  </si>
  <si>
    <t>15277436 2</t>
  </si>
  <si>
    <t>09/03/2021 15:09:19: Zarpe sin novedad ;
09/03/2021 16:09:22: Cambio de zona de pesca ;</t>
  </si>
  <si>
    <t>15277410 2</t>
  </si>
  <si>
    <t>15277255 2</t>
  </si>
  <si>
    <t>DON ALEX</t>
  </si>
  <si>
    <t>FARIAS GARCIA, GLORIA CECILIA</t>
  </si>
  <si>
    <t>Boris Ignacio Cartagena Farias</t>
  </si>
  <si>
    <t>15276220 2</t>
  </si>
  <si>
    <t>05/03/2021 17:50:06: ERAN 2 ZONAS DE PESCA;</t>
  </si>
  <si>
    <t>MUELLE PESQUERA FIPASUR</t>
  </si>
  <si>
    <t>15275982 2</t>
  </si>
  <si>
    <t>Entero</t>
  </si>
  <si>
    <t>15279908 2</t>
  </si>
  <si>
    <t>HECTOR ALFREDO</t>
  </si>
  <si>
    <t>Lebu</t>
  </si>
  <si>
    <t>Arauco</t>
  </si>
  <si>
    <t>BURGOS GARRIDO, HECTOR ALFREDO</t>
  </si>
  <si>
    <t>Hector Alfredo Burgos Garrido</t>
  </si>
  <si>
    <t>MUELLE RIVERA NORTE</t>
  </si>
  <si>
    <t>15279963 2</t>
  </si>
  <si>
    <t>PUNTA DEL ESTE</t>
  </si>
  <si>
    <t>ROCAS Y CIA. LTDA.</t>
  </si>
  <si>
    <t>15279887 2</t>
  </si>
  <si>
    <t>15279537 2</t>
  </si>
  <si>
    <t>15279036 2</t>
  </si>
  <si>
    <t>CONSUMO EN FRESCO</t>
  </si>
  <si>
    <t>15278970 2</t>
  </si>
  <si>
    <t>15278882 2</t>
  </si>
  <si>
    <t>15278807 2</t>
  </si>
  <si>
    <t>PABLO ANDRES</t>
  </si>
  <si>
    <t>Gloria Cecilia Farias Garcia</t>
  </si>
  <si>
    <t>15278654 2</t>
  </si>
  <si>
    <t>MARIA CRUZ III</t>
  </si>
  <si>
    <t>CISTERNAS FERNANDEZ, LUIS ALBERTO</t>
  </si>
  <si>
    <t>Luis Alberto Cisterna Fernandez</t>
  </si>
  <si>
    <t>15278241 2</t>
  </si>
  <si>
    <t>S SOULODRE TERFORT</t>
  </si>
  <si>
    <t>A LEPE ROBLES</t>
  </si>
  <si>
    <t>15282408 2</t>
  </si>
  <si>
    <t>15281733 2</t>
  </si>
  <si>
    <t>15281729 2</t>
  </si>
  <si>
    <t>JECHITO VI</t>
  </si>
  <si>
    <t>Waldo Facin Andrade Castro</t>
  </si>
  <si>
    <t>15281628 2</t>
  </si>
  <si>
    <t>MORA MOYA JOSÉ ARMANDO</t>
  </si>
  <si>
    <t>Jose Armando Mora Moya</t>
  </si>
  <si>
    <t>15280367 2</t>
  </si>
  <si>
    <t>15280269 2</t>
  </si>
  <si>
    <t>Constitucion</t>
  </si>
  <si>
    <t>18/03/2021 16:46:33: Se modifica por error en destinatario</t>
  </si>
  <si>
    <t>15280102 2</t>
  </si>
  <si>
    <t>PESQUERA FRISKO SEAFOOD SPA</t>
  </si>
  <si>
    <t>15280082 2</t>
  </si>
  <si>
    <t>15284240 2</t>
  </si>
  <si>
    <t>15283721 2</t>
  </si>
  <si>
    <t>15282940 2</t>
  </si>
  <si>
    <t>ALFA I</t>
  </si>
  <si>
    <t>Ancud</t>
  </si>
  <si>
    <t>Chiloé</t>
  </si>
  <si>
    <t>ALVEAR GIL MANUEL JESUS</t>
  </si>
  <si>
    <t>Manuel Jesus Alvear Gil</t>
  </si>
  <si>
    <t>15282822 2</t>
  </si>
  <si>
    <t>15282775 2</t>
  </si>
  <si>
    <t>abr.</t>
  </si>
  <si>
    <t>15285363 2</t>
  </si>
  <si>
    <t>PECES</t>
  </si>
  <si>
    <t>15285317 2</t>
  </si>
  <si>
    <t>CARMENCHA</t>
  </si>
  <si>
    <t>Luis Antonio Fernández Osorio</t>
  </si>
  <si>
    <t>05/04/2021 18:30:27: error al declarar tripulacion;</t>
  </si>
  <si>
    <t>15285277 2</t>
  </si>
  <si>
    <t>CAICAVEN</t>
  </si>
  <si>
    <t>SOC. PESQUERA SANTOS DEL MAR LTDA.</t>
  </si>
  <si>
    <t>15285226 2</t>
  </si>
  <si>
    <t>15285247 2</t>
  </si>
  <si>
    <t>15285224 2</t>
  </si>
  <si>
    <t>TRAVESIA</t>
  </si>
  <si>
    <t>Wilson Armando Sepulveda Pereira</t>
  </si>
  <si>
    <t>15285176 2</t>
  </si>
  <si>
    <t>CARTAGENA FARIAS, BORIS IGNACIO</t>
  </si>
  <si>
    <t>15285169 2</t>
  </si>
  <si>
    <t>2021</t>
  </si>
  <si>
    <t>5</t>
  </si>
  <si>
    <t>1</t>
  </si>
  <si>
    <t>-2</t>
  </si>
  <si>
    <t>925406</t>
  </si>
  <si>
    <t>18</t>
  </si>
  <si>
    <t>46</t>
  </si>
  <si>
    <t>56,9</t>
  </si>
  <si>
    <t>02-04-2021 0:00</t>
  </si>
  <si>
    <t>05-04-2021 0:00</t>
  </si>
  <si>
    <t>05-04-2021 21:47</t>
  </si>
  <si>
    <t>-3</t>
  </si>
  <si>
    <t>Valdivia4</t>
  </si>
  <si>
    <t>-5</t>
  </si>
  <si>
    <t>-6</t>
  </si>
  <si>
    <t>-7</t>
  </si>
  <si>
    <t>-8</t>
  </si>
  <si>
    <t>-9</t>
  </si>
  <si>
    <t>-10</t>
  </si>
  <si>
    <t>217</t>
  </si>
  <si>
    <t>4</t>
  </si>
  <si>
    <t>411</t>
  </si>
  <si>
    <t>9</t>
  </si>
  <si>
    <t>0,64</t>
  </si>
  <si>
    <t>1,084</t>
  </si>
  <si>
    <t>0,694</t>
  </si>
  <si>
    <t>115</t>
  </si>
  <si>
    <t>Valdivia12</t>
  </si>
  <si>
    <t>-13</t>
  </si>
  <si>
    <t>-14</t>
  </si>
  <si>
    <t>14</t>
  </si>
  <si>
    <t>723</t>
  </si>
  <si>
    <t>81729</t>
  </si>
  <si>
    <t>13107478</t>
  </si>
  <si>
    <t>-15</t>
  </si>
  <si>
    <t>-16</t>
  </si>
  <si>
    <t>248818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</si>
</sst>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yyyy/mm/dd;@"/>
    <numFmt numFmtId="167" formatCode="[$-F800]dddd\,\ mmmm\ dd\,\ yyyy"/>
    <numFmt numFmtId="168" formatCode="###0"/>
    <numFmt numFmtId="169" formatCode="#.0#############E+###"/>
    <numFmt numFmtId="170" formatCode="0.000%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3399"/>
      <name val="Calibri"/>
      <family val="2"/>
    </font>
    <font>
      <b/>
      <sz val="10"/>
      <color rgb="FF003399"/>
      <name val="Calibri"/>
      <family val="2"/>
    </font>
    <font>
      <b/>
      <sz val="11"/>
      <color rgb="FF003399"/>
      <name val="Calibri"/>
      <family val="2"/>
    </font>
    <font>
      <sz val="9"/>
      <color rgb="FF003399"/>
      <name val="Calibri"/>
      <family val="2"/>
      <scheme val="minor"/>
    </font>
    <font>
      <sz val="8"/>
      <color rgb="FF003399"/>
      <name val="Calibri"/>
      <family val="2"/>
    </font>
    <font>
      <b/>
      <sz val="8"/>
      <color rgb="FF003399"/>
      <name val="Calibri"/>
      <family val="2"/>
    </font>
    <font>
      <sz val="8"/>
      <color rgb="FF003399"/>
      <name val="Calibri"/>
      <family val="2"/>
      <scheme val="minor"/>
    </font>
    <font>
      <sz val="9"/>
      <name val="Calibri"/>
      <family val="2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E7FC"/>
        <bgColor indexed="64"/>
      </patternFill>
    </fill>
    <fill>
      <patternFill patternType="solid">
        <fgColor rgb="FF4FCD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9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9" fontId="8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0" fontId="10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12" applyNumberFormat="0" applyFill="0" applyAlignment="0" applyProtection="0"/>
    <xf numFmtId="0" fontId="8" fillId="0" borderId="0"/>
  </cellStyleXfs>
  <cellXfs count="305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0" xfId="0"/>
    <xf numFmtId="0" fontId="0" fillId="0" borderId="0" xfId="0" applyBorder="1"/>
    <xf numFmtId="0" fontId="0" fillId="4" borderId="0" xfId="0" applyFill="1" applyBorder="1"/>
    <xf numFmtId="0" fontId="14" fillId="4" borderId="0" xfId="0" applyFont="1" applyFill="1"/>
    <xf numFmtId="0" fontId="14" fillId="0" borderId="0" xfId="0" applyFont="1"/>
    <xf numFmtId="165" fontId="14" fillId="4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1" xfId="0" applyBorder="1"/>
    <xf numFmtId="0" fontId="22" fillId="4" borderId="0" xfId="0" applyFont="1" applyFill="1"/>
    <xf numFmtId="0" fontId="22" fillId="0" borderId="0" xfId="0" applyFont="1"/>
    <xf numFmtId="0" fontId="22" fillId="4" borderId="0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2" fontId="0" fillId="4" borderId="0" xfId="0" applyNumberFormat="1" applyFill="1"/>
    <xf numFmtId="0" fontId="14" fillId="11" borderId="1" xfId="0" applyFont="1" applyFill="1" applyBorder="1" applyAlignment="1">
      <alignment horizontal="left" vertical="top" wrapText="1"/>
    </xf>
    <xf numFmtId="14" fontId="1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/>
    <xf numFmtId="0" fontId="27" fillId="9" borderId="1" xfId="37" applyFont="1" applyFill="1" applyBorder="1" applyAlignment="1">
      <alignment horizontal="center" vertical="top" wrapText="1"/>
    </xf>
    <xf numFmtId="0" fontId="14" fillId="14" borderId="1" xfId="0" applyFont="1" applyFill="1" applyBorder="1" applyAlignment="1">
      <alignment horizontal="left" vertical="top" wrapText="1"/>
    </xf>
    <xf numFmtId="14" fontId="14" fillId="11" borderId="1" xfId="0" applyNumberFormat="1" applyFont="1" applyFill="1" applyBorder="1" applyAlignment="1">
      <alignment horizontal="left" vertical="top" wrapText="1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/>
    <xf numFmtId="0" fontId="28" fillId="12" borderId="1" xfId="0" applyFont="1" applyFill="1" applyBorder="1"/>
    <xf numFmtId="2" fontId="28" fillId="12" borderId="1" xfId="0" applyNumberFormat="1" applyFont="1" applyFill="1" applyBorder="1"/>
    <xf numFmtId="0" fontId="28" fillId="12" borderId="0" xfId="0" applyFont="1" applyFill="1" applyBorder="1"/>
    <xf numFmtId="2" fontId="28" fillId="12" borderId="0" xfId="0" applyNumberFormat="1" applyFont="1" applyFill="1" applyBorder="1"/>
    <xf numFmtId="0" fontId="14" fillId="0" borderId="1" xfId="0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top" wrapText="1"/>
    </xf>
    <xf numFmtId="0" fontId="14" fillId="15" borderId="1" xfId="0" applyFont="1" applyFill="1" applyBorder="1" applyAlignment="1">
      <alignment horizontal="left" vertical="top" wrapText="1"/>
    </xf>
    <xf numFmtId="0" fontId="26" fillId="0" borderId="1" xfId="38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/>
    </xf>
    <xf numFmtId="0" fontId="26" fillId="0" borderId="1" xfId="38" applyFont="1" applyFill="1" applyBorder="1" applyAlignment="1">
      <alignment vertical="top"/>
    </xf>
    <xf numFmtId="0" fontId="12" fillId="10" borderId="1" xfId="0" applyFont="1" applyFill="1" applyBorder="1" applyAlignment="1">
      <alignment horizontal="left"/>
    </xf>
    <xf numFmtId="0" fontId="29" fillId="16" borderId="13" xfId="38" applyFont="1" applyFill="1" applyBorder="1" applyAlignment="1">
      <alignment horizontal="center" vertical="top" wrapText="1"/>
    </xf>
    <xf numFmtId="0" fontId="30" fillId="17" borderId="13" xfId="38" applyFont="1" applyFill="1" applyBorder="1" applyAlignment="1">
      <alignment horizontal="center" vertical="top" wrapText="1"/>
    </xf>
    <xf numFmtId="0" fontId="31" fillId="17" borderId="13" xfId="38" applyFont="1" applyFill="1" applyBorder="1" applyAlignment="1">
      <alignment horizontal="center" vertical="top" wrapText="1"/>
    </xf>
    <xf numFmtId="0" fontId="32" fillId="16" borderId="13" xfId="38" applyFont="1" applyFill="1" applyBorder="1" applyAlignment="1">
      <alignment horizontal="center" vertical="top" wrapText="1"/>
    </xf>
    <xf numFmtId="0" fontId="33" fillId="17" borderId="13" xfId="38" applyFont="1" applyFill="1" applyBorder="1" applyAlignment="1">
      <alignment horizontal="center" vertical="top" wrapText="1"/>
    </xf>
    <xf numFmtId="0" fontId="35" fillId="16" borderId="13" xfId="0" applyFont="1" applyFill="1" applyBorder="1" applyAlignment="1">
      <alignment horizontal="center" vertical="top" wrapText="1"/>
    </xf>
    <xf numFmtId="0" fontId="29" fillId="17" borderId="13" xfId="38" applyFont="1" applyFill="1" applyBorder="1" applyAlignment="1">
      <alignment horizontal="center" vertical="top" wrapText="1"/>
    </xf>
    <xf numFmtId="0" fontId="33" fillId="16" borderId="13" xfId="38" applyFont="1" applyFill="1" applyBorder="1" applyAlignment="1">
      <alignment horizontal="center" vertical="top" wrapText="1"/>
    </xf>
    <xf numFmtId="0" fontId="36" fillId="0" borderId="1" xfId="38" applyFont="1" applyFill="1" applyBorder="1" applyAlignment="1">
      <alignment horizontal="left" vertical="top"/>
    </xf>
    <xf numFmtId="0" fontId="36" fillId="0" borderId="1" xfId="38" applyFont="1" applyFill="1" applyBorder="1" applyAlignment="1">
      <alignment horizontal="center" vertical="top" wrapText="1"/>
    </xf>
    <xf numFmtId="0" fontId="36" fillId="0" borderId="1" xfId="38" applyFont="1" applyFill="1" applyBorder="1" applyAlignment="1">
      <alignment vertical="top"/>
    </xf>
    <xf numFmtId="0" fontId="36" fillId="0" borderId="1" xfId="0" applyFont="1" applyFill="1" applyBorder="1" applyAlignment="1">
      <alignment horizontal="center" vertical="top" wrapText="1"/>
    </xf>
    <xf numFmtId="0" fontId="36" fillId="0" borderId="1" xfId="38" applyFont="1" applyFill="1" applyBorder="1" applyAlignment="1">
      <alignment horizontal="left" vertical="top" wrapText="1"/>
    </xf>
    <xf numFmtId="14" fontId="36" fillId="0" borderId="1" xfId="38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left" vertical="top" wrapText="1"/>
    </xf>
    <xf numFmtId="14" fontId="36" fillId="0" borderId="1" xfId="0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left" vertical="top"/>
    </xf>
    <xf numFmtId="0" fontId="36" fillId="0" borderId="1" xfId="0" applyFont="1" applyFill="1" applyBorder="1" applyAlignment="1">
      <alignment vertical="top"/>
    </xf>
    <xf numFmtId="14" fontId="17" fillId="0" borderId="1" xfId="0" applyNumberFormat="1" applyFont="1" applyFill="1" applyBorder="1" applyAlignment="1">
      <alignment horizontal="center" vertical="top" wrapText="1"/>
    </xf>
    <xf numFmtId="0" fontId="36" fillId="0" borderId="1" xfId="38" applyNumberFormat="1" applyFont="1" applyFill="1" applyBorder="1" applyAlignment="1">
      <alignment horizontal="center" vertical="top" wrapText="1"/>
    </xf>
    <xf numFmtId="0" fontId="36" fillId="0" borderId="1" xfId="38" applyFont="1" applyFill="1" applyBorder="1" applyAlignment="1">
      <alignment horizontal="center" vertical="top"/>
    </xf>
    <xf numFmtId="0" fontId="36" fillId="0" borderId="1" xfId="38" applyFont="1" applyFill="1" applyBorder="1" applyAlignment="1">
      <alignment horizontal="justify" vertical="top"/>
    </xf>
    <xf numFmtId="0" fontId="36" fillId="10" borderId="1" xfId="38" applyFont="1" applyFill="1" applyBorder="1" applyAlignment="1">
      <alignment horizontal="left" vertical="top" wrapText="1"/>
    </xf>
    <xf numFmtId="0" fontId="36" fillId="10" borderId="1" xfId="38" applyFont="1" applyFill="1" applyBorder="1" applyAlignment="1">
      <alignment horizontal="center" vertical="top" wrapText="1"/>
    </xf>
    <xf numFmtId="14" fontId="36" fillId="10" borderId="1" xfId="38" applyNumberFormat="1" applyFont="1" applyFill="1" applyBorder="1" applyAlignment="1">
      <alignment horizontal="center" vertical="top" wrapText="1"/>
    </xf>
    <xf numFmtId="0" fontId="36" fillId="10" borderId="1" xfId="0" applyFont="1" applyFill="1" applyBorder="1" applyAlignment="1">
      <alignment horizontal="left" vertical="top" wrapText="1"/>
    </xf>
    <xf numFmtId="14" fontId="36" fillId="0" borderId="5" xfId="38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/>
    </xf>
    <xf numFmtId="0" fontId="36" fillId="11" borderId="1" xfId="38" applyFont="1" applyFill="1" applyBorder="1" applyAlignment="1">
      <alignment vertical="top"/>
    </xf>
    <xf numFmtId="14" fontId="17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Fill="1"/>
    <xf numFmtId="0" fontId="0" fillId="4" borderId="0" xfId="0" applyFont="1" applyFill="1"/>
    <xf numFmtId="2" fontId="0" fillId="4" borderId="0" xfId="0" applyNumberFormat="1" applyFont="1" applyFill="1"/>
    <xf numFmtId="14" fontId="4" fillId="5" borderId="1" xfId="0" applyNumberFormat="1" applyFont="1" applyFill="1" applyBorder="1"/>
    <xf numFmtId="0" fontId="28" fillId="18" borderId="1" xfId="0" applyFont="1" applyFill="1" applyBorder="1"/>
    <xf numFmtId="0" fontId="38" fillId="0" borderId="0" xfId="0" applyFont="1"/>
    <xf numFmtId="0" fontId="12" fillId="7" borderId="1" xfId="0" applyFont="1" applyFill="1" applyBorder="1" applyAlignment="1"/>
    <xf numFmtId="0" fontId="40" fillId="8" borderId="5" xfId="0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9" fontId="40" fillId="8" borderId="1" xfId="1" applyFont="1" applyFill="1" applyBorder="1" applyAlignment="1">
      <alignment horizontal="center" vertical="center"/>
    </xf>
    <xf numFmtId="1" fontId="40" fillId="8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3" fillId="8" borderId="1" xfId="0" applyFont="1" applyFill="1" applyBorder="1" applyAlignment="1">
      <alignment horizontal="center" vertical="center" wrapText="1"/>
    </xf>
    <xf numFmtId="1" fontId="23" fillId="8" borderId="1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/>
    <xf numFmtId="1" fontId="1" fillId="0" borderId="1" xfId="0" applyNumberFormat="1" applyFont="1" applyBorder="1" applyAlignment="1">
      <alignment horizontal="center" vertical="center"/>
    </xf>
    <xf numFmtId="0" fontId="28" fillId="19" borderId="1" xfId="0" applyFont="1" applyFill="1" applyBorder="1"/>
    <xf numFmtId="0" fontId="28" fillId="20" borderId="1" xfId="0" applyFont="1" applyFill="1" applyBorder="1"/>
    <xf numFmtId="0" fontId="26" fillId="12" borderId="1" xfId="0" applyFont="1" applyFill="1" applyBorder="1"/>
    <xf numFmtId="2" fontId="26" fillId="13" borderId="1" xfId="0" applyNumberFormat="1" applyFont="1" applyFill="1" applyBorder="1"/>
    <xf numFmtId="2" fontId="26" fillId="4" borderId="0" xfId="0" applyNumberFormat="1" applyFont="1" applyFill="1" applyBorder="1"/>
    <xf numFmtId="0" fontId="26" fillId="7" borderId="1" xfId="0" applyFont="1" applyFill="1" applyBorder="1"/>
    <xf numFmtId="2" fontId="26" fillId="7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2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0" fillId="0" borderId="1" xfId="0" applyFill="1" applyBorder="1"/>
    <xf numFmtId="14" fontId="17" fillId="0" borderId="1" xfId="0" applyNumberFormat="1" applyFont="1" applyFill="1" applyBorder="1" applyAlignment="1">
      <alignment horizontal="center" vertical="top" wrapText="1"/>
    </xf>
    <xf numFmtId="14" fontId="36" fillId="0" borderId="1" xfId="38" applyNumberFormat="1" applyFont="1" applyFill="1" applyBorder="1" applyAlignment="1">
      <alignment horizontal="center" vertical="top" wrapText="1"/>
    </xf>
    <xf numFmtId="14" fontId="36" fillId="0" borderId="1" xfId="38" quotePrefix="1" applyNumberFormat="1" applyFont="1" applyFill="1" applyBorder="1" applyAlignment="1">
      <alignment horizontal="center" vertical="top"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36" fillId="0" borderId="1" xfId="38" applyFont="1" applyFill="1" applyBorder="1" applyAlignment="1">
      <alignment vertical="top"/>
    </xf>
    <xf numFmtId="0" fontId="36" fillId="0" borderId="1" xfId="38" applyFont="1" applyFill="1" applyBorder="1" applyAlignment="1">
      <alignment vertical="top"/>
    </xf>
    <xf numFmtId="0" fontId="36" fillId="0" borderId="1" xfId="0" applyFont="1" applyFill="1" applyBorder="1" applyAlignment="1">
      <alignment vertical="top"/>
    </xf>
    <xf numFmtId="0" fontId="36" fillId="0" borderId="1" xfId="0" applyFont="1" applyFill="1" applyBorder="1" applyAlignment="1">
      <alignment vertical="top"/>
    </xf>
    <xf numFmtId="0" fontId="36" fillId="0" borderId="1" xfId="0" applyFont="1" applyFill="1" applyBorder="1" applyAlignment="1">
      <alignment vertical="top"/>
    </xf>
    <xf numFmtId="0" fontId="36" fillId="0" borderId="1" xfId="38" applyFont="1" applyFill="1" applyBorder="1" applyAlignment="1">
      <alignment vertical="top"/>
    </xf>
    <xf numFmtId="0" fontId="36" fillId="0" borderId="1" xfId="38" applyFont="1" applyFill="1" applyBorder="1" applyAlignment="1">
      <alignment vertical="top"/>
    </xf>
    <xf numFmtId="0" fontId="0" fillId="11" borderId="1" xfId="0" applyFill="1" applyBorder="1"/>
    <xf numFmtId="0" fontId="0" fillId="0" borderId="0" xfId="0"/>
    <xf numFmtId="164" fontId="40" fillId="8" borderId="1" xfId="0" applyNumberFormat="1" applyFont="1" applyFill="1" applyBorder="1" applyAlignment="1">
      <alignment horizontal="center" vertical="center"/>
    </xf>
    <xf numFmtId="170" fontId="1" fillId="0" borderId="1" xfId="1" applyNumberFormat="1" applyFont="1" applyFill="1" applyBorder="1" applyAlignment="1">
      <alignment horizontal="center" vertical="center"/>
    </xf>
    <xf numFmtId="170" fontId="5" fillId="0" borderId="1" xfId="1" applyNumberFormat="1" applyFont="1" applyBorder="1" applyAlignment="1">
      <alignment horizontal="center" vertical="center"/>
    </xf>
    <xf numFmtId="170" fontId="40" fillId="8" borderId="1" xfId="1" applyNumberFormat="1" applyFont="1" applyFill="1" applyBorder="1" applyAlignment="1">
      <alignment horizontal="center" vertical="center"/>
    </xf>
    <xf numFmtId="9" fontId="15" fillId="4" borderId="0" xfId="1" applyFont="1" applyFill="1"/>
    <xf numFmtId="0" fontId="3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38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6" fillId="16" borderId="1" xfId="0" applyFont="1" applyFill="1" applyBorder="1"/>
    <xf numFmtId="2" fontId="26" fillId="16" borderId="1" xfId="0" applyNumberFormat="1" applyFont="1" applyFill="1" applyBorder="1"/>
    <xf numFmtId="2" fontId="39" fillId="16" borderId="1" xfId="0" applyNumberFormat="1" applyFont="1" applyFill="1" applyBorder="1"/>
    <xf numFmtId="0" fontId="26" fillId="16" borderId="1" xfId="0" applyFont="1" applyFill="1" applyBorder="1" applyAlignment="1">
      <alignment horizontal="left"/>
    </xf>
    <xf numFmtId="2" fontId="26" fillId="16" borderId="5" xfId="0" applyNumberFormat="1" applyFont="1" applyFill="1" applyBorder="1"/>
    <xf numFmtId="170" fontId="42" fillId="8" borderId="1" xfId="1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2" fontId="26" fillId="4" borderId="5" xfId="0" applyNumberFormat="1" applyFont="1" applyFill="1" applyBorder="1"/>
    <xf numFmtId="2" fontId="26" fillId="4" borderId="3" xfId="0" applyNumberFormat="1" applyFont="1" applyFill="1" applyBorder="1"/>
    <xf numFmtId="0" fontId="28" fillId="4" borderId="1" xfId="0" applyFont="1" applyFill="1" applyBorder="1"/>
    <xf numFmtId="2" fontId="28" fillId="4" borderId="1" xfId="0" applyNumberFormat="1" applyFont="1" applyFill="1" applyBorder="1"/>
    <xf numFmtId="0" fontId="39" fillId="4" borderId="0" xfId="0" applyFont="1" applyFill="1"/>
    <xf numFmtId="2" fontId="14" fillId="4" borderId="0" xfId="0" applyNumberFormat="1" applyFont="1" applyFill="1"/>
    <xf numFmtId="0" fontId="14" fillId="4" borderId="0" xfId="0" applyFont="1" applyFill="1" applyBorder="1"/>
    <xf numFmtId="164" fontId="0" fillId="4" borderId="0" xfId="0" applyNumberFormat="1" applyFill="1"/>
    <xf numFmtId="164" fontId="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0" fontId="42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8" fillId="0" borderId="1" xfId="27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4" fillId="0" borderId="1" xfId="27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166" fontId="44" fillId="3" borderId="1" xfId="0" applyNumberFormat="1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0" fillId="4" borderId="0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64" fontId="0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167" fontId="37" fillId="0" borderId="0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70" fontId="1" fillId="2" borderId="1" xfId="1" applyNumberFormat="1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/>
    </xf>
    <xf numFmtId="1" fontId="40" fillId="26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2" fontId="12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5" borderId="1" xfId="0" applyNumberFormat="1" applyFont="1" applyFill="1" applyBorder="1" applyAlignment="1">
      <alignment horizontal="center"/>
    </xf>
    <xf numFmtId="10" fontId="1" fillId="25" borderId="1" xfId="1" applyNumberFormat="1" applyFont="1" applyFill="1" applyBorder="1" applyAlignment="1">
      <alignment horizontal="center"/>
    </xf>
    <xf numFmtId="0" fontId="0" fillId="25" borderId="1" xfId="0" applyFont="1" applyFill="1" applyBorder="1"/>
    <xf numFmtId="0" fontId="22" fillId="25" borderId="1" xfId="0" applyFont="1" applyFill="1" applyBorder="1"/>
    <xf numFmtId="164" fontId="1" fillId="25" borderId="1" xfId="1" applyNumberFormat="1" applyFont="1" applyFill="1" applyBorder="1" applyAlignment="1">
      <alignment horizontal="center"/>
    </xf>
    <xf numFmtId="9" fontId="2" fillId="25" borderId="1" xfId="1" applyFont="1" applyFill="1" applyBorder="1" applyAlignment="1">
      <alignment horizontal="center"/>
    </xf>
    <xf numFmtId="0" fontId="12" fillId="7" borderId="4" xfId="0" applyFont="1" applyFill="1" applyBorder="1" applyAlignment="1"/>
    <xf numFmtId="168" fontId="0" fillId="0" borderId="0" xfId="0" applyNumberFormat="1"/>
    <xf numFmtId="22" fontId="0" fillId="0" borderId="0" xfId="0" applyNumberFormat="1"/>
    <xf numFmtId="169" fontId="0" fillId="0" borderId="0" xfId="0" applyNumberFormat="1"/>
    <xf numFmtId="168" fontId="23" fillId="27" borderId="24" xfId="0" applyNumberFormat="1" applyFont="1" applyFill="1" applyBorder="1"/>
    <xf numFmtId="0" fontId="23" fillId="27" borderId="25" xfId="0" applyFont="1" applyFill="1" applyBorder="1"/>
    <xf numFmtId="168" fontId="23" fillId="27" borderId="25" xfId="0" applyNumberFormat="1" applyFont="1" applyFill="1" applyBorder="1"/>
    <xf numFmtId="22" fontId="23" fillId="27" borderId="25" xfId="0" applyNumberFormat="1" applyFont="1" applyFill="1" applyBorder="1"/>
    <xf numFmtId="169" fontId="23" fillId="27" borderId="25" xfId="0" applyNumberFormat="1" applyFont="1" applyFill="1" applyBorder="1"/>
    <xf numFmtId="0" fontId="23" fillId="27" borderId="28" xfId="0" applyFont="1" applyFill="1" applyBorder="1"/>
    <xf numFmtId="168" fontId="0" fillId="28" borderId="26" xfId="0" applyNumberFormat="1" applyFill="1" applyBorder="1"/>
    <xf numFmtId="0" fontId="0" fillId="28" borderId="27" xfId="0" applyFill="1" applyBorder="1"/>
    <xf numFmtId="168" fontId="0" fillId="28" borderId="27" xfId="0" applyNumberFormat="1" applyFill="1" applyBorder="1"/>
    <xf numFmtId="22" fontId="0" fillId="28" borderId="27" xfId="0" applyNumberFormat="1" applyFill="1" applyBorder="1"/>
    <xf numFmtId="0" fontId="0" fillId="28" borderId="29" xfId="0" applyFill="1" applyBorder="1"/>
    <xf numFmtId="168" fontId="0" fillId="29" borderId="26" xfId="0" applyNumberFormat="1" applyFill="1" applyBorder="1"/>
    <xf numFmtId="0" fontId="0" fillId="29" borderId="27" xfId="0" applyFill="1" applyBorder="1"/>
    <xf numFmtId="168" fontId="0" fillId="29" borderId="27" xfId="0" applyNumberFormat="1" applyFill="1" applyBorder="1"/>
    <xf numFmtId="22" fontId="0" fillId="29" borderId="27" xfId="0" applyNumberFormat="1" applyFill="1" applyBorder="1"/>
    <xf numFmtId="0" fontId="0" fillId="29" borderId="29" xfId="0" applyFill="1" applyBorder="1"/>
    <xf numFmtId="168" fontId="0" fillId="29" borderId="30" xfId="0" applyNumberFormat="1" applyFill="1" applyBorder="1"/>
    <xf numFmtId="0" fontId="0" fillId="29" borderId="31" xfId="0" applyFill="1" applyBorder="1"/>
    <xf numFmtId="168" fontId="0" fillId="29" borderId="31" xfId="0" applyNumberFormat="1" applyFill="1" applyBorder="1"/>
    <xf numFmtId="22" fontId="0" fillId="29" borderId="31" xfId="0" applyNumberFormat="1" applyFill="1" applyBorder="1"/>
    <xf numFmtId="0" fontId="0" fillId="29" borderId="32" xfId="0" applyFill="1" applyBorder="1"/>
    <xf numFmtId="0" fontId="1" fillId="25" borderId="1" xfId="0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/>
    </xf>
    <xf numFmtId="0" fontId="1" fillId="25" borderId="4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21" fillId="24" borderId="7" xfId="0" applyFont="1" applyFill="1" applyBorder="1" applyAlignment="1">
      <alignment horizontal="center" vertical="center" wrapText="1"/>
    </xf>
    <xf numFmtId="0" fontId="21" fillId="24" borderId="9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67" fontId="42" fillId="24" borderId="8" xfId="0" applyNumberFormat="1" applyFont="1" applyFill="1" applyBorder="1" applyAlignment="1">
      <alignment horizontal="center" vertical="center"/>
    </xf>
    <xf numFmtId="167" fontId="42" fillId="24" borderId="6" xfId="0" applyNumberFormat="1" applyFont="1" applyFill="1" applyBorder="1" applyAlignment="1">
      <alignment horizontal="center" vertical="center"/>
    </xf>
    <xf numFmtId="167" fontId="42" fillId="24" borderId="11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7" fillId="23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7" fontId="37" fillId="2" borderId="8" xfId="0" applyNumberFormat="1" applyFont="1" applyFill="1" applyBorder="1" applyAlignment="1">
      <alignment horizontal="center" vertical="center"/>
    </xf>
    <xf numFmtId="167" fontId="37" fillId="2" borderId="6" xfId="0" applyNumberFormat="1" applyFont="1" applyFill="1" applyBorder="1" applyAlignment="1">
      <alignment horizontal="center" vertical="center"/>
    </xf>
    <xf numFmtId="167" fontId="37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167" fontId="20" fillId="6" borderId="8" xfId="0" applyNumberFormat="1" applyFont="1" applyFill="1" applyBorder="1" applyAlignment="1">
      <alignment horizontal="center" wrapText="1"/>
    </xf>
    <xf numFmtId="167" fontId="20" fillId="6" borderId="6" xfId="0" applyNumberFormat="1" applyFont="1" applyFill="1" applyBorder="1" applyAlignment="1">
      <alignment horizontal="center" wrapText="1"/>
    </xf>
    <xf numFmtId="167" fontId="20" fillId="6" borderId="11" xfId="0" applyNumberFormat="1" applyFont="1" applyFill="1" applyBorder="1" applyAlignment="1">
      <alignment horizont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1" fontId="40" fillId="26" borderId="1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2" fillId="5" borderId="2" xfId="0" applyFont="1" applyFill="1" applyBorder="1" applyAlignment="1">
      <alignment horizontal="center" vertical="center"/>
    </xf>
    <xf numFmtId="0" fontId="42" fillId="5" borderId="21" xfId="0" applyFont="1" applyFill="1" applyBorder="1" applyAlignment="1">
      <alignment horizontal="center" vertical="center"/>
    </xf>
    <xf numFmtId="0" fontId="42" fillId="5" borderId="5" xfId="0" applyFont="1" applyFill="1" applyBorder="1" applyAlignment="1">
      <alignment horizontal="center" vertical="center"/>
    </xf>
    <xf numFmtId="0" fontId="42" fillId="21" borderId="23" xfId="0" applyFont="1" applyFill="1" applyBorder="1" applyAlignment="1">
      <alignment horizontal="center" vertical="center"/>
    </xf>
    <xf numFmtId="0" fontId="42" fillId="21" borderId="18" xfId="0" applyFont="1" applyFill="1" applyBorder="1" applyAlignment="1">
      <alignment horizontal="center" vertical="center"/>
    </xf>
    <xf numFmtId="0" fontId="40" fillId="8" borderId="3" xfId="0" applyFont="1" applyFill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167" fontId="23" fillId="8" borderId="0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/>
    </xf>
    <xf numFmtId="0" fontId="27" fillId="9" borderId="3" xfId="37" applyFont="1" applyFill="1" applyBorder="1" applyAlignment="1">
      <alignment horizontal="center" vertical="top" wrapText="1"/>
    </xf>
    <xf numFmtId="0" fontId="27" fillId="9" borderId="4" xfId="37" applyFont="1" applyFill="1" applyBorder="1" applyAlignment="1">
      <alignment horizontal="center" vertical="top" wrapText="1"/>
    </xf>
  </cellXfs>
  <cellStyles count="39">
    <cellStyle name="Normal" xfId="0" builtinId="0"/>
    <cellStyle name="Normal 10" xfId="25" xr:uid="{00000000-0005-0000-0000-000001000000}"/>
    <cellStyle name="Normal 11" xfId="31" xr:uid="{00000000-0005-0000-0000-000002000000}"/>
    <cellStyle name="Normal 11 2" xfId="34" xr:uid="{00000000-0005-0000-0000-000003000000}"/>
    <cellStyle name="Normal 12" xfId="32" xr:uid="{00000000-0005-0000-0000-000004000000}"/>
    <cellStyle name="Normal 13" xfId="35" xr:uid="{00000000-0005-0000-0000-000005000000}"/>
    <cellStyle name="Normal 2" xfId="2" xr:uid="{00000000-0005-0000-0000-000006000000}"/>
    <cellStyle name="Normal 2 2" xfId="29" xr:uid="{00000000-0005-0000-0000-000007000000}"/>
    <cellStyle name="Normal 3" xfId="3" xr:uid="{00000000-0005-0000-0000-000008000000}"/>
    <cellStyle name="Normal 3 2" xfId="9" xr:uid="{00000000-0005-0000-0000-000009000000}"/>
    <cellStyle name="Normal 3 3" xfId="16" xr:uid="{00000000-0005-0000-0000-00000A000000}"/>
    <cellStyle name="Normal 3 4" xfId="21" xr:uid="{00000000-0005-0000-0000-00000B000000}"/>
    <cellStyle name="Normal 4" xfId="5" xr:uid="{00000000-0005-0000-0000-00000C000000}"/>
    <cellStyle name="Normal 4 2" xfId="11" xr:uid="{00000000-0005-0000-0000-00000D000000}"/>
    <cellStyle name="Normal 4 3" xfId="17" xr:uid="{00000000-0005-0000-0000-00000E000000}"/>
    <cellStyle name="Normal 4 4" xfId="22" xr:uid="{00000000-0005-0000-0000-00000F000000}"/>
    <cellStyle name="Normal 5" xfId="7" xr:uid="{00000000-0005-0000-0000-000010000000}"/>
    <cellStyle name="Normal 6" xfId="13" xr:uid="{00000000-0005-0000-0000-000011000000}"/>
    <cellStyle name="Normal 7" xfId="18" xr:uid="{00000000-0005-0000-0000-000012000000}"/>
    <cellStyle name="Normal 8" xfId="19" xr:uid="{00000000-0005-0000-0000-000013000000}"/>
    <cellStyle name="Normal 9" xfId="23" xr:uid="{00000000-0005-0000-0000-000014000000}"/>
    <cellStyle name="Normal_Hoja1" xfId="27" xr:uid="{00000000-0005-0000-0000-000015000000}"/>
    <cellStyle name="Normal_Hoja1_1" xfId="38" xr:uid="{00000000-0005-0000-0000-000016000000}"/>
    <cellStyle name="Porcentaje" xfId="1" builtinId="5"/>
    <cellStyle name="Porcentual 10" xfId="33" xr:uid="{00000000-0005-0000-0000-000018000000}"/>
    <cellStyle name="Porcentual 11" xfId="36" xr:uid="{00000000-0005-0000-0000-000019000000}"/>
    <cellStyle name="Porcentual 14" xfId="28" xr:uid="{00000000-0005-0000-0000-00001A000000}"/>
    <cellStyle name="Porcentual 2" xfId="4" xr:uid="{00000000-0005-0000-0000-00001B000000}"/>
    <cellStyle name="Porcentual 2 2" xfId="10" xr:uid="{00000000-0005-0000-0000-00001C000000}"/>
    <cellStyle name="Porcentual 2 3" xfId="30" xr:uid="{00000000-0005-0000-0000-00001D000000}"/>
    <cellStyle name="Porcentual 3" xfId="6" xr:uid="{00000000-0005-0000-0000-00001E000000}"/>
    <cellStyle name="Porcentual 3 2" xfId="12" xr:uid="{00000000-0005-0000-0000-00001F000000}"/>
    <cellStyle name="Porcentual 4" xfId="8" xr:uid="{00000000-0005-0000-0000-000020000000}"/>
    <cellStyle name="Porcentual 5" xfId="14" xr:uid="{00000000-0005-0000-0000-000021000000}"/>
    <cellStyle name="Porcentual 6" xfId="15" xr:uid="{00000000-0005-0000-0000-000022000000}"/>
    <cellStyle name="Porcentual 7" xfId="20" xr:uid="{00000000-0005-0000-0000-000023000000}"/>
    <cellStyle name="Porcentual 8" xfId="24" xr:uid="{00000000-0005-0000-0000-000024000000}"/>
    <cellStyle name="Porcentual 9" xfId="26" xr:uid="{00000000-0005-0000-0000-000025000000}"/>
    <cellStyle name="Título 2" xfId="37" builtinId="17"/>
  </cellStyles>
  <dxfs count="11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168" formatCode="###0"/>
    </dxf>
    <dxf>
      <numFmt numFmtId="168" formatCode="###0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168" formatCode="###0"/>
    </dxf>
    <dxf>
      <numFmt numFmtId="168" formatCode="###0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009644"/>
      <color rgb="FFFFFFCC"/>
      <color rgb="FF99FF66"/>
      <color rgb="FF4FCD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77492</xdr:rowOff>
    </xdr:from>
    <xdr:to>
      <xdr:col>3</xdr:col>
      <xdr:colOff>1105872</xdr:colOff>
      <xdr:row>3</xdr:row>
      <xdr:rowOff>144168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4549" y="77492"/>
          <a:ext cx="2119259" cy="609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0</xdr:row>
      <xdr:rowOff>0</xdr:rowOff>
    </xdr:from>
    <xdr:to>
      <xdr:col>3</xdr:col>
      <xdr:colOff>322716</xdr:colOff>
      <xdr:row>3</xdr:row>
      <xdr:rowOff>66676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" y="0"/>
          <a:ext cx="2369004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609544-0BC1-494F-9F15-DCF78D1ABA60}" name="Tabla1" displayName="Tabla1" ref="A1:BC95" totalsRowShown="0">
  <tableColumns count="55">
    <tableColumn id="1" xr3:uid="{B04FB887-C7E1-4FC9-BABF-E4389B5D44ED}" name="2021" dataDxfId="9"/>
    <tableColumn id="2" xr3:uid="{121060DE-EA71-4A14-99D8-701FCD3A2910}" name="abr."/>
    <tableColumn id="3" xr3:uid="{808B7B87-E51E-42D0-B5B7-66ED5A18BB97}" name="5" dataDxfId="8"/>
    <tableColumn id="4" xr3:uid="{BC98165D-5B8C-432F-9CF3-DC4BA45120CC}" name="15285363 2"/>
    <tableColumn id="5" xr3:uid="{A8BDE116-0CCB-4515-A6E7-E022504B0C2A}" name="1"/>
    <tableColumn id="6" xr3:uid="{DE5E6096-D795-4E04-AB5E-7DA695ED596C}" name="-"/>
    <tableColumn id="7" xr3:uid="{F8AB0CA5-32D7-4C39-8B5D-51B0C3D36616}" name="-2"/>
    <tableColumn id="8" xr3:uid="{D468B8CE-CD0D-47C1-B618-8C832FE4EA35}" name="925406"/>
    <tableColumn id="9" xr3:uid="{E82A2395-082B-454E-A6FC-CF556EBD9D4B}" name="DON IGEL"/>
    <tableColumn id="10" xr3:uid="{2CA80989-2419-4D37-80D3-3BBD8012C463}" name="18"/>
    <tableColumn id="11" xr3:uid="{E70E190F-32EE-4C6C-993F-8A5D4C95DEE4}" name="46"/>
    <tableColumn id="12" xr3:uid="{0FC03C28-07AD-43E0-A58D-E87E928E3014}" name="56,9"/>
    <tableColumn id="13" xr3:uid="{27B17CD0-0F5B-4199-B351-CC8655D590DF}" name="02-04-2021 0:00" dataDxfId="7"/>
    <tableColumn id="14" xr3:uid="{8E638576-CFED-4B54-A97E-90360FCEF029}" name="05-04-2021 0:00" dataDxfId="6"/>
    <tableColumn id="15" xr3:uid="{2EAF5C8D-768F-4036-93FE-7D9610525E4F}" name="05-04-2021 21:47" dataDxfId="5"/>
    <tableColumn id="16" xr3:uid="{C15EDB65-AE36-4B32-A40F-0ABC632242B5}" name="Normal"/>
    <tableColumn id="17" xr3:uid="{A699A8EB-AF71-458B-AAD7-9E177A4276EF}" name="-3"/>
    <tableColumn id="18" xr3:uid="{8EF3005C-3454-41C3-BE52-C4D4A175402A}" name="Valdivia"/>
    <tableColumn id="19" xr3:uid="{0B8C1234-0401-4ED7-B06A-7453D31F8456}" name="Valdivia4"/>
    <tableColumn id="20" xr3:uid="{1B5ED92F-1D87-492D-8FBC-FCFFF2DFF9E3}" name="DE LOS RIOS"/>
    <tableColumn id="21" xr3:uid="{2C7421DB-71EE-4756-B6D0-9472214568DD}" name="-5"/>
    <tableColumn id="22" xr3:uid="{22E48279-74D1-41B9-8095-8F7F02DADA3E}" name="-6"/>
    <tableColumn id="23" xr3:uid="{42E4C1BA-2F93-4AD1-BE5D-E9CEBAA9E94A}" name="-7"/>
    <tableColumn id="24" xr3:uid="{A209E9F1-DC79-4569-8479-DBEBA3F7AF4A}" name="-8"/>
    <tableColumn id="25" xr3:uid="{1F24330D-D639-4036-8845-0F0FAB0717A0}" name="-9"/>
    <tableColumn id="26" xr3:uid="{8623B431-33A4-4EF8-8122-0B43A1A18519}" name="-10"/>
    <tableColumn id="27" xr3:uid="{D751B850-473F-42AA-A4ED-DA8F044B69C8}" name="PECES"/>
    <tableColumn id="28" xr3:uid="{9111E231-79A9-4E47-95B5-FB5297372E61}" name="217"/>
    <tableColumn id="29" xr3:uid="{15986DB4-1B8C-48F5-A3CF-E340F05A01E5}" name="Bacalao De Profundidad"/>
    <tableColumn id="30" xr3:uid="{1C1897A7-76B0-4FC5-890C-6E535D9239EB}" name="Espinel"/>
    <tableColumn id="31" xr3:uid="{390BC401-5589-4983-956F-C12338F8FFBD}" name="4"/>
    <tableColumn id="32" xr3:uid="{87150AB5-3852-4BDA-B081-3449E9F1325C}" name="411"/>
    <tableColumn id="33" xr3:uid="{932D3749-9CAF-48B5-B51E-72012F0F702F}" name="Si"/>
    <tableColumn id="34" xr3:uid="{5764E86F-4EF8-49C5-868B-C3F66F5BB44E}" name="9"/>
    <tableColumn id="35" xr3:uid="{7B6F2EB9-B677-484E-AFA5-A497F50CCC75}" name="Eviscerado"/>
    <tableColumn id="36" xr3:uid="{B860DE1E-6655-4CD4-8DBC-DDCA503D10B7}" name="0,64"/>
    <tableColumn id="37" xr3:uid="{6D6D95DB-3291-451B-80C0-34F60F80C380}" name="1,084"/>
    <tableColumn id="38" xr3:uid="{0F1F65A8-1E6F-401C-9866-982E7F6E8F32}" name="0,694"/>
    <tableColumn id="39" xr3:uid="{9265A736-DED7-40D2-8A9A-F65178938304}" name="115"/>
    <tableColumn id="40" xr3:uid="{F639DE82-E8E1-4A26-BA78-26539CA2BAFE}" name="Valdivia12"/>
    <tableColumn id="41" xr3:uid="{53BC85AD-4ED8-4FD2-8E16-ABAB94D15795}" name="-13"/>
    <tableColumn id="42" xr3:uid="{3252682D-881A-4703-8E33-5A95C5538470}" name="-14"/>
    <tableColumn id="43" xr3:uid="{BE20A0F6-346D-4907-AB64-A006979D943C}" name="14"/>
    <tableColumn id="44" xr3:uid="{EF01D7B0-FCF5-44F7-B9FD-2DCC7FE1516F}" name="Comercializadora"/>
    <tableColumn id="45" xr3:uid="{E91E5DF3-A5ED-4CFD-8390-C6D2847A354F}" name="723"/>
    <tableColumn id="46" xr3:uid="{F9171577-6369-4433-B6A4-D95101A943B8}" name="PROYECTA CORP S.A."/>
    <tableColumn id="47" xr3:uid="{9C465CB6-9EC5-4E4C-9D7A-65DC17BFA878}" name="81729"/>
    <tableColumn id="48" xr3:uid="{10B9BDBC-5BC2-47FB-9CD8-2ED6B268B4E3}" name="Ivonne Eugenia Maldonado Martinez"/>
    <tableColumn id="49" xr3:uid="{FE7161CA-C2B0-44D0-A2FE-85F2DE479652}" name="13107478"/>
    <tableColumn id="50" xr3:uid="{2FA3AB2C-A548-4C2B-A3B0-9121DD25465B}" name="-15"/>
    <tableColumn id="51" xr3:uid="{35E451F4-D4DD-43E4-8417-B1B55CEBFF99}" name="No"/>
    <tableColumn id="52" xr3:uid="{D3117E71-88C1-4891-886E-B950E394A70A}" name="-16"/>
    <tableColumn id="53" xr3:uid="{41491EC0-0F9F-40DB-8041-63E5C604002F}" name="No Certificado"/>
    <tableColumn id="54" xr3:uid="{E402450C-528A-4F52-BB13-3FB92E7672FA}" name="248818"/>
    <tableColumn id="55" xr3:uid="{89B833B7-30A4-4FAA-B98A-F926F7A9A4FE}" name="MUELLE CARTAGENA O EX EMPACADORA DEL PACIFICO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1DE8E5D-FDCC-4FAD-B846-4428B137A426}" name="Tabla2" displayName="Tabla2" ref="A5:AI10" totalsRowShown="0">
  <tableColumns count="35">
    <tableColumn id="1" xr3:uid="{5F680506-D2C9-4FDF-86FE-3B22D5B8765A}" name="Tipo Declaración"/>
    <tableColumn id="2" xr3:uid="{DD35ED93-71C0-45D1-BB72-7CD086FC261E}" name="Año Desembarque" dataDxfId="4"/>
    <tableColumn id="3" xr3:uid="{128581F5-8246-4F9C-8916-0EE7997DF0AA}" name="Mes Captura"/>
    <tableColumn id="4" xr3:uid="{71B8B04C-CCAC-44D3-88F2-91E7EDB3A4DB}" name="Día Captura" dataDxfId="3"/>
    <tableColumn id="5" xr3:uid="{371F8CB8-C120-449F-A83F-8BF7E9B79D24}" name="Número Declaración"/>
    <tableColumn id="6" xr3:uid="{928BDB42-1926-4E1B-AFDF-BA0DB2E83A5F}" name="Región desembarque"/>
    <tableColumn id="7" xr3:uid="{7C061BB8-EC58-4A4C-94E9-0AE1A28D7817}" name="Región de operación"/>
    <tableColumn id="8" xr3:uid="{1AFC9BE6-98C7-4396-AE22-E6BE3E8148FE}" name="Puerto de Operación"/>
    <tableColumn id="9" xr3:uid="{4750936D-8CC8-49BC-8A85-90C1E368B6EF}" name="Fecha Zarpe" dataDxfId="2"/>
    <tableColumn id="10" xr3:uid="{F36B41E5-745F-4359-A57E-C56AD00D2916}" name="Fecha Llegada" dataDxfId="1"/>
    <tableColumn id="11" xr3:uid="{C2D52F0C-D00A-4FE1-86DB-480E4657FAD6}" name="Fecha Captura" dataDxfId="0"/>
    <tableColumn id="12" xr3:uid="{C9863E3A-0433-4734-BD4F-A7DB625D2478}" name="RPI"/>
    <tableColumn id="13" xr3:uid="{5024AADA-4D34-4067-9A1B-DC23605BDE7C}" name="Nave"/>
    <tableColumn id="14" xr3:uid="{3ADB657E-F533-47C5-8B97-747DBB03F06C}" name="Arte"/>
    <tableColumn id="15" xr3:uid="{DA03794E-D517-4BAC-93EF-869F546BCE55}" name="tipoEspecie"/>
    <tableColumn id="16" xr3:uid="{140377F1-2E14-495E-B367-C988C63B9FCF}" name="Cod Especie"/>
    <tableColumn id="17" xr3:uid="{EC77E14B-C045-41DF-BB5F-459A0521E85B}" name="Especie"/>
    <tableColumn id="18" xr3:uid="{AA7D7148-CBD6-484B-890B-42789FA46E58}" name="cd_estado"/>
    <tableColumn id="19" xr3:uid="{56D4D862-A762-4275-8641-C7715DEF7BF6}" name="Desembarque"/>
    <tableColumn id="20" xr3:uid="{E51ED950-6288-4DFF-8D4E-E0C2CF0E2F10}" name="Captura"/>
    <tableColumn id="21" xr3:uid="{1A1D34F5-7BC6-45E4-BEBD-301A61F61E40}" name="Factor de Conversion"/>
    <tableColumn id="22" xr3:uid="{A63022ED-52E4-471D-BFD2-B35F529ECE17}" name="Zona de Operación"/>
    <tableColumn id="23" xr3:uid="{A2B71367-A85F-4825-8983-F0378222A2E0}" name="Cd_Pesqueria"/>
    <tableColumn id="24" xr3:uid="{703DD1D0-52AA-41C3-8F2C-06E0E52256EA}" name="Cd_Regimen"/>
    <tableColumn id="25" xr3:uid="{253F1FCF-94A8-443A-BCE0-6CA9792AC671}" name="Nm_Pesqueria"/>
    <tableColumn id="26" xr3:uid="{C54824E2-7CB9-4BC3-A192-1EFFA6379340}" name="Cd_ZonaParalela"/>
    <tableColumn id="27" xr3:uid="{3376A20B-71D5-47C2-90BA-8B6E3EDDBA64}" name="Nombre Zona Paralela"/>
    <tableColumn id="28" xr3:uid="{FA801329-0E15-43ED-93A2-FD8A10EBE22F}" name="=Nr_Resolucion"/>
    <tableColumn id="29" xr3:uid="{B3437A89-E09F-4CDB-AAB3-E7B525D42A9F}" name="Nr_RutArma"/>
    <tableColumn id="30" xr3:uid="{CABA9ECE-6A8F-4AF3-B125-D617970FC6E9}" name="NM_ARMADOR"/>
    <tableColumn id="31" xr3:uid="{EFBD1677-2688-414E-9678-1E3711B815CF}" name="rutTitularLtpPep"/>
    <tableColumn id="32" xr3:uid="{2385C3E7-D3DF-41B7-B54F-3411798A2E95}" name="Tipo destino"/>
    <tableColumn id="33" xr3:uid="{6907214E-15D9-4E74-9139-2A010F9F4212}" name="Cd_Destino"/>
    <tableColumn id="34" xr3:uid="{8C00C7E1-564E-478D-9D6B-295875880617}" name="Nm_Destino"/>
    <tableColumn id="35" xr3:uid="{FC20497F-F1DC-4FAA-9054-39B7ACD2AF6E}" name="Nr_FolioAvisoRecalada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AD53"/>
  <sheetViews>
    <sheetView showGridLines="0" tabSelected="1" zoomScaleNormal="100" workbookViewId="0">
      <selection activeCell="B4" sqref="B4:L4"/>
    </sheetView>
  </sheetViews>
  <sheetFormatPr baseColWidth="10" defaultRowHeight="14.4" x14ac:dyDescent="0.3"/>
  <cols>
    <col min="1" max="1" width="2.6640625" customWidth="1"/>
    <col min="2" max="2" width="23" bestFit="1" customWidth="1"/>
    <col min="3" max="3" width="40.88671875" bestFit="1" customWidth="1"/>
    <col min="4" max="4" width="15.6640625" bestFit="1" customWidth="1"/>
    <col min="5" max="5" width="15.44140625" bestFit="1" customWidth="1"/>
    <col min="6" max="6" width="15.6640625" customWidth="1"/>
    <col min="7" max="7" width="17" customWidth="1"/>
    <col min="8" max="8" width="14.44140625" customWidth="1"/>
    <col min="9" max="9" width="16.6640625" customWidth="1"/>
    <col min="10" max="10" width="15.33203125" customWidth="1"/>
    <col min="12" max="12" width="13.44140625" customWidth="1"/>
  </cols>
  <sheetData>
    <row r="1" spans="1:30" s="1" customFormat="1" ht="15" thickBot="1" x14ac:dyDescent="0.35"/>
    <row r="2" spans="1:30" ht="21" x14ac:dyDescent="0.3">
      <c r="A2" s="1"/>
      <c r="B2" s="243" t="s">
        <v>326</v>
      </c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thickBot="1" x14ac:dyDescent="0.35">
      <c r="A3" s="1"/>
      <c r="B3" s="246">
        <v>44292</v>
      </c>
      <c r="C3" s="247"/>
      <c r="D3" s="247"/>
      <c r="E3" s="247"/>
      <c r="F3" s="247"/>
      <c r="G3" s="247"/>
      <c r="H3" s="247"/>
      <c r="I3" s="247"/>
      <c r="J3" s="247"/>
      <c r="K3" s="247"/>
      <c r="L3" s="24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3">
      <c r="A4" s="1"/>
      <c r="B4" s="242" t="s">
        <v>323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75" customFormat="1" ht="24.6" customHeight="1" x14ac:dyDescent="0.3">
      <c r="A6" s="174"/>
      <c r="B6" s="179"/>
      <c r="C6" s="189" t="s">
        <v>0</v>
      </c>
      <c r="D6" s="189" t="s">
        <v>4</v>
      </c>
      <c r="E6" s="189" t="s">
        <v>6</v>
      </c>
      <c r="F6" s="189" t="s">
        <v>7</v>
      </c>
      <c r="G6" s="189" t="s">
        <v>1</v>
      </c>
      <c r="H6" s="189" t="s">
        <v>2</v>
      </c>
      <c r="I6" s="189" t="s">
        <v>3</v>
      </c>
      <c r="J6" s="189" t="s">
        <v>8</v>
      </c>
      <c r="K6" s="180"/>
      <c r="L6" s="180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</row>
    <row r="7" spans="1:30" s="175" customFormat="1" ht="15.6" customHeight="1" x14ac:dyDescent="0.3">
      <c r="A7" s="174"/>
      <c r="B7" s="249" t="s">
        <v>16</v>
      </c>
      <c r="C7" s="237" t="s">
        <v>15</v>
      </c>
      <c r="D7" s="190" t="s">
        <v>321</v>
      </c>
      <c r="E7" s="151">
        <f>+'Cuota Bacalao Norte 47°LS'!F10</f>
        <v>874</v>
      </c>
      <c r="F7" s="151">
        <f>E7</f>
        <v>874</v>
      </c>
      <c r="G7" s="151">
        <f>'Cuota Bacalao Norte 47°LS'!H10</f>
        <v>212.708</v>
      </c>
      <c r="H7" s="151">
        <f>F7-G7</f>
        <v>661.29200000000003</v>
      </c>
      <c r="I7" s="182">
        <f>G7/F7</f>
        <v>0.24337299771167048</v>
      </c>
      <c r="J7" s="99"/>
      <c r="K7" s="180"/>
      <c r="L7" s="180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</row>
    <row r="8" spans="1:30" s="175" customFormat="1" ht="15.6" x14ac:dyDescent="0.3">
      <c r="A8" s="174"/>
      <c r="B8" s="250"/>
      <c r="C8" s="237"/>
      <c r="D8" s="190" t="s">
        <v>322</v>
      </c>
      <c r="E8" s="151">
        <f>+'Cuota Bacalao Norte 47°LS'!F11</f>
        <v>875</v>
      </c>
      <c r="F8" s="151">
        <f>E8+H7</f>
        <v>1536.2919999999999</v>
      </c>
      <c r="G8" s="151">
        <f>'Cuota Bacalao Norte 47°LS'!H11</f>
        <v>0</v>
      </c>
      <c r="H8" s="151">
        <f>F8-G8</f>
        <v>1536.2919999999999</v>
      </c>
      <c r="I8" s="182">
        <f>G8/F8</f>
        <v>0</v>
      </c>
      <c r="J8" s="99"/>
      <c r="K8" s="180"/>
      <c r="L8" s="180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</row>
    <row r="9" spans="1:30" s="175" customFormat="1" ht="15.6" x14ac:dyDescent="0.3">
      <c r="A9" s="174"/>
      <c r="B9" s="250"/>
      <c r="C9" s="190" t="s">
        <v>13</v>
      </c>
      <c r="D9" s="190" t="s">
        <v>5</v>
      </c>
      <c r="E9" s="151">
        <f>+'Cuota Bacalao Norte 47°LS'!F12</f>
        <v>35</v>
      </c>
      <c r="F9" s="151">
        <f>E9</f>
        <v>35</v>
      </c>
      <c r="G9" s="151">
        <f>+'Cuota Bacalao Norte 47°LS'!H12</f>
        <v>0</v>
      </c>
      <c r="H9" s="151">
        <f t="shared" ref="H9" si="0">F9-G9</f>
        <v>35</v>
      </c>
      <c r="I9" s="182">
        <f>G9/E9</f>
        <v>0</v>
      </c>
      <c r="J9" s="159"/>
      <c r="K9" s="180"/>
      <c r="L9" s="180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</row>
    <row r="10" spans="1:30" s="175" customFormat="1" ht="15.6" x14ac:dyDescent="0.3">
      <c r="A10" s="174"/>
      <c r="B10" s="250"/>
      <c r="C10" s="190" t="s">
        <v>277</v>
      </c>
      <c r="D10" s="190" t="s">
        <v>5</v>
      </c>
      <c r="E10" s="151">
        <f>+'Cuota Bacalao Norte 47°LS'!F13</f>
        <v>7</v>
      </c>
      <c r="F10" s="151">
        <f>E10</f>
        <v>7</v>
      </c>
      <c r="G10" s="151">
        <f>+'Cuota Bacalao Norte 47°LS'!H13</f>
        <v>0</v>
      </c>
      <c r="H10" s="151">
        <f t="shared" ref="H10" si="1">F10-G10</f>
        <v>7</v>
      </c>
      <c r="I10" s="182">
        <f>G10/E10</f>
        <v>0</v>
      </c>
      <c r="J10" s="159"/>
      <c r="K10" s="180"/>
      <c r="L10" s="180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</row>
    <row r="11" spans="1:30" s="12" customFormat="1" ht="15.6" x14ac:dyDescent="0.3">
      <c r="A11" s="11"/>
      <c r="B11" s="250"/>
      <c r="C11" s="238" t="s">
        <v>125</v>
      </c>
      <c r="D11" s="239"/>
      <c r="E11" s="206">
        <f>SUM(E7:E10)</f>
        <v>1791</v>
      </c>
      <c r="F11" s="206">
        <f>+E11</f>
        <v>1791</v>
      </c>
      <c r="G11" s="206">
        <f t="shared" ref="G11" si="2">SUM(G7:G10)</f>
        <v>212.708</v>
      </c>
      <c r="H11" s="206">
        <f>+F11-G11</f>
        <v>1578.2919999999999</v>
      </c>
      <c r="I11" s="207">
        <f>+G11/F11</f>
        <v>0.11876493579006142</v>
      </c>
      <c r="J11" s="208"/>
      <c r="K11" s="74"/>
      <c r="L11" s="7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12" customFormat="1" ht="15.6" x14ac:dyDescent="0.3">
      <c r="A12" s="11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s="12" customFormat="1" ht="15.6" x14ac:dyDescent="0.3">
      <c r="A13" s="11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12" customFormat="1" ht="15.6" x14ac:dyDescent="0.3">
      <c r="A14" s="11"/>
      <c r="B14" s="183"/>
      <c r="C14" s="237" t="s">
        <v>0</v>
      </c>
      <c r="D14" s="237" t="s">
        <v>4</v>
      </c>
      <c r="E14" s="237" t="s">
        <v>6</v>
      </c>
      <c r="F14" s="237" t="s">
        <v>7</v>
      </c>
      <c r="G14" s="237" t="s">
        <v>1</v>
      </c>
      <c r="H14" s="237"/>
      <c r="I14" s="237" t="s">
        <v>12</v>
      </c>
      <c r="J14" s="237" t="s">
        <v>2</v>
      </c>
      <c r="K14" s="237" t="s">
        <v>3</v>
      </c>
      <c r="L14" s="237" t="s">
        <v>8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s="12" customFormat="1" ht="12" customHeight="1" x14ac:dyDescent="0.3">
      <c r="A15" s="11"/>
      <c r="B15" s="183"/>
      <c r="C15" s="237"/>
      <c r="D15" s="237"/>
      <c r="E15" s="237"/>
      <c r="F15" s="237"/>
      <c r="G15" s="191" t="s">
        <v>10</v>
      </c>
      <c r="H15" s="191" t="s">
        <v>11</v>
      </c>
      <c r="I15" s="237"/>
      <c r="J15" s="237"/>
      <c r="K15" s="237"/>
      <c r="L15" s="237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178" customFormat="1" ht="25.2" customHeight="1" x14ac:dyDescent="0.3">
      <c r="A16" s="177"/>
      <c r="B16" s="240" t="s">
        <v>307</v>
      </c>
      <c r="C16" s="189" t="s">
        <v>14</v>
      </c>
      <c r="D16" s="190" t="s">
        <v>5</v>
      </c>
      <c r="E16" s="151">
        <f>+'Cuota Bacalao Sur 47° '!F12</f>
        <v>1951</v>
      </c>
      <c r="F16" s="151">
        <f>E16</f>
        <v>1951</v>
      </c>
      <c r="G16" s="151">
        <f>SUM('Cuota Bacalao Sur 47° '!I19:I33)</f>
        <v>13.044</v>
      </c>
      <c r="H16" s="151">
        <f>SUM('Cuota Bacalao Sur 47° '!I37:I39)</f>
        <v>3.5110000000000001</v>
      </c>
      <c r="I16" s="151">
        <f>+G16+H16</f>
        <v>16.555</v>
      </c>
      <c r="J16" s="151">
        <f>F16-I16</f>
        <v>1934.4449999999999</v>
      </c>
      <c r="K16" s="163">
        <f>I16/F16</f>
        <v>8.4853921066119931E-3</v>
      </c>
      <c r="L16" s="184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</row>
    <row r="17" spans="1:30" s="12" customFormat="1" ht="22.8" customHeight="1" x14ac:dyDescent="0.3">
      <c r="A17" s="11"/>
      <c r="B17" s="241"/>
      <c r="C17" s="190" t="s">
        <v>13</v>
      </c>
      <c r="D17" s="190" t="s">
        <v>5</v>
      </c>
      <c r="E17" s="151">
        <f>+'Cuota Bacalao Sur 47° '!F13</f>
        <v>40</v>
      </c>
      <c r="F17" s="151">
        <f>E17</f>
        <v>40</v>
      </c>
      <c r="G17" s="151">
        <f>+'Cuota Bacalao Sur 47° '!G13</f>
        <v>0</v>
      </c>
      <c r="H17" s="151">
        <f>+'Cuota Bacalao Sur 47° '!H13</f>
        <v>0</v>
      </c>
      <c r="I17" s="151">
        <f>G17+H17</f>
        <v>0</v>
      </c>
      <c r="J17" s="151">
        <f>F17-I17</f>
        <v>40</v>
      </c>
      <c r="K17" s="163">
        <f>I17/F17</f>
        <v>0</v>
      </c>
      <c r="L17" s="18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11" customFormat="1" ht="15.6" x14ac:dyDescent="0.3">
      <c r="B18" s="241"/>
      <c r="C18" s="238" t="s">
        <v>125</v>
      </c>
      <c r="D18" s="239"/>
      <c r="E18" s="206">
        <f>SUM(E16:E17)</f>
        <v>1991</v>
      </c>
      <c r="F18" s="206">
        <f>+E18</f>
        <v>1991</v>
      </c>
      <c r="G18" s="206">
        <f>SUM(G16:G17)</f>
        <v>13.044</v>
      </c>
      <c r="H18" s="206">
        <f>SUM(H16:H17)</f>
        <v>3.5110000000000001</v>
      </c>
      <c r="I18" s="210">
        <f>SUM(I16:I17)</f>
        <v>16.555</v>
      </c>
      <c r="J18" s="206">
        <f>+F18-I18</f>
        <v>1974.4449999999999</v>
      </c>
      <c r="K18" s="211">
        <f>+I18/F18</f>
        <v>8.3149171270718233E-3</v>
      </c>
      <c r="L18" s="209"/>
    </row>
    <row r="19" spans="1:30" s="13" customFormat="1" ht="15.6" x14ac:dyDescent="0.3"/>
    <row r="20" spans="1:30" s="13" customFormat="1" ht="15.6" x14ac:dyDescent="0.3"/>
    <row r="21" spans="1:30" s="13" customFormat="1" ht="15.6" x14ac:dyDescent="0.3"/>
    <row r="22" spans="1:30" s="5" customFormat="1" x14ac:dyDescent="0.3"/>
    <row r="23" spans="1:30" s="5" customFormat="1" ht="12" customHeight="1" x14ac:dyDescent="0.3"/>
    <row r="24" spans="1:30" s="5" customFormat="1" ht="12" customHeight="1" x14ac:dyDescent="0.3"/>
    <row r="25" spans="1:30" s="5" customFormat="1" ht="12" customHeight="1" x14ac:dyDescent="0.3"/>
    <row r="26" spans="1:30" s="5" customFormat="1" ht="12" customHeight="1" x14ac:dyDescent="0.3"/>
    <row r="27" spans="1:30" s="5" customFormat="1" ht="12" customHeight="1" x14ac:dyDescent="0.3"/>
    <row r="28" spans="1:30" s="5" customFormat="1" ht="12" customHeight="1" x14ac:dyDescent="0.3"/>
    <row r="29" spans="1:30" s="5" customFormat="1" ht="12" customHeight="1" x14ac:dyDescent="0.3"/>
    <row r="30" spans="1:30" s="5" customFormat="1" ht="12" customHeight="1" x14ac:dyDescent="0.3"/>
    <row r="31" spans="1:30" s="5" customFormat="1" ht="12" customHeight="1" x14ac:dyDescent="0.3"/>
    <row r="32" spans="1:30" s="5" customFormat="1" ht="12" customHeight="1" x14ac:dyDescent="0.3"/>
    <row r="33" s="5" customFormat="1" ht="12" customHeight="1" x14ac:dyDescent="0.3"/>
    <row r="34" s="5" customFormat="1" ht="12" customHeight="1" x14ac:dyDescent="0.3"/>
    <row r="35" s="5" customFormat="1" ht="12" customHeight="1" x14ac:dyDescent="0.3"/>
    <row r="36" s="5" customFormat="1" ht="12" customHeight="1" x14ac:dyDescent="0.3"/>
    <row r="37" s="5" customFormat="1" ht="12" customHeight="1" x14ac:dyDescent="0.3"/>
    <row r="38" s="5" customFormat="1" ht="12" customHeight="1" x14ac:dyDescent="0.3"/>
    <row r="39" s="5" customFormat="1" ht="12" customHeight="1" x14ac:dyDescent="0.3"/>
    <row r="40" s="5" customFormat="1" ht="12" customHeight="1" x14ac:dyDescent="0.3"/>
    <row r="41" s="4" customFormat="1" ht="12" customHeight="1" x14ac:dyDescent="0.3"/>
    <row r="42" s="4" customFormat="1" ht="12" customHeight="1" x14ac:dyDescent="0.3"/>
    <row r="43" s="4" customFormat="1" ht="12" customHeight="1" x14ac:dyDescent="0.3"/>
    <row r="44" s="4" customFormat="1" ht="12" customHeight="1" x14ac:dyDescent="0.3"/>
    <row r="45" s="4" customFormat="1" ht="12" customHeight="1" x14ac:dyDescent="0.3"/>
    <row r="46" s="4" customFormat="1" ht="12" customHeight="1" x14ac:dyDescent="0.3"/>
    <row r="47" s="4" customFormat="1" ht="12" customHeight="1" x14ac:dyDescent="0.3"/>
    <row r="48" s="4" customFormat="1" ht="12" customHeight="1" x14ac:dyDescent="0.3"/>
    <row r="49" s="4" customFormat="1" ht="12" customHeigh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</sheetData>
  <mergeCells count="17">
    <mergeCell ref="B2:L2"/>
    <mergeCell ref="B3:L3"/>
    <mergeCell ref="C7:C8"/>
    <mergeCell ref="J14:J15"/>
    <mergeCell ref="K14:K15"/>
    <mergeCell ref="L14:L15"/>
    <mergeCell ref="G14:H14"/>
    <mergeCell ref="I14:I15"/>
    <mergeCell ref="C11:D11"/>
    <mergeCell ref="B7:B11"/>
    <mergeCell ref="C14:C15"/>
    <mergeCell ref="D14:D15"/>
    <mergeCell ref="E14:E15"/>
    <mergeCell ref="F14:F15"/>
    <mergeCell ref="C18:D18"/>
    <mergeCell ref="B16:B18"/>
    <mergeCell ref="B4:L4"/>
  </mergeCells>
  <pageMargins left="0.70866141732283472" right="0.70866141732283472" top="0.74803149606299213" bottom="0.74803149606299213" header="0.31496062992125984" footer="0.31496062992125984"/>
  <pageSetup paperSize="162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F29"/>
  <sheetViews>
    <sheetView workbookViewId="0">
      <selection activeCell="J19" sqref="J19"/>
    </sheetView>
  </sheetViews>
  <sheetFormatPr baseColWidth="10" defaultRowHeight="14.4" x14ac:dyDescent="0.3"/>
  <cols>
    <col min="2" max="2" width="19.88671875" customWidth="1"/>
    <col min="3" max="3" width="33.5546875" customWidth="1"/>
  </cols>
  <sheetData>
    <row r="4" spans="2:6" x14ac:dyDescent="0.3">
      <c r="B4" s="111" t="s">
        <v>251</v>
      </c>
      <c r="C4" s="111" t="s">
        <v>252</v>
      </c>
      <c r="D4" s="111" t="s">
        <v>258</v>
      </c>
      <c r="E4" s="111" t="s">
        <v>259</v>
      </c>
      <c r="F4" s="111" t="s">
        <v>260</v>
      </c>
    </row>
    <row r="5" spans="2:6" x14ac:dyDescent="0.3">
      <c r="B5" s="10" t="s">
        <v>250</v>
      </c>
      <c r="C5" s="10" t="s">
        <v>261</v>
      </c>
      <c r="D5" s="107">
        <v>42736</v>
      </c>
      <c r="E5" s="108">
        <v>46387</v>
      </c>
      <c r="F5" s="121">
        <v>5.6132679999999997</v>
      </c>
    </row>
    <row r="6" spans="2:6" x14ac:dyDescent="0.3">
      <c r="B6" s="10" t="s">
        <v>253</v>
      </c>
      <c r="C6" s="10" t="s">
        <v>262</v>
      </c>
      <c r="D6" s="108">
        <v>41655</v>
      </c>
      <c r="E6" s="109">
        <v>45291</v>
      </c>
      <c r="F6" s="121">
        <v>21.579124</v>
      </c>
    </row>
    <row r="7" spans="2:6" x14ac:dyDescent="0.3">
      <c r="B7" s="10" t="s">
        <v>254</v>
      </c>
      <c r="C7" s="106" t="s">
        <v>263</v>
      </c>
      <c r="D7" s="110">
        <v>43481</v>
      </c>
      <c r="E7" s="10"/>
      <c r="F7" s="10">
        <v>14.238613000000001</v>
      </c>
    </row>
    <row r="8" spans="2:6" x14ac:dyDescent="0.3">
      <c r="B8" s="112" t="s">
        <v>77</v>
      </c>
      <c r="C8" s="10" t="s">
        <v>222</v>
      </c>
      <c r="D8" s="10"/>
      <c r="E8" s="10"/>
      <c r="F8" s="10">
        <v>2.15</v>
      </c>
    </row>
    <row r="9" spans="2:6" x14ac:dyDescent="0.3">
      <c r="B9" s="112" t="s">
        <v>71</v>
      </c>
      <c r="C9" s="120" t="s">
        <v>57</v>
      </c>
      <c r="D9" s="10"/>
      <c r="E9" s="10"/>
      <c r="F9" s="10">
        <v>9.4740000000000002</v>
      </c>
    </row>
    <row r="10" spans="2:6" x14ac:dyDescent="0.3">
      <c r="B10" s="112" t="s">
        <v>72</v>
      </c>
      <c r="C10" s="119" t="s">
        <v>57</v>
      </c>
      <c r="D10" s="10"/>
      <c r="E10" s="10"/>
      <c r="F10" s="10">
        <v>6.734</v>
      </c>
    </row>
    <row r="11" spans="2:6" x14ac:dyDescent="0.3">
      <c r="B11" s="112" t="s">
        <v>114</v>
      </c>
      <c r="C11" s="118" t="s">
        <v>58</v>
      </c>
      <c r="D11" s="10"/>
      <c r="E11" s="10"/>
      <c r="F11" s="10">
        <v>2.5859999999999999</v>
      </c>
    </row>
    <row r="12" spans="2:6" x14ac:dyDescent="0.3">
      <c r="B12" s="112" t="s">
        <v>78</v>
      </c>
      <c r="C12" s="117" t="s">
        <v>163</v>
      </c>
      <c r="D12" s="10"/>
      <c r="E12" s="10"/>
      <c r="F12" s="10">
        <v>16.5</v>
      </c>
    </row>
    <row r="13" spans="2:6" x14ac:dyDescent="0.3">
      <c r="B13" s="112" t="s">
        <v>91</v>
      </c>
      <c r="C13" s="117" t="s">
        <v>163</v>
      </c>
      <c r="D13" s="10"/>
      <c r="E13" s="10"/>
      <c r="F13" s="10">
        <v>9.4939999999999998</v>
      </c>
    </row>
    <row r="14" spans="2:6" x14ac:dyDescent="0.3">
      <c r="B14" s="112" t="s">
        <v>79</v>
      </c>
      <c r="C14" s="116" t="s">
        <v>163</v>
      </c>
      <c r="D14" s="10"/>
      <c r="E14" s="10"/>
      <c r="F14" s="10">
        <v>19.515000000000001</v>
      </c>
    </row>
    <row r="15" spans="2:6" x14ac:dyDescent="0.3">
      <c r="B15" s="112" t="s">
        <v>86</v>
      </c>
      <c r="C15" s="115" t="s">
        <v>57</v>
      </c>
      <c r="D15" s="10"/>
      <c r="E15" s="10"/>
      <c r="F15" s="10">
        <v>12.625</v>
      </c>
    </row>
    <row r="16" spans="2:6" x14ac:dyDescent="0.3">
      <c r="B16" s="112" t="s">
        <v>80</v>
      </c>
      <c r="C16" s="105" t="s">
        <v>63</v>
      </c>
      <c r="D16" s="10"/>
      <c r="E16" s="10"/>
      <c r="F16" s="10">
        <v>16.125</v>
      </c>
    </row>
    <row r="17" spans="2:6" x14ac:dyDescent="0.3">
      <c r="B17" s="112" t="s">
        <v>85</v>
      </c>
      <c r="C17" s="105" t="s">
        <v>163</v>
      </c>
      <c r="D17" s="10"/>
      <c r="E17" s="10"/>
      <c r="F17" s="10">
        <v>2.5670000000000002</v>
      </c>
    </row>
    <row r="18" spans="2:6" x14ac:dyDescent="0.3">
      <c r="B18" s="112" t="s">
        <v>81</v>
      </c>
      <c r="C18" s="114" t="s">
        <v>54</v>
      </c>
      <c r="D18" s="10"/>
      <c r="E18" s="10"/>
      <c r="F18" s="10">
        <v>10.746</v>
      </c>
    </row>
    <row r="19" spans="2:6" x14ac:dyDescent="0.3">
      <c r="B19" s="112" t="s">
        <v>92</v>
      </c>
      <c r="C19" s="113" t="s">
        <v>59</v>
      </c>
      <c r="D19" s="10"/>
      <c r="E19" s="10"/>
      <c r="F19" s="10">
        <v>14.226000000000001</v>
      </c>
    </row>
    <row r="20" spans="2:6" x14ac:dyDescent="0.3">
      <c r="B20" s="112" t="s">
        <v>82</v>
      </c>
      <c r="C20" s="113" t="s">
        <v>59</v>
      </c>
      <c r="D20" s="10"/>
      <c r="E20" s="10"/>
      <c r="F20" s="10">
        <v>9.8030000000000008</v>
      </c>
    </row>
    <row r="21" spans="2:6" x14ac:dyDescent="0.3">
      <c r="B21" s="112" t="s">
        <v>93</v>
      </c>
      <c r="C21" s="105" t="s">
        <v>63</v>
      </c>
      <c r="D21" s="10"/>
      <c r="E21" s="10"/>
      <c r="F21" s="10">
        <v>2.8879999999999999</v>
      </c>
    </row>
    <row r="22" spans="2:6" x14ac:dyDescent="0.3">
      <c r="B22" s="112" t="s">
        <v>83</v>
      </c>
      <c r="C22" s="113" t="s">
        <v>57</v>
      </c>
      <c r="D22" s="10"/>
      <c r="E22" s="10"/>
      <c r="F22" s="10">
        <v>5.9989999999999997</v>
      </c>
    </row>
    <row r="23" spans="2:6" x14ac:dyDescent="0.3">
      <c r="B23" s="112" t="s">
        <v>94</v>
      </c>
      <c r="C23" s="113" t="s">
        <v>61</v>
      </c>
      <c r="D23" s="10"/>
      <c r="E23" s="10"/>
      <c r="F23" s="10">
        <v>4.37</v>
      </c>
    </row>
    <row r="24" spans="2:6" x14ac:dyDescent="0.3">
      <c r="B24" s="112" t="s">
        <v>87</v>
      </c>
      <c r="C24" s="10" t="s">
        <v>255</v>
      </c>
      <c r="D24" s="10"/>
      <c r="E24" s="10"/>
      <c r="F24" s="10">
        <v>5.827</v>
      </c>
    </row>
    <row r="25" spans="2:6" x14ac:dyDescent="0.3">
      <c r="B25" s="112" t="s">
        <v>84</v>
      </c>
      <c r="C25" s="10" t="s">
        <v>222</v>
      </c>
      <c r="D25" s="10"/>
      <c r="E25" s="10"/>
      <c r="F25" s="10">
        <v>12.760999999999999</v>
      </c>
    </row>
    <row r="26" spans="2:6" x14ac:dyDescent="0.3">
      <c r="B26" s="112" t="s">
        <v>109</v>
      </c>
      <c r="C26" s="10" t="s">
        <v>257</v>
      </c>
      <c r="D26" s="10"/>
      <c r="E26" s="10"/>
      <c r="F26" s="10">
        <v>27.335000000000001</v>
      </c>
    </row>
    <row r="27" spans="2:6" x14ac:dyDescent="0.3">
      <c r="B27" s="112" t="s">
        <v>111</v>
      </c>
      <c r="C27" s="113" t="s">
        <v>60</v>
      </c>
      <c r="D27" s="10"/>
      <c r="E27" s="10"/>
      <c r="F27" s="10">
        <v>22.222999999999999</v>
      </c>
    </row>
    <row r="28" spans="2:6" x14ac:dyDescent="0.3">
      <c r="B28" s="112" t="s">
        <v>112</v>
      </c>
      <c r="C28" s="106" t="s">
        <v>256</v>
      </c>
      <c r="D28" s="10"/>
      <c r="E28" s="10"/>
      <c r="F28" s="10">
        <v>24.936</v>
      </c>
    </row>
    <row r="29" spans="2:6" x14ac:dyDescent="0.3">
      <c r="B29" s="112" t="s">
        <v>113</v>
      </c>
      <c r="C29" s="106" t="s">
        <v>256</v>
      </c>
      <c r="D29" s="10"/>
      <c r="E29" s="10"/>
      <c r="F29" s="10">
        <v>5.806</v>
      </c>
    </row>
  </sheetData>
  <autoFilter ref="B4:F29" xr:uid="{00000000-0009-0000-0000-000009000000}"/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W77"/>
  <sheetViews>
    <sheetView showGridLines="0" zoomScaleNormal="100" workbookViewId="0">
      <selection activeCell="O64" sqref="O64"/>
    </sheetView>
  </sheetViews>
  <sheetFormatPr baseColWidth="10" defaultRowHeight="14.4" x14ac:dyDescent="0.3"/>
  <cols>
    <col min="1" max="1" width="4.109375" customWidth="1"/>
    <col min="2" max="2" width="5" style="3" customWidth="1"/>
    <col min="3" max="3" width="14.6640625" customWidth="1"/>
    <col min="4" max="4" width="23.33203125" customWidth="1"/>
    <col min="5" max="5" width="16.77734375" customWidth="1"/>
    <col min="6" max="6" width="11.77734375" customWidth="1"/>
    <col min="7" max="7" width="13.33203125" customWidth="1"/>
    <col min="8" max="8" width="9.33203125" customWidth="1"/>
    <col min="9" max="9" width="10.6640625" customWidth="1"/>
    <col min="10" max="10" width="11.88671875" customWidth="1"/>
    <col min="11" max="11" width="11.77734375" customWidth="1"/>
    <col min="12" max="12" width="11" customWidth="1"/>
    <col min="13" max="13" width="14.44140625" customWidth="1"/>
    <col min="14" max="14" width="12.33203125" customWidth="1"/>
    <col min="15" max="15" width="11.33203125" customWidth="1"/>
    <col min="16" max="16" width="11.33203125" style="3" customWidth="1"/>
    <col min="17" max="17" width="9.44140625" customWidth="1"/>
    <col min="18" max="18" width="13.33203125" customWidth="1"/>
  </cols>
  <sheetData>
    <row r="1" spans="1:2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customHeight="1" x14ac:dyDescent="0.3">
      <c r="A5" s="1"/>
      <c r="B5" s="1"/>
      <c r="C5" s="263" t="s">
        <v>327</v>
      </c>
      <c r="D5" s="264"/>
      <c r="E5" s="264"/>
      <c r="F5" s="264"/>
      <c r="G5" s="264"/>
      <c r="H5" s="264"/>
      <c r="I5" s="264"/>
      <c r="J5" s="264"/>
      <c r="K5" s="265"/>
      <c r="L5" s="192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thickBot="1" x14ac:dyDescent="0.35">
      <c r="A6" s="1"/>
      <c r="B6" s="1"/>
      <c r="C6" s="266">
        <f>'Resumen '!B3</f>
        <v>44292</v>
      </c>
      <c r="D6" s="267"/>
      <c r="E6" s="267"/>
      <c r="F6" s="267"/>
      <c r="G6" s="267"/>
      <c r="H6" s="267"/>
      <c r="I6" s="267"/>
      <c r="J6" s="267"/>
      <c r="K6" s="268"/>
      <c r="L6" s="193"/>
      <c r="M6" s="1"/>
      <c r="N6" s="1"/>
      <c r="O6" s="1"/>
      <c r="P6" s="1"/>
      <c r="Q6" s="1"/>
      <c r="R6" s="1"/>
      <c r="S6" s="1"/>
      <c r="T6" s="1"/>
      <c r="U6" s="1"/>
    </row>
    <row r="7" spans="1:21" x14ac:dyDescent="0.3">
      <c r="A7" s="1"/>
      <c r="B7" s="1"/>
      <c r="C7" s="242" t="s">
        <v>323</v>
      </c>
      <c r="D7" s="242"/>
      <c r="E7" s="242"/>
      <c r="F7" s="242"/>
      <c r="G7" s="242"/>
      <c r="H7" s="242"/>
      <c r="I7" s="242"/>
      <c r="J7" s="242"/>
      <c r="K7" s="242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.75" customHeight="1" x14ac:dyDescent="0.3">
      <c r="A9" s="1"/>
      <c r="B9" s="1"/>
      <c r="C9" s="254" t="s">
        <v>0</v>
      </c>
      <c r="D9" s="254"/>
      <c r="E9" s="98" t="s">
        <v>4</v>
      </c>
      <c r="F9" s="98" t="s">
        <v>6</v>
      </c>
      <c r="G9" s="98" t="s">
        <v>7</v>
      </c>
      <c r="H9" s="98" t="s">
        <v>1</v>
      </c>
      <c r="I9" s="98" t="s">
        <v>2</v>
      </c>
      <c r="J9" s="98" t="s">
        <v>3</v>
      </c>
      <c r="K9" s="98" t="s">
        <v>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" customHeight="1" x14ac:dyDescent="0.3">
      <c r="A10" s="1"/>
      <c r="B10" s="1"/>
      <c r="C10" s="253" t="s">
        <v>15</v>
      </c>
      <c r="D10" s="253"/>
      <c r="E10" s="188" t="s">
        <v>321</v>
      </c>
      <c r="F10" s="205">
        <v>874</v>
      </c>
      <c r="G10" s="171">
        <f>+F10</f>
        <v>874</v>
      </c>
      <c r="H10" s="186">
        <f>+H17+H19+H21+H23+H25+H27+H29+H31+H33</f>
        <v>212.708</v>
      </c>
      <c r="I10" s="171">
        <f>+G10-H10</f>
        <v>661.29200000000003</v>
      </c>
      <c r="J10" s="125">
        <f>+H10/G10</f>
        <v>0.24337299771167048</v>
      </c>
      <c r="K10" s="99" t="s">
        <v>65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" customHeight="1" x14ac:dyDescent="0.3">
      <c r="A11" s="1"/>
      <c r="B11" s="1"/>
      <c r="C11" s="253"/>
      <c r="D11" s="253"/>
      <c r="E11" s="188" t="s">
        <v>322</v>
      </c>
      <c r="F11" s="205">
        <v>875</v>
      </c>
      <c r="G11" s="171">
        <f t="shared" ref="G11:G13" si="0">+F11</f>
        <v>875</v>
      </c>
      <c r="H11" s="171">
        <f>+H18+H20+H22+H24+H26+H28+H30+H32+H34</f>
        <v>0</v>
      </c>
      <c r="I11" s="171">
        <f t="shared" ref="I11:I13" si="1">+G11-H11</f>
        <v>875</v>
      </c>
      <c r="J11" s="125">
        <f t="shared" ref="J11:J12" si="2">+H11/G11</f>
        <v>0</v>
      </c>
      <c r="K11" s="99" t="s">
        <v>65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" customHeight="1" x14ac:dyDescent="0.3">
      <c r="A12" s="1"/>
      <c r="B12" s="1"/>
      <c r="C12" s="255" t="s">
        <v>13</v>
      </c>
      <c r="D12" s="255"/>
      <c r="E12" s="181" t="s">
        <v>5</v>
      </c>
      <c r="F12" s="171">
        <v>35</v>
      </c>
      <c r="G12" s="171">
        <f t="shared" si="0"/>
        <v>35</v>
      </c>
      <c r="H12" s="171">
        <v>0</v>
      </c>
      <c r="I12" s="171">
        <f t="shared" si="1"/>
        <v>35</v>
      </c>
      <c r="J12" s="125">
        <f t="shared" si="2"/>
        <v>0</v>
      </c>
      <c r="K12" s="103" t="s">
        <v>65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122" customFormat="1" ht="24" customHeight="1" x14ac:dyDescent="0.3">
      <c r="A13" s="1"/>
      <c r="B13" s="1"/>
      <c r="C13" s="259" t="s">
        <v>278</v>
      </c>
      <c r="D13" s="260"/>
      <c r="E13" s="198" t="s">
        <v>5</v>
      </c>
      <c r="F13" s="171">
        <v>7</v>
      </c>
      <c r="G13" s="171">
        <f t="shared" si="0"/>
        <v>7</v>
      </c>
      <c r="H13" s="155">
        <v>0</v>
      </c>
      <c r="I13" s="171">
        <f t="shared" si="1"/>
        <v>7</v>
      </c>
      <c r="J13" s="125">
        <f>+H13/G13</f>
        <v>0</v>
      </c>
      <c r="K13" s="103" t="s">
        <v>65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1.2" customHeight="1" x14ac:dyDescent="0.3">
      <c r="A14" s="1"/>
      <c r="B14" s="1"/>
      <c r="C14" s="256" t="s">
        <v>245</v>
      </c>
      <c r="D14" s="257"/>
      <c r="E14" s="258"/>
      <c r="F14" s="194">
        <f>SUM(F10:F13)</f>
        <v>1791</v>
      </c>
      <c r="G14" s="194">
        <f>+F14</f>
        <v>1791</v>
      </c>
      <c r="H14" s="194">
        <f>SUM(H10:H13)</f>
        <v>212.708</v>
      </c>
      <c r="I14" s="194">
        <f>F14-H14</f>
        <v>1578.2919999999999</v>
      </c>
      <c r="J14" s="195">
        <f>H14/F14</f>
        <v>0.11876493579006142</v>
      </c>
      <c r="K14" s="203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43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" customFormat="1" ht="43.95" customHeight="1" x14ac:dyDescent="0.3">
      <c r="A16" s="1"/>
      <c r="C16" s="187" t="s">
        <v>0</v>
      </c>
      <c r="D16" s="187" t="s">
        <v>120</v>
      </c>
      <c r="E16" s="187" t="s">
        <v>4</v>
      </c>
      <c r="F16" s="187" t="s">
        <v>6</v>
      </c>
      <c r="G16" s="187" t="s">
        <v>7</v>
      </c>
      <c r="H16" s="187" t="s">
        <v>1</v>
      </c>
      <c r="I16" s="187" t="s">
        <v>2</v>
      </c>
      <c r="J16" s="187" t="s">
        <v>3</v>
      </c>
      <c r="K16" s="187" t="s">
        <v>8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s="3" customFormat="1" ht="42" customHeight="1" x14ac:dyDescent="0.3">
      <c r="A17" s="1" t="s">
        <v>297</v>
      </c>
      <c r="C17" s="253" t="s">
        <v>15</v>
      </c>
      <c r="D17" s="252" t="s">
        <v>139</v>
      </c>
      <c r="E17" s="196" t="s">
        <v>321</v>
      </c>
      <c r="F17" s="100">
        <v>100</v>
      </c>
      <c r="G17" s="100">
        <f>+F17</f>
        <v>100</v>
      </c>
      <c r="H17" s="155"/>
      <c r="I17" s="101">
        <f>+G17-H17</f>
        <v>100</v>
      </c>
      <c r="J17" s="124">
        <f>+H17/G17</f>
        <v>0</v>
      </c>
      <c r="K17" s="102"/>
      <c r="L17" s="19"/>
      <c r="M17" s="150"/>
      <c r="N17" s="150"/>
      <c r="O17" s="1"/>
      <c r="P17" s="1"/>
      <c r="Q17" s="1"/>
      <c r="R17" s="1"/>
      <c r="S17" s="1"/>
      <c r="T17" s="1"/>
    </row>
    <row r="18" spans="1:20" s="3" customFormat="1" ht="42.6" customHeight="1" x14ac:dyDescent="0.3">
      <c r="A18" s="1"/>
      <c r="C18" s="253"/>
      <c r="D18" s="252"/>
      <c r="E18" s="196" t="s">
        <v>322</v>
      </c>
      <c r="F18" s="100">
        <v>101</v>
      </c>
      <c r="G18" s="100">
        <f t="shared" ref="G18:G34" si="3">+F18</f>
        <v>101</v>
      </c>
      <c r="H18" s="155"/>
      <c r="I18" s="101">
        <f t="shared" ref="I18:I34" si="4">+G18-H18</f>
        <v>101</v>
      </c>
      <c r="J18" s="124">
        <f t="shared" ref="J18:J34" si="5">+H18/G18</f>
        <v>0</v>
      </c>
      <c r="K18" s="102"/>
      <c r="L18" s="1"/>
      <c r="M18" s="1"/>
      <c r="N18" s="1"/>
      <c r="O18" s="1"/>
      <c r="P18" s="1"/>
      <c r="Q18" s="1"/>
      <c r="R18" s="1"/>
      <c r="S18" s="1"/>
      <c r="T18" s="1"/>
    </row>
    <row r="19" spans="1:20" s="3" customFormat="1" ht="22.95" customHeight="1" x14ac:dyDescent="0.3">
      <c r="A19" s="1"/>
      <c r="C19" s="253"/>
      <c r="D19" s="252" t="s">
        <v>130</v>
      </c>
      <c r="E19" s="196" t="s">
        <v>321</v>
      </c>
      <c r="F19" s="100">
        <v>114</v>
      </c>
      <c r="G19" s="100">
        <f t="shared" si="3"/>
        <v>114</v>
      </c>
      <c r="H19" s="155">
        <v>19.323</v>
      </c>
      <c r="I19" s="101">
        <f t="shared" si="4"/>
        <v>94.676999999999992</v>
      </c>
      <c r="J19" s="124">
        <f t="shared" si="5"/>
        <v>0.16950000000000001</v>
      </c>
      <c r="K19" s="102"/>
      <c r="L19" s="1"/>
      <c r="M19" s="1"/>
      <c r="N19" s="1"/>
      <c r="O19" s="1"/>
      <c r="P19" s="1"/>
      <c r="Q19" s="1"/>
      <c r="R19" s="1"/>
      <c r="S19" s="1"/>
      <c r="T19" s="1"/>
    </row>
    <row r="20" spans="1:20" s="3" customFormat="1" ht="22.95" customHeight="1" x14ac:dyDescent="0.3">
      <c r="A20" s="1"/>
      <c r="C20" s="253"/>
      <c r="D20" s="252"/>
      <c r="E20" s="196" t="s">
        <v>322</v>
      </c>
      <c r="F20" s="100">
        <v>114</v>
      </c>
      <c r="G20" s="100">
        <f t="shared" si="3"/>
        <v>114</v>
      </c>
      <c r="H20" s="155"/>
      <c r="I20" s="101">
        <f t="shared" si="4"/>
        <v>114</v>
      </c>
      <c r="J20" s="124">
        <f t="shared" si="5"/>
        <v>0</v>
      </c>
      <c r="K20" s="102"/>
      <c r="L20" s="1"/>
      <c r="M20" s="1"/>
      <c r="N20" s="1"/>
      <c r="O20" s="1"/>
      <c r="P20" s="1"/>
      <c r="Q20" s="1"/>
      <c r="R20" s="1"/>
      <c r="S20" s="1"/>
      <c r="T20" s="1"/>
    </row>
    <row r="21" spans="1:20" s="3" customFormat="1" ht="22.95" customHeight="1" x14ac:dyDescent="0.3">
      <c r="A21" s="1"/>
      <c r="C21" s="253"/>
      <c r="D21" s="252" t="s">
        <v>131</v>
      </c>
      <c r="E21" s="196" t="s">
        <v>321</v>
      </c>
      <c r="F21" s="100">
        <v>1</v>
      </c>
      <c r="G21" s="100">
        <f t="shared" si="3"/>
        <v>1</v>
      </c>
      <c r="H21" s="155"/>
      <c r="I21" s="101">
        <f t="shared" si="4"/>
        <v>1</v>
      </c>
      <c r="J21" s="124">
        <f t="shared" si="5"/>
        <v>0</v>
      </c>
      <c r="K21" s="102"/>
      <c r="L21" s="1"/>
      <c r="M21" s="1"/>
      <c r="N21" s="1"/>
      <c r="O21" s="1"/>
      <c r="P21" s="1"/>
      <c r="Q21" s="1"/>
      <c r="R21" s="1"/>
      <c r="S21" s="1"/>
      <c r="T21" s="1"/>
    </row>
    <row r="22" spans="1:20" s="3" customFormat="1" ht="22.95" customHeight="1" x14ac:dyDescent="0.3">
      <c r="A22" s="1"/>
      <c r="C22" s="253"/>
      <c r="D22" s="252"/>
      <c r="E22" s="196" t="s">
        <v>322</v>
      </c>
      <c r="F22" s="100">
        <v>1</v>
      </c>
      <c r="G22" s="100">
        <f t="shared" si="3"/>
        <v>1</v>
      </c>
      <c r="H22" s="155"/>
      <c r="I22" s="101">
        <f t="shared" si="4"/>
        <v>1</v>
      </c>
      <c r="J22" s="124">
        <f t="shared" si="5"/>
        <v>0</v>
      </c>
      <c r="K22" s="102"/>
      <c r="L22" s="1"/>
      <c r="M22" s="1"/>
      <c r="N22" s="1"/>
      <c r="O22" s="1"/>
      <c r="P22" s="1"/>
      <c r="Q22" s="1"/>
      <c r="R22" s="1"/>
      <c r="S22" s="1"/>
      <c r="T22" s="1"/>
    </row>
    <row r="23" spans="1:20" s="3" customFormat="1" ht="22.95" customHeight="1" x14ac:dyDescent="0.3">
      <c r="A23" s="1"/>
      <c r="C23" s="253"/>
      <c r="D23" s="252" t="s">
        <v>132</v>
      </c>
      <c r="E23" s="196" t="s">
        <v>321</v>
      </c>
      <c r="F23" s="100">
        <v>96</v>
      </c>
      <c r="G23" s="100">
        <f t="shared" si="3"/>
        <v>96</v>
      </c>
      <c r="H23" s="155">
        <v>35.594999999999999</v>
      </c>
      <c r="I23" s="101">
        <f t="shared" si="4"/>
        <v>60.405000000000001</v>
      </c>
      <c r="J23" s="124">
        <f t="shared" si="5"/>
        <v>0.37078125000000001</v>
      </c>
      <c r="K23" s="102"/>
      <c r="L23" s="1"/>
      <c r="M23" s="1"/>
      <c r="N23" s="1"/>
      <c r="O23" s="1"/>
      <c r="P23" s="1"/>
      <c r="Q23" s="1"/>
      <c r="R23" s="1"/>
      <c r="S23" s="1"/>
      <c r="T23" s="1"/>
    </row>
    <row r="24" spans="1:20" s="3" customFormat="1" ht="22.95" customHeight="1" x14ac:dyDescent="0.3">
      <c r="A24" s="1"/>
      <c r="C24" s="253"/>
      <c r="D24" s="252"/>
      <c r="E24" s="196" t="s">
        <v>322</v>
      </c>
      <c r="F24" s="100">
        <v>96</v>
      </c>
      <c r="G24" s="100">
        <f t="shared" si="3"/>
        <v>96</v>
      </c>
      <c r="H24" s="155"/>
      <c r="I24" s="101">
        <f t="shared" si="4"/>
        <v>96</v>
      </c>
      <c r="J24" s="124">
        <f t="shared" si="5"/>
        <v>0</v>
      </c>
      <c r="K24" s="102"/>
      <c r="L24" s="1"/>
      <c r="M24" s="1"/>
      <c r="N24" s="1"/>
      <c r="O24" s="1"/>
      <c r="P24" s="1"/>
      <c r="Q24" s="1"/>
      <c r="R24" s="1"/>
      <c r="S24" s="1"/>
      <c r="T24" s="1"/>
    </row>
    <row r="25" spans="1:20" s="3" customFormat="1" ht="22.95" customHeight="1" x14ac:dyDescent="0.3">
      <c r="A25" s="1"/>
      <c r="C25" s="253"/>
      <c r="D25" s="252" t="s">
        <v>134</v>
      </c>
      <c r="E25" s="196" t="s">
        <v>321</v>
      </c>
      <c r="F25" s="100">
        <v>359</v>
      </c>
      <c r="G25" s="100">
        <f t="shared" si="3"/>
        <v>359</v>
      </c>
      <c r="H25" s="155">
        <v>40.064999999999998</v>
      </c>
      <c r="I25" s="101">
        <f t="shared" si="4"/>
        <v>318.935</v>
      </c>
      <c r="J25" s="124">
        <f t="shared" si="5"/>
        <v>0.1116016713091922</v>
      </c>
      <c r="K25" s="102"/>
      <c r="L25" s="1"/>
      <c r="M25" s="1"/>
      <c r="N25" s="1"/>
      <c r="O25" s="1"/>
      <c r="P25" s="1"/>
      <c r="Q25" s="1"/>
      <c r="R25" s="1"/>
      <c r="S25" s="1"/>
      <c r="T25" s="1"/>
    </row>
    <row r="26" spans="1:20" s="3" customFormat="1" ht="22.95" customHeight="1" x14ac:dyDescent="0.3">
      <c r="A26" s="1"/>
      <c r="C26" s="253"/>
      <c r="D26" s="252"/>
      <c r="E26" s="196" t="s">
        <v>322</v>
      </c>
      <c r="F26" s="100">
        <v>359</v>
      </c>
      <c r="G26" s="100">
        <f t="shared" si="3"/>
        <v>359</v>
      </c>
      <c r="H26" s="155"/>
      <c r="I26" s="101">
        <f t="shared" si="4"/>
        <v>359</v>
      </c>
      <c r="J26" s="124">
        <f t="shared" si="5"/>
        <v>0</v>
      </c>
      <c r="K26" s="102"/>
      <c r="L26" s="1"/>
      <c r="M26" s="1"/>
      <c r="N26" s="1"/>
      <c r="O26" s="1"/>
      <c r="P26" s="1"/>
      <c r="Q26" s="1"/>
      <c r="R26" s="1"/>
      <c r="S26" s="1"/>
      <c r="T26" s="1"/>
    </row>
    <row r="27" spans="1:20" s="3" customFormat="1" ht="22.95" customHeight="1" x14ac:dyDescent="0.3">
      <c r="A27" s="1"/>
      <c r="C27" s="253"/>
      <c r="D27" s="252" t="s">
        <v>135</v>
      </c>
      <c r="E27" s="196" t="s">
        <v>321</v>
      </c>
      <c r="F27" s="100">
        <v>5</v>
      </c>
      <c r="G27" s="100">
        <f t="shared" si="3"/>
        <v>5</v>
      </c>
      <c r="H27" s="155"/>
      <c r="I27" s="101">
        <f t="shared" si="4"/>
        <v>5</v>
      </c>
      <c r="J27" s="124">
        <f t="shared" si="5"/>
        <v>0</v>
      </c>
      <c r="K27" s="102"/>
      <c r="L27" s="1"/>
      <c r="M27" s="1"/>
      <c r="N27" s="1"/>
      <c r="O27" s="1"/>
      <c r="P27" s="1"/>
      <c r="Q27" s="1"/>
      <c r="R27" s="1"/>
      <c r="S27" s="1"/>
      <c r="T27" s="1"/>
    </row>
    <row r="28" spans="1:20" s="3" customFormat="1" ht="22.95" customHeight="1" x14ac:dyDescent="0.3">
      <c r="A28" s="1"/>
      <c r="C28" s="253"/>
      <c r="D28" s="252"/>
      <c r="E28" s="196" t="s">
        <v>322</v>
      </c>
      <c r="F28" s="100">
        <v>5</v>
      </c>
      <c r="G28" s="100">
        <f t="shared" si="3"/>
        <v>5</v>
      </c>
      <c r="H28" s="155"/>
      <c r="I28" s="101">
        <f t="shared" si="4"/>
        <v>5</v>
      </c>
      <c r="J28" s="124">
        <f t="shared" si="5"/>
        <v>0</v>
      </c>
      <c r="K28" s="102"/>
      <c r="L28" s="1"/>
      <c r="M28" s="1"/>
      <c r="N28" s="1"/>
      <c r="O28" s="1"/>
      <c r="P28" s="1"/>
      <c r="Q28" s="1"/>
      <c r="R28" s="1"/>
      <c r="S28" s="1"/>
      <c r="T28" s="1"/>
    </row>
    <row r="29" spans="1:20" s="3" customFormat="1" ht="22.95" customHeight="1" x14ac:dyDescent="0.3">
      <c r="A29" s="1"/>
      <c r="C29" s="253"/>
      <c r="D29" s="252" t="s">
        <v>136</v>
      </c>
      <c r="E29" s="196" t="s">
        <v>321</v>
      </c>
      <c r="F29" s="100">
        <v>155</v>
      </c>
      <c r="G29" s="100">
        <f t="shared" si="3"/>
        <v>155</v>
      </c>
      <c r="H29" s="155">
        <v>96.421000000000006</v>
      </c>
      <c r="I29" s="101">
        <f t="shared" si="4"/>
        <v>58.578999999999994</v>
      </c>
      <c r="J29" s="124">
        <f t="shared" si="5"/>
        <v>0.62207096774193549</v>
      </c>
      <c r="K29" s="102"/>
      <c r="L29" s="1"/>
      <c r="M29" s="1"/>
      <c r="N29" s="1"/>
      <c r="O29" s="1"/>
      <c r="P29" s="1"/>
      <c r="Q29" s="1"/>
      <c r="R29" s="1"/>
      <c r="S29" s="1"/>
      <c r="T29" s="1"/>
    </row>
    <row r="30" spans="1:20" s="3" customFormat="1" ht="22.95" customHeight="1" x14ac:dyDescent="0.3">
      <c r="A30" s="1"/>
      <c r="C30" s="253"/>
      <c r="D30" s="252"/>
      <c r="E30" s="196" t="s">
        <v>322</v>
      </c>
      <c r="F30" s="100">
        <v>155</v>
      </c>
      <c r="G30" s="100">
        <f t="shared" si="3"/>
        <v>155</v>
      </c>
      <c r="H30" s="155"/>
      <c r="I30" s="101">
        <f t="shared" si="4"/>
        <v>155</v>
      </c>
      <c r="J30" s="124">
        <f t="shared" si="5"/>
        <v>0</v>
      </c>
      <c r="K30" s="102"/>
      <c r="L30" s="1"/>
      <c r="M30" s="1"/>
      <c r="N30" s="1"/>
      <c r="O30" s="1"/>
      <c r="P30" s="1"/>
      <c r="Q30" s="1"/>
      <c r="R30" s="1"/>
      <c r="S30" s="1"/>
      <c r="T30" s="1"/>
    </row>
    <row r="31" spans="1:20" s="3" customFormat="1" ht="22.95" customHeight="1" x14ac:dyDescent="0.3">
      <c r="A31" s="1"/>
      <c r="C31" s="253"/>
      <c r="D31" s="252" t="s">
        <v>137</v>
      </c>
      <c r="E31" s="196" t="s">
        <v>321</v>
      </c>
      <c r="F31" s="100">
        <v>43</v>
      </c>
      <c r="G31" s="100">
        <f t="shared" si="3"/>
        <v>43</v>
      </c>
      <c r="H31" s="155">
        <v>21.303999999999998</v>
      </c>
      <c r="I31" s="101">
        <f t="shared" si="4"/>
        <v>21.696000000000002</v>
      </c>
      <c r="J31" s="124">
        <f t="shared" si="5"/>
        <v>0.49544186046511624</v>
      </c>
      <c r="K31" s="102"/>
      <c r="L31" s="1"/>
      <c r="M31" s="1"/>
      <c r="N31" s="1"/>
      <c r="O31" s="1"/>
      <c r="P31" s="1"/>
      <c r="Q31" s="1"/>
      <c r="R31" s="1"/>
      <c r="S31" s="1"/>
      <c r="T31" s="1"/>
    </row>
    <row r="32" spans="1:20" s="3" customFormat="1" ht="22.95" customHeight="1" x14ac:dyDescent="0.3">
      <c r="A32" s="1"/>
      <c r="C32" s="253"/>
      <c r="D32" s="252"/>
      <c r="E32" s="196" t="s">
        <v>322</v>
      </c>
      <c r="F32" s="100">
        <v>43</v>
      </c>
      <c r="G32" s="100">
        <f t="shared" si="3"/>
        <v>43</v>
      </c>
      <c r="H32" s="155"/>
      <c r="I32" s="101">
        <f t="shared" si="4"/>
        <v>43</v>
      </c>
      <c r="J32" s="124">
        <f t="shared" si="5"/>
        <v>0</v>
      </c>
      <c r="K32" s="102"/>
      <c r="L32" s="1"/>
      <c r="M32" s="1"/>
      <c r="N32" s="1"/>
      <c r="O32" s="1"/>
      <c r="P32" s="1"/>
      <c r="Q32" s="1"/>
      <c r="R32" s="1"/>
      <c r="S32" s="1"/>
      <c r="T32" s="1"/>
    </row>
    <row r="33" spans="1:23" s="3" customFormat="1" ht="22.95" customHeight="1" x14ac:dyDescent="0.3">
      <c r="A33" s="1"/>
      <c r="C33" s="253"/>
      <c r="D33" s="252" t="s">
        <v>138</v>
      </c>
      <c r="E33" s="196" t="s">
        <v>321</v>
      </c>
      <c r="F33" s="100">
        <v>1</v>
      </c>
      <c r="G33" s="100">
        <f t="shared" si="3"/>
        <v>1</v>
      </c>
      <c r="H33" s="155"/>
      <c r="I33" s="101">
        <f t="shared" si="4"/>
        <v>1</v>
      </c>
      <c r="J33" s="124">
        <f t="shared" si="5"/>
        <v>0</v>
      </c>
      <c r="K33" s="102"/>
      <c r="L33" s="1"/>
      <c r="M33" s="1"/>
      <c r="N33" s="1"/>
      <c r="O33" s="1"/>
      <c r="P33" s="1"/>
      <c r="Q33" s="1"/>
      <c r="R33" s="1"/>
      <c r="S33" s="1"/>
      <c r="T33" s="1"/>
    </row>
    <row r="34" spans="1:23" s="3" customFormat="1" ht="22.95" customHeight="1" x14ac:dyDescent="0.3">
      <c r="A34" s="1"/>
      <c r="C34" s="253"/>
      <c r="D34" s="252"/>
      <c r="E34" s="196" t="s">
        <v>322</v>
      </c>
      <c r="F34" s="100">
        <v>1</v>
      </c>
      <c r="G34" s="100">
        <f t="shared" si="3"/>
        <v>1</v>
      </c>
      <c r="H34" s="155"/>
      <c r="I34" s="101">
        <f t="shared" si="4"/>
        <v>1</v>
      </c>
      <c r="J34" s="124">
        <f t="shared" si="5"/>
        <v>0</v>
      </c>
      <c r="K34" s="102"/>
      <c r="L34" s="1"/>
      <c r="M34" s="1"/>
      <c r="N34" s="1"/>
      <c r="O34" s="1"/>
      <c r="P34" s="1"/>
      <c r="Q34" s="1"/>
      <c r="R34" s="1"/>
      <c r="S34" s="1"/>
      <c r="T34" s="1"/>
    </row>
    <row r="35" spans="1:23" s="3" customFormat="1" ht="22.95" customHeight="1" x14ac:dyDescent="0.3">
      <c r="A35" s="1"/>
      <c r="C35" s="251" t="s">
        <v>125</v>
      </c>
      <c r="D35" s="251"/>
      <c r="E35" s="251"/>
      <c r="F35" s="194">
        <f>SUM(F17:F34)</f>
        <v>1749</v>
      </c>
      <c r="G35" s="194">
        <f>SUM(G17:G34)</f>
        <v>1749</v>
      </c>
      <c r="H35" s="194">
        <f>SUM(H17:H34)</f>
        <v>212.708</v>
      </c>
      <c r="I35" s="194">
        <f>F35-H35</f>
        <v>1536.2919999999999</v>
      </c>
      <c r="J35" s="195">
        <f>H35/F35</f>
        <v>0.12161692395654659</v>
      </c>
      <c r="K35" s="73"/>
      <c r="L35" s="1"/>
      <c r="M35" s="1"/>
      <c r="N35" s="1"/>
      <c r="O35" s="1"/>
      <c r="P35" s="1"/>
      <c r="Q35" s="1"/>
      <c r="R35" s="1"/>
      <c r="S35" s="1"/>
      <c r="T35" s="1"/>
    </row>
    <row r="36" spans="1:23" s="3" customFormat="1" ht="18.600000000000001" customHeight="1" x14ac:dyDescent="0.3">
      <c r="A36" s="1"/>
      <c r="B36" s="1"/>
      <c r="C36" s="74"/>
      <c r="D36" s="74"/>
      <c r="E36" s="75"/>
      <c r="F36" s="75"/>
      <c r="G36" s="74"/>
      <c r="H36" s="74"/>
      <c r="I36" s="74"/>
      <c r="J36" s="127"/>
      <c r="K36" s="74"/>
      <c r="L36" s="1"/>
      <c r="M36" s="1"/>
      <c r="N36" s="1"/>
      <c r="O36" s="1"/>
      <c r="P36" s="1"/>
      <c r="Q36" s="1"/>
      <c r="R36" s="1"/>
      <c r="S36" s="1"/>
      <c r="T36" s="1"/>
    </row>
    <row r="37" spans="1:23" s="3" customFormat="1" ht="22.95" customHeight="1" x14ac:dyDescent="0.3">
      <c r="A37" s="1"/>
      <c r="B37" s="1"/>
      <c r="C37" s="1"/>
      <c r="D37" s="1"/>
      <c r="E37" s="19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3" ht="22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3" ht="22.95" customHeight="1" x14ac:dyDescent="0.3">
      <c r="A39" s="1"/>
      <c r="B39" s="1"/>
      <c r="C39" s="271" t="s">
        <v>247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3"/>
      <c r="S39" s="1"/>
      <c r="T39" s="1"/>
      <c r="U39" s="1"/>
    </row>
    <row r="40" spans="1:23" ht="22.95" customHeight="1" x14ac:dyDescent="0.3">
      <c r="A40" s="1"/>
      <c r="B40" s="1"/>
      <c r="C40" s="274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6"/>
      <c r="S40" s="1"/>
      <c r="T40" s="1"/>
      <c r="U40" s="1"/>
    </row>
    <row r="41" spans="1:23" ht="22.95" customHeight="1" x14ac:dyDescent="0.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3" ht="22.95" customHeight="1" x14ac:dyDescent="0.3">
      <c r="A42" s="1"/>
      <c r="B42" s="1"/>
      <c r="C42" s="261" t="s">
        <v>23</v>
      </c>
      <c r="D42" s="261" t="s">
        <v>246</v>
      </c>
      <c r="E42" s="277" t="s">
        <v>121</v>
      </c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69" t="s">
        <v>9</v>
      </c>
      <c r="S42" s="1"/>
      <c r="T42" s="1"/>
      <c r="U42" s="1"/>
      <c r="V42" s="1"/>
      <c r="W42" s="1"/>
    </row>
    <row r="43" spans="1:23" ht="22.95" customHeight="1" x14ac:dyDescent="0.3">
      <c r="A43" s="1"/>
      <c r="B43" s="1"/>
      <c r="C43" s="262"/>
      <c r="D43" s="262"/>
      <c r="E43" s="199" t="s">
        <v>95</v>
      </c>
      <c r="F43" s="199" t="s">
        <v>96</v>
      </c>
      <c r="G43" s="199" t="s">
        <v>122</v>
      </c>
      <c r="H43" s="199" t="s">
        <v>98</v>
      </c>
      <c r="I43" s="199" t="s">
        <v>99</v>
      </c>
      <c r="J43" s="199" t="s">
        <v>90</v>
      </c>
      <c r="K43" s="199" t="s">
        <v>100</v>
      </c>
      <c r="L43" s="199" t="s">
        <v>101</v>
      </c>
      <c r="M43" s="187" t="s">
        <v>123</v>
      </c>
      <c r="N43" s="187" t="s">
        <v>124</v>
      </c>
      <c r="O43" s="199" t="s">
        <v>103</v>
      </c>
      <c r="P43" s="199" t="s">
        <v>104</v>
      </c>
      <c r="Q43" s="199" t="s">
        <v>105</v>
      </c>
      <c r="R43" s="270"/>
      <c r="S43" s="1"/>
      <c r="T43" s="1"/>
      <c r="U43" s="1"/>
      <c r="V43" s="1"/>
      <c r="W43" s="1"/>
    </row>
    <row r="44" spans="1:23" ht="19.95" customHeight="1" x14ac:dyDescent="0.3">
      <c r="A44" s="1"/>
      <c r="C44" s="104">
        <v>140</v>
      </c>
      <c r="D44" s="104" t="s">
        <v>95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04">
        <f t="shared" ref="R44:R69" si="6">SUM(E44:Q44)</f>
        <v>0</v>
      </c>
      <c r="S44" s="1"/>
      <c r="T44" s="1"/>
      <c r="U44" s="1"/>
      <c r="V44" s="1"/>
      <c r="W44" s="1"/>
    </row>
    <row r="45" spans="1:23" ht="19.95" customHeight="1" x14ac:dyDescent="0.3">
      <c r="A45" s="1"/>
      <c r="C45" s="104">
        <v>101</v>
      </c>
      <c r="D45" s="104" t="s">
        <v>95</v>
      </c>
      <c r="E45" s="176"/>
      <c r="F45" s="176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04">
        <f t="shared" si="6"/>
        <v>0</v>
      </c>
      <c r="S45" s="1"/>
      <c r="T45" s="1"/>
      <c r="U45" s="1"/>
      <c r="V45" s="1"/>
      <c r="W45" s="1"/>
    </row>
    <row r="46" spans="1:23" ht="19.95" customHeight="1" x14ac:dyDescent="0.3">
      <c r="A46" s="1"/>
      <c r="C46" s="104">
        <v>102</v>
      </c>
      <c r="D46" s="104" t="s">
        <v>96</v>
      </c>
      <c r="E46" s="170"/>
      <c r="F46" s="176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04">
        <f t="shared" si="6"/>
        <v>0</v>
      </c>
      <c r="S46" s="1"/>
      <c r="T46" s="1"/>
      <c r="U46" s="1"/>
      <c r="V46" s="1"/>
      <c r="W46" s="1"/>
    </row>
    <row r="47" spans="1:23" ht="19.95" customHeight="1" x14ac:dyDescent="0.3">
      <c r="A47" s="1"/>
      <c r="C47" s="104">
        <v>103</v>
      </c>
      <c r="D47" s="104" t="s">
        <v>96</v>
      </c>
      <c r="E47" s="170"/>
      <c r="F47" s="176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04">
        <f t="shared" si="6"/>
        <v>0</v>
      </c>
      <c r="S47" s="1"/>
      <c r="T47" s="1"/>
      <c r="U47" s="1"/>
      <c r="V47" s="1"/>
      <c r="W47" s="1"/>
    </row>
    <row r="48" spans="1:23" ht="19.95" customHeight="1" x14ac:dyDescent="0.3">
      <c r="A48" s="1"/>
      <c r="C48" s="104">
        <v>104</v>
      </c>
      <c r="D48" s="104" t="s">
        <v>97</v>
      </c>
      <c r="E48" s="170"/>
      <c r="F48" s="176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04">
        <f t="shared" si="6"/>
        <v>0</v>
      </c>
      <c r="S48" s="1"/>
      <c r="T48" s="1"/>
      <c r="U48" s="1"/>
      <c r="V48" s="1"/>
      <c r="W48" s="1"/>
    </row>
    <row r="49" spans="1:23" ht="19.95" customHeight="1" x14ac:dyDescent="0.3">
      <c r="A49" s="1"/>
      <c r="C49" s="104">
        <v>105</v>
      </c>
      <c r="D49" s="104" t="s">
        <v>97</v>
      </c>
      <c r="E49" s="170"/>
      <c r="F49" s="176"/>
      <c r="G49" s="170"/>
      <c r="H49" s="176"/>
      <c r="I49" s="170"/>
      <c r="J49" s="170"/>
      <c r="K49" s="170"/>
      <c r="L49" s="170"/>
      <c r="M49" s="170"/>
      <c r="N49" s="170"/>
      <c r="O49" s="170"/>
      <c r="P49" s="170"/>
      <c r="Q49" s="170"/>
      <c r="R49" s="104">
        <f t="shared" si="6"/>
        <v>0</v>
      </c>
      <c r="S49" s="1"/>
      <c r="T49" s="1"/>
      <c r="U49" s="1"/>
      <c r="V49" s="1"/>
      <c r="W49" s="1"/>
    </row>
    <row r="50" spans="1:23" ht="19.95" customHeight="1" x14ac:dyDescent="0.3">
      <c r="A50" s="1"/>
      <c r="C50" s="104">
        <v>106</v>
      </c>
      <c r="D50" s="104" t="s">
        <v>97</v>
      </c>
      <c r="E50" s="170"/>
      <c r="F50" s="170"/>
      <c r="G50" s="170"/>
      <c r="H50" s="176"/>
      <c r="I50" s="170"/>
      <c r="J50" s="170"/>
      <c r="K50" s="170"/>
      <c r="L50" s="170"/>
      <c r="M50" s="170"/>
      <c r="N50" s="170"/>
      <c r="O50" s="170"/>
      <c r="P50" s="170"/>
      <c r="Q50" s="170"/>
      <c r="R50" s="104">
        <f t="shared" si="6"/>
        <v>0</v>
      </c>
      <c r="S50" s="1"/>
      <c r="T50" s="1"/>
      <c r="U50" s="1"/>
      <c r="V50" s="1"/>
      <c r="W50" s="1"/>
    </row>
    <row r="51" spans="1:23" ht="19.95" customHeight="1" x14ac:dyDescent="0.3">
      <c r="A51" s="1"/>
      <c r="C51" s="104">
        <v>107</v>
      </c>
      <c r="D51" s="104" t="s">
        <v>98</v>
      </c>
      <c r="E51" s="170"/>
      <c r="F51" s="170"/>
      <c r="G51" s="170"/>
      <c r="H51" s="176"/>
      <c r="I51" s="170"/>
      <c r="J51" s="170"/>
      <c r="K51" s="170"/>
      <c r="L51" s="170"/>
      <c r="M51" s="170"/>
      <c r="N51" s="170"/>
      <c r="O51" s="170"/>
      <c r="P51" s="170"/>
      <c r="Q51" s="170"/>
      <c r="R51" s="104">
        <f t="shared" si="6"/>
        <v>0</v>
      </c>
      <c r="S51" s="1"/>
      <c r="T51" s="1"/>
      <c r="U51" s="1"/>
      <c r="V51" s="1"/>
      <c r="W51" s="1"/>
    </row>
    <row r="52" spans="1:23" ht="19.95" customHeight="1" x14ac:dyDescent="0.3">
      <c r="A52" s="1"/>
      <c r="C52" s="104">
        <v>108</v>
      </c>
      <c r="D52" s="104" t="s">
        <v>98</v>
      </c>
      <c r="E52" s="170"/>
      <c r="F52" s="170"/>
      <c r="G52" s="170"/>
      <c r="H52" s="176"/>
      <c r="I52" s="176"/>
      <c r="J52" s="170"/>
      <c r="K52" s="170"/>
      <c r="L52" s="170"/>
      <c r="M52" s="170"/>
      <c r="N52" s="170"/>
      <c r="O52" s="170"/>
      <c r="P52" s="170"/>
      <c r="Q52" s="170"/>
      <c r="R52" s="104">
        <f t="shared" si="6"/>
        <v>0</v>
      </c>
      <c r="S52" s="1"/>
      <c r="T52" s="1"/>
      <c r="U52" s="1"/>
      <c r="V52" s="1"/>
      <c r="W52" s="1"/>
    </row>
    <row r="53" spans="1:23" s="122" customFormat="1" ht="19.95" customHeight="1" x14ac:dyDescent="0.3">
      <c r="A53" s="1"/>
      <c r="C53" s="104">
        <v>148</v>
      </c>
      <c r="D53" s="104" t="s">
        <v>99</v>
      </c>
      <c r="E53" s="170"/>
      <c r="F53" s="170"/>
      <c r="G53" s="170"/>
      <c r="H53" s="176"/>
      <c r="I53" s="176"/>
      <c r="J53" s="170"/>
      <c r="K53" s="170"/>
      <c r="L53" s="170"/>
      <c r="M53" s="170"/>
      <c r="N53" s="170"/>
      <c r="O53" s="170"/>
      <c r="P53" s="170"/>
      <c r="Q53" s="170"/>
      <c r="R53" s="104">
        <f t="shared" si="6"/>
        <v>0</v>
      </c>
      <c r="S53" s="1"/>
      <c r="T53" s="1"/>
      <c r="U53" s="1"/>
      <c r="V53" s="1"/>
      <c r="W53" s="1"/>
    </row>
    <row r="54" spans="1:23" ht="19.95" customHeight="1" x14ac:dyDescent="0.3">
      <c r="A54" s="1"/>
      <c r="C54" s="104">
        <v>109</v>
      </c>
      <c r="D54" s="104" t="s">
        <v>99</v>
      </c>
      <c r="E54" s="170"/>
      <c r="F54" s="170"/>
      <c r="G54" s="170"/>
      <c r="H54" s="170"/>
      <c r="I54" s="176"/>
      <c r="J54" s="170"/>
      <c r="K54" s="170"/>
      <c r="L54" s="170"/>
      <c r="M54" s="170"/>
      <c r="N54" s="170"/>
      <c r="O54" s="170"/>
      <c r="P54" s="170"/>
      <c r="Q54" s="170"/>
      <c r="R54" s="104">
        <f t="shared" si="6"/>
        <v>0</v>
      </c>
      <c r="S54" s="1"/>
      <c r="T54" s="1"/>
      <c r="U54" s="1"/>
      <c r="V54" s="1"/>
      <c r="W54" s="1"/>
    </row>
    <row r="55" spans="1:23" ht="19.95" customHeight="1" x14ac:dyDescent="0.3">
      <c r="A55" s="1"/>
      <c r="C55" s="104">
        <v>110</v>
      </c>
      <c r="D55" s="104" t="s">
        <v>99</v>
      </c>
      <c r="E55" s="170"/>
      <c r="F55" s="170"/>
      <c r="G55" s="170"/>
      <c r="H55" s="170"/>
      <c r="I55" s="176"/>
      <c r="J55" s="176">
        <v>1.1579999999999999</v>
      </c>
      <c r="K55" s="176"/>
      <c r="L55" s="176"/>
      <c r="M55" s="176"/>
      <c r="N55" s="176"/>
      <c r="O55" s="176"/>
      <c r="P55" s="176"/>
      <c r="Q55" s="176"/>
      <c r="R55" s="104">
        <f t="shared" si="6"/>
        <v>1.1579999999999999</v>
      </c>
      <c r="S55" s="1"/>
      <c r="T55" s="1"/>
      <c r="U55" s="1"/>
      <c r="V55" s="1"/>
      <c r="W55" s="1"/>
    </row>
    <row r="56" spans="1:23" ht="19.95" customHeight="1" x14ac:dyDescent="0.3">
      <c r="A56" s="1"/>
      <c r="C56" s="104">
        <v>111</v>
      </c>
      <c r="D56" s="104" t="s">
        <v>90</v>
      </c>
      <c r="E56" s="170"/>
      <c r="F56" s="170"/>
      <c r="G56" s="170"/>
      <c r="H56" s="170"/>
      <c r="I56" s="170"/>
      <c r="J56" s="176">
        <v>1.6259999999999999</v>
      </c>
      <c r="K56" s="176"/>
      <c r="L56" s="176"/>
      <c r="M56" s="176"/>
      <c r="N56" s="176"/>
      <c r="O56" s="176"/>
      <c r="P56" s="176"/>
      <c r="Q56" s="176"/>
      <c r="R56" s="104">
        <f t="shared" si="6"/>
        <v>1.6259999999999999</v>
      </c>
      <c r="S56" s="1"/>
      <c r="T56" s="1"/>
      <c r="U56" s="1"/>
      <c r="V56" s="1"/>
      <c r="W56" s="1"/>
    </row>
    <row r="57" spans="1:23" s="122" customFormat="1" ht="19.95" customHeight="1" x14ac:dyDescent="0.3">
      <c r="A57" s="1"/>
      <c r="C57" s="104">
        <v>132</v>
      </c>
      <c r="D57" s="104" t="s">
        <v>90</v>
      </c>
      <c r="E57" s="170"/>
      <c r="F57" s="170"/>
      <c r="G57" s="170"/>
      <c r="H57" s="170"/>
      <c r="I57" s="170"/>
      <c r="J57" s="176"/>
      <c r="K57" s="176"/>
      <c r="L57" s="176"/>
      <c r="M57" s="176"/>
      <c r="N57" s="176"/>
      <c r="O57" s="176"/>
      <c r="P57" s="176"/>
      <c r="Q57" s="176"/>
      <c r="R57" s="104">
        <f t="shared" si="6"/>
        <v>0</v>
      </c>
      <c r="S57" s="1"/>
      <c r="T57" s="1"/>
      <c r="U57" s="1"/>
      <c r="V57" s="1"/>
      <c r="W57" s="1"/>
    </row>
    <row r="58" spans="1:23" ht="19.95" customHeight="1" x14ac:dyDescent="0.3">
      <c r="A58" s="1"/>
      <c r="C58" s="104">
        <v>112</v>
      </c>
      <c r="D58" s="104" t="s">
        <v>100</v>
      </c>
      <c r="E58" s="170"/>
      <c r="F58" s="170"/>
      <c r="G58" s="170"/>
      <c r="H58" s="170"/>
      <c r="I58" s="170"/>
      <c r="J58" s="176"/>
      <c r="K58" s="176"/>
      <c r="L58" s="176">
        <v>0.16800000000000001</v>
      </c>
      <c r="M58" s="176"/>
      <c r="N58" s="176"/>
      <c r="O58" s="176">
        <v>9.43</v>
      </c>
      <c r="P58" s="176"/>
      <c r="Q58" s="176"/>
      <c r="R58" s="104">
        <f t="shared" si="6"/>
        <v>9.597999999999999</v>
      </c>
      <c r="S58" s="1"/>
      <c r="T58" s="1"/>
      <c r="U58" s="1"/>
      <c r="V58" s="1"/>
      <c r="W58" s="1"/>
    </row>
    <row r="59" spans="1:23" ht="19.95" customHeight="1" x14ac:dyDescent="0.3">
      <c r="A59" s="1"/>
      <c r="C59" s="104">
        <v>113</v>
      </c>
      <c r="D59" s="104" t="s">
        <v>101</v>
      </c>
      <c r="E59" s="170"/>
      <c r="F59" s="170"/>
      <c r="G59" s="170"/>
      <c r="H59" s="170"/>
      <c r="I59" s="170"/>
      <c r="J59" s="176">
        <v>3.6110000000000002</v>
      </c>
      <c r="K59" s="176"/>
      <c r="L59" s="176">
        <v>35.427</v>
      </c>
      <c r="M59" s="176"/>
      <c r="N59" s="176"/>
      <c r="O59" s="176"/>
      <c r="P59" s="176"/>
      <c r="Q59" s="176"/>
      <c r="R59" s="104">
        <f t="shared" si="6"/>
        <v>39.037999999999997</v>
      </c>
      <c r="S59" s="1"/>
      <c r="T59" s="1"/>
      <c r="U59" s="1"/>
      <c r="V59" s="1"/>
      <c r="W59" s="1"/>
    </row>
    <row r="60" spans="1:23" s="122" customFormat="1" ht="19.95" customHeight="1" x14ac:dyDescent="0.3">
      <c r="A60" s="1"/>
      <c r="C60" s="104">
        <v>152</v>
      </c>
      <c r="D60" s="104" t="s">
        <v>101</v>
      </c>
      <c r="E60" s="170"/>
      <c r="F60" s="170"/>
      <c r="G60" s="170"/>
      <c r="H60" s="170"/>
      <c r="I60" s="170"/>
      <c r="J60" s="176"/>
      <c r="K60" s="176"/>
      <c r="L60" s="176"/>
      <c r="M60" s="176"/>
      <c r="N60" s="176"/>
      <c r="O60" s="176"/>
      <c r="P60" s="176"/>
      <c r="Q60" s="176"/>
      <c r="R60" s="104">
        <f>SUM(E60:Q60)</f>
        <v>0</v>
      </c>
      <c r="S60" s="1"/>
      <c r="T60" s="1"/>
      <c r="U60" s="1"/>
      <c r="V60" s="1"/>
      <c r="W60" s="1"/>
    </row>
    <row r="61" spans="1:23" ht="19.95" customHeight="1" x14ac:dyDescent="0.3">
      <c r="A61" s="1"/>
      <c r="C61" s="104">
        <v>114</v>
      </c>
      <c r="D61" s="104" t="s">
        <v>133</v>
      </c>
      <c r="E61" s="170"/>
      <c r="F61" s="170"/>
      <c r="G61" s="170"/>
      <c r="H61" s="170"/>
      <c r="I61" s="170"/>
      <c r="J61" s="176"/>
      <c r="K61" s="176"/>
      <c r="L61" s="176"/>
      <c r="M61" s="176">
        <v>2.3759999999999999</v>
      </c>
      <c r="N61" s="176"/>
      <c r="O61" s="176">
        <v>3.5640000000000001</v>
      </c>
      <c r="P61" s="176"/>
      <c r="Q61" s="176"/>
      <c r="R61" s="104">
        <f t="shared" si="6"/>
        <v>5.9399999999999995</v>
      </c>
      <c r="S61" s="1"/>
      <c r="T61" s="1"/>
      <c r="U61" s="1"/>
      <c r="V61" s="1"/>
      <c r="W61" s="1"/>
    </row>
    <row r="62" spans="1:23" ht="19.95" customHeight="1" x14ac:dyDescent="0.3">
      <c r="A62" s="1"/>
      <c r="C62" s="104">
        <v>115</v>
      </c>
      <c r="D62" s="104" t="s">
        <v>102</v>
      </c>
      <c r="E62" s="170"/>
      <c r="F62" s="170"/>
      <c r="G62" s="170"/>
      <c r="H62" s="170"/>
      <c r="I62" s="176"/>
      <c r="J62" s="176"/>
      <c r="K62" s="176"/>
      <c r="L62" s="176"/>
      <c r="M62" s="176"/>
      <c r="N62" s="176"/>
      <c r="O62" s="176">
        <v>14.624000000000001</v>
      </c>
      <c r="P62" s="176"/>
      <c r="Q62" s="176"/>
      <c r="R62" s="104">
        <f t="shared" si="6"/>
        <v>14.624000000000001</v>
      </c>
      <c r="S62" s="1"/>
      <c r="T62" s="1"/>
      <c r="U62" s="1"/>
      <c r="V62" s="1"/>
      <c r="W62" s="1"/>
    </row>
    <row r="63" spans="1:23" ht="19.95" customHeight="1" x14ac:dyDescent="0.3">
      <c r="A63" s="1"/>
      <c r="C63" s="104">
        <v>161</v>
      </c>
      <c r="D63" s="104" t="s">
        <v>103</v>
      </c>
      <c r="E63" s="170"/>
      <c r="F63" s="170"/>
      <c r="G63" s="170"/>
      <c r="H63" s="170"/>
      <c r="I63" s="176"/>
      <c r="J63" s="176"/>
      <c r="K63" s="176"/>
      <c r="L63" s="176"/>
      <c r="M63" s="176">
        <v>10.614000000000001</v>
      </c>
      <c r="N63" s="176"/>
      <c r="O63" s="176">
        <v>14.847</v>
      </c>
      <c r="P63" s="176">
        <v>3.9279999999999999</v>
      </c>
      <c r="Q63" s="176"/>
      <c r="R63" s="104">
        <f>SUM(E63:Q63)</f>
        <v>29.388999999999999</v>
      </c>
      <c r="S63" s="1"/>
      <c r="T63" s="1"/>
      <c r="U63" s="1"/>
      <c r="V63" s="1"/>
      <c r="W63" s="1"/>
    </row>
    <row r="64" spans="1:23" s="122" customFormat="1" ht="19.95" customHeight="1" x14ac:dyDescent="0.3">
      <c r="A64" s="1"/>
      <c r="C64" s="104">
        <v>163</v>
      </c>
      <c r="D64" s="104" t="s">
        <v>103</v>
      </c>
      <c r="E64" s="170"/>
      <c r="F64" s="170"/>
      <c r="G64" s="170"/>
      <c r="H64" s="170"/>
      <c r="I64" s="176"/>
      <c r="J64" s="176"/>
      <c r="K64" s="176"/>
      <c r="L64" s="176"/>
      <c r="M64" s="176"/>
      <c r="N64" s="176"/>
      <c r="O64" s="176"/>
      <c r="P64" s="176"/>
      <c r="Q64" s="176"/>
      <c r="R64" s="104">
        <f t="shared" si="6"/>
        <v>0</v>
      </c>
      <c r="S64" s="1"/>
      <c r="T64" s="1"/>
      <c r="U64" s="1"/>
      <c r="V64" s="1"/>
      <c r="W64" s="1"/>
    </row>
    <row r="65" spans="1:23" ht="19.95" customHeight="1" x14ac:dyDescent="0.3">
      <c r="A65" s="1"/>
      <c r="C65" s="104">
        <v>162</v>
      </c>
      <c r="D65" s="104" t="s">
        <v>104</v>
      </c>
      <c r="E65" s="170"/>
      <c r="F65" s="170"/>
      <c r="G65" s="170"/>
      <c r="H65" s="170"/>
      <c r="I65" s="170"/>
      <c r="J65" s="170">
        <v>2.5659999999999998</v>
      </c>
      <c r="K65" s="170"/>
      <c r="L65" s="170"/>
      <c r="M65" s="176">
        <v>3.5030000000000001</v>
      </c>
      <c r="N65" s="176"/>
      <c r="O65" s="176">
        <v>6.22</v>
      </c>
      <c r="P65" s="176"/>
      <c r="Q65" s="176"/>
      <c r="R65" s="104">
        <f t="shared" si="6"/>
        <v>12.289</v>
      </c>
      <c r="S65" s="1"/>
      <c r="T65" s="1"/>
      <c r="U65" s="1"/>
      <c r="V65" s="1"/>
      <c r="W65" s="1"/>
    </row>
    <row r="66" spans="1:23" s="122" customFormat="1" ht="19.95" customHeight="1" x14ac:dyDescent="0.3">
      <c r="A66" s="1"/>
      <c r="C66" s="104">
        <v>121</v>
      </c>
      <c r="D66" s="104" t="s">
        <v>104</v>
      </c>
      <c r="E66" s="170"/>
      <c r="F66" s="170"/>
      <c r="G66" s="170"/>
      <c r="H66" s="170"/>
      <c r="I66" s="170"/>
      <c r="J66" s="170"/>
      <c r="K66" s="170"/>
      <c r="L66" s="170"/>
      <c r="M66" s="176"/>
      <c r="N66" s="176"/>
      <c r="O66" s="176"/>
      <c r="P66" s="176"/>
      <c r="Q66" s="176"/>
      <c r="R66" s="104">
        <f>SUM(E66:Q66)</f>
        <v>0</v>
      </c>
      <c r="S66" s="1"/>
      <c r="T66" s="1"/>
      <c r="U66" s="1"/>
      <c r="V66" s="1"/>
      <c r="W66" s="1"/>
    </row>
    <row r="67" spans="1:23" ht="19.95" customHeight="1" x14ac:dyDescent="0.3">
      <c r="A67" s="1"/>
      <c r="C67" s="104">
        <v>117</v>
      </c>
      <c r="D67" s="104" t="s">
        <v>104</v>
      </c>
      <c r="E67" s="170"/>
      <c r="F67" s="170"/>
      <c r="G67" s="170"/>
      <c r="H67" s="170"/>
      <c r="I67" s="170"/>
      <c r="J67" s="170">
        <v>9.1270000000000007</v>
      </c>
      <c r="K67" s="170"/>
      <c r="L67" s="170"/>
      <c r="M67" s="176">
        <v>8.5220000000000002</v>
      </c>
      <c r="N67" s="176"/>
      <c r="O67" s="176">
        <v>28.009</v>
      </c>
      <c r="P67" s="176">
        <v>2.1680000000000001</v>
      </c>
      <c r="Q67" s="176"/>
      <c r="R67" s="104">
        <f>SUM(E67:Q67)</f>
        <v>47.826000000000001</v>
      </c>
      <c r="S67" s="1"/>
      <c r="T67" s="1"/>
      <c r="U67" s="1"/>
      <c r="V67" s="1"/>
      <c r="W67" s="1"/>
    </row>
    <row r="68" spans="1:23" s="122" customFormat="1" ht="19.95" customHeight="1" x14ac:dyDescent="0.3">
      <c r="A68" s="1"/>
      <c r="C68" s="104">
        <v>157</v>
      </c>
      <c r="D68" s="104" t="s">
        <v>105</v>
      </c>
      <c r="E68" s="170"/>
      <c r="F68" s="170"/>
      <c r="G68" s="170"/>
      <c r="H68" s="170"/>
      <c r="I68" s="170"/>
      <c r="J68" s="170"/>
      <c r="K68" s="170"/>
      <c r="L68" s="170"/>
      <c r="M68" s="176"/>
      <c r="N68" s="176"/>
      <c r="O68" s="176"/>
      <c r="P68" s="176"/>
      <c r="Q68" s="176"/>
      <c r="R68" s="104">
        <f t="shared" si="6"/>
        <v>0</v>
      </c>
      <c r="S68" s="1"/>
      <c r="T68" s="1"/>
      <c r="U68" s="1"/>
      <c r="V68" s="1"/>
      <c r="W68" s="1"/>
    </row>
    <row r="69" spans="1:23" ht="19.95" customHeight="1" x14ac:dyDescent="0.3">
      <c r="A69" s="1"/>
      <c r="C69" s="104">
        <v>118</v>
      </c>
      <c r="D69" s="104" t="s">
        <v>105</v>
      </c>
      <c r="E69" s="170"/>
      <c r="F69" s="170"/>
      <c r="G69" s="170"/>
      <c r="H69" s="170"/>
      <c r="I69" s="170"/>
      <c r="J69" s="170">
        <v>1.2350000000000001</v>
      </c>
      <c r="K69" s="170"/>
      <c r="L69" s="170"/>
      <c r="M69" s="176">
        <v>15.05</v>
      </c>
      <c r="N69" s="176"/>
      <c r="O69" s="176">
        <v>19.727</v>
      </c>
      <c r="P69" s="176">
        <v>15.208</v>
      </c>
      <c r="Q69" s="176"/>
      <c r="R69" s="104">
        <f t="shared" si="6"/>
        <v>51.22</v>
      </c>
      <c r="S69" s="1"/>
      <c r="T69" s="1"/>
      <c r="U69" s="1"/>
      <c r="V69" s="1"/>
      <c r="W69" s="1"/>
    </row>
    <row r="70" spans="1:23" ht="19.95" customHeight="1" x14ac:dyDescent="0.3">
      <c r="A70" s="1"/>
      <c r="B70" s="1"/>
      <c r="C70" s="200" t="s">
        <v>106</v>
      </c>
      <c r="D70" s="200"/>
      <c r="E70" s="201">
        <f t="shared" ref="E70:Q70" si="7">SUM(E44:E69)</f>
        <v>0</v>
      </c>
      <c r="F70" s="201">
        <f t="shared" si="7"/>
        <v>0</v>
      </c>
      <c r="G70" s="201">
        <f t="shared" si="7"/>
        <v>0</v>
      </c>
      <c r="H70" s="201">
        <f t="shared" si="7"/>
        <v>0</v>
      </c>
      <c r="I70" s="201">
        <f t="shared" si="7"/>
        <v>0</v>
      </c>
      <c r="J70" s="201">
        <f t="shared" si="7"/>
        <v>19.323</v>
      </c>
      <c r="K70" s="201">
        <f t="shared" si="7"/>
        <v>0</v>
      </c>
      <c r="L70" s="201">
        <f t="shared" si="7"/>
        <v>35.594999999999999</v>
      </c>
      <c r="M70" s="201">
        <f t="shared" si="7"/>
        <v>40.064999999999998</v>
      </c>
      <c r="N70" s="201">
        <f t="shared" si="7"/>
        <v>0</v>
      </c>
      <c r="O70" s="201">
        <f t="shared" si="7"/>
        <v>96.421000000000006</v>
      </c>
      <c r="P70" s="201">
        <f t="shared" si="7"/>
        <v>21.304000000000002</v>
      </c>
      <c r="Q70" s="201">
        <f t="shared" si="7"/>
        <v>0</v>
      </c>
      <c r="R70" s="197">
        <f>SUM(E70:Q70)</f>
        <v>212.708</v>
      </c>
      <c r="S70" s="1"/>
      <c r="T70" s="1"/>
      <c r="U70" s="1"/>
      <c r="V70" s="1"/>
      <c r="W70" s="1"/>
    </row>
    <row r="71" spans="1:23" ht="22.95" customHeight="1" x14ac:dyDescent="0.3">
      <c r="A71" s="1"/>
      <c r="B71" s="1"/>
      <c r="O71" s="1"/>
      <c r="P71" s="1"/>
      <c r="Q71" s="1"/>
      <c r="R71" s="1"/>
      <c r="S71" s="1"/>
      <c r="T71" s="1"/>
      <c r="U71" s="1"/>
    </row>
    <row r="72" spans="1:23" x14ac:dyDescent="0.3">
      <c r="A72" s="1"/>
      <c r="B72" s="1"/>
      <c r="O72" s="2"/>
      <c r="P72" s="2"/>
      <c r="Q72" s="2"/>
      <c r="R72" s="1"/>
      <c r="S72" s="1"/>
      <c r="T72" s="1"/>
      <c r="U72" s="1"/>
    </row>
    <row r="74" spans="1:23" s="3" customFormat="1" x14ac:dyDescent="0.3">
      <c r="C74"/>
      <c r="D74"/>
      <c r="E74"/>
      <c r="F74"/>
      <c r="G74"/>
      <c r="H74"/>
      <c r="I74"/>
      <c r="J74"/>
      <c r="K74"/>
      <c r="L74"/>
      <c r="M74"/>
      <c r="N74"/>
    </row>
    <row r="77" spans="1:23" ht="26.4" customHeight="1" x14ac:dyDescent="0.3"/>
  </sheetData>
  <mergeCells count="24">
    <mergeCell ref="D42:D43"/>
    <mergeCell ref="C5:K5"/>
    <mergeCell ref="C6:K6"/>
    <mergeCell ref="C7:K7"/>
    <mergeCell ref="R42:R43"/>
    <mergeCell ref="C39:R40"/>
    <mergeCell ref="C42:C43"/>
    <mergeCell ref="D19:D20"/>
    <mergeCell ref="D21:D22"/>
    <mergeCell ref="D23:D24"/>
    <mergeCell ref="D25:D26"/>
    <mergeCell ref="D27:D28"/>
    <mergeCell ref="D29:D30"/>
    <mergeCell ref="D31:D32"/>
    <mergeCell ref="D33:D34"/>
    <mergeCell ref="E42:Q42"/>
    <mergeCell ref="C35:E35"/>
    <mergeCell ref="D17:D18"/>
    <mergeCell ref="C17:C34"/>
    <mergeCell ref="C10:D11"/>
    <mergeCell ref="C9:D9"/>
    <mergeCell ref="C12:D12"/>
    <mergeCell ref="C14:E14"/>
    <mergeCell ref="C13:D13"/>
  </mergeCells>
  <phoneticPr fontId="43" type="noConversion"/>
  <conditionalFormatting sqref="J17:J3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{F29417D9-BF90-42D6-BE0A-0D1C3944B9CF}</x14:id>
        </ext>
      </extLst>
    </cfRule>
    <cfRule type="cellIs" dxfId="10" priority="4" operator="greaterThan">
      <formula>0.85</formula>
    </cfRule>
  </conditionalFormatting>
  <conditionalFormatting sqref="J10:J14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{A1AE08FE-C73D-48B0-8F15-30492682A551}</x14:id>
        </ext>
      </extLst>
    </cfRule>
  </conditionalFormatting>
  <conditionalFormatting sqref="J10:J3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{145FAB7F-4C35-47EC-83E3-62B700842500}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119" scale="6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9417D9-BF90-42D6-BE0A-0D1C3944B9C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J17:J35</xm:sqref>
        </x14:conditionalFormatting>
        <x14:conditionalFormatting xmlns:xm="http://schemas.microsoft.com/office/excel/2006/main">
          <x14:cfRule type="dataBar" id="{A1AE08FE-C73D-48B0-8F15-30492682A5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J10:J14</xm:sqref>
        </x14:conditionalFormatting>
        <x14:conditionalFormatting xmlns:xm="http://schemas.microsoft.com/office/excel/2006/main">
          <x14:cfRule type="dataBar" id="{145FAB7F-4C35-47EC-83E3-62B70084250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J10:J36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AA68"/>
  <sheetViews>
    <sheetView showGridLines="0" topLeftCell="E25" zoomScaleNormal="100" workbookViewId="0">
      <selection activeCell="G50" sqref="G50"/>
    </sheetView>
  </sheetViews>
  <sheetFormatPr baseColWidth="10" defaultColWidth="11.5546875" defaultRowHeight="13.8" x14ac:dyDescent="0.3"/>
  <cols>
    <col min="1" max="1" width="2.33203125" style="7" customWidth="1"/>
    <col min="2" max="2" width="1.6640625" style="7" customWidth="1"/>
    <col min="3" max="3" width="32" style="7" customWidth="1"/>
    <col min="4" max="4" width="40" style="7" bestFit="1" customWidth="1"/>
    <col min="5" max="5" width="15.5546875" style="7" customWidth="1"/>
    <col min="6" max="6" width="15.6640625" style="7" customWidth="1"/>
    <col min="7" max="7" width="14.6640625" style="7" customWidth="1"/>
    <col min="8" max="8" width="17.6640625" style="7" customWidth="1"/>
    <col min="9" max="9" width="18.88671875" style="7" customWidth="1"/>
    <col min="10" max="10" width="22.5546875" style="7" customWidth="1"/>
    <col min="11" max="11" width="22.88671875" style="7" customWidth="1"/>
    <col min="12" max="12" width="15.44140625" style="7" customWidth="1"/>
    <col min="13" max="19" width="11.5546875" style="7"/>
    <col min="20" max="20" width="31.44140625" style="7" bestFit="1" customWidth="1"/>
    <col min="21" max="21" width="9.88671875" style="7" bestFit="1" customWidth="1"/>
    <col min="22" max="22" width="20.5546875" style="7" bestFit="1" customWidth="1"/>
    <col min="23" max="23" width="11.44140625" style="7" bestFit="1" customWidth="1"/>
    <col min="24" max="24" width="13.109375" style="7" bestFit="1" customWidth="1"/>
    <col min="25" max="25" width="12.33203125" style="7" bestFit="1" customWidth="1"/>
    <col min="26" max="26" width="10.109375" style="7" bestFit="1" customWidth="1"/>
    <col min="27" max="27" width="24.88671875" style="7" bestFit="1" customWidth="1"/>
    <col min="28" max="16384" width="11.5546875" style="7"/>
  </cols>
  <sheetData>
    <row r="1" spans="1:2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2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2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7" ht="14.4" customHeight="1" thickBo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7" ht="31.95" customHeight="1" x14ac:dyDescent="0.3">
      <c r="A5" s="6"/>
      <c r="B5" s="6"/>
      <c r="C5" s="278" t="s">
        <v>328</v>
      </c>
      <c r="D5" s="279"/>
      <c r="E5" s="279"/>
      <c r="F5" s="279"/>
      <c r="G5" s="279"/>
      <c r="H5" s="279"/>
      <c r="I5" s="279"/>
      <c r="J5" s="279"/>
      <c r="K5" s="280"/>
    </row>
    <row r="6" spans="1:27" ht="20.399999999999999" customHeight="1" thickBot="1" x14ac:dyDescent="0.45">
      <c r="A6" s="6"/>
      <c r="B6" s="6"/>
      <c r="C6" s="281">
        <f>'Resumen '!B3</f>
        <v>44292</v>
      </c>
      <c r="D6" s="282"/>
      <c r="E6" s="282"/>
      <c r="F6" s="282"/>
      <c r="G6" s="282"/>
      <c r="H6" s="282"/>
      <c r="I6" s="282"/>
      <c r="J6" s="282"/>
      <c r="K6" s="283"/>
    </row>
    <row r="7" spans="1:27" ht="19.5" customHeight="1" x14ac:dyDescent="0.3">
      <c r="A7" s="6"/>
      <c r="B7" s="6"/>
      <c r="C7" s="291" t="s">
        <v>323</v>
      </c>
      <c r="D7" s="291"/>
      <c r="E7" s="291"/>
      <c r="F7" s="291"/>
      <c r="G7" s="291"/>
      <c r="H7" s="291"/>
      <c r="I7" s="291"/>
      <c r="J7" s="291"/>
      <c r="K7" s="291"/>
      <c r="T7" s="132"/>
      <c r="U7" s="133"/>
      <c r="V7" s="133"/>
      <c r="W7" s="133"/>
      <c r="X7" s="133"/>
      <c r="Y7" s="133"/>
      <c r="Z7" s="133"/>
      <c r="AA7" s="133"/>
    </row>
    <row r="8" spans="1:27" ht="15.75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T8" s="128"/>
      <c r="U8" s="130"/>
      <c r="V8" s="129"/>
      <c r="W8" s="129"/>
      <c r="X8" s="129"/>
      <c r="Y8" s="129"/>
      <c r="Z8" s="129"/>
      <c r="AA8" s="131"/>
    </row>
    <row r="9" spans="1:27" ht="19.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T9" s="78"/>
    </row>
    <row r="10" spans="1:27" s="86" customFormat="1" ht="26.4" customHeight="1" x14ac:dyDescent="0.3">
      <c r="A10" s="85"/>
      <c r="B10" s="85"/>
      <c r="C10" s="284" t="s">
        <v>235</v>
      </c>
      <c r="D10" s="284"/>
      <c r="E10" s="284" t="s">
        <v>4</v>
      </c>
      <c r="F10" s="284" t="s">
        <v>233</v>
      </c>
      <c r="G10" s="285" t="s">
        <v>239</v>
      </c>
      <c r="H10" s="287"/>
      <c r="I10" s="288" t="s">
        <v>12</v>
      </c>
      <c r="J10" s="284" t="s">
        <v>2</v>
      </c>
      <c r="K10" s="284" t="s">
        <v>240</v>
      </c>
    </row>
    <row r="11" spans="1:27" s="86" customFormat="1" ht="29.4" customHeight="1" x14ac:dyDescent="0.3">
      <c r="A11" s="85"/>
      <c r="B11" s="85"/>
      <c r="C11" s="284"/>
      <c r="D11" s="284"/>
      <c r="E11" s="284"/>
      <c r="F11" s="284"/>
      <c r="G11" s="87" t="s">
        <v>10</v>
      </c>
      <c r="H11" s="87" t="s">
        <v>11</v>
      </c>
      <c r="I11" s="289"/>
      <c r="J11" s="284"/>
      <c r="K11" s="284"/>
    </row>
    <row r="12" spans="1:27" s="86" customFormat="1" ht="37.200000000000003" customHeight="1" x14ac:dyDescent="0.3">
      <c r="A12" s="85"/>
      <c r="B12" s="85"/>
      <c r="C12" s="290" t="s">
        <v>236</v>
      </c>
      <c r="D12" s="290"/>
      <c r="E12" s="202" t="s">
        <v>5</v>
      </c>
      <c r="F12" s="202">
        <v>1951</v>
      </c>
      <c r="G12" s="84">
        <f>SUM(I19:I33)</f>
        <v>13.044</v>
      </c>
      <c r="H12" s="151">
        <f>SUM(I37:I39)</f>
        <v>3.5110000000000001</v>
      </c>
      <c r="I12" s="90">
        <f>+G12+H12</f>
        <v>16.555</v>
      </c>
      <c r="J12" s="84">
        <f>+F12-I12</f>
        <v>1934.4449999999999</v>
      </c>
      <c r="K12" s="126">
        <f>+I12/F12</f>
        <v>8.4853921066119931E-3</v>
      </c>
    </row>
    <row r="13" spans="1:27" s="86" customFormat="1" ht="34.950000000000003" customHeight="1" x14ac:dyDescent="0.3">
      <c r="A13" s="85"/>
      <c r="B13" s="85"/>
      <c r="C13" s="290" t="s">
        <v>237</v>
      </c>
      <c r="D13" s="290"/>
      <c r="E13" s="202" t="s">
        <v>5</v>
      </c>
      <c r="F13" s="202">
        <v>40</v>
      </c>
      <c r="G13" s="84"/>
      <c r="H13" s="84"/>
      <c r="I13" s="84"/>
      <c r="J13" s="84"/>
      <c r="K13" s="126">
        <f>+I13/F13</f>
        <v>0</v>
      </c>
    </row>
    <row r="14" spans="1:27" s="85" customFormat="1" ht="24" customHeight="1" x14ac:dyDescent="0.3">
      <c r="C14" s="285" t="s">
        <v>238</v>
      </c>
      <c r="D14" s="286"/>
      <c r="E14" s="287"/>
      <c r="F14" s="88">
        <f>SUM(F12:F13)</f>
        <v>1991</v>
      </c>
      <c r="G14" s="88">
        <f>SUM(G12:G13)</f>
        <v>13.044</v>
      </c>
      <c r="H14" s="88">
        <f>SUM(H12:H13)</f>
        <v>3.5110000000000001</v>
      </c>
      <c r="I14" s="88">
        <f>SUM(I12:I13)</f>
        <v>16.555</v>
      </c>
      <c r="J14" s="88">
        <f>F14-I14</f>
        <v>1974.4449999999999</v>
      </c>
      <c r="K14" s="126">
        <f>+I14/F14</f>
        <v>8.3149171270718233E-3</v>
      </c>
    </row>
    <row r="15" spans="1:27" ht="18.7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27" ht="21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3" ht="37.200000000000003" customHeight="1" x14ac:dyDescent="0.3">
      <c r="A17" s="6"/>
      <c r="B17" s="6"/>
      <c r="C17" s="297" t="s">
        <v>329</v>
      </c>
      <c r="D17" s="299"/>
      <c r="E17" s="299"/>
      <c r="F17" s="299"/>
      <c r="G17" s="299"/>
      <c r="H17" s="299"/>
      <c r="I17" s="299"/>
      <c r="J17" s="299"/>
      <c r="K17" s="298"/>
    </row>
    <row r="18" spans="1:13" ht="29.4" customHeight="1" x14ac:dyDescent="0.3">
      <c r="A18" s="6"/>
      <c r="B18" s="6"/>
      <c r="C18" s="80" t="s">
        <v>231</v>
      </c>
      <c r="D18" s="81" t="s">
        <v>232</v>
      </c>
      <c r="E18" s="81" t="s">
        <v>17</v>
      </c>
      <c r="F18" s="81" t="s">
        <v>234</v>
      </c>
      <c r="G18" s="81" t="s">
        <v>18</v>
      </c>
      <c r="H18" s="81" t="s">
        <v>19</v>
      </c>
      <c r="I18" s="81" t="s">
        <v>20</v>
      </c>
      <c r="J18" s="81" t="s">
        <v>21</v>
      </c>
      <c r="K18" s="81" t="s">
        <v>241</v>
      </c>
    </row>
    <row r="19" spans="1:13" ht="15" customHeight="1" x14ac:dyDescent="0.3">
      <c r="A19" s="6"/>
      <c r="B19" s="6"/>
      <c r="C19" s="292" t="s">
        <v>10</v>
      </c>
      <c r="D19" s="42" t="s">
        <v>223</v>
      </c>
      <c r="E19" s="152">
        <v>0.5</v>
      </c>
      <c r="F19" s="152">
        <f>($F$12*E19)/100</f>
        <v>9.7550000000000008</v>
      </c>
      <c r="G19" s="152"/>
      <c r="H19" s="152">
        <f>+F19+G19</f>
        <v>9.7550000000000008</v>
      </c>
      <c r="I19" s="152"/>
      <c r="J19" s="152">
        <f>+H19-I19</f>
        <v>9.7550000000000008</v>
      </c>
      <c r="K19" s="153">
        <f t="shared" ref="K19:K25" si="0">I19/H19</f>
        <v>0</v>
      </c>
    </row>
    <row r="20" spans="1:13" ht="15" customHeight="1" x14ac:dyDescent="0.3">
      <c r="A20" s="6"/>
      <c r="B20" s="6"/>
      <c r="C20" s="293"/>
      <c r="D20" s="89" t="s">
        <v>47</v>
      </c>
      <c r="E20" s="152">
        <v>0.5</v>
      </c>
      <c r="F20" s="152">
        <f t="shared" ref="F20:F41" si="1">($F$12*E20)/100</f>
        <v>9.7550000000000008</v>
      </c>
      <c r="G20" s="152"/>
      <c r="H20" s="152">
        <f t="shared" ref="H20:H41" si="2">+F20+G20</f>
        <v>9.7550000000000008</v>
      </c>
      <c r="I20" s="152"/>
      <c r="J20" s="152">
        <f t="shared" ref="J20:J41" si="3">+H20-I20</f>
        <v>9.7550000000000008</v>
      </c>
      <c r="K20" s="153">
        <f t="shared" si="0"/>
        <v>0</v>
      </c>
    </row>
    <row r="21" spans="1:13" ht="15" customHeight="1" x14ac:dyDescent="0.3">
      <c r="A21" s="6"/>
      <c r="B21" s="6"/>
      <c r="C21" s="293"/>
      <c r="D21" s="89" t="s">
        <v>55</v>
      </c>
      <c r="E21" s="152"/>
      <c r="F21" s="152">
        <f t="shared" si="1"/>
        <v>0</v>
      </c>
      <c r="G21" s="152"/>
      <c r="H21" s="152">
        <f t="shared" si="2"/>
        <v>0</v>
      </c>
      <c r="I21" s="152"/>
      <c r="J21" s="152">
        <f t="shared" si="3"/>
        <v>0</v>
      </c>
      <c r="K21" s="153">
        <v>0</v>
      </c>
    </row>
    <row r="22" spans="1:13" ht="15" customHeight="1" x14ac:dyDescent="0.3">
      <c r="A22" s="6"/>
      <c r="B22" s="6"/>
      <c r="C22" s="293"/>
      <c r="D22" s="89" t="s">
        <v>56</v>
      </c>
      <c r="E22" s="152">
        <v>2</v>
      </c>
      <c r="F22" s="152">
        <f t="shared" si="1"/>
        <v>39.020000000000003</v>
      </c>
      <c r="G22" s="152"/>
      <c r="H22" s="152">
        <f t="shared" si="2"/>
        <v>39.020000000000003</v>
      </c>
      <c r="I22" s="152"/>
      <c r="J22" s="152">
        <f t="shared" si="3"/>
        <v>39.020000000000003</v>
      </c>
      <c r="K22" s="153">
        <f t="shared" si="0"/>
        <v>0</v>
      </c>
    </row>
    <row r="23" spans="1:13" ht="15" customHeight="1" x14ac:dyDescent="0.3">
      <c r="A23" s="6"/>
      <c r="B23" s="6"/>
      <c r="C23" s="293"/>
      <c r="D23" s="89" t="s">
        <v>228</v>
      </c>
      <c r="E23" s="152"/>
      <c r="F23" s="152">
        <f t="shared" si="1"/>
        <v>0</v>
      </c>
      <c r="G23" s="152"/>
      <c r="H23" s="152">
        <f t="shared" si="2"/>
        <v>0</v>
      </c>
      <c r="I23" s="152"/>
      <c r="J23" s="152">
        <f t="shared" si="3"/>
        <v>0</v>
      </c>
      <c r="K23" s="153">
        <v>0</v>
      </c>
    </row>
    <row r="24" spans="1:13" ht="15" customHeight="1" x14ac:dyDescent="0.3">
      <c r="A24" s="6"/>
      <c r="B24" s="6"/>
      <c r="C24" s="293"/>
      <c r="D24" s="89" t="s">
        <v>229</v>
      </c>
      <c r="E24" s="152">
        <v>3</v>
      </c>
      <c r="F24" s="152">
        <f t="shared" si="1"/>
        <v>58.53</v>
      </c>
      <c r="G24" s="152"/>
      <c r="H24" s="152">
        <f t="shared" si="2"/>
        <v>58.53</v>
      </c>
      <c r="I24" s="152"/>
      <c r="J24" s="152">
        <f t="shared" si="3"/>
        <v>58.53</v>
      </c>
      <c r="K24" s="153">
        <f t="shared" si="0"/>
        <v>0</v>
      </c>
    </row>
    <row r="25" spans="1:13" ht="15" customHeight="1" x14ac:dyDescent="0.3">
      <c r="A25" s="6"/>
      <c r="B25" s="6"/>
      <c r="C25" s="293"/>
      <c r="D25" s="89" t="s">
        <v>89</v>
      </c>
      <c r="E25" s="152">
        <v>1</v>
      </c>
      <c r="F25" s="152">
        <f t="shared" si="1"/>
        <v>19.510000000000002</v>
      </c>
      <c r="G25" s="152"/>
      <c r="H25" s="152">
        <f t="shared" si="2"/>
        <v>19.510000000000002</v>
      </c>
      <c r="I25" s="152">
        <v>4.2279999999999998</v>
      </c>
      <c r="J25" s="152">
        <f t="shared" si="3"/>
        <v>15.282000000000002</v>
      </c>
      <c r="K25" s="153">
        <f t="shared" si="0"/>
        <v>0.21670937980522806</v>
      </c>
    </row>
    <row r="26" spans="1:13" ht="15" customHeight="1" x14ac:dyDescent="0.3">
      <c r="A26" s="6"/>
      <c r="B26" s="6"/>
      <c r="C26" s="293"/>
      <c r="D26" s="89" t="s">
        <v>60</v>
      </c>
      <c r="E26" s="152">
        <v>0.5</v>
      </c>
      <c r="F26" s="152">
        <f t="shared" si="1"/>
        <v>9.7550000000000008</v>
      </c>
      <c r="G26" s="152"/>
      <c r="H26" s="152">
        <f t="shared" si="2"/>
        <v>9.7550000000000008</v>
      </c>
      <c r="I26" s="152"/>
      <c r="J26" s="152">
        <f t="shared" si="3"/>
        <v>9.7550000000000008</v>
      </c>
      <c r="K26" s="153">
        <f>I26/H26</f>
        <v>0</v>
      </c>
    </row>
    <row r="27" spans="1:13" ht="15" customHeight="1" x14ac:dyDescent="0.3">
      <c r="A27" s="6"/>
      <c r="B27" s="6"/>
      <c r="C27" s="293"/>
      <c r="D27" s="42" t="s">
        <v>212</v>
      </c>
      <c r="E27" s="152">
        <v>1</v>
      </c>
      <c r="F27" s="152">
        <f t="shared" si="1"/>
        <v>19.510000000000002</v>
      </c>
      <c r="G27" s="152">
        <v>19.91</v>
      </c>
      <c r="H27" s="152">
        <f t="shared" si="2"/>
        <v>39.42</v>
      </c>
      <c r="I27" s="152">
        <v>8.8160000000000007</v>
      </c>
      <c r="J27" s="152">
        <f t="shared" si="3"/>
        <v>30.603999999999999</v>
      </c>
      <c r="K27" s="153">
        <f>I27/H27</f>
        <v>0.2236428209030949</v>
      </c>
    </row>
    <row r="28" spans="1:13" ht="15" customHeight="1" x14ac:dyDescent="0.3">
      <c r="A28" s="6"/>
      <c r="B28" s="6"/>
      <c r="C28" s="293"/>
      <c r="D28" s="42" t="s">
        <v>320</v>
      </c>
      <c r="E28" s="152">
        <v>1</v>
      </c>
      <c r="F28" s="152">
        <f t="shared" si="1"/>
        <v>19.510000000000002</v>
      </c>
      <c r="G28" s="152"/>
      <c r="H28" s="152">
        <f t="shared" si="2"/>
        <v>19.510000000000002</v>
      </c>
      <c r="I28" s="152"/>
      <c r="J28" s="152">
        <f t="shared" si="3"/>
        <v>19.510000000000002</v>
      </c>
      <c r="K28" s="153">
        <v>0</v>
      </c>
    </row>
    <row r="29" spans="1:13" ht="15" customHeight="1" x14ac:dyDescent="0.3">
      <c r="A29" s="6"/>
      <c r="B29" s="6"/>
      <c r="C29" s="293"/>
      <c r="D29" s="89" t="s">
        <v>61</v>
      </c>
      <c r="E29" s="152">
        <v>1</v>
      </c>
      <c r="F29" s="152">
        <f t="shared" si="1"/>
        <v>19.510000000000002</v>
      </c>
      <c r="G29" s="152"/>
      <c r="H29" s="152">
        <f t="shared" si="2"/>
        <v>19.510000000000002</v>
      </c>
      <c r="I29" s="152"/>
      <c r="J29" s="152">
        <f t="shared" si="3"/>
        <v>19.510000000000002</v>
      </c>
      <c r="K29" s="153">
        <v>0</v>
      </c>
    </row>
    <row r="30" spans="1:13" ht="15" customHeight="1" x14ac:dyDescent="0.3">
      <c r="A30" s="6"/>
      <c r="B30" s="6"/>
      <c r="C30" s="293"/>
      <c r="D30" s="89" t="s">
        <v>279</v>
      </c>
      <c r="E30" s="152"/>
      <c r="F30" s="152">
        <f t="shared" si="1"/>
        <v>0</v>
      </c>
      <c r="G30" s="152"/>
      <c r="H30" s="152">
        <f t="shared" si="2"/>
        <v>0</v>
      </c>
      <c r="I30" s="152"/>
      <c r="J30" s="152">
        <f t="shared" si="3"/>
        <v>0</v>
      </c>
      <c r="K30" s="153">
        <v>0</v>
      </c>
      <c r="L30" s="6"/>
      <c r="M30" s="6"/>
    </row>
    <row r="31" spans="1:13" ht="15" customHeight="1" x14ac:dyDescent="0.3">
      <c r="A31" s="6"/>
      <c r="B31" s="6"/>
      <c r="C31" s="293"/>
      <c r="D31" s="89" t="s">
        <v>24</v>
      </c>
      <c r="E31" s="152">
        <v>0.5</v>
      </c>
      <c r="F31" s="152">
        <f t="shared" si="1"/>
        <v>9.7550000000000008</v>
      </c>
      <c r="G31" s="152"/>
      <c r="H31" s="152">
        <f t="shared" si="2"/>
        <v>9.7550000000000008</v>
      </c>
      <c r="I31" s="152"/>
      <c r="J31" s="152">
        <f t="shared" si="3"/>
        <v>9.7550000000000008</v>
      </c>
      <c r="K31" s="153">
        <f t="shared" ref="K31:K41" si="4">I31/H31</f>
        <v>0</v>
      </c>
      <c r="L31" s="6"/>
      <c r="M31" s="6"/>
    </row>
    <row r="32" spans="1:13" ht="15" customHeight="1" x14ac:dyDescent="0.3">
      <c r="A32" s="6"/>
      <c r="B32" s="6"/>
      <c r="C32" s="293"/>
      <c r="D32" s="89" t="s">
        <v>62</v>
      </c>
      <c r="E32" s="152">
        <v>2.5</v>
      </c>
      <c r="F32" s="152">
        <f t="shared" si="1"/>
        <v>48.774999999999999</v>
      </c>
      <c r="G32" s="152"/>
      <c r="H32" s="152">
        <f t="shared" si="2"/>
        <v>48.774999999999999</v>
      </c>
      <c r="I32" s="152"/>
      <c r="J32" s="152">
        <f t="shared" si="3"/>
        <v>48.774999999999999</v>
      </c>
      <c r="K32" s="153">
        <f t="shared" si="4"/>
        <v>0</v>
      </c>
    </row>
    <row r="33" spans="1:11" ht="15" customHeight="1" x14ac:dyDescent="0.3">
      <c r="A33" s="6"/>
      <c r="B33" s="6"/>
      <c r="C33" s="293"/>
      <c r="D33" s="89" t="s">
        <v>63</v>
      </c>
      <c r="E33" s="152"/>
      <c r="F33" s="152">
        <f t="shared" si="1"/>
        <v>0</v>
      </c>
      <c r="G33" s="152"/>
      <c r="H33" s="152">
        <f t="shared" si="2"/>
        <v>0</v>
      </c>
      <c r="I33" s="152"/>
      <c r="J33" s="152">
        <f t="shared" si="3"/>
        <v>0</v>
      </c>
      <c r="K33" s="153">
        <v>0</v>
      </c>
    </row>
    <row r="34" spans="1:11" ht="15" customHeight="1" x14ac:dyDescent="0.3">
      <c r="A34" s="6"/>
      <c r="B34" s="6"/>
      <c r="C34" s="293"/>
      <c r="D34" s="89" t="s">
        <v>512</v>
      </c>
      <c r="E34" s="152">
        <v>1</v>
      </c>
      <c r="F34" s="152">
        <f t="shared" si="1"/>
        <v>19.510000000000002</v>
      </c>
      <c r="G34" s="152"/>
      <c r="H34" s="152">
        <f t="shared" ref="H34:H35" si="5">+F34+G34</f>
        <v>19.510000000000002</v>
      </c>
      <c r="I34" s="152"/>
      <c r="J34" s="152">
        <f t="shared" ref="J34:J35" si="6">+H34-I34</f>
        <v>19.510000000000002</v>
      </c>
      <c r="K34" s="153">
        <f t="shared" ref="K34:K35" si="7">I34/H34</f>
        <v>0</v>
      </c>
    </row>
    <row r="35" spans="1:11" ht="15" customHeight="1" x14ac:dyDescent="0.3">
      <c r="A35" s="6"/>
      <c r="B35" s="6"/>
      <c r="C35" s="293"/>
      <c r="D35" s="89" t="s">
        <v>513</v>
      </c>
      <c r="E35" s="152">
        <v>1</v>
      </c>
      <c r="F35" s="152">
        <f t="shared" si="1"/>
        <v>19.510000000000002</v>
      </c>
      <c r="G35" s="152"/>
      <c r="H35" s="152">
        <f t="shared" si="5"/>
        <v>19.510000000000002</v>
      </c>
      <c r="I35" s="152"/>
      <c r="J35" s="152">
        <f t="shared" si="6"/>
        <v>19.510000000000002</v>
      </c>
      <c r="K35" s="153">
        <f t="shared" si="7"/>
        <v>0</v>
      </c>
    </row>
    <row r="36" spans="1:11" ht="15" customHeight="1" x14ac:dyDescent="0.3">
      <c r="A36" s="6"/>
      <c r="B36" s="6"/>
      <c r="C36" s="294"/>
      <c r="D36" s="89" t="s">
        <v>325</v>
      </c>
      <c r="E36" s="152"/>
      <c r="F36" s="152"/>
      <c r="G36" s="152">
        <v>-19.91</v>
      </c>
      <c r="H36" s="152"/>
      <c r="I36" s="152"/>
      <c r="J36" s="152"/>
      <c r="K36" s="153"/>
    </row>
    <row r="37" spans="1:11" ht="15" customHeight="1" x14ac:dyDescent="0.3">
      <c r="A37" s="6"/>
      <c r="B37" s="6"/>
      <c r="C37" s="295" t="s">
        <v>11</v>
      </c>
      <c r="D37" s="79" t="s">
        <v>49</v>
      </c>
      <c r="E37" s="204">
        <v>10.75</v>
      </c>
      <c r="F37" s="152">
        <f t="shared" si="1"/>
        <v>209.73249999999999</v>
      </c>
      <c r="G37" s="152"/>
      <c r="H37" s="152">
        <f t="shared" si="2"/>
        <v>209.73249999999999</v>
      </c>
      <c r="I37" s="152">
        <v>3.5110000000000001</v>
      </c>
      <c r="J37" s="152">
        <f t="shared" si="3"/>
        <v>206.22149999999999</v>
      </c>
      <c r="K37" s="153">
        <f t="shared" si="4"/>
        <v>1.6740371663905212E-2</v>
      </c>
    </row>
    <row r="38" spans="1:11" ht="15" customHeight="1" x14ac:dyDescent="0.3">
      <c r="A38" s="6"/>
      <c r="B38" s="6"/>
      <c r="C38" s="295"/>
      <c r="D38" s="79" t="s">
        <v>50</v>
      </c>
      <c r="E38" s="204">
        <v>27.5</v>
      </c>
      <c r="F38" s="152">
        <f t="shared" si="1"/>
        <v>536.52499999999998</v>
      </c>
      <c r="G38" s="152"/>
      <c r="H38" s="152">
        <f t="shared" si="2"/>
        <v>536.52499999999998</v>
      </c>
      <c r="I38" s="152"/>
      <c r="J38" s="152">
        <f t="shared" si="3"/>
        <v>536.52499999999998</v>
      </c>
      <c r="K38" s="153">
        <f t="shared" si="4"/>
        <v>0</v>
      </c>
    </row>
    <row r="39" spans="1:11" ht="15" customHeight="1" x14ac:dyDescent="0.3">
      <c r="A39" s="6"/>
      <c r="B39" s="6"/>
      <c r="C39" s="295"/>
      <c r="D39" s="79" t="s">
        <v>107</v>
      </c>
      <c r="E39" s="204">
        <v>2E-3</v>
      </c>
      <c r="F39" s="152">
        <f t="shared" si="1"/>
        <v>3.9019999999999999E-2</v>
      </c>
      <c r="G39" s="152"/>
      <c r="H39" s="152">
        <f t="shared" si="2"/>
        <v>3.9019999999999999E-2</v>
      </c>
      <c r="I39" s="152"/>
      <c r="J39" s="152">
        <f t="shared" si="3"/>
        <v>3.9019999999999999E-2</v>
      </c>
      <c r="K39" s="153">
        <f t="shared" si="4"/>
        <v>0</v>
      </c>
    </row>
    <row r="40" spans="1:11" ht="15" customHeight="1" x14ac:dyDescent="0.3">
      <c r="A40" s="6"/>
      <c r="B40" s="6"/>
      <c r="C40" s="295"/>
      <c r="D40" s="212" t="s">
        <v>267</v>
      </c>
      <c r="E40" s="204">
        <v>2</v>
      </c>
      <c r="F40" s="152">
        <f t="shared" si="1"/>
        <v>39.020000000000003</v>
      </c>
      <c r="G40" s="152"/>
      <c r="H40" s="152">
        <f t="shared" si="2"/>
        <v>39.020000000000003</v>
      </c>
      <c r="I40" s="152"/>
      <c r="J40" s="152">
        <f t="shared" ref="J40" si="8">+H40-I40</f>
        <v>39.020000000000003</v>
      </c>
      <c r="K40" s="153">
        <f t="shared" ref="K40" si="9">I40/H40</f>
        <v>0</v>
      </c>
    </row>
    <row r="41" spans="1:11" ht="15" customHeight="1" x14ac:dyDescent="0.3">
      <c r="A41" s="6"/>
      <c r="B41" s="6"/>
      <c r="C41" s="296"/>
      <c r="D41" s="212" t="s">
        <v>324</v>
      </c>
      <c r="E41" s="204">
        <v>15.25</v>
      </c>
      <c r="F41" s="152">
        <f t="shared" si="1"/>
        <v>297.52749999999997</v>
      </c>
      <c r="G41" s="152"/>
      <c r="H41" s="152">
        <f t="shared" si="2"/>
        <v>297.52749999999997</v>
      </c>
      <c r="I41" s="152">
        <v>29.138999999999999</v>
      </c>
      <c r="J41" s="152">
        <f t="shared" si="3"/>
        <v>268.38849999999996</v>
      </c>
      <c r="K41" s="153">
        <f t="shared" si="4"/>
        <v>9.7937165472099227E-2</v>
      </c>
    </row>
    <row r="42" spans="1:11" ht="42" customHeight="1" x14ac:dyDescent="0.3">
      <c r="A42" s="6"/>
      <c r="B42" s="6"/>
      <c r="C42" s="297" t="s">
        <v>64</v>
      </c>
      <c r="D42" s="298"/>
      <c r="E42" s="82">
        <f>SUM(E19:E41)%</f>
        <v>0.7100200000000001</v>
      </c>
      <c r="F42" s="83">
        <f>SUM(F19:F41)</f>
        <v>1385.2490199999997</v>
      </c>
      <c r="G42" s="123">
        <f>SUM(G19:G39)</f>
        <v>0</v>
      </c>
      <c r="H42" s="83">
        <f>+F42+G42</f>
        <v>1385.2490199999997</v>
      </c>
      <c r="I42" s="123">
        <f>SUM(I19:I41)</f>
        <v>45.694000000000003</v>
      </c>
      <c r="J42" s="83">
        <f>+H42-I42</f>
        <v>1339.5550199999998</v>
      </c>
      <c r="K42" s="141">
        <f>+I42/H42</f>
        <v>3.2986126927561379E-2</v>
      </c>
    </row>
    <row r="43" spans="1:11" x14ac:dyDescent="0.3">
      <c r="A43" s="6"/>
      <c r="B43" s="6"/>
      <c r="C43" s="6"/>
      <c r="D43" s="6"/>
      <c r="E43" s="6"/>
      <c r="F43" s="6"/>
      <c r="G43" s="6"/>
      <c r="H43" s="6"/>
      <c r="I43" s="8"/>
      <c r="J43" s="6"/>
      <c r="K43" s="6"/>
    </row>
    <row r="44" spans="1:11" ht="19.95" customHeight="1" x14ac:dyDescent="0.3">
      <c r="A44" s="8"/>
      <c r="B44" s="6"/>
      <c r="C44" s="6"/>
      <c r="D44" s="6"/>
      <c r="E44" s="6"/>
      <c r="F44" s="6"/>
    </row>
    <row r="45" spans="1:11" ht="12" customHeight="1" x14ac:dyDescent="0.3"/>
    <row r="46" spans="1:11" ht="12" customHeight="1" x14ac:dyDescent="0.3"/>
    <row r="47" spans="1:11" ht="12" customHeight="1" x14ac:dyDescent="0.3"/>
    <row r="48" spans="1:11" ht="12" customHeight="1" x14ac:dyDescent="0.3"/>
    <row r="49" spans="3:3" ht="12" customHeight="1" x14ac:dyDescent="0.3"/>
    <row r="50" spans="3:3" ht="12" customHeight="1" x14ac:dyDescent="0.3"/>
    <row r="51" spans="3:3" ht="12" customHeight="1" x14ac:dyDescent="0.3"/>
    <row r="52" spans="3:3" ht="12" customHeight="1" x14ac:dyDescent="0.3"/>
    <row r="53" spans="3:3" ht="12" customHeight="1" x14ac:dyDescent="0.3"/>
    <row r="54" spans="3:3" ht="12" customHeight="1" x14ac:dyDescent="0.3">
      <c r="C54" s="78"/>
    </row>
    <row r="55" spans="3:3" ht="12" customHeight="1" x14ac:dyDescent="0.3">
      <c r="C55" s="78"/>
    </row>
    <row r="56" spans="3:3" ht="12" customHeight="1" x14ac:dyDescent="0.3">
      <c r="C56" s="78"/>
    </row>
    <row r="57" spans="3:3" ht="12" customHeight="1" x14ac:dyDescent="0.3">
      <c r="C57" s="78"/>
    </row>
    <row r="58" spans="3:3" ht="12" customHeight="1" x14ac:dyDescent="0.3">
      <c r="C58" s="78"/>
    </row>
    <row r="59" spans="3:3" ht="12" customHeight="1" x14ac:dyDescent="0.3">
      <c r="C59" s="78"/>
    </row>
    <row r="60" spans="3:3" ht="12" customHeight="1" x14ac:dyDescent="0.3">
      <c r="C60" s="78"/>
    </row>
    <row r="61" spans="3:3" ht="12" customHeight="1" x14ac:dyDescent="0.3">
      <c r="C61" s="78"/>
    </row>
    <row r="62" spans="3:3" ht="12" customHeight="1" x14ac:dyDescent="0.3">
      <c r="C62" s="78"/>
    </row>
    <row r="63" spans="3:3" ht="12" customHeight="1" x14ac:dyDescent="0.3">
      <c r="C63" s="78"/>
    </row>
    <row r="64" spans="3:3" ht="12" customHeight="1" x14ac:dyDescent="0.3">
      <c r="C64" s="78"/>
    </row>
    <row r="65" spans="3:3" ht="12" customHeight="1" x14ac:dyDescent="0.3">
      <c r="C65" s="78"/>
    </row>
    <row r="66" spans="3:3" ht="12" customHeight="1" x14ac:dyDescent="0.3">
      <c r="C66" s="78"/>
    </row>
    <row r="67" spans="3:3" ht="12" customHeight="1" x14ac:dyDescent="0.3">
      <c r="C67" s="78"/>
    </row>
    <row r="68" spans="3:3" x14ac:dyDescent="0.3">
      <c r="C68" s="78"/>
    </row>
  </sheetData>
  <mergeCells count="17">
    <mergeCell ref="C19:C36"/>
    <mergeCell ref="C37:C41"/>
    <mergeCell ref="C42:D42"/>
    <mergeCell ref="C17:K17"/>
    <mergeCell ref="C5:K5"/>
    <mergeCell ref="C6:K6"/>
    <mergeCell ref="F10:F11"/>
    <mergeCell ref="J10:J11"/>
    <mergeCell ref="C14:E14"/>
    <mergeCell ref="G10:H10"/>
    <mergeCell ref="K10:K11"/>
    <mergeCell ref="I10:I11"/>
    <mergeCell ref="E10:E11"/>
    <mergeCell ref="C10:D11"/>
    <mergeCell ref="C12:D12"/>
    <mergeCell ref="C13:D13"/>
    <mergeCell ref="C7:K7"/>
  </mergeCells>
  <conditionalFormatting sqref="K21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{84B376FF-3376-4AEF-8BAE-9F59811372E3}</x14:id>
        </ext>
      </extLst>
    </cfRule>
  </conditionalFormatting>
  <conditionalFormatting sqref="I21">
    <cfRule type="dataBar" priority="9">
      <dataBar>
        <cfvo type="min"/>
        <cfvo type="max"/>
        <color rgb="FFFF555A"/>
      </dataBar>
    </cfRule>
  </conditionalFormatting>
  <conditionalFormatting sqref="K19:K20 K22:K41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{341C8756-6DA9-452F-9080-AABF35DFF528}</x14:id>
        </ext>
      </extLst>
    </cfRule>
  </conditionalFormatting>
  <conditionalFormatting sqref="I19:I20 I22:I41">
    <cfRule type="dataBar" priority="27">
      <dataBar>
        <cfvo type="min"/>
        <cfvo type="max"/>
        <color rgb="FFFF555A"/>
      </dataBar>
    </cfRule>
  </conditionalFormatting>
  <conditionalFormatting sqref="K19:K42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{EE905468-52E0-4B67-9640-36925DB057F5}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173" scale="62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B376FF-3376-4AEF-8BAE-9F59811372E3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K21</xm:sqref>
        </x14:conditionalFormatting>
        <x14:conditionalFormatting xmlns:xm="http://schemas.microsoft.com/office/excel/2006/main">
          <x14:cfRule type="dataBar" id="{341C8756-6DA9-452F-9080-AABF35DFF528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K19:K20 K22:K41</xm:sqref>
        </x14:conditionalFormatting>
        <x14:conditionalFormatting xmlns:xm="http://schemas.microsoft.com/office/excel/2006/main">
          <x14:cfRule type="dataBar" id="{EE905468-52E0-4B67-9640-36925DB057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K19:K42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BC95"/>
  <sheetViews>
    <sheetView topLeftCell="A82" zoomScale="90" zoomScaleNormal="90" workbookViewId="0">
      <selection sqref="A1:BC95"/>
    </sheetView>
  </sheetViews>
  <sheetFormatPr baseColWidth="10" defaultColWidth="11.44140625" defaultRowHeight="14.4" x14ac:dyDescent="0.3"/>
  <cols>
    <col min="1" max="16384" width="11.44140625" style="154"/>
  </cols>
  <sheetData>
    <row r="1" spans="1:55" x14ac:dyDescent="0.3">
      <c r="A1" s="213" t="s">
        <v>557</v>
      </c>
      <c r="B1" s="122" t="s">
        <v>539</v>
      </c>
      <c r="C1" s="213" t="s">
        <v>558</v>
      </c>
      <c r="D1" s="122" t="s">
        <v>540</v>
      </c>
      <c r="E1" s="122" t="s">
        <v>559</v>
      </c>
      <c r="F1" s="122" t="s">
        <v>65</v>
      </c>
      <c r="G1" s="122" t="s">
        <v>560</v>
      </c>
      <c r="H1" s="122" t="s">
        <v>561</v>
      </c>
      <c r="I1" s="122" t="s">
        <v>413</v>
      </c>
      <c r="J1" s="122" t="s">
        <v>562</v>
      </c>
      <c r="K1" s="122" t="s">
        <v>563</v>
      </c>
      <c r="L1" s="122" t="s">
        <v>564</v>
      </c>
      <c r="M1" s="214" t="s">
        <v>565</v>
      </c>
      <c r="N1" s="214" t="s">
        <v>566</v>
      </c>
      <c r="O1" s="214" t="s">
        <v>567</v>
      </c>
      <c r="P1" s="122" t="s">
        <v>282</v>
      </c>
      <c r="Q1" s="122" t="s">
        <v>568</v>
      </c>
      <c r="R1" s="122" t="s">
        <v>363</v>
      </c>
      <c r="S1" s="122" t="s">
        <v>569</v>
      </c>
      <c r="T1" s="122" t="s">
        <v>364</v>
      </c>
      <c r="U1" s="122" t="s">
        <v>570</v>
      </c>
      <c r="V1" s="122" t="s">
        <v>571</v>
      </c>
      <c r="W1" s="122" t="s">
        <v>572</v>
      </c>
      <c r="X1" s="122" t="s">
        <v>573</v>
      </c>
      <c r="Y1" s="122" t="s">
        <v>574</v>
      </c>
      <c r="Z1" s="122" t="s">
        <v>575</v>
      </c>
      <c r="AA1" s="122" t="s">
        <v>541</v>
      </c>
      <c r="AB1" s="122" t="s">
        <v>576</v>
      </c>
      <c r="AC1" s="122" t="s">
        <v>285</v>
      </c>
      <c r="AD1" s="122" t="s">
        <v>286</v>
      </c>
      <c r="AE1" s="122" t="s">
        <v>577</v>
      </c>
      <c r="AF1" s="122" t="s">
        <v>578</v>
      </c>
      <c r="AG1" s="122" t="s">
        <v>316</v>
      </c>
      <c r="AH1" s="122" t="s">
        <v>579</v>
      </c>
      <c r="AI1" s="122" t="s">
        <v>283</v>
      </c>
      <c r="AJ1" s="122" t="s">
        <v>580</v>
      </c>
      <c r="AK1" s="122" t="s">
        <v>581</v>
      </c>
      <c r="AL1" s="122" t="s">
        <v>582</v>
      </c>
      <c r="AM1" s="122" t="s">
        <v>583</v>
      </c>
      <c r="AN1" s="122" t="s">
        <v>584</v>
      </c>
      <c r="AO1" s="122" t="s">
        <v>585</v>
      </c>
      <c r="AP1" s="122" t="s">
        <v>586</v>
      </c>
      <c r="AQ1" s="122" t="s">
        <v>587</v>
      </c>
      <c r="AR1" s="122" t="s">
        <v>300</v>
      </c>
      <c r="AS1" s="122" t="s">
        <v>588</v>
      </c>
      <c r="AT1" s="122" t="s">
        <v>415</v>
      </c>
      <c r="AU1" s="122" t="s">
        <v>589</v>
      </c>
      <c r="AV1" s="122" t="s">
        <v>416</v>
      </c>
      <c r="AW1" s="122" t="s">
        <v>590</v>
      </c>
      <c r="AX1" s="122" t="s">
        <v>591</v>
      </c>
      <c r="AY1" s="122" t="s">
        <v>314</v>
      </c>
      <c r="AZ1" s="122" t="s">
        <v>592</v>
      </c>
      <c r="BA1" s="122" t="s">
        <v>312</v>
      </c>
      <c r="BB1" s="122" t="s">
        <v>593</v>
      </c>
      <c r="BC1" s="122" t="s">
        <v>387</v>
      </c>
    </row>
    <row r="2" spans="1:55" x14ac:dyDescent="0.3">
      <c r="A2" s="213">
        <v>2021</v>
      </c>
      <c r="B2" s="122" t="s">
        <v>539</v>
      </c>
      <c r="C2" s="213">
        <v>5</v>
      </c>
      <c r="D2" s="122" t="s">
        <v>542</v>
      </c>
      <c r="E2" s="122">
        <v>1</v>
      </c>
      <c r="F2" s="122" t="s">
        <v>65</v>
      </c>
      <c r="G2" s="122" t="s">
        <v>65</v>
      </c>
      <c r="H2" s="122">
        <v>965674</v>
      </c>
      <c r="I2" s="122" t="s">
        <v>543</v>
      </c>
      <c r="J2" s="122">
        <v>14.66</v>
      </c>
      <c r="K2" s="122">
        <v>36</v>
      </c>
      <c r="L2" s="122">
        <v>40.4</v>
      </c>
      <c r="M2" s="214">
        <v>44272</v>
      </c>
      <c r="N2" s="214">
        <v>44291</v>
      </c>
      <c r="O2" s="214">
        <v>44291.766483530097</v>
      </c>
      <c r="P2" s="122" t="s">
        <v>282</v>
      </c>
      <c r="Q2" s="122" t="s">
        <v>65</v>
      </c>
      <c r="R2" s="122" t="s">
        <v>363</v>
      </c>
      <c r="S2" s="122" t="s">
        <v>363</v>
      </c>
      <c r="T2" s="122" t="s">
        <v>364</v>
      </c>
      <c r="U2" s="122" t="s">
        <v>65</v>
      </c>
      <c r="V2" s="122" t="s">
        <v>65</v>
      </c>
      <c r="W2" s="122" t="s">
        <v>65</v>
      </c>
      <c r="X2" s="122" t="s">
        <v>65</v>
      </c>
      <c r="Y2" s="122" t="s">
        <v>65</v>
      </c>
      <c r="Z2" s="122" t="s">
        <v>65</v>
      </c>
      <c r="AA2" s="122" t="s">
        <v>541</v>
      </c>
      <c r="AB2" s="122">
        <v>217</v>
      </c>
      <c r="AC2" s="122" t="s">
        <v>285</v>
      </c>
      <c r="AD2" s="122" t="s">
        <v>286</v>
      </c>
      <c r="AE2" s="122">
        <v>4</v>
      </c>
      <c r="AF2" s="122">
        <v>4</v>
      </c>
      <c r="AG2" s="122" t="s">
        <v>316</v>
      </c>
      <c r="AH2" s="215" t="s">
        <v>65</v>
      </c>
      <c r="AI2" s="122" t="s">
        <v>283</v>
      </c>
      <c r="AJ2" s="122">
        <v>2.9540000000000002</v>
      </c>
      <c r="AK2" s="122">
        <v>1.0840000000000001</v>
      </c>
      <c r="AL2" s="122">
        <v>3.202</v>
      </c>
      <c r="AM2" s="122">
        <v>162</v>
      </c>
      <c r="AN2" s="122" t="s">
        <v>363</v>
      </c>
      <c r="AO2" s="122" t="s">
        <v>65</v>
      </c>
      <c r="AP2" s="122" t="s">
        <v>65</v>
      </c>
      <c r="AQ2" s="122">
        <v>14</v>
      </c>
      <c r="AR2" s="122" t="s">
        <v>300</v>
      </c>
      <c r="AS2" s="122">
        <v>723</v>
      </c>
      <c r="AT2" s="122" t="s">
        <v>415</v>
      </c>
      <c r="AU2" s="122">
        <v>81539</v>
      </c>
      <c r="AV2" s="122" t="s">
        <v>544</v>
      </c>
      <c r="AW2" s="122">
        <v>6125470</v>
      </c>
      <c r="AX2" s="122" t="s">
        <v>65</v>
      </c>
      <c r="AY2" s="122" t="s">
        <v>314</v>
      </c>
      <c r="AZ2" s="122" t="s">
        <v>545</v>
      </c>
      <c r="BA2" s="122" t="s">
        <v>312</v>
      </c>
      <c r="BB2" s="122">
        <v>248797</v>
      </c>
      <c r="BC2" s="122" t="s">
        <v>387</v>
      </c>
    </row>
    <row r="3" spans="1:55" x14ac:dyDescent="0.3">
      <c r="A3" s="213">
        <v>2021</v>
      </c>
      <c r="B3" s="122" t="s">
        <v>539</v>
      </c>
      <c r="C3" s="213">
        <v>5</v>
      </c>
      <c r="D3" s="122" t="s">
        <v>546</v>
      </c>
      <c r="E3" s="122">
        <v>1</v>
      </c>
      <c r="F3" s="122" t="s">
        <v>65</v>
      </c>
      <c r="G3" s="122" t="s">
        <v>65</v>
      </c>
      <c r="H3" s="122">
        <v>28584</v>
      </c>
      <c r="I3" s="122" t="s">
        <v>547</v>
      </c>
      <c r="J3" s="122">
        <v>15</v>
      </c>
      <c r="K3" s="122">
        <v>24</v>
      </c>
      <c r="L3" s="122">
        <v>38.799999999999997</v>
      </c>
      <c r="M3" s="214">
        <v>44287</v>
      </c>
      <c r="N3" s="214">
        <v>44291</v>
      </c>
      <c r="O3" s="214">
        <v>44291.657678935182</v>
      </c>
      <c r="P3" s="122" t="s">
        <v>282</v>
      </c>
      <c r="Q3" s="122" t="s">
        <v>65</v>
      </c>
      <c r="R3" s="122" t="s">
        <v>287</v>
      </c>
      <c r="S3" s="122" t="s">
        <v>288</v>
      </c>
      <c r="T3" s="122" t="s">
        <v>289</v>
      </c>
      <c r="U3" s="122" t="s">
        <v>65</v>
      </c>
      <c r="V3" s="122" t="s">
        <v>65</v>
      </c>
      <c r="W3" s="122" t="s">
        <v>65</v>
      </c>
      <c r="X3" s="122" t="s">
        <v>65</v>
      </c>
      <c r="Y3" s="122" t="s">
        <v>65</v>
      </c>
      <c r="Z3" s="122" t="s">
        <v>65</v>
      </c>
      <c r="AA3" s="122" t="s">
        <v>541</v>
      </c>
      <c r="AB3" s="122">
        <v>217</v>
      </c>
      <c r="AC3" s="122" t="s">
        <v>285</v>
      </c>
      <c r="AD3" s="122" t="s">
        <v>286</v>
      </c>
      <c r="AE3" s="122">
        <v>4</v>
      </c>
      <c r="AF3" s="122">
        <v>4</v>
      </c>
      <c r="AG3" s="122" t="s">
        <v>316</v>
      </c>
      <c r="AH3" s="122">
        <v>7</v>
      </c>
      <c r="AI3" s="122" t="s">
        <v>283</v>
      </c>
      <c r="AJ3" s="122">
        <v>0.35899999999999999</v>
      </c>
      <c r="AK3" s="122">
        <v>1.0840000000000001</v>
      </c>
      <c r="AL3" s="122">
        <v>0.38900000000000001</v>
      </c>
      <c r="AM3" s="122">
        <v>113</v>
      </c>
      <c r="AN3" s="122" t="s">
        <v>290</v>
      </c>
      <c r="AO3" s="122" t="s">
        <v>65</v>
      </c>
      <c r="AP3" s="122" t="s">
        <v>65</v>
      </c>
      <c r="AQ3" s="122">
        <v>7</v>
      </c>
      <c r="AR3" s="122" t="s">
        <v>300</v>
      </c>
      <c r="AS3" s="122">
        <v>5204</v>
      </c>
      <c r="AT3" s="122" t="s">
        <v>377</v>
      </c>
      <c r="AU3" s="122">
        <v>79818820</v>
      </c>
      <c r="AV3" s="122" t="s">
        <v>548</v>
      </c>
      <c r="AW3" s="122">
        <v>79818820</v>
      </c>
      <c r="AX3" s="122" t="s">
        <v>65</v>
      </c>
      <c r="AY3" s="122" t="s">
        <v>314</v>
      </c>
      <c r="AZ3" s="122" t="s">
        <v>65</v>
      </c>
      <c r="BA3" s="122" t="s">
        <v>312</v>
      </c>
      <c r="BB3" s="122">
        <v>248782</v>
      </c>
      <c r="BC3" s="122" t="s">
        <v>304</v>
      </c>
    </row>
    <row r="4" spans="1:55" x14ac:dyDescent="0.3">
      <c r="A4" s="213">
        <v>2021</v>
      </c>
      <c r="B4" s="122" t="s">
        <v>539</v>
      </c>
      <c r="C4" s="213">
        <v>5</v>
      </c>
      <c r="D4" s="122" t="s">
        <v>549</v>
      </c>
      <c r="E4" s="122">
        <v>1</v>
      </c>
      <c r="F4" s="122" t="s">
        <v>65</v>
      </c>
      <c r="G4" s="122" t="s">
        <v>65</v>
      </c>
      <c r="H4" s="122">
        <v>952273</v>
      </c>
      <c r="I4" s="122" t="s">
        <v>295</v>
      </c>
      <c r="J4" s="122">
        <v>14</v>
      </c>
      <c r="K4" s="122">
        <v>20</v>
      </c>
      <c r="L4" s="122">
        <v>33</v>
      </c>
      <c r="M4" s="214">
        <v>44273</v>
      </c>
      <c r="N4" s="214">
        <v>44291</v>
      </c>
      <c r="O4" s="214">
        <v>44291.469320682867</v>
      </c>
      <c r="P4" s="122" t="s">
        <v>282</v>
      </c>
      <c r="Q4" s="122" t="s">
        <v>65</v>
      </c>
      <c r="R4" s="122" t="s">
        <v>291</v>
      </c>
      <c r="S4" s="122" t="s">
        <v>292</v>
      </c>
      <c r="T4" s="122" t="s">
        <v>293</v>
      </c>
      <c r="U4" s="122" t="s">
        <v>65</v>
      </c>
      <c r="V4" s="122" t="s">
        <v>65</v>
      </c>
      <c r="W4" s="122" t="s">
        <v>65</v>
      </c>
      <c r="X4" s="122" t="s">
        <v>65</v>
      </c>
      <c r="Y4" s="122" t="s">
        <v>65</v>
      </c>
      <c r="Z4" s="122" t="s">
        <v>65</v>
      </c>
      <c r="AA4" s="122" t="s">
        <v>541</v>
      </c>
      <c r="AB4" s="122">
        <v>217</v>
      </c>
      <c r="AC4" s="122" t="s">
        <v>285</v>
      </c>
      <c r="AD4" s="122" t="s">
        <v>286</v>
      </c>
      <c r="AE4" s="122">
        <v>4</v>
      </c>
      <c r="AF4" s="122">
        <v>4</v>
      </c>
      <c r="AG4" s="122" t="s">
        <v>316</v>
      </c>
      <c r="AH4" s="122">
        <v>4</v>
      </c>
      <c r="AI4" s="122" t="s">
        <v>283</v>
      </c>
      <c r="AJ4" s="122">
        <v>1.0680000000000001</v>
      </c>
      <c r="AK4" s="122">
        <v>1.0840000000000001</v>
      </c>
      <c r="AL4" s="122">
        <v>1.1579999999999999</v>
      </c>
      <c r="AM4" s="122">
        <v>110</v>
      </c>
      <c r="AN4" s="122" t="s">
        <v>292</v>
      </c>
      <c r="AO4" s="122" t="s">
        <v>65</v>
      </c>
      <c r="AP4" s="122" t="s">
        <v>65</v>
      </c>
      <c r="AQ4" s="122">
        <v>5</v>
      </c>
      <c r="AR4" s="122" t="s">
        <v>300</v>
      </c>
      <c r="AS4" s="122">
        <v>4444</v>
      </c>
      <c r="AT4" s="122" t="s">
        <v>374</v>
      </c>
      <c r="AU4" s="122">
        <v>9571</v>
      </c>
      <c r="AV4" s="122" t="s">
        <v>296</v>
      </c>
      <c r="AW4" s="122">
        <v>8070607</v>
      </c>
      <c r="AX4" s="122" t="s">
        <v>65</v>
      </c>
      <c r="AY4" s="122" t="s">
        <v>314</v>
      </c>
      <c r="AZ4" s="122" t="s">
        <v>65</v>
      </c>
      <c r="BA4" s="122" t="s">
        <v>312</v>
      </c>
      <c r="BB4" s="122">
        <v>248748</v>
      </c>
      <c r="BC4" s="122" t="s">
        <v>305</v>
      </c>
    </row>
    <row r="5" spans="1:55" x14ac:dyDescent="0.3">
      <c r="A5" s="213">
        <v>2021</v>
      </c>
      <c r="B5" s="122" t="s">
        <v>539</v>
      </c>
      <c r="C5" s="213">
        <v>5</v>
      </c>
      <c r="D5" s="122" t="s">
        <v>550</v>
      </c>
      <c r="E5" s="122">
        <v>1</v>
      </c>
      <c r="F5" s="122" t="s">
        <v>65</v>
      </c>
      <c r="G5" s="122" t="s">
        <v>65</v>
      </c>
      <c r="H5" s="122">
        <v>950913</v>
      </c>
      <c r="I5" s="122" t="s">
        <v>86</v>
      </c>
      <c r="J5" s="122">
        <v>17.7</v>
      </c>
      <c r="K5" s="122">
        <v>48</v>
      </c>
      <c r="L5" s="122">
        <v>77</v>
      </c>
      <c r="M5" s="214">
        <v>44270</v>
      </c>
      <c r="N5" s="214">
        <v>44291</v>
      </c>
      <c r="O5" s="214">
        <v>44291.530992708344</v>
      </c>
      <c r="P5" s="122" t="s">
        <v>282</v>
      </c>
      <c r="Q5" s="122" t="s">
        <v>65</v>
      </c>
      <c r="R5" s="122" t="s">
        <v>362</v>
      </c>
      <c r="S5" s="122" t="s">
        <v>363</v>
      </c>
      <c r="T5" s="122" t="s">
        <v>364</v>
      </c>
      <c r="U5" s="122" t="s">
        <v>65</v>
      </c>
      <c r="V5" s="122" t="s">
        <v>65</v>
      </c>
      <c r="W5" s="122" t="s">
        <v>65</v>
      </c>
      <c r="X5" s="122" t="s">
        <v>65</v>
      </c>
      <c r="Y5" s="122" t="s">
        <v>65</v>
      </c>
      <c r="Z5" s="122" t="s">
        <v>65</v>
      </c>
      <c r="AA5" s="122" t="s">
        <v>541</v>
      </c>
      <c r="AB5" s="122">
        <v>217</v>
      </c>
      <c r="AC5" s="122" t="s">
        <v>285</v>
      </c>
      <c r="AD5" s="122" t="s">
        <v>286</v>
      </c>
      <c r="AE5" s="122">
        <v>4</v>
      </c>
      <c r="AF5" s="122">
        <v>4</v>
      </c>
      <c r="AG5" s="122" t="s">
        <v>316</v>
      </c>
      <c r="AH5" s="122">
        <v>11</v>
      </c>
      <c r="AI5" s="122" t="s">
        <v>283</v>
      </c>
      <c r="AJ5" s="122">
        <v>6.843</v>
      </c>
      <c r="AK5" s="122">
        <v>1.0840000000000001</v>
      </c>
      <c r="AL5" s="122">
        <v>7.4180000000000001</v>
      </c>
      <c r="AM5" s="122">
        <v>118</v>
      </c>
      <c r="AN5" s="122" t="s">
        <v>363</v>
      </c>
      <c r="AO5" s="122" t="s">
        <v>65</v>
      </c>
      <c r="AP5" s="122" t="s">
        <v>65</v>
      </c>
      <c r="AQ5" s="122">
        <v>14</v>
      </c>
      <c r="AR5" s="122" t="s">
        <v>300</v>
      </c>
      <c r="AS5" s="122">
        <v>7642</v>
      </c>
      <c r="AT5" s="122" t="s">
        <v>406</v>
      </c>
      <c r="AU5" s="122">
        <v>927498</v>
      </c>
      <c r="AV5" s="122" t="s">
        <v>407</v>
      </c>
      <c r="AW5" s="122">
        <v>6758684</v>
      </c>
      <c r="AX5" s="122" t="s">
        <v>65</v>
      </c>
      <c r="AY5" s="122" t="s">
        <v>314</v>
      </c>
      <c r="AZ5" s="122" t="s">
        <v>65</v>
      </c>
      <c r="BA5" s="122" t="s">
        <v>312</v>
      </c>
      <c r="BB5" s="122">
        <v>248636</v>
      </c>
      <c r="BC5" s="122" t="s">
        <v>368</v>
      </c>
    </row>
    <row r="6" spans="1:55" x14ac:dyDescent="0.3">
      <c r="A6" s="213">
        <v>2021</v>
      </c>
      <c r="B6" s="122" t="s">
        <v>539</v>
      </c>
      <c r="C6" s="213">
        <v>5</v>
      </c>
      <c r="D6" s="122" t="s">
        <v>551</v>
      </c>
      <c r="E6" s="122">
        <v>1</v>
      </c>
      <c r="F6" s="122" t="s">
        <v>65</v>
      </c>
      <c r="G6" s="122" t="s">
        <v>65</v>
      </c>
      <c r="H6" s="122">
        <v>969514</v>
      </c>
      <c r="I6" s="122" t="s">
        <v>552</v>
      </c>
      <c r="J6" s="122">
        <v>14.3</v>
      </c>
      <c r="K6" s="122">
        <v>22.5</v>
      </c>
      <c r="L6" s="122">
        <v>19.3</v>
      </c>
      <c r="M6" s="214">
        <v>44271</v>
      </c>
      <c r="N6" s="214">
        <v>44291</v>
      </c>
      <c r="O6" s="214">
        <v>44291.462828854157</v>
      </c>
      <c r="P6" s="122" t="s">
        <v>282</v>
      </c>
      <c r="Q6" s="122" t="s">
        <v>65</v>
      </c>
      <c r="R6" s="122" t="s">
        <v>287</v>
      </c>
      <c r="S6" s="122" t="s">
        <v>288</v>
      </c>
      <c r="T6" s="122" t="s">
        <v>289</v>
      </c>
      <c r="U6" s="122" t="s">
        <v>65</v>
      </c>
      <c r="V6" s="122" t="s">
        <v>65</v>
      </c>
      <c r="W6" s="122" t="s">
        <v>65</v>
      </c>
      <c r="X6" s="122" t="s">
        <v>65</v>
      </c>
      <c r="Y6" s="122" t="s">
        <v>65</v>
      </c>
      <c r="Z6" s="122" t="s">
        <v>65</v>
      </c>
      <c r="AA6" s="122" t="s">
        <v>541</v>
      </c>
      <c r="AB6" s="122">
        <v>217</v>
      </c>
      <c r="AC6" s="122" t="s">
        <v>285</v>
      </c>
      <c r="AD6" s="122" t="s">
        <v>286</v>
      </c>
      <c r="AE6" s="122">
        <v>4</v>
      </c>
      <c r="AF6" s="122">
        <v>4</v>
      </c>
      <c r="AG6" s="122" t="s">
        <v>316</v>
      </c>
      <c r="AH6" s="122">
        <v>7</v>
      </c>
      <c r="AI6" s="122" t="s">
        <v>283</v>
      </c>
      <c r="AJ6" s="122">
        <v>0.83399999999999996</v>
      </c>
      <c r="AK6" s="122">
        <v>1.0840000000000001</v>
      </c>
      <c r="AL6" s="122">
        <v>0.90400000000000003</v>
      </c>
      <c r="AM6" s="122">
        <v>113</v>
      </c>
      <c r="AN6" s="122" t="s">
        <v>290</v>
      </c>
      <c r="AO6" s="122" t="s">
        <v>65</v>
      </c>
      <c r="AP6" s="122" t="s">
        <v>65</v>
      </c>
      <c r="AQ6" s="122">
        <v>7</v>
      </c>
      <c r="AR6" s="122" t="s">
        <v>300</v>
      </c>
      <c r="AS6" s="122">
        <v>5204</v>
      </c>
      <c r="AT6" s="122" t="s">
        <v>377</v>
      </c>
      <c r="AU6" s="122">
        <v>16485</v>
      </c>
      <c r="AV6" s="122" t="s">
        <v>553</v>
      </c>
      <c r="AW6" s="122">
        <v>9178308</v>
      </c>
      <c r="AX6" s="122" t="s">
        <v>65</v>
      </c>
      <c r="AY6" s="122" t="s">
        <v>314</v>
      </c>
      <c r="AZ6" s="122" t="s">
        <v>65</v>
      </c>
      <c r="BA6" s="122" t="s">
        <v>312</v>
      </c>
      <c r="BB6" s="122">
        <v>248624</v>
      </c>
      <c r="BC6" s="122" t="s">
        <v>304</v>
      </c>
    </row>
    <row r="7" spans="1:55" x14ac:dyDescent="0.3">
      <c r="A7" s="213">
        <v>2021</v>
      </c>
      <c r="B7" s="122" t="s">
        <v>539</v>
      </c>
      <c r="C7" s="213">
        <v>5</v>
      </c>
      <c r="D7" s="122" t="s">
        <v>551</v>
      </c>
      <c r="E7" s="122">
        <v>2</v>
      </c>
      <c r="F7" s="122" t="s">
        <v>65</v>
      </c>
      <c r="G7" s="122" t="s">
        <v>65</v>
      </c>
      <c r="H7" s="122">
        <v>969514</v>
      </c>
      <c r="I7" s="122" t="s">
        <v>552</v>
      </c>
      <c r="J7" s="122">
        <v>14.3</v>
      </c>
      <c r="K7" s="122">
        <v>22.5</v>
      </c>
      <c r="L7" s="122">
        <v>19.3</v>
      </c>
      <c r="M7" s="214">
        <v>44271</v>
      </c>
      <c r="N7" s="214">
        <v>44291</v>
      </c>
      <c r="O7" s="214">
        <v>44291.462828854157</v>
      </c>
      <c r="P7" s="122" t="s">
        <v>282</v>
      </c>
      <c r="Q7" s="122" t="s">
        <v>65</v>
      </c>
      <c r="R7" s="122" t="s">
        <v>287</v>
      </c>
      <c r="S7" s="122" t="s">
        <v>288</v>
      </c>
      <c r="T7" s="122" t="s">
        <v>289</v>
      </c>
      <c r="U7" s="122" t="s">
        <v>65</v>
      </c>
      <c r="V7" s="122" t="s">
        <v>65</v>
      </c>
      <c r="W7" s="122" t="s">
        <v>65</v>
      </c>
      <c r="X7" s="122" t="s">
        <v>65</v>
      </c>
      <c r="Y7" s="122" t="s">
        <v>65</v>
      </c>
      <c r="Z7" s="122" t="s">
        <v>65</v>
      </c>
      <c r="AA7" s="122" t="s">
        <v>541</v>
      </c>
      <c r="AB7" s="122">
        <v>217</v>
      </c>
      <c r="AC7" s="122" t="s">
        <v>285</v>
      </c>
      <c r="AD7" s="122" t="s">
        <v>286</v>
      </c>
      <c r="AE7" s="122">
        <v>4</v>
      </c>
      <c r="AF7" s="122">
        <v>4</v>
      </c>
      <c r="AG7" s="122" t="s">
        <v>316</v>
      </c>
      <c r="AH7" s="122">
        <v>7</v>
      </c>
      <c r="AI7" s="122" t="s">
        <v>283</v>
      </c>
      <c r="AJ7" s="122">
        <v>1.6E-2</v>
      </c>
      <c r="AK7" s="122">
        <v>1.0840000000000001</v>
      </c>
      <c r="AL7" s="122">
        <v>1.7000000000000001E-2</v>
      </c>
      <c r="AM7" s="122">
        <v>113</v>
      </c>
      <c r="AN7" s="122" t="s">
        <v>290</v>
      </c>
      <c r="AO7" s="122" t="s">
        <v>65</v>
      </c>
      <c r="AP7" s="122" t="s">
        <v>65</v>
      </c>
      <c r="AQ7" s="122">
        <v>7</v>
      </c>
      <c r="AR7" s="122" t="s">
        <v>301</v>
      </c>
      <c r="AS7" s="122">
        <v>55555555</v>
      </c>
      <c r="AT7" s="122" t="s">
        <v>373</v>
      </c>
      <c r="AU7" s="122">
        <v>16485</v>
      </c>
      <c r="AV7" s="122" t="s">
        <v>553</v>
      </c>
      <c r="AW7" s="122">
        <v>9178308</v>
      </c>
      <c r="AX7" s="122" t="s">
        <v>65</v>
      </c>
      <c r="AY7" s="122" t="s">
        <v>314</v>
      </c>
      <c r="AZ7" s="122" t="s">
        <v>65</v>
      </c>
      <c r="BA7" s="122" t="s">
        <v>312</v>
      </c>
      <c r="BB7" s="122">
        <v>248624</v>
      </c>
      <c r="BC7" s="122" t="s">
        <v>304</v>
      </c>
    </row>
    <row r="8" spans="1:55" x14ac:dyDescent="0.3">
      <c r="A8" s="213">
        <v>2021</v>
      </c>
      <c r="B8" s="122" t="s">
        <v>539</v>
      </c>
      <c r="C8" s="213">
        <v>4</v>
      </c>
      <c r="D8" s="122" t="s">
        <v>554</v>
      </c>
      <c r="E8" s="122">
        <v>1</v>
      </c>
      <c r="F8" s="122" t="s">
        <v>65</v>
      </c>
      <c r="G8" s="122" t="s">
        <v>65</v>
      </c>
      <c r="H8" s="122">
        <v>968075</v>
      </c>
      <c r="I8" s="122" t="s">
        <v>480</v>
      </c>
      <c r="J8" s="122">
        <v>18</v>
      </c>
      <c r="K8" s="122">
        <v>46</v>
      </c>
      <c r="L8" s="122">
        <v>14.9</v>
      </c>
      <c r="M8" s="214">
        <v>44275</v>
      </c>
      <c r="N8" s="214">
        <v>44290</v>
      </c>
      <c r="O8" s="214">
        <v>44290.825567939813</v>
      </c>
      <c r="P8" s="122" t="s">
        <v>282</v>
      </c>
      <c r="Q8" s="122" t="s">
        <v>65</v>
      </c>
      <c r="R8" s="122" t="s">
        <v>363</v>
      </c>
      <c r="S8" s="122" t="s">
        <v>363</v>
      </c>
      <c r="T8" s="122" t="s">
        <v>364</v>
      </c>
      <c r="U8" s="122" t="s">
        <v>65</v>
      </c>
      <c r="V8" s="122" t="s">
        <v>65</v>
      </c>
      <c r="W8" s="122" t="s">
        <v>65</v>
      </c>
      <c r="X8" s="122" t="s">
        <v>65</v>
      </c>
      <c r="Y8" s="122" t="s">
        <v>65</v>
      </c>
      <c r="Z8" s="122" t="s">
        <v>65</v>
      </c>
      <c r="AA8" s="122" t="s">
        <v>541</v>
      </c>
      <c r="AB8" s="122">
        <v>217</v>
      </c>
      <c r="AC8" s="122" t="s">
        <v>285</v>
      </c>
      <c r="AD8" s="122" t="s">
        <v>286</v>
      </c>
      <c r="AE8" s="122">
        <v>4</v>
      </c>
      <c r="AF8" s="122">
        <v>4</v>
      </c>
      <c r="AG8" s="122" t="s">
        <v>316</v>
      </c>
      <c r="AH8" s="215" t="s">
        <v>65</v>
      </c>
      <c r="AI8" s="122" t="s">
        <v>283</v>
      </c>
      <c r="AJ8" s="122">
        <v>3.6240000000000001</v>
      </c>
      <c r="AK8" s="122">
        <v>1.0840000000000001</v>
      </c>
      <c r="AL8" s="122">
        <v>3.9279999999999999</v>
      </c>
      <c r="AM8" s="122">
        <v>161</v>
      </c>
      <c r="AN8" s="122" t="s">
        <v>363</v>
      </c>
      <c r="AO8" s="122" t="s">
        <v>65</v>
      </c>
      <c r="AP8" s="122" t="s">
        <v>65</v>
      </c>
      <c r="AQ8" s="122">
        <v>10</v>
      </c>
      <c r="AR8" s="122" t="s">
        <v>300</v>
      </c>
      <c r="AS8" s="122">
        <v>7667</v>
      </c>
      <c r="AT8" s="122" t="s">
        <v>555</v>
      </c>
      <c r="AU8" s="122">
        <v>981320</v>
      </c>
      <c r="AV8" s="122" t="s">
        <v>482</v>
      </c>
      <c r="AW8" s="122">
        <v>16758966</v>
      </c>
      <c r="AX8" s="122" t="s">
        <v>65</v>
      </c>
      <c r="AY8" s="122" t="s">
        <v>314</v>
      </c>
      <c r="AZ8" s="122" t="s">
        <v>65</v>
      </c>
      <c r="BA8" s="122" t="s">
        <v>312</v>
      </c>
      <c r="BB8" s="122">
        <v>248615</v>
      </c>
      <c r="BC8" s="122" t="s">
        <v>387</v>
      </c>
    </row>
    <row r="9" spans="1:55" x14ac:dyDescent="0.3">
      <c r="A9" s="213">
        <v>2021</v>
      </c>
      <c r="B9" s="122" t="s">
        <v>539</v>
      </c>
      <c r="C9" s="213">
        <v>4</v>
      </c>
      <c r="D9" s="122" t="s">
        <v>556</v>
      </c>
      <c r="E9" s="122">
        <v>1</v>
      </c>
      <c r="F9" s="122" t="s">
        <v>65</v>
      </c>
      <c r="G9" s="122" t="s">
        <v>65</v>
      </c>
      <c r="H9" s="122">
        <v>915628</v>
      </c>
      <c r="I9" s="122" t="s">
        <v>77</v>
      </c>
      <c r="J9" s="122">
        <v>17.25</v>
      </c>
      <c r="K9" s="122">
        <v>41</v>
      </c>
      <c r="L9" s="122">
        <v>50.1</v>
      </c>
      <c r="M9" s="214">
        <v>44271</v>
      </c>
      <c r="N9" s="214">
        <v>44290</v>
      </c>
      <c r="O9" s="214">
        <v>44290.58005640046</v>
      </c>
      <c r="P9" s="122" t="s">
        <v>282</v>
      </c>
      <c r="Q9" s="122" t="s">
        <v>65</v>
      </c>
      <c r="R9" s="122" t="s">
        <v>363</v>
      </c>
      <c r="S9" s="122" t="s">
        <v>363</v>
      </c>
      <c r="T9" s="122" t="s">
        <v>364</v>
      </c>
      <c r="U9" s="122" t="s">
        <v>65</v>
      </c>
      <c r="V9" s="122" t="s">
        <v>65</v>
      </c>
      <c r="W9" s="122" t="s">
        <v>65</v>
      </c>
      <c r="X9" s="122" t="s">
        <v>65</v>
      </c>
      <c r="Y9" s="122" t="s">
        <v>65</v>
      </c>
      <c r="Z9" s="122" t="s">
        <v>65</v>
      </c>
      <c r="AA9" s="122" t="s">
        <v>541</v>
      </c>
      <c r="AB9" s="122">
        <v>217</v>
      </c>
      <c r="AC9" s="122" t="s">
        <v>285</v>
      </c>
      <c r="AD9" s="122" t="s">
        <v>286</v>
      </c>
      <c r="AE9" s="122">
        <v>4</v>
      </c>
      <c r="AF9" s="122">
        <v>4</v>
      </c>
      <c r="AG9" s="122" t="s">
        <v>316</v>
      </c>
      <c r="AH9" s="215" t="s">
        <v>65</v>
      </c>
      <c r="AI9" s="122" t="s">
        <v>283</v>
      </c>
      <c r="AJ9" s="122">
        <v>0.2</v>
      </c>
      <c r="AK9" s="122">
        <v>1.0840000000000001</v>
      </c>
      <c r="AL9" s="122">
        <v>0.217</v>
      </c>
      <c r="AM9" s="122">
        <v>161</v>
      </c>
      <c r="AN9" s="122" t="s">
        <v>363</v>
      </c>
      <c r="AO9" s="122" t="s">
        <v>65</v>
      </c>
      <c r="AP9" s="122" t="s">
        <v>65</v>
      </c>
      <c r="AQ9" s="122">
        <v>14</v>
      </c>
      <c r="AR9" s="122" t="s">
        <v>300</v>
      </c>
      <c r="AS9" s="122">
        <v>6872</v>
      </c>
      <c r="AT9" s="122" t="s">
        <v>418</v>
      </c>
      <c r="AU9" s="122">
        <v>96860730</v>
      </c>
      <c r="AV9" s="122" t="s">
        <v>419</v>
      </c>
      <c r="AW9" s="122">
        <v>96860730</v>
      </c>
      <c r="AX9" s="122">
        <v>5435141</v>
      </c>
      <c r="AY9" s="122" t="s">
        <v>314</v>
      </c>
      <c r="AZ9" s="122" t="s">
        <v>65</v>
      </c>
      <c r="BA9" s="122" t="s">
        <v>312</v>
      </c>
      <c r="BB9" s="122">
        <v>248597</v>
      </c>
      <c r="BC9" s="122" t="s">
        <v>387</v>
      </c>
    </row>
    <row r="10" spans="1:55" x14ac:dyDescent="0.3">
      <c r="A10" s="213">
        <v>2021</v>
      </c>
      <c r="B10" s="122" t="s">
        <v>539</v>
      </c>
      <c r="C10" s="213">
        <v>4</v>
      </c>
      <c r="D10" s="122" t="s">
        <v>556</v>
      </c>
      <c r="E10" s="122">
        <v>2</v>
      </c>
      <c r="F10" s="122" t="s">
        <v>65</v>
      </c>
      <c r="G10" s="122" t="s">
        <v>65</v>
      </c>
      <c r="H10" s="122">
        <v>915628</v>
      </c>
      <c r="I10" s="122" t="s">
        <v>77</v>
      </c>
      <c r="J10" s="122">
        <v>17.25</v>
      </c>
      <c r="K10" s="122">
        <v>41</v>
      </c>
      <c r="L10" s="122">
        <v>50.1</v>
      </c>
      <c r="M10" s="214">
        <v>44271</v>
      </c>
      <c r="N10" s="214">
        <v>44290</v>
      </c>
      <c r="O10" s="214">
        <v>44290.58005640046</v>
      </c>
      <c r="P10" s="122" t="s">
        <v>282</v>
      </c>
      <c r="Q10" s="122" t="s">
        <v>65</v>
      </c>
      <c r="R10" s="122" t="s">
        <v>363</v>
      </c>
      <c r="S10" s="122" t="s">
        <v>363</v>
      </c>
      <c r="T10" s="122" t="s">
        <v>364</v>
      </c>
      <c r="U10" s="122" t="s">
        <v>65</v>
      </c>
      <c r="V10" s="122" t="s">
        <v>65</v>
      </c>
      <c r="W10" s="122" t="s">
        <v>65</v>
      </c>
      <c r="X10" s="122" t="s">
        <v>65</v>
      </c>
      <c r="Y10" s="122" t="s">
        <v>65</v>
      </c>
      <c r="Z10" s="122" t="s">
        <v>65</v>
      </c>
      <c r="AA10" s="122" t="s">
        <v>541</v>
      </c>
      <c r="AB10" s="122">
        <v>217</v>
      </c>
      <c r="AC10" s="122" t="s">
        <v>285</v>
      </c>
      <c r="AD10" s="122" t="s">
        <v>286</v>
      </c>
      <c r="AE10" s="122">
        <v>4</v>
      </c>
      <c r="AF10" s="122">
        <v>4</v>
      </c>
      <c r="AG10" s="122" t="s">
        <v>316</v>
      </c>
      <c r="AH10" s="122">
        <v>10</v>
      </c>
      <c r="AI10" s="122" t="s">
        <v>283</v>
      </c>
      <c r="AJ10" s="122">
        <v>1.6180000000000001</v>
      </c>
      <c r="AK10" s="122">
        <v>1.0840000000000001</v>
      </c>
      <c r="AL10" s="122">
        <v>1.754</v>
      </c>
      <c r="AM10" s="122">
        <v>117</v>
      </c>
      <c r="AN10" s="122" t="s">
        <v>363</v>
      </c>
      <c r="AO10" s="122" t="s">
        <v>65</v>
      </c>
      <c r="AP10" s="122" t="s">
        <v>65</v>
      </c>
      <c r="AQ10" s="122">
        <v>14</v>
      </c>
      <c r="AR10" s="122" t="s">
        <v>300</v>
      </c>
      <c r="AS10" s="122">
        <v>6872</v>
      </c>
      <c r="AT10" s="122" t="s">
        <v>418</v>
      </c>
      <c r="AU10" s="122">
        <v>96860730</v>
      </c>
      <c r="AV10" s="122" t="s">
        <v>419</v>
      </c>
      <c r="AW10" s="122">
        <v>96860730</v>
      </c>
      <c r="AX10" s="122">
        <v>5435141</v>
      </c>
      <c r="AY10" s="122" t="s">
        <v>314</v>
      </c>
      <c r="AZ10" s="122" t="s">
        <v>65</v>
      </c>
      <c r="BA10" s="122" t="s">
        <v>312</v>
      </c>
      <c r="BB10" s="122">
        <v>248597</v>
      </c>
      <c r="BC10" s="122" t="s">
        <v>387</v>
      </c>
    </row>
    <row r="11" spans="1:55" x14ac:dyDescent="0.3">
      <c r="A11" s="213">
        <v>2021</v>
      </c>
      <c r="B11" s="122" t="s">
        <v>473</v>
      </c>
      <c r="C11" s="213">
        <v>30</v>
      </c>
      <c r="D11" s="122" t="s">
        <v>529</v>
      </c>
      <c r="E11" s="122">
        <v>1</v>
      </c>
      <c r="F11" s="122" t="s">
        <v>65</v>
      </c>
      <c r="G11" s="122" t="s">
        <v>65</v>
      </c>
      <c r="H11" s="122">
        <v>967264</v>
      </c>
      <c r="I11" s="122" t="s">
        <v>428</v>
      </c>
      <c r="J11" s="122">
        <v>17.899999999999999</v>
      </c>
      <c r="K11" s="122">
        <v>36.5</v>
      </c>
      <c r="L11" s="122">
        <v>47.9</v>
      </c>
      <c r="M11" s="214">
        <v>44256</v>
      </c>
      <c r="N11" s="214">
        <v>44285</v>
      </c>
      <c r="O11" s="214">
        <v>44285.816101620367</v>
      </c>
      <c r="P11" s="122" t="s">
        <v>282</v>
      </c>
      <c r="Q11" s="122" t="s">
        <v>65</v>
      </c>
      <c r="R11" s="122" t="s">
        <v>490</v>
      </c>
      <c r="S11" s="122" t="s">
        <v>490</v>
      </c>
      <c r="T11" s="122" t="s">
        <v>356</v>
      </c>
      <c r="U11" s="122" t="s">
        <v>65</v>
      </c>
      <c r="V11" s="122" t="s">
        <v>65</v>
      </c>
      <c r="W11" s="122" t="s">
        <v>65</v>
      </c>
      <c r="X11" s="122" t="s">
        <v>65</v>
      </c>
      <c r="Y11" s="122" t="s">
        <v>65</v>
      </c>
      <c r="Z11" s="122" t="s">
        <v>65</v>
      </c>
      <c r="AA11" s="122" t="s">
        <v>541</v>
      </c>
      <c r="AB11" s="122">
        <v>217</v>
      </c>
      <c r="AC11" s="122" t="s">
        <v>285</v>
      </c>
      <c r="AD11" s="122" t="s">
        <v>286</v>
      </c>
      <c r="AE11" s="122">
        <v>4</v>
      </c>
      <c r="AF11" s="122">
        <v>4</v>
      </c>
      <c r="AG11" s="122" t="s">
        <v>316</v>
      </c>
      <c r="AH11" s="122">
        <v>10</v>
      </c>
      <c r="AI11" s="122" t="s">
        <v>283</v>
      </c>
      <c r="AJ11" s="122">
        <v>3.2970000000000002</v>
      </c>
      <c r="AK11" s="122">
        <v>1.0840000000000001</v>
      </c>
      <c r="AL11" s="122">
        <v>3.5739999999999998</v>
      </c>
      <c r="AM11" s="122">
        <v>117</v>
      </c>
      <c r="AN11" s="122" t="s">
        <v>491</v>
      </c>
      <c r="AO11" s="122" t="s">
        <v>65</v>
      </c>
      <c r="AP11" s="122" t="s">
        <v>65</v>
      </c>
      <c r="AQ11" s="122">
        <v>8</v>
      </c>
      <c r="AR11" s="122" t="s">
        <v>300</v>
      </c>
      <c r="AS11" s="122">
        <v>5197</v>
      </c>
      <c r="AT11" s="122" t="s">
        <v>385</v>
      </c>
      <c r="AU11" s="122">
        <v>69713</v>
      </c>
      <c r="AV11" s="122" t="s">
        <v>429</v>
      </c>
      <c r="AW11" s="122">
        <v>14288054</v>
      </c>
      <c r="AX11" s="122" t="s">
        <v>65</v>
      </c>
      <c r="AY11" s="122" t="s">
        <v>314</v>
      </c>
      <c r="AZ11" s="122" t="s">
        <v>65</v>
      </c>
      <c r="BA11" s="122" t="s">
        <v>312</v>
      </c>
      <c r="BB11" s="122">
        <v>247844</v>
      </c>
      <c r="BC11" s="122" t="s">
        <v>494</v>
      </c>
    </row>
    <row r="12" spans="1:55" x14ac:dyDescent="0.3">
      <c r="A12" s="213">
        <v>2021</v>
      </c>
      <c r="B12" s="122" t="s">
        <v>473</v>
      </c>
      <c r="C12" s="213">
        <v>30</v>
      </c>
      <c r="D12" s="122" t="s">
        <v>529</v>
      </c>
      <c r="E12" s="122">
        <v>2</v>
      </c>
      <c r="F12" s="122" t="s">
        <v>65</v>
      </c>
      <c r="G12" s="122" t="s">
        <v>65</v>
      </c>
      <c r="H12" s="122">
        <v>967264</v>
      </c>
      <c r="I12" s="122" t="s">
        <v>428</v>
      </c>
      <c r="J12" s="122">
        <v>17.899999999999999</v>
      </c>
      <c r="K12" s="122">
        <v>36.5</v>
      </c>
      <c r="L12" s="122">
        <v>47.9</v>
      </c>
      <c r="M12" s="214">
        <v>44256</v>
      </c>
      <c r="N12" s="214">
        <v>44285</v>
      </c>
      <c r="O12" s="214">
        <v>44285.816101620367</v>
      </c>
      <c r="P12" s="122" t="s">
        <v>282</v>
      </c>
      <c r="Q12" s="122" t="s">
        <v>65</v>
      </c>
      <c r="R12" s="122" t="s">
        <v>490</v>
      </c>
      <c r="S12" s="122" t="s">
        <v>490</v>
      </c>
      <c r="T12" s="122" t="s">
        <v>356</v>
      </c>
      <c r="U12" s="122" t="s">
        <v>65</v>
      </c>
      <c r="V12" s="122" t="s">
        <v>65</v>
      </c>
      <c r="W12" s="122" t="s">
        <v>65</v>
      </c>
      <c r="X12" s="122" t="s">
        <v>65</v>
      </c>
      <c r="Y12" s="122" t="s">
        <v>65</v>
      </c>
      <c r="Z12" s="122" t="s">
        <v>65</v>
      </c>
      <c r="AA12" s="122" t="s">
        <v>541</v>
      </c>
      <c r="AB12" s="122">
        <v>217</v>
      </c>
      <c r="AC12" s="122" t="s">
        <v>285</v>
      </c>
      <c r="AD12" s="122" t="s">
        <v>286</v>
      </c>
      <c r="AE12" s="122">
        <v>4</v>
      </c>
      <c r="AF12" s="122">
        <v>4</v>
      </c>
      <c r="AG12" s="122" t="s">
        <v>316</v>
      </c>
      <c r="AH12" s="122">
        <v>10</v>
      </c>
      <c r="AI12" s="122" t="s">
        <v>283</v>
      </c>
      <c r="AJ12" s="122">
        <v>6.0000000000000001E-3</v>
      </c>
      <c r="AK12" s="122">
        <v>1.0840000000000001</v>
      </c>
      <c r="AL12" s="122">
        <v>7.0000000000000001E-3</v>
      </c>
      <c r="AM12" s="122">
        <v>117</v>
      </c>
      <c r="AN12" s="122" t="s">
        <v>491</v>
      </c>
      <c r="AO12" s="122" t="s">
        <v>65</v>
      </c>
      <c r="AP12" s="122" t="s">
        <v>65</v>
      </c>
      <c r="AQ12" s="122">
        <v>8</v>
      </c>
      <c r="AR12" s="122" t="s">
        <v>301</v>
      </c>
      <c r="AS12" s="122">
        <v>1111111</v>
      </c>
      <c r="AT12" s="122" t="s">
        <v>369</v>
      </c>
      <c r="AU12" s="122">
        <v>69713</v>
      </c>
      <c r="AV12" s="122" t="s">
        <v>429</v>
      </c>
      <c r="AW12" s="122">
        <v>14288054</v>
      </c>
      <c r="AX12" s="122" t="s">
        <v>65</v>
      </c>
      <c r="AY12" s="122" t="s">
        <v>314</v>
      </c>
      <c r="AZ12" s="122" t="s">
        <v>65</v>
      </c>
      <c r="BA12" s="122" t="s">
        <v>312</v>
      </c>
      <c r="BB12" s="122">
        <v>247844</v>
      </c>
      <c r="BC12" s="122" t="s">
        <v>494</v>
      </c>
    </row>
    <row r="13" spans="1:55" x14ac:dyDescent="0.3">
      <c r="A13" s="213">
        <v>2021</v>
      </c>
      <c r="B13" s="122" t="s">
        <v>473</v>
      </c>
      <c r="C13" s="213">
        <v>29</v>
      </c>
      <c r="D13" s="122" t="s">
        <v>530</v>
      </c>
      <c r="E13" s="122">
        <v>1</v>
      </c>
      <c r="F13" s="122" t="s">
        <v>65</v>
      </c>
      <c r="G13" s="122" t="s">
        <v>65</v>
      </c>
      <c r="H13" s="122">
        <v>925411</v>
      </c>
      <c r="I13" s="122" t="s">
        <v>78</v>
      </c>
      <c r="J13" s="122">
        <v>14.89</v>
      </c>
      <c r="K13" s="122">
        <v>31</v>
      </c>
      <c r="L13" s="122">
        <v>38.799999999999997</v>
      </c>
      <c r="M13" s="214">
        <v>44269</v>
      </c>
      <c r="N13" s="214">
        <v>44284</v>
      </c>
      <c r="O13" s="214">
        <v>44284.695101307872</v>
      </c>
      <c r="P13" s="122" t="s">
        <v>282</v>
      </c>
      <c r="Q13" s="122" t="s">
        <v>65</v>
      </c>
      <c r="R13" s="122" t="s">
        <v>362</v>
      </c>
      <c r="S13" s="122" t="s">
        <v>363</v>
      </c>
      <c r="T13" s="122" t="s">
        <v>364</v>
      </c>
      <c r="U13" s="122" t="s">
        <v>65</v>
      </c>
      <c r="V13" s="122" t="s">
        <v>65</v>
      </c>
      <c r="W13" s="122" t="s">
        <v>65</v>
      </c>
      <c r="X13" s="122" t="s">
        <v>65</v>
      </c>
      <c r="Y13" s="122" t="s">
        <v>65</v>
      </c>
      <c r="Z13" s="122" t="s">
        <v>65</v>
      </c>
      <c r="AA13" s="122" t="s">
        <v>541</v>
      </c>
      <c r="AB13" s="122">
        <v>217</v>
      </c>
      <c r="AC13" s="122" t="s">
        <v>285</v>
      </c>
      <c r="AD13" s="122" t="s">
        <v>286</v>
      </c>
      <c r="AE13" s="122">
        <v>4</v>
      </c>
      <c r="AF13" s="122">
        <v>4</v>
      </c>
      <c r="AG13" s="122" t="s">
        <v>316</v>
      </c>
      <c r="AH13" s="122">
        <v>9</v>
      </c>
      <c r="AI13" s="122" t="s">
        <v>283</v>
      </c>
      <c r="AJ13" s="122">
        <v>5.3049999999999997</v>
      </c>
      <c r="AK13" s="122">
        <v>1.0840000000000001</v>
      </c>
      <c r="AL13" s="122">
        <v>5.7510000000000003</v>
      </c>
      <c r="AM13" s="122">
        <v>115</v>
      </c>
      <c r="AN13" s="122" t="s">
        <v>363</v>
      </c>
      <c r="AO13" s="122" t="s">
        <v>65</v>
      </c>
      <c r="AP13" s="122" t="s">
        <v>65</v>
      </c>
      <c r="AQ13" s="122">
        <v>14</v>
      </c>
      <c r="AR13" s="122" t="s">
        <v>300</v>
      </c>
      <c r="AS13" s="122">
        <v>6397</v>
      </c>
      <c r="AT13" s="122" t="s">
        <v>403</v>
      </c>
      <c r="AU13" s="122">
        <v>88158</v>
      </c>
      <c r="AV13" s="122" t="s">
        <v>404</v>
      </c>
      <c r="AW13" s="122">
        <v>7468555</v>
      </c>
      <c r="AX13" s="122" t="s">
        <v>65</v>
      </c>
      <c r="AY13" s="122" t="s">
        <v>314</v>
      </c>
      <c r="AZ13" s="122" t="s">
        <v>65</v>
      </c>
      <c r="BA13" s="122" t="s">
        <v>312</v>
      </c>
      <c r="BB13" s="122">
        <v>247504</v>
      </c>
      <c r="BC13" s="122" t="s">
        <v>485</v>
      </c>
    </row>
    <row r="14" spans="1:55" x14ac:dyDescent="0.3">
      <c r="A14" s="213">
        <v>2021</v>
      </c>
      <c r="B14" s="122" t="s">
        <v>473</v>
      </c>
      <c r="C14" s="213">
        <v>26</v>
      </c>
      <c r="D14" s="122" t="s">
        <v>531</v>
      </c>
      <c r="E14" s="122">
        <v>1</v>
      </c>
      <c r="F14" s="122" t="s">
        <v>65</v>
      </c>
      <c r="G14" s="122" t="s">
        <v>65</v>
      </c>
      <c r="H14" s="122">
        <v>952851</v>
      </c>
      <c r="I14" s="122" t="s">
        <v>532</v>
      </c>
      <c r="J14" s="122">
        <v>15.6</v>
      </c>
      <c r="K14" s="122">
        <v>18</v>
      </c>
      <c r="L14" s="122">
        <v>20.2</v>
      </c>
      <c r="M14" s="214">
        <v>44273</v>
      </c>
      <c r="N14" s="214">
        <v>44281</v>
      </c>
      <c r="O14" s="214">
        <v>44281.02388148148</v>
      </c>
      <c r="P14" s="122" t="s">
        <v>282</v>
      </c>
      <c r="Q14" s="122" t="s">
        <v>65</v>
      </c>
      <c r="R14" s="122" t="s">
        <v>533</v>
      </c>
      <c r="S14" s="122" t="s">
        <v>533</v>
      </c>
      <c r="T14" s="122" t="s">
        <v>391</v>
      </c>
      <c r="U14" s="122" t="s">
        <v>65</v>
      </c>
      <c r="V14" s="122" t="s">
        <v>65</v>
      </c>
      <c r="W14" s="122" t="s">
        <v>65</v>
      </c>
      <c r="X14" s="122" t="s">
        <v>65</v>
      </c>
      <c r="Y14" s="122" t="s">
        <v>65</v>
      </c>
      <c r="Z14" s="122" t="s">
        <v>65</v>
      </c>
      <c r="AA14" s="122" t="s">
        <v>541</v>
      </c>
      <c r="AB14" s="122">
        <v>217</v>
      </c>
      <c r="AC14" s="122" t="s">
        <v>285</v>
      </c>
      <c r="AD14" s="122" t="s">
        <v>286</v>
      </c>
      <c r="AE14" s="122">
        <v>4</v>
      </c>
      <c r="AF14" s="122">
        <v>4</v>
      </c>
      <c r="AG14" s="122" t="s">
        <v>316</v>
      </c>
      <c r="AH14" s="122">
        <v>10</v>
      </c>
      <c r="AI14" s="122" t="s">
        <v>283</v>
      </c>
      <c r="AJ14" s="122">
        <v>3.387</v>
      </c>
      <c r="AK14" s="122">
        <v>1.0840000000000001</v>
      </c>
      <c r="AL14" s="122">
        <v>3.6720000000000002</v>
      </c>
      <c r="AM14" s="122">
        <v>117</v>
      </c>
      <c r="AN14" s="122" t="s">
        <v>534</v>
      </c>
      <c r="AO14" s="122" t="s">
        <v>65</v>
      </c>
      <c r="AP14" s="122" t="s">
        <v>65</v>
      </c>
      <c r="AQ14" s="122">
        <v>5</v>
      </c>
      <c r="AR14" s="122" t="s">
        <v>300</v>
      </c>
      <c r="AS14" s="122">
        <v>6629</v>
      </c>
      <c r="AT14" s="122" t="s">
        <v>535</v>
      </c>
      <c r="AU14" s="122">
        <v>900264</v>
      </c>
      <c r="AV14" s="122" t="s">
        <v>536</v>
      </c>
      <c r="AW14" s="122">
        <v>9035274</v>
      </c>
      <c r="AX14" s="122" t="s">
        <v>65</v>
      </c>
      <c r="AY14" s="122" t="s">
        <v>314</v>
      </c>
      <c r="AZ14" s="122" t="s">
        <v>65</v>
      </c>
      <c r="BA14" s="122" t="s">
        <v>312</v>
      </c>
      <c r="BB14" s="122">
        <v>246831</v>
      </c>
      <c r="BC14" s="122" t="s">
        <v>395</v>
      </c>
    </row>
    <row r="15" spans="1:55" x14ac:dyDescent="0.3">
      <c r="A15" s="213">
        <v>2021</v>
      </c>
      <c r="B15" s="122" t="s">
        <v>473</v>
      </c>
      <c r="C15" s="213">
        <v>25</v>
      </c>
      <c r="D15" s="122" t="s">
        <v>537</v>
      </c>
      <c r="E15" s="122">
        <v>1</v>
      </c>
      <c r="F15" s="122" t="s">
        <v>65</v>
      </c>
      <c r="G15" s="122" t="s">
        <v>65</v>
      </c>
      <c r="H15" s="122">
        <v>30516</v>
      </c>
      <c r="I15" s="122" t="s">
        <v>380</v>
      </c>
      <c r="J15" s="122">
        <v>17.899999999999999</v>
      </c>
      <c r="K15" s="122">
        <v>44.5</v>
      </c>
      <c r="L15" s="122">
        <v>56.3</v>
      </c>
      <c r="M15" s="214">
        <v>44274</v>
      </c>
      <c r="N15" s="214">
        <v>44280</v>
      </c>
      <c r="O15" s="214">
        <v>44280.759167476848</v>
      </c>
      <c r="P15" s="122" t="s">
        <v>282</v>
      </c>
      <c r="Q15" s="122" t="s">
        <v>65</v>
      </c>
      <c r="R15" s="122" t="s">
        <v>362</v>
      </c>
      <c r="S15" s="122" t="s">
        <v>363</v>
      </c>
      <c r="T15" s="122" t="s">
        <v>364</v>
      </c>
      <c r="U15" s="122" t="s">
        <v>65</v>
      </c>
      <c r="V15" s="122" t="s">
        <v>65</v>
      </c>
      <c r="W15" s="122" t="s">
        <v>65</v>
      </c>
      <c r="X15" s="122" t="s">
        <v>65</v>
      </c>
      <c r="Y15" s="122" t="s">
        <v>65</v>
      </c>
      <c r="Z15" s="122" t="s">
        <v>65</v>
      </c>
      <c r="AA15" s="122" t="s">
        <v>541</v>
      </c>
      <c r="AB15" s="122">
        <v>217</v>
      </c>
      <c r="AC15" s="122" t="s">
        <v>285</v>
      </c>
      <c r="AD15" s="122" t="s">
        <v>286</v>
      </c>
      <c r="AE15" s="122">
        <v>4</v>
      </c>
      <c r="AF15" s="122">
        <v>4</v>
      </c>
      <c r="AG15" s="122" t="s">
        <v>316</v>
      </c>
      <c r="AH15" s="215" t="s">
        <v>65</v>
      </c>
      <c r="AI15" s="122" t="s">
        <v>283</v>
      </c>
      <c r="AJ15" s="122">
        <v>0.67800000000000005</v>
      </c>
      <c r="AK15" s="122">
        <v>1.0840000000000001</v>
      </c>
      <c r="AL15" s="122">
        <v>0.73499999999999999</v>
      </c>
      <c r="AM15" s="122">
        <v>161</v>
      </c>
      <c r="AN15" s="122" t="s">
        <v>363</v>
      </c>
      <c r="AO15" s="122" t="s">
        <v>65</v>
      </c>
      <c r="AP15" s="122" t="s">
        <v>65</v>
      </c>
      <c r="AQ15" s="122">
        <v>8</v>
      </c>
      <c r="AR15" s="122" t="s">
        <v>300</v>
      </c>
      <c r="AS15" s="122">
        <v>6675</v>
      </c>
      <c r="AT15" s="122" t="s">
        <v>381</v>
      </c>
      <c r="AU15" s="122">
        <v>69745</v>
      </c>
      <c r="AV15" s="122" t="s">
        <v>382</v>
      </c>
      <c r="AW15" s="122">
        <v>9379803</v>
      </c>
      <c r="AX15" s="122" t="s">
        <v>65</v>
      </c>
      <c r="AY15" s="122" t="s">
        <v>314</v>
      </c>
      <c r="AZ15" s="122" t="s">
        <v>65</v>
      </c>
      <c r="BA15" s="122" t="s">
        <v>312</v>
      </c>
      <c r="BB15" s="122">
        <v>246796</v>
      </c>
      <c r="BC15" s="122" t="s">
        <v>485</v>
      </c>
    </row>
    <row r="16" spans="1:55" x14ac:dyDescent="0.3">
      <c r="A16" s="213">
        <v>2021</v>
      </c>
      <c r="B16" s="122" t="s">
        <v>473</v>
      </c>
      <c r="C16" s="213">
        <v>25</v>
      </c>
      <c r="D16" s="122" t="s">
        <v>537</v>
      </c>
      <c r="E16" s="122">
        <v>2</v>
      </c>
      <c r="F16" s="122" t="s">
        <v>65</v>
      </c>
      <c r="G16" s="122" t="s">
        <v>65</v>
      </c>
      <c r="H16" s="122">
        <v>30516</v>
      </c>
      <c r="I16" s="122" t="s">
        <v>380</v>
      </c>
      <c r="J16" s="122">
        <v>17.899999999999999</v>
      </c>
      <c r="K16" s="122">
        <v>44.5</v>
      </c>
      <c r="L16" s="122">
        <v>56.3</v>
      </c>
      <c r="M16" s="214">
        <v>44274</v>
      </c>
      <c r="N16" s="214">
        <v>44280</v>
      </c>
      <c r="O16" s="214">
        <v>44280.759167476848</v>
      </c>
      <c r="P16" s="122" t="s">
        <v>282</v>
      </c>
      <c r="Q16" s="122" t="s">
        <v>65</v>
      </c>
      <c r="R16" s="122" t="s">
        <v>362</v>
      </c>
      <c r="S16" s="122" t="s">
        <v>363</v>
      </c>
      <c r="T16" s="122" t="s">
        <v>364</v>
      </c>
      <c r="U16" s="122" t="s">
        <v>65</v>
      </c>
      <c r="V16" s="122" t="s">
        <v>65</v>
      </c>
      <c r="W16" s="122" t="s">
        <v>65</v>
      </c>
      <c r="X16" s="122" t="s">
        <v>65</v>
      </c>
      <c r="Y16" s="122" t="s">
        <v>65</v>
      </c>
      <c r="Z16" s="122" t="s">
        <v>65</v>
      </c>
      <c r="AA16" s="122" t="s">
        <v>541</v>
      </c>
      <c r="AB16" s="122">
        <v>217</v>
      </c>
      <c r="AC16" s="122" t="s">
        <v>285</v>
      </c>
      <c r="AD16" s="122" t="s">
        <v>286</v>
      </c>
      <c r="AE16" s="122">
        <v>4</v>
      </c>
      <c r="AF16" s="122">
        <v>4</v>
      </c>
      <c r="AG16" s="122" t="s">
        <v>316</v>
      </c>
      <c r="AH16" s="215" t="s">
        <v>65</v>
      </c>
      <c r="AI16" s="122" t="s">
        <v>283</v>
      </c>
      <c r="AJ16" s="122">
        <v>0.67700000000000005</v>
      </c>
      <c r="AK16" s="122">
        <v>1.0840000000000001</v>
      </c>
      <c r="AL16" s="122">
        <v>0.73399999999999999</v>
      </c>
      <c r="AM16" s="122">
        <v>162</v>
      </c>
      <c r="AN16" s="122" t="s">
        <v>363</v>
      </c>
      <c r="AO16" s="122" t="s">
        <v>65</v>
      </c>
      <c r="AP16" s="122" t="s">
        <v>65</v>
      </c>
      <c r="AQ16" s="122">
        <v>8</v>
      </c>
      <c r="AR16" s="122" t="s">
        <v>300</v>
      </c>
      <c r="AS16" s="122">
        <v>6675</v>
      </c>
      <c r="AT16" s="122" t="s">
        <v>381</v>
      </c>
      <c r="AU16" s="122">
        <v>69745</v>
      </c>
      <c r="AV16" s="122" t="s">
        <v>382</v>
      </c>
      <c r="AW16" s="122">
        <v>9379803</v>
      </c>
      <c r="AX16" s="122" t="s">
        <v>65</v>
      </c>
      <c r="AY16" s="122" t="s">
        <v>314</v>
      </c>
      <c r="AZ16" s="122" t="s">
        <v>65</v>
      </c>
      <c r="BA16" s="122" t="s">
        <v>312</v>
      </c>
      <c r="BB16" s="122">
        <v>246796</v>
      </c>
      <c r="BC16" s="122" t="s">
        <v>485</v>
      </c>
    </row>
    <row r="17" spans="1:55" x14ac:dyDescent="0.3">
      <c r="A17" s="213">
        <v>2021</v>
      </c>
      <c r="B17" s="122" t="s">
        <v>473</v>
      </c>
      <c r="C17" s="213">
        <v>24</v>
      </c>
      <c r="D17" s="122" t="s">
        <v>514</v>
      </c>
      <c r="E17" s="122">
        <v>1</v>
      </c>
      <c r="F17" s="122" t="s">
        <v>65</v>
      </c>
      <c r="G17" s="122" t="s">
        <v>65</v>
      </c>
      <c r="H17" s="122">
        <v>925406</v>
      </c>
      <c r="I17" s="122" t="s">
        <v>413</v>
      </c>
      <c r="J17" s="122">
        <v>18</v>
      </c>
      <c r="K17" s="122">
        <v>46</v>
      </c>
      <c r="L17" s="122">
        <v>56.9</v>
      </c>
      <c r="M17" s="214">
        <v>44266</v>
      </c>
      <c r="N17" s="214">
        <v>44279</v>
      </c>
      <c r="O17" s="214">
        <v>44279.552544363432</v>
      </c>
      <c r="P17" s="122" t="s">
        <v>282</v>
      </c>
      <c r="Q17" s="122" t="s">
        <v>65</v>
      </c>
      <c r="R17" s="122" t="s">
        <v>363</v>
      </c>
      <c r="S17" s="122" t="s">
        <v>363</v>
      </c>
      <c r="T17" s="122" t="s">
        <v>364</v>
      </c>
      <c r="U17" s="122" t="s">
        <v>65</v>
      </c>
      <c r="V17" s="122" t="s">
        <v>65</v>
      </c>
      <c r="W17" s="122" t="s">
        <v>65</v>
      </c>
      <c r="X17" s="122" t="s">
        <v>65</v>
      </c>
      <c r="Y17" s="122" t="s">
        <v>65</v>
      </c>
      <c r="Z17" s="122" t="s">
        <v>65</v>
      </c>
      <c r="AA17" s="122" t="s">
        <v>541</v>
      </c>
      <c r="AB17" s="122">
        <v>217</v>
      </c>
      <c r="AC17" s="122" t="s">
        <v>285</v>
      </c>
      <c r="AD17" s="122" t="s">
        <v>286</v>
      </c>
      <c r="AE17" s="122">
        <v>4</v>
      </c>
      <c r="AF17" s="122">
        <v>4</v>
      </c>
      <c r="AG17" s="122" t="s">
        <v>316</v>
      </c>
      <c r="AH17" s="122">
        <v>10</v>
      </c>
      <c r="AI17" s="122" t="s">
        <v>283</v>
      </c>
      <c r="AJ17" s="122">
        <v>4.4859999999999998</v>
      </c>
      <c r="AK17" s="122">
        <v>1.0840000000000001</v>
      </c>
      <c r="AL17" s="122">
        <v>4.8630000000000004</v>
      </c>
      <c r="AM17" s="122">
        <v>117</v>
      </c>
      <c r="AN17" s="122" t="s">
        <v>363</v>
      </c>
      <c r="AO17" s="122" t="s">
        <v>65</v>
      </c>
      <c r="AP17" s="122" t="s">
        <v>65</v>
      </c>
      <c r="AQ17" s="122">
        <v>14</v>
      </c>
      <c r="AR17" s="122" t="s">
        <v>300</v>
      </c>
      <c r="AS17" s="122">
        <v>723</v>
      </c>
      <c r="AT17" s="122" t="s">
        <v>415</v>
      </c>
      <c r="AU17" s="122">
        <v>81729</v>
      </c>
      <c r="AV17" s="122" t="s">
        <v>416</v>
      </c>
      <c r="AW17" s="122">
        <v>13107478</v>
      </c>
      <c r="AX17" s="122" t="s">
        <v>65</v>
      </c>
      <c r="AY17" s="122" t="s">
        <v>314</v>
      </c>
      <c r="AZ17" s="122" t="s">
        <v>65</v>
      </c>
      <c r="BA17" s="122" t="s">
        <v>312</v>
      </c>
      <c r="BB17" s="122">
        <v>246409</v>
      </c>
      <c r="BC17" s="122" t="s">
        <v>387</v>
      </c>
    </row>
    <row r="18" spans="1:55" x14ac:dyDescent="0.3">
      <c r="A18" s="213">
        <v>2021</v>
      </c>
      <c r="B18" s="122" t="s">
        <v>473</v>
      </c>
      <c r="C18" s="213">
        <v>22</v>
      </c>
      <c r="D18" s="122" t="s">
        <v>515</v>
      </c>
      <c r="E18" s="122">
        <v>1</v>
      </c>
      <c r="F18" s="122" t="s">
        <v>65</v>
      </c>
      <c r="G18" s="122" t="s">
        <v>65</v>
      </c>
      <c r="H18" s="122">
        <v>968295</v>
      </c>
      <c r="I18" s="122" t="s">
        <v>425</v>
      </c>
      <c r="J18" s="122">
        <v>14.98</v>
      </c>
      <c r="K18" s="122">
        <v>50</v>
      </c>
      <c r="L18" s="122">
        <v>49.8</v>
      </c>
      <c r="M18" s="214">
        <v>44257</v>
      </c>
      <c r="N18" s="214">
        <v>44277</v>
      </c>
      <c r="O18" s="214">
        <v>44277.807994363422</v>
      </c>
      <c r="P18" s="122" t="s">
        <v>282</v>
      </c>
      <c r="Q18" s="122" t="s">
        <v>65</v>
      </c>
      <c r="R18" s="122" t="s">
        <v>287</v>
      </c>
      <c r="S18" s="122" t="s">
        <v>288</v>
      </c>
      <c r="T18" s="122" t="s">
        <v>289</v>
      </c>
      <c r="U18" s="122" t="s">
        <v>65</v>
      </c>
      <c r="V18" s="122" t="s">
        <v>65</v>
      </c>
      <c r="W18" s="122" t="s">
        <v>65</v>
      </c>
      <c r="X18" s="122" t="s">
        <v>65</v>
      </c>
      <c r="Y18" s="122" t="s">
        <v>65</v>
      </c>
      <c r="Z18" s="122" t="s">
        <v>65</v>
      </c>
      <c r="AA18" s="122" t="s">
        <v>541</v>
      </c>
      <c r="AB18" s="122">
        <v>217</v>
      </c>
      <c r="AC18" s="122" t="s">
        <v>285</v>
      </c>
      <c r="AD18" s="122" t="s">
        <v>286</v>
      </c>
      <c r="AE18" s="122">
        <v>4</v>
      </c>
      <c r="AF18" s="122">
        <v>4</v>
      </c>
      <c r="AG18" s="122" t="s">
        <v>316</v>
      </c>
      <c r="AH18" s="122">
        <v>7</v>
      </c>
      <c r="AI18" s="122" t="s">
        <v>283</v>
      </c>
      <c r="AJ18" s="122">
        <v>3.125</v>
      </c>
      <c r="AK18" s="122">
        <v>1.0840000000000001</v>
      </c>
      <c r="AL18" s="122">
        <v>3.3879999999999999</v>
      </c>
      <c r="AM18" s="122">
        <v>113</v>
      </c>
      <c r="AN18" s="122" t="s">
        <v>290</v>
      </c>
      <c r="AO18" s="122" t="s">
        <v>65</v>
      </c>
      <c r="AP18" s="122" t="s">
        <v>65</v>
      </c>
      <c r="AQ18" s="122">
        <v>7</v>
      </c>
      <c r="AR18" s="122" t="s">
        <v>300</v>
      </c>
      <c r="AS18" s="122">
        <v>5204</v>
      </c>
      <c r="AT18" s="122" t="s">
        <v>377</v>
      </c>
      <c r="AU18" s="122">
        <v>980381</v>
      </c>
      <c r="AV18" s="122" t="s">
        <v>426</v>
      </c>
      <c r="AW18" s="122">
        <v>10886771</v>
      </c>
      <c r="AX18" s="122" t="s">
        <v>65</v>
      </c>
      <c r="AY18" s="122" t="s">
        <v>314</v>
      </c>
      <c r="AZ18" s="122" t="s">
        <v>65</v>
      </c>
      <c r="BA18" s="122" t="s">
        <v>312</v>
      </c>
      <c r="BB18" s="122">
        <v>245802</v>
      </c>
      <c r="BC18" s="122" t="s">
        <v>304</v>
      </c>
    </row>
    <row r="19" spans="1:55" x14ac:dyDescent="0.3">
      <c r="A19" s="213">
        <v>2021</v>
      </c>
      <c r="B19" s="122" t="s">
        <v>473</v>
      </c>
      <c r="C19" s="213">
        <v>22</v>
      </c>
      <c r="D19" s="122" t="s">
        <v>515</v>
      </c>
      <c r="E19" s="122">
        <v>2</v>
      </c>
      <c r="F19" s="122" t="s">
        <v>65</v>
      </c>
      <c r="G19" s="122" t="s">
        <v>65</v>
      </c>
      <c r="H19" s="122">
        <v>968295</v>
      </c>
      <c r="I19" s="122" t="s">
        <v>425</v>
      </c>
      <c r="J19" s="122">
        <v>14.98</v>
      </c>
      <c r="K19" s="122">
        <v>50</v>
      </c>
      <c r="L19" s="122">
        <v>49.8</v>
      </c>
      <c r="M19" s="214">
        <v>44257</v>
      </c>
      <c r="N19" s="214">
        <v>44277</v>
      </c>
      <c r="O19" s="214">
        <v>44277.807994363422</v>
      </c>
      <c r="P19" s="122" t="s">
        <v>282</v>
      </c>
      <c r="Q19" s="122" t="s">
        <v>65</v>
      </c>
      <c r="R19" s="122" t="s">
        <v>287</v>
      </c>
      <c r="S19" s="122" t="s">
        <v>288</v>
      </c>
      <c r="T19" s="122" t="s">
        <v>289</v>
      </c>
      <c r="U19" s="122" t="s">
        <v>65</v>
      </c>
      <c r="V19" s="122" t="s">
        <v>65</v>
      </c>
      <c r="W19" s="122" t="s">
        <v>65</v>
      </c>
      <c r="X19" s="122" t="s">
        <v>65</v>
      </c>
      <c r="Y19" s="122" t="s">
        <v>65</v>
      </c>
      <c r="Z19" s="122" t="s">
        <v>65</v>
      </c>
      <c r="AA19" s="122" t="s">
        <v>541</v>
      </c>
      <c r="AB19" s="122">
        <v>217</v>
      </c>
      <c r="AC19" s="122" t="s">
        <v>285</v>
      </c>
      <c r="AD19" s="122" t="s">
        <v>286</v>
      </c>
      <c r="AE19" s="122">
        <v>4</v>
      </c>
      <c r="AF19" s="122">
        <v>4</v>
      </c>
      <c r="AG19" s="122" t="s">
        <v>316</v>
      </c>
      <c r="AH19" s="122">
        <v>7</v>
      </c>
      <c r="AI19" s="122" t="s">
        <v>283</v>
      </c>
      <c r="AJ19" s="122">
        <v>0.104</v>
      </c>
      <c r="AK19" s="122">
        <v>1.0840000000000001</v>
      </c>
      <c r="AL19" s="122">
        <v>0.113</v>
      </c>
      <c r="AM19" s="122">
        <v>113</v>
      </c>
      <c r="AN19" s="122" t="s">
        <v>290</v>
      </c>
      <c r="AO19" s="122" t="s">
        <v>65</v>
      </c>
      <c r="AP19" s="122" t="s">
        <v>65</v>
      </c>
      <c r="AQ19" s="122">
        <v>7</v>
      </c>
      <c r="AR19" s="122" t="s">
        <v>301</v>
      </c>
      <c r="AS19" s="122">
        <v>55555555</v>
      </c>
      <c r="AT19" s="122" t="s">
        <v>373</v>
      </c>
      <c r="AU19" s="122">
        <v>980381</v>
      </c>
      <c r="AV19" s="122" t="s">
        <v>426</v>
      </c>
      <c r="AW19" s="122">
        <v>10886771</v>
      </c>
      <c r="AX19" s="122" t="s">
        <v>65</v>
      </c>
      <c r="AY19" s="122" t="s">
        <v>314</v>
      </c>
      <c r="AZ19" s="122" t="s">
        <v>65</v>
      </c>
      <c r="BA19" s="122" t="s">
        <v>312</v>
      </c>
      <c r="BB19" s="122">
        <v>245802</v>
      </c>
      <c r="BC19" s="122" t="s">
        <v>304</v>
      </c>
    </row>
    <row r="20" spans="1:55" x14ac:dyDescent="0.3">
      <c r="A20" s="213">
        <v>2021</v>
      </c>
      <c r="B20" s="122" t="s">
        <v>473</v>
      </c>
      <c r="C20" s="213">
        <v>22</v>
      </c>
      <c r="D20" s="122" t="s">
        <v>516</v>
      </c>
      <c r="E20" s="122">
        <v>1</v>
      </c>
      <c r="F20" s="122" t="s">
        <v>65</v>
      </c>
      <c r="G20" s="122" t="s">
        <v>65</v>
      </c>
      <c r="H20" s="122">
        <v>961539</v>
      </c>
      <c r="I20" s="122" t="s">
        <v>517</v>
      </c>
      <c r="J20" s="122">
        <v>14.96</v>
      </c>
      <c r="K20" s="122">
        <v>22.2</v>
      </c>
      <c r="L20" s="122">
        <v>33.5</v>
      </c>
      <c r="M20" s="214">
        <v>44269</v>
      </c>
      <c r="N20" s="214">
        <v>44277</v>
      </c>
      <c r="O20" s="214">
        <v>44277.801794328712</v>
      </c>
      <c r="P20" s="122" t="s">
        <v>282</v>
      </c>
      <c r="Q20" s="122" t="s">
        <v>65</v>
      </c>
      <c r="R20" s="122" t="s">
        <v>287</v>
      </c>
      <c r="S20" s="122" t="s">
        <v>288</v>
      </c>
      <c r="T20" s="122" t="s">
        <v>289</v>
      </c>
      <c r="U20" s="122" t="s">
        <v>65</v>
      </c>
      <c r="V20" s="122" t="s">
        <v>65</v>
      </c>
      <c r="W20" s="122" t="s">
        <v>65</v>
      </c>
      <c r="X20" s="122" t="s">
        <v>65</v>
      </c>
      <c r="Y20" s="122" t="s">
        <v>65</v>
      </c>
      <c r="Z20" s="122" t="s">
        <v>65</v>
      </c>
      <c r="AA20" s="122" t="s">
        <v>541</v>
      </c>
      <c r="AB20" s="122">
        <v>217</v>
      </c>
      <c r="AC20" s="122" t="s">
        <v>285</v>
      </c>
      <c r="AD20" s="122" t="s">
        <v>286</v>
      </c>
      <c r="AE20" s="122">
        <v>4</v>
      </c>
      <c r="AF20" s="122">
        <v>4</v>
      </c>
      <c r="AG20" s="122" t="s">
        <v>316</v>
      </c>
      <c r="AH20" s="122">
        <v>7</v>
      </c>
      <c r="AI20" s="122" t="s">
        <v>283</v>
      </c>
      <c r="AJ20" s="122">
        <v>3.2330000000000001</v>
      </c>
      <c r="AK20" s="122">
        <v>1.0840000000000001</v>
      </c>
      <c r="AL20" s="122">
        <v>3.5049999999999999</v>
      </c>
      <c r="AM20" s="122">
        <v>113</v>
      </c>
      <c r="AN20" s="122" t="s">
        <v>290</v>
      </c>
      <c r="AO20" s="122" t="s">
        <v>65</v>
      </c>
      <c r="AP20" s="122" t="s">
        <v>65</v>
      </c>
      <c r="AQ20" s="122">
        <v>5</v>
      </c>
      <c r="AR20" s="122" t="s">
        <v>300</v>
      </c>
      <c r="AS20" s="122">
        <v>5204</v>
      </c>
      <c r="AT20" s="122" t="s">
        <v>377</v>
      </c>
      <c r="AU20" s="122">
        <v>948623</v>
      </c>
      <c r="AV20" s="122" t="s">
        <v>518</v>
      </c>
      <c r="AW20" s="122">
        <v>9373917</v>
      </c>
      <c r="AX20" s="122" t="s">
        <v>65</v>
      </c>
      <c r="AY20" s="122" t="s">
        <v>314</v>
      </c>
      <c r="AZ20" s="122" t="s">
        <v>65</v>
      </c>
      <c r="BA20" s="122" t="s">
        <v>312</v>
      </c>
      <c r="BB20" s="122">
        <v>245756</v>
      </c>
      <c r="BC20" s="122" t="s">
        <v>304</v>
      </c>
    </row>
    <row r="21" spans="1:55" x14ac:dyDescent="0.3">
      <c r="A21" s="213">
        <v>2021</v>
      </c>
      <c r="B21" s="122" t="s">
        <v>473</v>
      </c>
      <c r="C21" s="213">
        <v>22</v>
      </c>
      <c r="D21" s="122" t="s">
        <v>516</v>
      </c>
      <c r="E21" s="122">
        <v>2</v>
      </c>
      <c r="F21" s="122" t="s">
        <v>65</v>
      </c>
      <c r="G21" s="122" t="s">
        <v>65</v>
      </c>
      <c r="H21" s="122">
        <v>961539</v>
      </c>
      <c r="I21" s="122" t="s">
        <v>517</v>
      </c>
      <c r="J21" s="122">
        <v>14.96</v>
      </c>
      <c r="K21" s="122">
        <v>22.2</v>
      </c>
      <c r="L21" s="122">
        <v>33.5</v>
      </c>
      <c r="M21" s="214">
        <v>44269</v>
      </c>
      <c r="N21" s="214">
        <v>44277</v>
      </c>
      <c r="O21" s="214">
        <v>44277.801794328712</v>
      </c>
      <c r="P21" s="122" t="s">
        <v>282</v>
      </c>
      <c r="Q21" s="122" t="s">
        <v>65</v>
      </c>
      <c r="R21" s="122" t="s">
        <v>287</v>
      </c>
      <c r="S21" s="122" t="s">
        <v>288</v>
      </c>
      <c r="T21" s="122" t="s">
        <v>289</v>
      </c>
      <c r="U21" s="122" t="s">
        <v>65</v>
      </c>
      <c r="V21" s="122" t="s">
        <v>65</v>
      </c>
      <c r="W21" s="122" t="s">
        <v>65</v>
      </c>
      <c r="X21" s="122" t="s">
        <v>65</v>
      </c>
      <c r="Y21" s="122" t="s">
        <v>65</v>
      </c>
      <c r="Z21" s="122" t="s">
        <v>65</v>
      </c>
      <c r="AA21" s="122" t="s">
        <v>541</v>
      </c>
      <c r="AB21" s="122">
        <v>217</v>
      </c>
      <c r="AC21" s="122" t="s">
        <v>285</v>
      </c>
      <c r="AD21" s="122" t="s">
        <v>286</v>
      </c>
      <c r="AE21" s="122">
        <v>4</v>
      </c>
      <c r="AF21" s="122">
        <v>4</v>
      </c>
      <c r="AG21" s="122" t="s">
        <v>316</v>
      </c>
      <c r="AH21" s="122">
        <v>7</v>
      </c>
      <c r="AI21" s="122" t="s">
        <v>283</v>
      </c>
      <c r="AJ21" s="122">
        <v>9.8000000000000004E-2</v>
      </c>
      <c r="AK21" s="122">
        <v>1.0840000000000001</v>
      </c>
      <c r="AL21" s="122">
        <v>0.106</v>
      </c>
      <c r="AM21" s="122">
        <v>113</v>
      </c>
      <c r="AN21" s="122" t="s">
        <v>290</v>
      </c>
      <c r="AO21" s="122" t="s">
        <v>65</v>
      </c>
      <c r="AP21" s="122" t="s">
        <v>65</v>
      </c>
      <c r="AQ21" s="122">
        <v>5</v>
      </c>
      <c r="AR21" s="122" t="s">
        <v>301</v>
      </c>
      <c r="AS21" s="122">
        <v>55555555</v>
      </c>
      <c r="AT21" s="122" t="s">
        <v>373</v>
      </c>
      <c r="AU21" s="122">
        <v>948623</v>
      </c>
      <c r="AV21" s="122" t="s">
        <v>518</v>
      </c>
      <c r="AW21" s="122">
        <v>9373917</v>
      </c>
      <c r="AX21" s="122" t="s">
        <v>65</v>
      </c>
      <c r="AY21" s="122" t="s">
        <v>314</v>
      </c>
      <c r="AZ21" s="122" t="s">
        <v>65</v>
      </c>
      <c r="BA21" s="122" t="s">
        <v>312</v>
      </c>
      <c r="BB21" s="122">
        <v>245756</v>
      </c>
      <c r="BC21" s="122" t="s">
        <v>304</v>
      </c>
    </row>
    <row r="22" spans="1:55" x14ac:dyDescent="0.3">
      <c r="A22" s="213">
        <v>2021</v>
      </c>
      <c r="B22" s="122" t="s">
        <v>473</v>
      </c>
      <c r="C22" s="213">
        <v>18</v>
      </c>
      <c r="D22" s="122" t="s">
        <v>522</v>
      </c>
      <c r="E22" s="122">
        <v>1</v>
      </c>
      <c r="F22" s="122" t="s">
        <v>65</v>
      </c>
      <c r="G22" s="122" t="s">
        <v>65</v>
      </c>
      <c r="H22" s="122">
        <v>969096</v>
      </c>
      <c r="I22" s="122" t="s">
        <v>313</v>
      </c>
      <c r="J22" s="122">
        <v>14.9</v>
      </c>
      <c r="K22" s="122">
        <v>43.8</v>
      </c>
      <c r="L22" s="122">
        <v>38.299999999999997</v>
      </c>
      <c r="M22" s="214">
        <v>44252</v>
      </c>
      <c r="N22" s="214">
        <v>44273</v>
      </c>
      <c r="O22" s="214">
        <v>44273.628070219907</v>
      </c>
      <c r="P22" s="122" t="s">
        <v>282</v>
      </c>
      <c r="Q22" s="122" t="s">
        <v>65</v>
      </c>
      <c r="R22" s="122" t="s">
        <v>287</v>
      </c>
      <c r="S22" s="122" t="s">
        <v>288</v>
      </c>
      <c r="T22" s="122" t="s">
        <v>289</v>
      </c>
      <c r="U22" s="122" t="s">
        <v>65</v>
      </c>
      <c r="V22" s="122" t="s">
        <v>65</v>
      </c>
      <c r="W22" s="122" t="s">
        <v>65</v>
      </c>
      <c r="X22" s="122" t="s">
        <v>65</v>
      </c>
      <c r="Y22" s="122" t="s">
        <v>65</v>
      </c>
      <c r="Z22" s="122" t="s">
        <v>65</v>
      </c>
      <c r="AA22" s="122" t="s">
        <v>541</v>
      </c>
      <c r="AB22" s="122">
        <v>217</v>
      </c>
      <c r="AC22" s="122" t="s">
        <v>285</v>
      </c>
      <c r="AD22" s="122" t="s">
        <v>286</v>
      </c>
      <c r="AE22" s="122">
        <v>4</v>
      </c>
      <c r="AF22" s="122">
        <v>4</v>
      </c>
      <c r="AG22" s="122" t="s">
        <v>316</v>
      </c>
      <c r="AH22" s="122">
        <v>7</v>
      </c>
      <c r="AI22" s="122" t="s">
        <v>283</v>
      </c>
      <c r="AJ22" s="122">
        <v>2.99</v>
      </c>
      <c r="AK22" s="122">
        <v>1.0840000000000001</v>
      </c>
      <c r="AL22" s="122">
        <v>3.2410000000000001</v>
      </c>
      <c r="AM22" s="122">
        <v>113</v>
      </c>
      <c r="AN22" s="122" t="s">
        <v>290</v>
      </c>
      <c r="AO22" s="122" t="s">
        <v>65</v>
      </c>
      <c r="AP22" s="122" t="s">
        <v>65</v>
      </c>
      <c r="AQ22" s="122">
        <v>7</v>
      </c>
      <c r="AR22" s="122" t="s">
        <v>300</v>
      </c>
      <c r="AS22" s="122">
        <v>5204</v>
      </c>
      <c r="AT22" s="122" t="s">
        <v>377</v>
      </c>
      <c r="AU22" s="122">
        <v>942465</v>
      </c>
      <c r="AV22" s="122" t="s">
        <v>294</v>
      </c>
      <c r="AW22" s="122">
        <v>13575341</v>
      </c>
      <c r="AX22" s="122" t="s">
        <v>65</v>
      </c>
      <c r="AY22" s="122" t="s">
        <v>314</v>
      </c>
      <c r="AZ22" s="122" t="s">
        <v>65</v>
      </c>
      <c r="BA22" s="122" t="s">
        <v>312</v>
      </c>
      <c r="BB22" s="122">
        <v>244665</v>
      </c>
      <c r="BC22" s="122" t="s">
        <v>304</v>
      </c>
    </row>
    <row r="23" spans="1:55" x14ac:dyDescent="0.3">
      <c r="A23" s="213">
        <v>2021</v>
      </c>
      <c r="B23" s="122" t="s">
        <v>473</v>
      </c>
      <c r="C23" s="213">
        <v>18</v>
      </c>
      <c r="D23" s="122" t="s">
        <v>522</v>
      </c>
      <c r="E23" s="122">
        <v>2</v>
      </c>
      <c r="F23" s="122" t="s">
        <v>65</v>
      </c>
      <c r="G23" s="122" t="s">
        <v>65</v>
      </c>
      <c r="H23" s="122">
        <v>969096</v>
      </c>
      <c r="I23" s="122" t="s">
        <v>313</v>
      </c>
      <c r="J23" s="122">
        <v>14.9</v>
      </c>
      <c r="K23" s="122">
        <v>43.8</v>
      </c>
      <c r="L23" s="122">
        <v>38.299999999999997</v>
      </c>
      <c r="M23" s="214">
        <v>44252</v>
      </c>
      <c r="N23" s="214">
        <v>44273</v>
      </c>
      <c r="O23" s="214">
        <v>44273.628070219907</v>
      </c>
      <c r="P23" s="122" t="s">
        <v>282</v>
      </c>
      <c r="Q23" s="122" t="s">
        <v>65</v>
      </c>
      <c r="R23" s="122" t="s">
        <v>287</v>
      </c>
      <c r="S23" s="122" t="s">
        <v>288</v>
      </c>
      <c r="T23" s="122" t="s">
        <v>289</v>
      </c>
      <c r="U23" s="122" t="s">
        <v>65</v>
      </c>
      <c r="V23" s="122" t="s">
        <v>65</v>
      </c>
      <c r="W23" s="122" t="s">
        <v>65</v>
      </c>
      <c r="X23" s="122" t="s">
        <v>65</v>
      </c>
      <c r="Y23" s="122" t="s">
        <v>65</v>
      </c>
      <c r="Z23" s="122" t="s">
        <v>65</v>
      </c>
      <c r="AA23" s="122" t="s">
        <v>541</v>
      </c>
      <c r="AB23" s="122">
        <v>217</v>
      </c>
      <c r="AC23" s="122" t="s">
        <v>285</v>
      </c>
      <c r="AD23" s="122" t="s">
        <v>286</v>
      </c>
      <c r="AE23" s="122">
        <v>4</v>
      </c>
      <c r="AF23" s="122">
        <v>4</v>
      </c>
      <c r="AG23" s="122" t="s">
        <v>316</v>
      </c>
      <c r="AH23" s="122">
        <v>7</v>
      </c>
      <c r="AI23" s="122" t="s">
        <v>283</v>
      </c>
      <c r="AJ23" s="122">
        <v>0.21099999999999999</v>
      </c>
      <c r="AK23" s="122">
        <v>1.0840000000000001</v>
      </c>
      <c r="AL23" s="122">
        <v>0.22900000000000001</v>
      </c>
      <c r="AM23" s="122">
        <v>113</v>
      </c>
      <c r="AN23" s="122" t="s">
        <v>290</v>
      </c>
      <c r="AO23" s="122" t="s">
        <v>65</v>
      </c>
      <c r="AP23" s="122" t="s">
        <v>65</v>
      </c>
      <c r="AQ23" s="122">
        <v>7</v>
      </c>
      <c r="AR23" s="122" t="s">
        <v>301</v>
      </c>
      <c r="AS23" s="122">
        <v>8888888</v>
      </c>
      <c r="AT23" s="122" t="s">
        <v>306</v>
      </c>
      <c r="AU23" s="122">
        <v>942465</v>
      </c>
      <c r="AV23" s="122" t="s">
        <v>294</v>
      </c>
      <c r="AW23" s="122">
        <v>13575341</v>
      </c>
      <c r="AX23" s="122" t="s">
        <v>65</v>
      </c>
      <c r="AY23" s="122" t="s">
        <v>314</v>
      </c>
      <c r="AZ23" s="122" t="s">
        <v>65</v>
      </c>
      <c r="BA23" s="122" t="s">
        <v>312</v>
      </c>
      <c r="BB23" s="122">
        <v>244665</v>
      </c>
      <c r="BC23" s="122" t="s">
        <v>304</v>
      </c>
    </row>
    <row r="24" spans="1:55" x14ac:dyDescent="0.3">
      <c r="A24" s="213">
        <v>2021</v>
      </c>
      <c r="B24" s="122" t="s">
        <v>473</v>
      </c>
      <c r="C24" s="213">
        <v>18</v>
      </c>
      <c r="D24" s="122" t="s">
        <v>523</v>
      </c>
      <c r="E24" s="122">
        <v>1</v>
      </c>
      <c r="F24" s="122" t="s">
        <v>65</v>
      </c>
      <c r="G24" s="122"/>
      <c r="H24" s="122">
        <v>902137</v>
      </c>
      <c r="I24" s="122" t="s">
        <v>434</v>
      </c>
      <c r="J24" s="122">
        <v>18</v>
      </c>
      <c r="K24" s="122">
        <v>37</v>
      </c>
      <c r="L24" s="122">
        <v>40</v>
      </c>
      <c r="M24" s="214">
        <v>44254</v>
      </c>
      <c r="N24" s="214">
        <v>44273</v>
      </c>
      <c r="O24" s="214">
        <v>44273.497916666667</v>
      </c>
      <c r="P24" s="122" t="s">
        <v>282</v>
      </c>
      <c r="Q24" s="122" t="s">
        <v>65</v>
      </c>
      <c r="R24" s="122" t="s">
        <v>524</v>
      </c>
      <c r="S24" s="122" t="s">
        <v>288</v>
      </c>
      <c r="T24" s="122" t="s">
        <v>289</v>
      </c>
      <c r="U24" s="122" t="s">
        <v>65</v>
      </c>
      <c r="V24" s="122" t="s">
        <v>65</v>
      </c>
      <c r="W24" s="122" t="s">
        <v>65</v>
      </c>
      <c r="X24" s="122" t="s">
        <v>65</v>
      </c>
      <c r="Y24" s="122" t="s">
        <v>65</v>
      </c>
      <c r="Z24" s="122" t="s">
        <v>65</v>
      </c>
      <c r="AA24" s="122" t="s">
        <v>541</v>
      </c>
      <c r="AB24" s="122">
        <v>217</v>
      </c>
      <c r="AC24" s="122" t="s">
        <v>285</v>
      </c>
      <c r="AD24" s="122" t="s">
        <v>286</v>
      </c>
      <c r="AE24" s="122">
        <v>4</v>
      </c>
      <c r="AF24" s="122">
        <v>4</v>
      </c>
      <c r="AG24" s="122" t="s">
        <v>316</v>
      </c>
      <c r="AH24" s="122">
        <v>7</v>
      </c>
      <c r="AI24" s="122" t="s">
        <v>283</v>
      </c>
      <c r="AJ24" s="122">
        <v>3.1259999999999999</v>
      </c>
      <c r="AK24" s="122">
        <v>1.0840000000000001</v>
      </c>
      <c r="AL24" s="122">
        <v>3.3889999999999998</v>
      </c>
      <c r="AM24" s="122">
        <v>113</v>
      </c>
      <c r="AN24" s="122" t="s">
        <v>290</v>
      </c>
      <c r="AO24" s="122" t="s">
        <v>65</v>
      </c>
      <c r="AP24" s="122" t="s">
        <v>65</v>
      </c>
      <c r="AQ24" s="122">
        <v>7</v>
      </c>
      <c r="AR24" s="122" t="s">
        <v>300</v>
      </c>
      <c r="AS24" s="122">
        <v>5204</v>
      </c>
      <c r="AT24" s="122" t="s">
        <v>377</v>
      </c>
      <c r="AU24" s="122">
        <v>915985</v>
      </c>
      <c r="AV24" s="122" t="s">
        <v>435</v>
      </c>
      <c r="AW24" s="122">
        <v>5288302</v>
      </c>
      <c r="AX24" s="122" t="s">
        <v>65</v>
      </c>
      <c r="AY24" s="122" t="s">
        <v>314</v>
      </c>
      <c r="AZ24" s="122" t="s">
        <v>525</v>
      </c>
      <c r="BA24" s="122" t="s">
        <v>312</v>
      </c>
      <c r="BB24" s="122">
        <v>244468</v>
      </c>
      <c r="BC24" s="122" t="s">
        <v>304</v>
      </c>
    </row>
    <row r="25" spans="1:55" x14ac:dyDescent="0.3">
      <c r="A25" s="213">
        <v>2021</v>
      </c>
      <c r="B25" s="122" t="s">
        <v>473</v>
      </c>
      <c r="C25" s="213">
        <v>18</v>
      </c>
      <c r="D25" s="122" t="s">
        <v>523</v>
      </c>
      <c r="E25" s="122">
        <v>2</v>
      </c>
      <c r="F25" s="122" t="s">
        <v>65</v>
      </c>
      <c r="G25" s="122"/>
      <c r="H25" s="122">
        <v>902137</v>
      </c>
      <c r="I25" s="122" t="s">
        <v>434</v>
      </c>
      <c r="J25" s="122">
        <v>18</v>
      </c>
      <c r="K25" s="122">
        <v>37</v>
      </c>
      <c r="L25" s="122">
        <v>40</v>
      </c>
      <c r="M25" s="214">
        <v>44254</v>
      </c>
      <c r="N25" s="214">
        <v>44273</v>
      </c>
      <c r="O25" s="214">
        <v>44273.497916666667</v>
      </c>
      <c r="P25" s="122" t="s">
        <v>282</v>
      </c>
      <c r="Q25" s="122" t="s">
        <v>65</v>
      </c>
      <c r="R25" s="122" t="s">
        <v>524</v>
      </c>
      <c r="S25" s="122" t="s">
        <v>288</v>
      </c>
      <c r="T25" s="122" t="s">
        <v>289</v>
      </c>
      <c r="U25" s="122" t="s">
        <v>65</v>
      </c>
      <c r="V25" s="122" t="s">
        <v>65</v>
      </c>
      <c r="W25" s="122" t="s">
        <v>65</v>
      </c>
      <c r="X25" s="122" t="s">
        <v>65</v>
      </c>
      <c r="Y25" s="122" t="s">
        <v>65</v>
      </c>
      <c r="Z25" s="122" t="s">
        <v>65</v>
      </c>
      <c r="AA25" s="122" t="s">
        <v>541</v>
      </c>
      <c r="AB25" s="122">
        <v>217</v>
      </c>
      <c r="AC25" s="122" t="s">
        <v>285</v>
      </c>
      <c r="AD25" s="122" t="s">
        <v>286</v>
      </c>
      <c r="AE25" s="122">
        <v>4</v>
      </c>
      <c r="AF25" s="122">
        <v>4</v>
      </c>
      <c r="AG25" s="122" t="s">
        <v>316</v>
      </c>
      <c r="AH25" s="122">
        <v>7</v>
      </c>
      <c r="AI25" s="122" t="s">
        <v>283</v>
      </c>
      <c r="AJ25" s="122">
        <v>9.7000000000000003E-2</v>
      </c>
      <c r="AK25" s="122">
        <v>1.0840000000000001</v>
      </c>
      <c r="AL25" s="122">
        <v>0.105</v>
      </c>
      <c r="AM25" s="122">
        <v>113</v>
      </c>
      <c r="AN25" s="122" t="s">
        <v>290</v>
      </c>
      <c r="AO25" s="122" t="s">
        <v>65</v>
      </c>
      <c r="AP25" s="122" t="s">
        <v>65</v>
      </c>
      <c r="AQ25" s="122">
        <v>7</v>
      </c>
      <c r="AR25" s="122" t="s">
        <v>301</v>
      </c>
      <c r="AS25" s="122">
        <v>55555555</v>
      </c>
      <c r="AT25" s="122" t="s">
        <v>373</v>
      </c>
      <c r="AU25" s="122">
        <v>915985</v>
      </c>
      <c r="AV25" s="122" t="s">
        <v>435</v>
      </c>
      <c r="AW25" s="122">
        <v>5288302</v>
      </c>
      <c r="AX25" s="122" t="s">
        <v>65</v>
      </c>
      <c r="AY25" s="122" t="s">
        <v>314</v>
      </c>
      <c r="AZ25" s="122" t="s">
        <v>525</v>
      </c>
      <c r="BA25" s="122" t="s">
        <v>312</v>
      </c>
      <c r="BB25" s="122">
        <v>244468</v>
      </c>
      <c r="BC25" s="122" t="s">
        <v>304</v>
      </c>
    </row>
    <row r="26" spans="1:55" x14ac:dyDescent="0.3">
      <c r="A26" s="213">
        <v>2021</v>
      </c>
      <c r="B26" s="122" t="s">
        <v>473</v>
      </c>
      <c r="C26" s="213">
        <v>17</v>
      </c>
      <c r="D26" s="122" t="s">
        <v>526</v>
      </c>
      <c r="E26" s="122">
        <v>1</v>
      </c>
      <c r="F26" s="122" t="s">
        <v>65</v>
      </c>
      <c r="G26" s="122" t="s">
        <v>65</v>
      </c>
      <c r="H26" s="122">
        <v>30430</v>
      </c>
      <c r="I26" s="122" t="s">
        <v>371</v>
      </c>
      <c r="J26" s="122">
        <v>17.5</v>
      </c>
      <c r="K26" s="122">
        <v>42</v>
      </c>
      <c r="L26" s="122">
        <v>21.9</v>
      </c>
      <c r="M26" s="214">
        <v>44252</v>
      </c>
      <c r="N26" s="214">
        <v>44272</v>
      </c>
      <c r="O26" s="214">
        <v>44272.921251354157</v>
      </c>
      <c r="P26" s="122" t="s">
        <v>282</v>
      </c>
      <c r="Q26" s="122" t="s">
        <v>65</v>
      </c>
      <c r="R26" s="122" t="s">
        <v>287</v>
      </c>
      <c r="S26" s="122" t="s">
        <v>288</v>
      </c>
      <c r="T26" s="122" t="s">
        <v>289</v>
      </c>
      <c r="U26" s="122" t="s">
        <v>65</v>
      </c>
      <c r="V26" s="122" t="s">
        <v>65</v>
      </c>
      <c r="W26" s="122" t="s">
        <v>65</v>
      </c>
      <c r="X26" s="122" t="s">
        <v>65</v>
      </c>
      <c r="Y26" s="122" t="s">
        <v>65</v>
      </c>
      <c r="Z26" s="122" t="s">
        <v>65</v>
      </c>
      <c r="AA26" s="122" t="s">
        <v>541</v>
      </c>
      <c r="AB26" s="122">
        <v>217</v>
      </c>
      <c r="AC26" s="122" t="s">
        <v>285</v>
      </c>
      <c r="AD26" s="122" t="s">
        <v>286</v>
      </c>
      <c r="AE26" s="122">
        <v>4</v>
      </c>
      <c r="AF26" s="122">
        <v>4</v>
      </c>
      <c r="AG26" s="122" t="s">
        <v>316</v>
      </c>
      <c r="AH26" s="122">
        <v>7</v>
      </c>
      <c r="AI26" s="122" t="s">
        <v>283</v>
      </c>
      <c r="AJ26" s="122">
        <v>0.83099999999999996</v>
      </c>
      <c r="AK26" s="122">
        <v>1.0840000000000001</v>
      </c>
      <c r="AL26" s="122">
        <v>0.90100000000000002</v>
      </c>
      <c r="AM26" s="122">
        <v>113</v>
      </c>
      <c r="AN26" s="122" t="s">
        <v>290</v>
      </c>
      <c r="AO26" s="122" t="s">
        <v>65</v>
      </c>
      <c r="AP26" s="122" t="s">
        <v>65</v>
      </c>
      <c r="AQ26" s="122">
        <v>7</v>
      </c>
      <c r="AR26" s="122" t="s">
        <v>302</v>
      </c>
      <c r="AS26" s="122">
        <v>13073</v>
      </c>
      <c r="AT26" s="122" t="s">
        <v>310</v>
      </c>
      <c r="AU26" s="122">
        <v>16038</v>
      </c>
      <c r="AV26" s="122" t="s">
        <v>372</v>
      </c>
      <c r="AW26" s="122">
        <v>10429808</v>
      </c>
      <c r="AX26" s="122" t="s">
        <v>65</v>
      </c>
      <c r="AY26" s="122" t="s">
        <v>314</v>
      </c>
      <c r="AZ26" s="122" t="s">
        <v>65</v>
      </c>
      <c r="BA26" s="122" t="s">
        <v>312</v>
      </c>
      <c r="BB26" s="122">
        <v>244422</v>
      </c>
      <c r="BC26" s="122" t="s">
        <v>304</v>
      </c>
    </row>
    <row r="27" spans="1:55" x14ac:dyDescent="0.3">
      <c r="A27" s="213">
        <v>2021</v>
      </c>
      <c r="B27" s="122" t="s">
        <v>473</v>
      </c>
      <c r="C27" s="213">
        <v>17</v>
      </c>
      <c r="D27" s="122" t="s">
        <v>526</v>
      </c>
      <c r="E27" s="122">
        <v>2</v>
      </c>
      <c r="F27" s="122" t="s">
        <v>65</v>
      </c>
      <c r="G27" s="122" t="s">
        <v>65</v>
      </c>
      <c r="H27" s="122">
        <v>30430</v>
      </c>
      <c r="I27" s="122" t="s">
        <v>371</v>
      </c>
      <c r="J27" s="122">
        <v>17.5</v>
      </c>
      <c r="K27" s="122">
        <v>42</v>
      </c>
      <c r="L27" s="122">
        <v>21.9</v>
      </c>
      <c r="M27" s="214">
        <v>44252</v>
      </c>
      <c r="N27" s="214">
        <v>44272</v>
      </c>
      <c r="O27" s="214">
        <v>44272.921251354157</v>
      </c>
      <c r="P27" s="122" t="s">
        <v>282</v>
      </c>
      <c r="Q27" s="122" t="s">
        <v>65</v>
      </c>
      <c r="R27" s="122" t="s">
        <v>287</v>
      </c>
      <c r="S27" s="122" t="s">
        <v>288</v>
      </c>
      <c r="T27" s="122" t="s">
        <v>289</v>
      </c>
      <c r="U27" s="122" t="s">
        <v>65</v>
      </c>
      <c r="V27" s="122" t="s">
        <v>65</v>
      </c>
      <c r="W27" s="122" t="s">
        <v>65</v>
      </c>
      <c r="X27" s="122" t="s">
        <v>65</v>
      </c>
      <c r="Y27" s="122" t="s">
        <v>65</v>
      </c>
      <c r="Z27" s="122" t="s">
        <v>65</v>
      </c>
      <c r="AA27" s="122" t="s">
        <v>541</v>
      </c>
      <c r="AB27" s="122">
        <v>217</v>
      </c>
      <c r="AC27" s="122" t="s">
        <v>285</v>
      </c>
      <c r="AD27" s="122" t="s">
        <v>286</v>
      </c>
      <c r="AE27" s="122">
        <v>4</v>
      </c>
      <c r="AF27" s="122">
        <v>4</v>
      </c>
      <c r="AG27" s="122" t="s">
        <v>316</v>
      </c>
      <c r="AH27" s="122">
        <v>7</v>
      </c>
      <c r="AI27" s="122" t="s">
        <v>283</v>
      </c>
      <c r="AJ27" s="122">
        <v>0.433</v>
      </c>
      <c r="AK27" s="122">
        <v>1.0840000000000001</v>
      </c>
      <c r="AL27" s="122">
        <v>0.46899999999999997</v>
      </c>
      <c r="AM27" s="122">
        <v>113</v>
      </c>
      <c r="AN27" s="122" t="s">
        <v>290</v>
      </c>
      <c r="AO27" s="122" t="s">
        <v>65</v>
      </c>
      <c r="AP27" s="122" t="s">
        <v>65</v>
      </c>
      <c r="AQ27" s="122">
        <v>7</v>
      </c>
      <c r="AR27" s="122" t="s">
        <v>302</v>
      </c>
      <c r="AS27" s="122">
        <v>13131</v>
      </c>
      <c r="AT27" s="122" t="s">
        <v>527</v>
      </c>
      <c r="AU27" s="122">
        <v>16038</v>
      </c>
      <c r="AV27" s="122" t="s">
        <v>372</v>
      </c>
      <c r="AW27" s="122">
        <v>10429808</v>
      </c>
      <c r="AX27" s="122" t="s">
        <v>65</v>
      </c>
      <c r="AY27" s="122" t="s">
        <v>314</v>
      </c>
      <c r="AZ27" s="122" t="s">
        <v>65</v>
      </c>
      <c r="BA27" s="122" t="s">
        <v>312</v>
      </c>
      <c r="BB27" s="122">
        <v>244422</v>
      </c>
      <c r="BC27" s="122" t="s">
        <v>304</v>
      </c>
    </row>
    <row r="28" spans="1:55" x14ac:dyDescent="0.3">
      <c r="A28" s="213">
        <v>2021</v>
      </c>
      <c r="B28" s="122" t="s">
        <v>473</v>
      </c>
      <c r="C28" s="213">
        <v>17</v>
      </c>
      <c r="D28" s="122" t="s">
        <v>528</v>
      </c>
      <c r="E28" s="122">
        <v>1</v>
      </c>
      <c r="F28" s="122" t="s">
        <v>65</v>
      </c>
      <c r="G28" s="122" t="s">
        <v>65</v>
      </c>
      <c r="H28" s="122">
        <v>25103</v>
      </c>
      <c r="I28" s="122" t="s">
        <v>83</v>
      </c>
      <c r="J28" s="122">
        <v>17.2</v>
      </c>
      <c r="K28" s="122">
        <v>47</v>
      </c>
      <c r="L28" s="122">
        <v>67</v>
      </c>
      <c r="M28" s="214">
        <v>44249</v>
      </c>
      <c r="N28" s="214">
        <v>44272</v>
      </c>
      <c r="O28" s="214">
        <v>44272.893563969898</v>
      </c>
      <c r="P28" s="122" t="s">
        <v>282</v>
      </c>
      <c r="Q28" s="122" t="s">
        <v>65</v>
      </c>
      <c r="R28" s="122" t="s">
        <v>363</v>
      </c>
      <c r="S28" s="122" t="s">
        <v>363</v>
      </c>
      <c r="T28" s="122" t="s">
        <v>364</v>
      </c>
      <c r="U28" s="122" t="s">
        <v>65</v>
      </c>
      <c r="V28" s="122" t="s">
        <v>65</v>
      </c>
      <c r="W28" s="122" t="s">
        <v>65</v>
      </c>
      <c r="X28" s="122" t="s">
        <v>65</v>
      </c>
      <c r="Y28" s="122" t="s">
        <v>65</v>
      </c>
      <c r="Z28" s="122" t="s">
        <v>65</v>
      </c>
      <c r="AA28" s="122" t="s">
        <v>541</v>
      </c>
      <c r="AB28" s="122">
        <v>217</v>
      </c>
      <c r="AC28" s="122" t="s">
        <v>285</v>
      </c>
      <c r="AD28" s="122" t="s">
        <v>286</v>
      </c>
      <c r="AE28" s="122">
        <v>4</v>
      </c>
      <c r="AF28" s="122">
        <v>4</v>
      </c>
      <c r="AG28" s="122" t="s">
        <v>316</v>
      </c>
      <c r="AH28" s="122">
        <v>11</v>
      </c>
      <c r="AI28" s="122" t="s">
        <v>283</v>
      </c>
      <c r="AJ28" s="122">
        <v>6.093</v>
      </c>
      <c r="AK28" s="122">
        <v>1.0840000000000001</v>
      </c>
      <c r="AL28" s="122">
        <v>6.6050000000000004</v>
      </c>
      <c r="AM28" s="122">
        <v>118</v>
      </c>
      <c r="AN28" s="122" t="s">
        <v>363</v>
      </c>
      <c r="AO28" s="122" t="s">
        <v>65</v>
      </c>
      <c r="AP28" s="122" t="s">
        <v>65</v>
      </c>
      <c r="AQ28" s="122">
        <v>10</v>
      </c>
      <c r="AR28" s="122" t="s">
        <v>300</v>
      </c>
      <c r="AS28" s="122">
        <v>7650</v>
      </c>
      <c r="AT28" s="122" t="s">
        <v>400</v>
      </c>
      <c r="AU28" s="122">
        <v>87619</v>
      </c>
      <c r="AV28" s="122" t="s">
        <v>401</v>
      </c>
      <c r="AW28" s="122">
        <v>10404754</v>
      </c>
      <c r="AX28" s="122" t="s">
        <v>65</v>
      </c>
      <c r="AY28" s="122" t="s">
        <v>314</v>
      </c>
      <c r="AZ28" s="122" t="s">
        <v>65</v>
      </c>
      <c r="BA28" s="122" t="s">
        <v>312</v>
      </c>
      <c r="BB28" s="122">
        <v>244368</v>
      </c>
      <c r="BC28" s="122" t="s">
        <v>368</v>
      </c>
    </row>
    <row r="29" spans="1:55" x14ac:dyDescent="0.3">
      <c r="A29" s="213">
        <v>2021</v>
      </c>
      <c r="B29" s="122" t="s">
        <v>473</v>
      </c>
      <c r="C29" s="213">
        <v>17</v>
      </c>
      <c r="D29" s="122" t="s">
        <v>488</v>
      </c>
      <c r="E29" s="122">
        <v>1</v>
      </c>
      <c r="F29" s="122" t="s">
        <v>65</v>
      </c>
      <c r="G29" s="122" t="s">
        <v>65</v>
      </c>
      <c r="H29" s="122">
        <v>962155</v>
      </c>
      <c r="I29" s="122" t="s">
        <v>489</v>
      </c>
      <c r="J29" s="122">
        <v>17.8</v>
      </c>
      <c r="K29" s="122">
        <v>45</v>
      </c>
      <c r="L29" s="122">
        <v>69.2</v>
      </c>
      <c r="M29" s="214">
        <v>44257</v>
      </c>
      <c r="N29" s="214">
        <v>44272</v>
      </c>
      <c r="O29" s="214">
        <v>44272.564358298609</v>
      </c>
      <c r="P29" s="122" t="s">
        <v>282</v>
      </c>
      <c r="Q29" s="122" t="s">
        <v>65</v>
      </c>
      <c r="R29" s="122" t="s">
        <v>490</v>
      </c>
      <c r="S29" s="122" t="s">
        <v>490</v>
      </c>
      <c r="T29" s="122" t="s">
        <v>356</v>
      </c>
      <c r="U29" s="122" t="s">
        <v>65</v>
      </c>
      <c r="V29" s="122" t="s">
        <v>65</v>
      </c>
      <c r="W29" s="122" t="s">
        <v>65</v>
      </c>
      <c r="X29" s="122" t="s">
        <v>65</v>
      </c>
      <c r="Y29" s="122" t="s">
        <v>65</v>
      </c>
      <c r="Z29" s="122" t="s">
        <v>65</v>
      </c>
      <c r="AA29" s="122" t="s">
        <v>541</v>
      </c>
      <c r="AB29" s="122">
        <v>217</v>
      </c>
      <c r="AC29" s="122" t="s">
        <v>285</v>
      </c>
      <c r="AD29" s="122" t="s">
        <v>286</v>
      </c>
      <c r="AE29" s="122">
        <v>4</v>
      </c>
      <c r="AF29" s="122">
        <v>4</v>
      </c>
      <c r="AG29" s="122" t="s">
        <v>316</v>
      </c>
      <c r="AH29" s="215" t="s">
        <v>65</v>
      </c>
      <c r="AI29" s="122" t="s">
        <v>283</v>
      </c>
      <c r="AJ29" s="122">
        <v>0.81100000000000005</v>
      </c>
      <c r="AK29" s="122">
        <v>1.0840000000000001</v>
      </c>
      <c r="AL29" s="122">
        <v>0.879</v>
      </c>
      <c r="AM29" s="122">
        <v>162</v>
      </c>
      <c r="AN29" s="122" t="s">
        <v>491</v>
      </c>
      <c r="AO29" s="122" t="s">
        <v>65</v>
      </c>
      <c r="AP29" s="122" t="s">
        <v>65</v>
      </c>
      <c r="AQ29" s="122">
        <v>8</v>
      </c>
      <c r="AR29" s="122" t="s">
        <v>300</v>
      </c>
      <c r="AS29" s="122">
        <v>6990</v>
      </c>
      <c r="AT29" s="122" t="s">
        <v>492</v>
      </c>
      <c r="AU29" s="122">
        <v>19455</v>
      </c>
      <c r="AV29" s="122" t="s">
        <v>493</v>
      </c>
      <c r="AW29" s="122">
        <v>8449794</v>
      </c>
      <c r="AX29" s="122" t="s">
        <v>65</v>
      </c>
      <c r="AY29" s="122" t="s">
        <v>314</v>
      </c>
      <c r="AZ29" s="122" t="s">
        <v>65</v>
      </c>
      <c r="BA29" s="122" t="s">
        <v>312</v>
      </c>
      <c r="BB29" s="122">
        <v>244258</v>
      </c>
      <c r="BC29" s="122" t="s">
        <v>494</v>
      </c>
    </row>
    <row r="30" spans="1:55" x14ac:dyDescent="0.3">
      <c r="A30" s="213">
        <v>2021</v>
      </c>
      <c r="B30" s="122" t="s">
        <v>473</v>
      </c>
      <c r="C30" s="213">
        <v>17</v>
      </c>
      <c r="D30" s="122" t="s">
        <v>488</v>
      </c>
      <c r="E30" s="122">
        <v>2</v>
      </c>
      <c r="F30" s="122" t="s">
        <v>65</v>
      </c>
      <c r="G30" s="122" t="s">
        <v>65</v>
      </c>
      <c r="H30" s="122">
        <v>962155</v>
      </c>
      <c r="I30" s="122" t="s">
        <v>489</v>
      </c>
      <c r="J30" s="122">
        <v>17.8</v>
      </c>
      <c r="K30" s="122">
        <v>45</v>
      </c>
      <c r="L30" s="122">
        <v>69.2</v>
      </c>
      <c r="M30" s="214">
        <v>44257</v>
      </c>
      <c r="N30" s="214">
        <v>44272</v>
      </c>
      <c r="O30" s="214">
        <v>44272.564358298609</v>
      </c>
      <c r="P30" s="122" t="s">
        <v>282</v>
      </c>
      <c r="Q30" s="122" t="s">
        <v>65</v>
      </c>
      <c r="R30" s="122" t="s">
        <v>490</v>
      </c>
      <c r="S30" s="122" t="s">
        <v>490</v>
      </c>
      <c r="T30" s="122" t="s">
        <v>356</v>
      </c>
      <c r="U30" s="122" t="s">
        <v>65</v>
      </c>
      <c r="V30" s="122" t="s">
        <v>65</v>
      </c>
      <c r="W30" s="122" t="s">
        <v>65</v>
      </c>
      <c r="X30" s="122" t="s">
        <v>65</v>
      </c>
      <c r="Y30" s="122" t="s">
        <v>65</v>
      </c>
      <c r="Z30" s="122" t="s">
        <v>65</v>
      </c>
      <c r="AA30" s="122" t="s">
        <v>541</v>
      </c>
      <c r="AB30" s="122">
        <v>217</v>
      </c>
      <c r="AC30" s="122" t="s">
        <v>285</v>
      </c>
      <c r="AD30" s="122" t="s">
        <v>286</v>
      </c>
      <c r="AE30" s="122">
        <v>4</v>
      </c>
      <c r="AF30" s="122">
        <v>4</v>
      </c>
      <c r="AG30" s="122" t="s">
        <v>316</v>
      </c>
      <c r="AH30" s="215" t="s">
        <v>65</v>
      </c>
      <c r="AI30" s="122" t="s">
        <v>283</v>
      </c>
      <c r="AJ30" s="122">
        <v>2</v>
      </c>
      <c r="AK30" s="122">
        <v>1.0840000000000001</v>
      </c>
      <c r="AL30" s="122">
        <v>2.1680000000000001</v>
      </c>
      <c r="AM30" s="122">
        <v>161</v>
      </c>
      <c r="AN30" s="122" t="s">
        <v>491</v>
      </c>
      <c r="AO30" s="122" t="s">
        <v>65</v>
      </c>
      <c r="AP30" s="122" t="s">
        <v>65</v>
      </c>
      <c r="AQ30" s="122">
        <v>8</v>
      </c>
      <c r="AR30" s="122" t="s">
        <v>300</v>
      </c>
      <c r="AS30" s="122">
        <v>6990</v>
      </c>
      <c r="AT30" s="122" t="s">
        <v>492</v>
      </c>
      <c r="AU30" s="122">
        <v>19455</v>
      </c>
      <c r="AV30" s="122" t="s">
        <v>493</v>
      </c>
      <c r="AW30" s="122">
        <v>8449794</v>
      </c>
      <c r="AX30" s="122" t="s">
        <v>65</v>
      </c>
      <c r="AY30" s="122" t="s">
        <v>314</v>
      </c>
      <c r="AZ30" s="122" t="s">
        <v>65</v>
      </c>
      <c r="BA30" s="122" t="s">
        <v>312</v>
      </c>
      <c r="BB30" s="122">
        <v>244258</v>
      </c>
      <c r="BC30" s="122" t="s">
        <v>494</v>
      </c>
    </row>
    <row r="31" spans="1:55" x14ac:dyDescent="0.3">
      <c r="A31" s="213">
        <v>2021</v>
      </c>
      <c r="B31" s="122" t="s">
        <v>473</v>
      </c>
      <c r="C31" s="213">
        <v>17</v>
      </c>
      <c r="D31" s="122" t="s">
        <v>495</v>
      </c>
      <c r="E31" s="122">
        <v>1</v>
      </c>
      <c r="F31" s="122" t="s">
        <v>65</v>
      </c>
      <c r="G31" s="122" t="s">
        <v>65</v>
      </c>
      <c r="H31" s="122">
        <v>913293</v>
      </c>
      <c r="I31" s="122" t="s">
        <v>496</v>
      </c>
      <c r="J31" s="122">
        <v>18</v>
      </c>
      <c r="K31" s="122">
        <v>41</v>
      </c>
      <c r="L31" s="122">
        <v>76.900000000000006</v>
      </c>
      <c r="M31" s="214">
        <v>44251</v>
      </c>
      <c r="N31" s="214">
        <v>44272</v>
      </c>
      <c r="O31" s="214">
        <v>44272.640742708332</v>
      </c>
      <c r="P31" s="122" t="s">
        <v>282</v>
      </c>
      <c r="Q31" s="122" t="s">
        <v>65</v>
      </c>
      <c r="R31" s="122" t="s">
        <v>287</v>
      </c>
      <c r="S31" s="122" t="s">
        <v>288</v>
      </c>
      <c r="T31" s="122" t="s">
        <v>289</v>
      </c>
      <c r="U31" s="122" t="s">
        <v>65</v>
      </c>
      <c r="V31" s="122" t="s">
        <v>65</v>
      </c>
      <c r="W31" s="122" t="s">
        <v>65</v>
      </c>
      <c r="X31" s="122" t="s">
        <v>65</v>
      </c>
      <c r="Y31" s="122" t="s">
        <v>65</v>
      </c>
      <c r="Z31" s="122" t="s">
        <v>65</v>
      </c>
      <c r="AA31" s="122" t="s">
        <v>541</v>
      </c>
      <c r="AB31" s="122">
        <v>217</v>
      </c>
      <c r="AC31" s="122" t="s">
        <v>285</v>
      </c>
      <c r="AD31" s="122" t="s">
        <v>286</v>
      </c>
      <c r="AE31" s="122">
        <v>4</v>
      </c>
      <c r="AF31" s="122">
        <v>4</v>
      </c>
      <c r="AG31" s="122" t="s">
        <v>316</v>
      </c>
      <c r="AH31" s="122">
        <v>7</v>
      </c>
      <c r="AI31" s="122" t="s">
        <v>283</v>
      </c>
      <c r="AJ31" s="122">
        <v>3.964</v>
      </c>
      <c r="AK31" s="122">
        <v>1.0840000000000001</v>
      </c>
      <c r="AL31" s="122">
        <v>4.2969999999999997</v>
      </c>
      <c r="AM31" s="122">
        <v>113</v>
      </c>
      <c r="AN31" s="122" t="s">
        <v>290</v>
      </c>
      <c r="AO31" s="122" t="s">
        <v>65</v>
      </c>
      <c r="AP31" s="122" t="s">
        <v>65</v>
      </c>
      <c r="AQ31" s="122">
        <v>7</v>
      </c>
      <c r="AR31" s="122" t="s">
        <v>300</v>
      </c>
      <c r="AS31" s="122">
        <v>5204</v>
      </c>
      <c r="AT31" s="122" t="s">
        <v>377</v>
      </c>
      <c r="AU31" s="122">
        <v>78657490</v>
      </c>
      <c r="AV31" s="122" t="s">
        <v>497</v>
      </c>
      <c r="AW31" s="122">
        <v>78657490</v>
      </c>
      <c r="AX31" s="122" t="s">
        <v>65</v>
      </c>
      <c r="AY31" s="122" t="s">
        <v>314</v>
      </c>
      <c r="AZ31" s="122" t="s">
        <v>65</v>
      </c>
      <c r="BA31" s="122" t="s">
        <v>312</v>
      </c>
      <c r="BB31" s="122">
        <v>244085</v>
      </c>
      <c r="BC31" s="122" t="s">
        <v>304</v>
      </c>
    </row>
    <row r="32" spans="1:55" x14ac:dyDescent="0.3">
      <c r="A32" s="213">
        <v>2021</v>
      </c>
      <c r="B32" s="122" t="s">
        <v>473</v>
      </c>
      <c r="C32" s="213">
        <v>17</v>
      </c>
      <c r="D32" s="122" t="s">
        <v>495</v>
      </c>
      <c r="E32" s="122">
        <v>2</v>
      </c>
      <c r="F32" s="122" t="s">
        <v>65</v>
      </c>
      <c r="G32" s="122" t="s">
        <v>65</v>
      </c>
      <c r="H32" s="122">
        <v>913293</v>
      </c>
      <c r="I32" s="122" t="s">
        <v>496</v>
      </c>
      <c r="J32" s="122">
        <v>18</v>
      </c>
      <c r="K32" s="122">
        <v>41</v>
      </c>
      <c r="L32" s="122">
        <v>76.900000000000006</v>
      </c>
      <c r="M32" s="214">
        <v>44251</v>
      </c>
      <c r="N32" s="214">
        <v>44272</v>
      </c>
      <c r="O32" s="214">
        <v>44272.640742708332</v>
      </c>
      <c r="P32" s="122" t="s">
        <v>282</v>
      </c>
      <c r="Q32" s="122" t="s">
        <v>65</v>
      </c>
      <c r="R32" s="122" t="s">
        <v>287</v>
      </c>
      <c r="S32" s="122" t="s">
        <v>288</v>
      </c>
      <c r="T32" s="122" t="s">
        <v>289</v>
      </c>
      <c r="U32" s="122" t="s">
        <v>65</v>
      </c>
      <c r="V32" s="122" t="s">
        <v>65</v>
      </c>
      <c r="W32" s="122" t="s">
        <v>65</v>
      </c>
      <c r="X32" s="122" t="s">
        <v>65</v>
      </c>
      <c r="Y32" s="122" t="s">
        <v>65</v>
      </c>
      <c r="Z32" s="122" t="s">
        <v>65</v>
      </c>
      <c r="AA32" s="122" t="s">
        <v>541</v>
      </c>
      <c r="AB32" s="122">
        <v>217</v>
      </c>
      <c r="AC32" s="122" t="s">
        <v>285</v>
      </c>
      <c r="AD32" s="122" t="s">
        <v>286</v>
      </c>
      <c r="AE32" s="122">
        <v>4</v>
      </c>
      <c r="AF32" s="122">
        <v>4</v>
      </c>
      <c r="AG32" s="122" t="s">
        <v>316</v>
      </c>
      <c r="AH32" s="122">
        <v>7</v>
      </c>
      <c r="AI32" s="122" t="s">
        <v>283</v>
      </c>
      <c r="AJ32" s="122">
        <v>8.5999999999999993E-2</v>
      </c>
      <c r="AK32" s="122">
        <v>1.0840000000000001</v>
      </c>
      <c r="AL32" s="122">
        <v>9.2999999999999999E-2</v>
      </c>
      <c r="AM32" s="122">
        <v>113</v>
      </c>
      <c r="AN32" s="122" t="s">
        <v>290</v>
      </c>
      <c r="AO32" s="122" t="s">
        <v>65</v>
      </c>
      <c r="AP32" s="122" t="s">
        <v>65</v>
      </c>
      <c r="AQ32" s="122">
        <v>7</v>
      </c>
      <c r="AR32" s="122" t="s">
        <v>301</v>
      </c>
      <c r="AS32" s="122">
        <v>55555555</v>
      </c>
      <c r="AT32" s="122" t="s">
        <v>373</v>
      </c>
      <c r="AU32" s="122">
        <v>78657490</v>
      </c>
      <c r="AV32" s="122" t="s">
        <v>497</v>
      </c>
      <c r="AW32" s="122">
        <v>78657490</v>
      </c>
      <c r="AX32" s="122" t="s">
        <v>65</v>
      </c>
      <c r="AY32" s="122" t="s">
        <v>314</v>
      </c>
      <c r="AZ32" s="122" t="s">
        <v>65</v>
      </c>
      <c r="BA32" s="122" t="s">
        <v>312</v>
      </c>
      <c r="BB32" s="122">
        <v>244085</v>
      </c>
      <c r="BC32" s="122" t="s">
        <v>304</v>
      </c>
    </row>
    <row r="33" spans="1:55" x14ac:dyDescent="0.3">
      <c r="A33" s="213">
        <v>2021</v>
      </c>
      <c r="B33" s="122" t="s">
        <v>473</v>
      </c>
      <c r="C33" s="213">
        <v>17</v>
      </c>
      <c r="D33" s="122" t="s">
        <v>498</v>
      </c>
      <c r="E33" s="122">
        <v>1</v>
      </c>
      <c r="F33" s="122" t="s">
        <v>65</v>
      </c>
      <c r="G33" s="122" t="s">
        <v>65</v>
      </c>
      <c r="H33" s="122">
        <v>900657</v>
      </c>
      <c r="I33" s="122" t="s">
        <v>409</v>
      </c>
      <c r="J33" s="122">
        <v>14.7</v>
      </c>
      <c r="K33" s="122">
        <v>23</v>
      </c>
      <c r="L33" s="122">
        <v>35.9</v>
      </c>
      <c r="M33" s="214">
        <v>44254</v>
      </c>
      <c r="N33" s="214">
        <v>44272</v>
      </c>
      <c r="O33" s="214">
        <v>44272.532115011578</v>
      </c>
      <c r="P33" s="122" t="s">
        <v>282</v>
      </c>
      <c r="Q33" s="122" t="s">
        <v>65</v>
      </c>
      <c r="R33" s="122" t="s">
        <v>287</v>
      </c>
      <c r="S33" s="122" t="s">
        <v>288</v>
      </c>
      <c r="T33" s="122" t="s">
        <v>289</v>
      </c>
      <c r="U33" s="122" t="s">
        <v>65</v>
      </c>
      <c r="V33" s="122" t="s">
        <v>65</v>
      </c>
      <c r="W33" s="122" t="s">
        <v>65</v>
      </c>
      <c r="X33" s="122" t="s">
        <v>65</v>
      </c>
      <c r="Y33" s="122" t="s">
        <v>65</v>
      </c>
      <c r="Z33" s="122" t="s">
        <v>65</v>
      </c>
      <c r="AA33" s="122" t="s">
        <v>541</v>
      </c>
      <c r="AB33" s="122">
        <v>217</v>
      </c>
      <c r="AC33" s="122" t="s">
        <v>285</v>
      </c>
      <c r="AD33" s="122" t="s">
        <v>286</v>
      </c>
      <c r="AE33" s="122">
        <v>4</v>
      </c>
      <c r="AF33" s="122">
        <v>4</v>
      </c>
      <c r="AG33" s="122" t="s">
        <v>316</v>
      </c>
      <c r="AH33" s="122">
        <v>6</v>
      </c>
      <c r="AI33" s="122" t="s">
        <v>283</v>
      </c>
      <c r="AJ33" s="122">
        <v>4.3090000000000002</v>
      </c>
      <c r="AK33" s="122">
        <v>1.0840000000000001</v>
      </c>
      <c r="AL33" s="122">
        <v>4.6710000000000003</v>
      </c>
      <c r="AM33" s="122">
        <v>112</v>
      </c>
      <c r="AN33" s="122" t="s">
        <v>290</v>
      </c>
      <c r="AO33" s="122" t="s">
        <v>65</v>
      </c>
      <c r="AP33" s="122" t="s">
        <v>65</v>
      </c>
      <c r="AQ33" s="122">
        <v>14</v>
      </c>
      <c r="AR33" s="122" t="s">
        <v>300</v>
      </c>
      <c r="AS33" s="122">
        <v>5204</v>
      </c>
      <c r="AT33" s="122" t="s">
        <v>377</v>
      </c>
      <c r="AU33" s="122">
        <v>900610</v>
      </c>
      <c r="AV33" s="122" t="s">
        <v>410</v>
      </c>
      <c r="AW33" s="122">
        <v>12068122</v>
      </c>
      <c r="AX33" s="122" t="s">
        <v>65</v>
      </c>
      <c r="AY33" s="122" t="s">
        <v>314</v>
      </c>
      <c r="AZ33" s="122" t="s">
        <v>65</v>
      </c>
      <c r="BA33" s="122" t="s">
        <v>312</v>
      </c>
      <c r="BB33" s="122">
        <v>244080</v>
      </c>
      <c r="BC33" s="122" t="s">
        <v>304</v>
      </c>
    </row>
    <row r="34" spans="1:55" x14ac:dyDescent="0.3">
      <c r="A34" s="213">
        <v>2021</v>
      </c>
      <c r="B34" s="122" t="s">
        <v>473</v>
      </c>
      <c r="C34" s="213">
        <v>17</v>
      </c>
      <c r="D34" s="122" t="s">
        <v>498</v>
      </c>
      <c r="E34" s="122">
        <v>2</v>
      </c>
      <c r="F34" s="122" t="s">
        <v>65</v>
      </c>
      <c r="G34" s="122" t="s">
        <v>65</v>
      </c>
      <c r="H34" s="122">
        <v>900657</v>
      </c>
      <c r="I34" s="122" t="s">
        <v>409</v>
      </c>
      <c r="J34" s="122">
        <v>14.7</v>
      </c>
      <c r="K34" s="122">
        <v>23</v>
      </c>
      <c r="L34" s="122">
        <v>35.9</v>
      </c>
      <c r="M34" s="214">
        <v>44254</v>
      </c>
      <c r="N34" s="214">
        <v>44272</v>
      </c>
      <c r="O34" s="214">
        <v>44272.532115011578</v>
      </c>
      <c r="P34" s="122" t="s">
        <v>282</v>
      </c>
      <c r="Q34" s="122" t="s">
        <v>65</v>
      </c>
      <c r="R34" s="122" t="s">
        <v>287</v>
      </c>
      <c r="S34" s="122" t="s">
        <v>288</v>
      </c>
      <c r="T34" s="122" t="s">
        <v>289</v>
      </c>
      <c r="U34" s="122" t="s">
        <v>65</v>
      </c>
      <c r="V34" s="122" t="s">
        <v>65</v>
      </c>
      <c r="W34" s="122" t="s">
        <v>65</v>
      </c>
      <c r="X34" s="122" t="s">
        <v>65</v>
      </c>
      <c r="Y34" s="122" t="s">
        <v>65</v>
      </c>
      <c r="Z34" s="122" t="s">
        <v>65</v>
      </c>
      <c r="AA34" s="122" t="s">
        <v>541</v>
      </c>
      <c r="AB34" s="122">
        <v>217</v>
      </c>
      <c r="AC34" s="122" t="s">
        <v>285</v>
      </c>
      <c r="AD34" s="122" t="s">
        <v>286</v>
      </c>
      <c r="AE34" s="122">
        <v>4</v>
      </c>
      <c r="AF34" s="122">
        <v>4</v>
      </c>
      <c r="AG34" s="122" t="s">
        <v>316</v>
      </c>
      <c r="AH34" s="122">
        <v>6</v>
      </c>
      <c r="AI34" s="122" t="s">
        <v>283</v>
      </c>
      <c r="AJ34" s="122">
        <v>9.0999999999999998E-2</v>
      </c>
      <c r="AK34" s="122">
        <v>1.0840000000000001</v>
      </c>
      <c r="AL34" s="122">
        <v>9.9000000000000005E-2</v>
      </c>
      <c r="AM34" s="122">
        <v>112</v>
      </c>
      <c r="AN34" s="122" t="s">
        <v>290</v>
      </c>
      <c r="AO34" s="122" t="s">
        <v>65</v>
      </c>
      <c r="AP34" s="122" t="s">
        <v>65</v>
      </c>
      <c r="AQ34" s="122">
        <v>14</v>
      </c>
      <c r="AR34" s="122" t="s">
        <v>301</v>
      </c>
      <c r="AS34" s="122">
        <v>55555555</v>
      </c>
      <c r="AT34" s="122" t="s">
        <v>373</v>
      </c>
      <c r="AU34" s="122">
        <v>900610</v>
      </c>
      <c r="AV34" s="122" t="s">
        <v>410</v>
      </c>
      <c r="AW34" s="122">
        <v>12068122</v>
      </c>
      <c r="AX34" s="122" t="s">
        <v>65</v>
      </c>
      <c r="AY34" s="122" t="s">
        <v>314</v>
      </c>
      <c r="AZ34" s="122" t="s">
        <v>65</v>
      </c>
      <c r="BA34" s="122" t="s">
        <v>312</v>
      </c>
      <c r="BB34" s="122">
        <v>244080</v>
      </c>
      <c r="BC34" s="122" t="s">
        <v>304</v>
      </c>
    </row>
    <row r="35" spans="1:55" x14ac:dyDescent="0.3">
      <c r="A35" s="213">
        <v>2021</v>
      </c>
      <c r="B35" s="122" t="s">
        <v>473</v>
      </c>
      <c r="C35" s="213">
        <v>16</v>
      </c>
      <c r="D35" s="122" t="s">
        <v>499</v>
      </c>
      <c r="E35" s="122">
        <v>1</v>
      </c>
      <c r="F35" s="122" t="s">
        <v>65</v>
      </c>
      <c r="G35" s="122" t="s">
        <v>65</v>
      </c>
      <c r="H35" s="122">
        <v>963357</v>
      </c>
      <c r="I35" s="122" t="s">
        <v>91</v>
      </c>
      <c r="J35" s="122">
        <v>15</v>
      </c>
      <c r="K35" s="122">
        <v>45</v>
      </c>
      <c r="L35" s="122">
        <v>44.1</v>
      </c>
      <c r="M35" s="214">
        <v>44260</v>
      </c>
      <c r="N35" s="214">
        <v>44271</v>
      </c>
      <c r="O35" s="214">
        <v>44271.776885381943</v>
      </c>
      <c r="P35" s="122" t="s">
        <v>282</v>
      </c>
      <c r="Q35" s="122" t="s">
        <v>65</v>
      </c>
      <c r="R35" s="122" t="s">
        <v>362</v>
      </c>
      <c r="S35" s="122" t="s">
        <v>363</v>
      </c>
      <c r="T35" s="122" t="s">
        <v>364</v>
      </c>
      <c r="U35" s="122" t="s">
        <v>65</v>
      </c>
      <c r="V35" s="122" t="s">
        <v>65</v>
      </c>
      <c r="W35" s="122" t="s">
        <v>65</v>
      </c>
      <c r="X35" s="122" t="s">
        <v>65</v>
      </c>
      <c r="Y35" s="122" t="s">
        <v>65</v>
      </c>
      <c r="Z35" s="122" t="s">
        <v>65</v>
      </c>
      <c r="AA35" s="122" t="s">
        <v>541</v>
      </c>
      <c r="AB35" s="122">
        <v>217</v>
      </c>
      <c r="AC35" s="122" t="s">
        <v>285</v>
      </c>
      <c r="AD35" s="122" t="s">
        <v>286</v>
      </c>
      <c r="AE35" s="122">
        <v>4</v>
      </c>
      <c r="AF35" s="122">
        <v>4</v>
      </c>
      <c r="AG35" s="122" t="s">
        <v>316</v>
      </c>
      <c r="AH35" s="122">
        <v>9</v>
      </c>
      <c r="AI35" s="122" t="s">
        <v>283</v>
      </c>
      <c r="AJ35" s="122">
        <v>4.9370000000000003</v>
      </c>
      <c r="AK35" s="122">
        <v>1.0840000000000001</v>
      </c>
      <c r="AL35" s="122">
        <v>5.3520000000000003</v>
      </c>
      <c r="AM35" s="122">
        <v>115</v>
      </c>
      <c r="AN35" s="122" t="s">
        <v>363</v>
      </c>
      <c r="AO35" s="122" t="s">
        <v>65</v>
      </c>
      <c r="AP35" s="122" t="s">
        <v>65</v>
      </c>
      <c r="AQ35" s="122">
        <v>14</v>
      </c>
      <c r="AR35" s="122" t="s">
        <v>300</v>
      </c>
      <c r="AS35" s="122">
        <v>6397</v>
      </c>
      <c r="AT35" s="122" t="s">
        <v>403</v>
      </c>
      <c r="AU35" s="122">
        <v>942454</v>
      </c>
      <c r="AV35" s="122" t="s">
        <v>432</v>
      </c>
      <c r="AW35" s="122">
        <v>15518171</v>
      </c>
      <c r="AX35" s="122" t="s">
        <v>65</v>
      </c>
      <c r="AY35" s="122" t="s">
        <v>314</v>
      </c>
      <c r="AZ35" s="122" t="s">
        <v>65</v>
      </c>
      <c r="BA35" s="122" t="s">
        <v>312</v>
      </c>
      <c r="BB35" s="122">
        <v>243890</v>
      </c>
      <c r="BC35" s="122" t="s">
        <v>368</v>
      </c>
    </row>
    <row r="36" spans="1:55" x14ac:dyDescent="0.3">
      <c r="A36" s="213">
        <v>2021</v>
      </c>
      <c r="B36" s="122" t="s">
        <v>473</v>
      </c>
      <c r="C36" s="213">
        <v>15</v>
      </c>
      <c r="D36" s="122" t="s">
        <v>500</v>
      </c>
      <c r="E36" s="122">
        <v>1</v>
      </c>
      <c r="F36" s="122" t="s">
        <v>65</v>
      </c>
      <c r="G36" s="122" t="s">
        <v>65</v>
      </c>
      <c r="H36" s="122">
        <v>913818</v>
      </c>
      <c r="I36" s="122" t="s">
        <v>92</v>
      </c>
      <c r="J36" s="122">
        <v>14.6</v>
      </c>
      <c r="K36" s="122">
        <v>24</v>
      </c>
      <c r="L36" s="122">
        <v>35</v>
      </c>
      <c r="M36" s="214">
        <v>44252</v>
      </c>
      <c r="N36" s="214">
        <v>44270</v>
      </c>
      <c r="O36" s="214">
        <v>44270.743714502307</v>
      </c>
      <c r="P36" s="122" t="s">
        <v>282</v>
      </c>
      <c r="Q36" s="122" t="s">
        <v>65</v>
      </c>
      <c r="R36" s="122" t="s">
        <v>389</v>
      </c>
      <c r="S36" s="122" t="s">
        <v>390</v>
      </c>
      <c r="T36" s="122" t="s">
        <v>391</v>
      </c>
      <c r="U36" s="122" t="s">
        <v>65</v>
      </c>
      <c r="V36" s="122" t="s">
        <v>65</v>
      </c>
      <c r="W36" s="122" t="s">
        <v>65</v>
      </c>
      <c r="X36" s="122" t="s">
        <v>65</v>
      </c>
      <c r="Y36" s="122" t="s">
        <v>65</v>
      </c>
      <c r="Z36" s="122" t="s">
        <v>65</v>
      </c>
      <c r="AA36" s="122" t="s">
        <v>541</v>
      </c>
      <c r="AB36" s="122">
        <v>217</v>
      </c>
      <c r="AC36" s="122" t="s">
        <v>285</v>
      </c>
      <c r="AD36" s="122" t="s">
        <v>286</v>
      </c>
      <c r="AE36" s="122">
        <v>4</v>
      </c>
      <c r="AF36" s="122">
        <v>4</v>
      </c>
      <c r="AG36" s="122" t="s">
        <v>316</v>
      </c>
      <c r="AH36" s="215" t="s">
        <v>65</v>
      </c>
      <c r="AI36" s="122" t="s">
        <v>283</v>
      </c>
      <c r="AJ36" s="122">
        <v>1</v>
      </c>
      <c r="AK36" s="122">
        <v>1.0840000000000001</v>
      </c>
      <c r="AL36" s="122">
        <v>1.0840000000000001</v>
      </c>
      <c r="AM36" s="122">
        <v>162</v>
      </c>
      <c r="AN36" s="122" t="s">
        <v>392</v>
      </c>
      <c r="AO36" s="122" t="s">
        <v>65</v>
      </c>
      <c r="AP36" s="122" t="s">
        <v>65</v>
      </c>
      <c r="AQ36" s="122">
        <v>5</v>
      </c>
      <c r="AR36" s="122" t="s">
        <v>300</v>
      </c>
      <c r="AS36" s="122">
        <v>3189</v>
      </c>
      <c r="AT36" s="122" t="s">
        <v>397</v>
      </c>
      <c r="AU36" s="122">
        <v>79818010</v>
      </c>
      <c r="AV36" s="122" t="s">
        <v>398</v>
      </c>
      <c r="AW36" s="122">
        <v>79818010</v>
      </c>
      <c r="AX36" s="122" t="s">
        <v>65</v>
      </c>
      <c r="AY36" s="122" t="s">
        <v>314</v>
      </c>
      <c r="AZ36" s="122" t="s">
        <v>65</v>
      </c>
      <c r="BA36" s="122" t="s">
        <v>312</v>
      </c>
      <c r="BB36" s="122">
        <v>243532</v>
      </c>
      <c r="BC36" s="122" t="s">
        <v>395</v>
      </c>
    </row>
    <row r="37" spans="1:55" x14ac:dyDescent="0.3">
      <c r="A37" s="213">
        <v>2021</v>
      </c>
      <c r="B37" s="122" t="s">
        <v>473</v>
      </c>
      <c r="C37" s="213">
        <v>15</v>
      </c>
      <c r="D37" s="122" t="s">
        <v>500</v>
      </c>
      <c r="E37" s="122">
        <v>2</v>
      </c>
      <c r="F37" s="122" t="s">
        <v>65</v>
      </c>
      <c r="G37" s="122" t="s">
        <v>65</v>
      </c>
      <c r="H37" s="122">
        <v>913818</v>
      </c>
      <c r="I37" s="122" t="s">
        <v>92</v>
      </c>
      <c r="J37" s="122">
        <v>14.6</v>
      </c>
      <c r="K37" s="122">
        <v>24</v>
      </c>
      <c r="L37" s="122">
        <v>35</v>
      </c>
      <c r="M37" s="214">
        <v>44252</v>
      </c>
      <c r="N37" s="214">
        <v>44270</v>
      </c>
      <c r="O37" s="214">
        <v>44270.743714502307</v>
      </c>
      <c r="P37" s="122" t="s">
        <v>282</v>
      </c>
      <c r="Q37" s="122" t="s">
        <v>65</v>
      </c>
      <c r="R37" s="122" t="s">
        <v>389</v>
      </c>
      <c r="S37" s="122" t="s">
        <v>390</v>
      </c>
      <c r="T37" s="122" t="s">
        <v>391</v>
      </c>
      <c r="U37" s="122" t="s">
        <v>65</v>
      </c>
      <c r="V37" s="122" t="s">
        <v>65</v>
      </c>
      <c r="W37" s="122" t="s">
        <v>65</v>
      </c>
      <c r="X37" s="122" t="s">
        <v>65</v>
      </c>
      <c r="Y37" s="122" t="s">
        <v>65</v>
      </c>
      <c r="Z37" s="122" t="s">
        <v>65</v>
      </c>
      <c r="AA37" s="122" t="s">
        <v>541</v>
      </c>
      <c r="AB37" s="122">
        <v>217</v>
      </c>
      <c r="AC37" s="122" t="s">
        <v>285</v>
      </c>
      <c r="AD37" s="122" t="s">
        <v>286</v>
      </c>
      <c r="AE37" s="122">
        <v>4</v>
      </c>
      <c r="AF37" s="122">
        <v>4</v>
      </c>
      <c r="AG37" s="122" t="s">
        <v>316</v>
      </c>
      <c r="AH37" s="122">
        <v>10</v>
      </c>
      <c r="AI37" s="122" t="s">
        <v>283</v>
      </c>
      <c r="AJ37" s="122">
        <v>4.7569999999999997</v>
      </c>
      <c r="AK37" s="122">
        <v>1.0840000000000001</v>
      </c>
      <c r="AL37" s="122">
        <v>5.157</v>
      </c>
      <c r="AM37" s="122">
        <v>117</v>
      </c>
      <c r="AN37" s="122" t="s">
        <v>392</v>
      </c>
      <c r="AO37" s="122" t="s">
        <v>65</v>
      </c>
      <c r="AP37" s="122" t="s">
        <v>65</v>
      </c>
      <c r="AQ37" s="122">
        <v>5</v>
      </c>
      <c r="AR37" s="122" t="s">
        <v>300</v>
      </c>
      <c r="AS37" s="122">
        <v>3189</v>
      </c>
      <c r="AT37" s="122" t="s">
        <v>397</v>
      </c>
      <c r="AU37" s="122">
        <v>79818010</v>
      </c>
      <c r="AV37" s="122" t="s">
        <v>398</v>
      </c>
      <c r="AW37" s="122">
        <v>79818010</v>
      </c>
      <c r="AX37" s="122" t="s">
        <v>65</v>
      </c>
      <c r="AY37" s="122" t="s">
        <v>314</v>
      </c>
      <c r="AZ37" s="122" t="s">
        <v>65</v>
      </c>
      <c r="BA37" s="122" t="s">
        <v>312</v>
      </c>
      <c r="BB37" s="122">
        <v>243532</v>
      </c>
      <c r="BC37" s="122" t="s">
        <v>395</v>
      </c>
    </row>
    <row r="38" spans="1:55" x14ac:dyDescent="0.3">
      <c r="A38" s="213">
        <v>2021</v>
      </c>
      <c r="B38" s="122" t="s">
        <v>473</v>
      </c>
      <c r="C38" s="213">
        <v>15</v>
      </c>
      <c r="D38" s="122" t="s">
        <v>500</v>
      </c>
      <c r="E38" s="122">
        <v>3</v>
      </c>
      <c r="F38" s="122" t="s">
        <v>65</v>
      </c>
      <c r="G38" s="122" t="s">
        <v>65</v>
      </c>
      <c r="H38" s="122">
        <v>913818</v>
      </c>
      <c r="I38" s="122" t="s">
        <v>92</v>
      </c>
      <c r="J38" s="122">
        <v>14.6</v>
      </c>
      <c r="K38" s="122">
        <v>24</v>
      </c>
      <c r="L38" s="122">
        <v>35</v>
      </c>
      <c r="M38" s="214">
        <v>44252</v>
      </c>
      <c r="N38" s="214">
        <v>44270</v>
      </c>
      <c r="O38" s="214">
        <v>44270.743714502307</v>
      </c>
      <c r="P38" s="122" t="s">
        <v>282</v>
      </c>
      <c r="Q38" s="122" t="s">
        <v>65</v>
      </c>
      <c r="R38" s="122" t="s">
        <v>389</v>
      </c>
      <c r="S38" s="122" t="s">
        <v>390</v>
      </c>
      <c r="T38" s="122" t="s">
        <v>391</v>
      </c>
      <c r="U38" s="122" t="s">
        <v>65</v>
      </c>
      <c r="V38" s="122" t="s">
        <v>65</v>
      </c>
      <c r="W38" s="122" t="s">
        <v>65</v>
      </c>
      <c r="X38" s="122" t="s">
        <v>65</v>
      </c>
      <c r="Y38" s="122" t="s">
        <v>65</v>
      </c>
      <c r="Z38" s="122" t="s">
        <v>65</v>
      </c>
      <c r="AA38" s="122" t="s">
        <v>541</v>
      </c>
      <c r="AB38" s="122">
        <v>217</v>
      </c>
      <c r="AC38" s="122" t="s">
        <v>285</v>
      </c>
      <c r="AD38" s="122" t="s">
        <v>286</v>
      </c>
      <c r="AE38" s="122">
        <v>4</v>
      </c>
      <c r="AF38" s="122">
        <v>4</v>
      </c>
      <c r="AG38" s="122" t="s">
        <v>316</v>
      </c>
      <c r="AH38" s="122">
        <v>10</v>
      </c>
      <c r="AI38" s="122" t="s">
        <v>283</v>
      </c>
      <c r="AJ38" s="122">
        <v>0.128</v>
      </c>
      <c r="AK38" s="122">
        <v>1.0840000000000001</v>
      </c>
      <c r="AL38" s="122">
        <v>0.13900000000000001</v>
      </c>
      <c r="AM38" s="122">
        <v>117</v>
      </c>
      <c r="AN38" s="122" t="s">
        <v>392</v>
      </c>
      <c r="AO38" s="122" t="s">
        <v>65</v>
      </c>
      <c r="AP38" s="122" t="s">
        <v>65</v>
      </c>
      <c r="AQ38" s="122">
        <v>5</v>
      </c>
      <c r="AR38" s="122" t="s">
        <v>301</v>
      </c>
      <c r="AS38" s="122">
        <v>1734622</v>
      </c>
      <c r="AT38" s="122" t="s">
        <v>501</v>
      </c>
      <c r="AU38" s="122">
        <v>79818010</v>
      </c>
      <c r="AV38" s="122" t="s">
        <v>398</v>
      </c>
      <c r="AW38" s="122">
        <v>79818010</v>
      </c>
      <c r="AX38" s="122" t="s">
        <v>65</v>
      </c>
      <c r="AY38" s="122" t="s">
        <v>314</v>
      </c>
      <c r="AZ38" s="122" t="s">
        <v>65</v>
      </c>
      <c r="BA38" s="122" t="s">
        <v>312</v>
      </c>
      <c r="BB38" s="122">
        <v>243532</v>
      </c>
      <c r="BC38" s="122" t="s">
        <v>395</v>
      </c>
    </row>
    <row r="39" spans="1:55" x14ac:dyDescent="0.3">
      <c r="A39" s="213">
        <v>2021</v>
      </c>
      <c r="B39" s="122" t="s">
        <v>473</v>
      </c>
      <c r="C39" s="213">
        <v>15</v>
      </c>
      <c r="D39" s="122" t="s">
        <v>502</v>
      </c>
      <c r="E39" s="122">
        <v>1</v>
      </c>
      <c r="F39" s="122" t="s">
        <v>65</v>
      </c>
      <c r="G39" s="122" t="s">
        <v>65</v>
      </c>
      <c r="H39" s="122">
        <v>950573</v>
      </c>
      <c r="I39" s="122" t="s">
        <v>72</v>
      </c>
      <c r="J39" s="122">
        <v>17.72</v>
      </c>
      <c r="K39" s="122">
        <v>50</v>
      </c>
      <c r="L39" s="122">
        <v>75</v>
      </c>
      <c r="M39" s="214">
        <v>44254</v>
      </c>
      <c r="N39" s="214">
        <v>44270</v>
      </c>
      <c r="O39" s="214">
        <v>44270.579645914353</v>
      </c>
      <c r="P39" s="122" t="s">
        <v>282</v>
      </c>
      <c r="Q39" s="122" t="s">
        <v>65</v>
      </c>
      <c r="R39" s="122" t="s">
        <v>362</v>
      </c>
      <c r="S39" s="122" t="s">
        <v>363</v>
      </c>
      <c r="T39" s="122" t="s">
        <v>364</v>
      </c>
      <c r="U39" s="122" t="s">
        <v>65</v>
      </c>
      <c r="V39" s="122" t="s">
        <v>65</v>
      </c>
      <c r="W39" s="122" t="s">
        <v>65</v>
      </c>
      <c r="X39" s="122" t="s">
        <v>65</v>
      </c>
      <c r="Y39" s="122" t="s">
        <v>65</v>
      </c>
      <c r="Z39" s="122" t="s">
        <v>65</v>
      </c>
      <c r="AA39" s="122" t="s">
        <v>541</v>
      </c>
      <c r="AB39" s="122">
        <v>217</v>
      </c>
      <c r="AC39" s="122" t="s">
        <v>285</v>
      </c>
      <c r="AD39" s="122" t="s">
        <v>286</v>
      </c>
      <c r="AE39" s="122">
        <v>4</v>
      </c>
      <c r="AF39" s="122">
        <v>4</v>
      </c>
      <c r="AG39" s="122" t="s">
        <v>316</v>
      </c>
      <c r="AH39" s="122">
        <v>11</v>
      </c>
      <c r="AI39" s="122" t="s">
        <v>283</v>
      </c>
      <c r="AJ39" s="122">
        <v>6.2149999999999999</v>
      </c>
      <c r="AK39" s="122">
        <v>1.0840000000000001</v>
      </c>
      <c r="AL39" s="122">
        <v>6.7370000000000001</v>
      </c>
      <c r="AM39" s="122">
        <v>118</v>
      </c>
      <c r="AN39" s="122" t="s">
        <v>363</v>
      </c>
      <c r="AO39" s="122" t="s">
        <v>65</v>
      </c>
      <c r="AP39" s="122" t="s">
        <v>65</v>
      </c>
      <c r="AQ39" s="122">
        <v>8</v>
      </c>
      <c r="AR39" s="122" t="s">
        <v>300</v>
      </c>
      <c r="AS39" s="122">
        <v>7643</v>
      </c>
      <c r="AT39" s="122" t="s">
        <v>365</v>
      </c>
      <c r="AU39" s="122">
        <v>18055</v>
      </c>
      <c r="AV39" s="122" t="s">
        <v>366</v>
      </c>
      <c r="AW39" s="122">
        <v>5355809</v>
      </c>
      <c r="AX39" s="122" t="s">
        <v>65</v>
      </c>
      <c r="AY39" s="122" t="s">
        <v>314</v>
      </c>
      <c r="AZ39" s="122" t="s">
        <v>65</v>
      </c>
      <c r="BA39" s="122" t="s">
        <v>312</v>
      </c>
      <c r="BB39" s="122">
        <v>243291</v>
      </c>
      <c r="BC39" s="122" t="s">
        <v>368</v>
      </c>
    </row>
    <row r="40" spans="1:55" x14ac:dyDescent="0.3">
      <c r="A40" s="213">
        <v>2021</v>
      </c>
      <c r="B40" s="122" t="s">
        <v>473</v>
      </c>
      <c r="C40" s="213">
        <v>15</v>
      </c>
      <c r="D40" s="122" t="s">
        <v>502</v>
      </c>
      <c r="E40" s="122">
        <v>2</v>
      </c>
      <c r="F40" s="122" t="s">
        <v>65</v>
      </c>
      <c r="G40" s="122" t="s">
        <v>65</v>
      </c>
      <c r="H40" s="122">
        <v>950573</v>
      </c>
      <c r="I40" s="122" t="s">
        <v>72</v>
      </c>
      <c r="J40" s="122">
        <v>17.72</v>
      </c>
      <c r="K40" s="122">
        <v>50</v>
      </c>
      <c r="L40" s="122">
        <v>75</v>
      </c>
      <c r="M40" s="214">
        <v>44254</v>
      </c>
      <c r="N40" s="214">
        <v>44270</v>
      </c>
      <c r="O40" s="214">
        <v>44270.579645914353</v>
      </c>
      <c r="P40" s="122" t="s">
        <v>282</v>
      </c>
      <c r="Q40" s="122" t="s">
        <v>65</v>
      </c>
      <c r="R40" s="122" t="s">
        <v>362</v>
      </c>
      <c r="S40" s="122" t="s">
        <v>363</v>
      </c>
      <c r="T40" s="122" t="s">
        <v>364</v>
      </c>
      <c r="U40" s="122" t="s">
        <v>65</v>
      </c>
      <c r="V40" s="122" t="s">
        <v>65</v>
      </c>
      <c r="W40" s="122" t="s">
        <v>65</v>
      </c>
      <c r="X40" s="122" t="s">
        <v>65</v>
      </c>
      <c r="Y40" s="122" t="s">
        <v>65</v>
      </c>
      <c r="Z40" s="122" t="s">
        <v>65</v>
      </c>
      <c r="AA40" s="122" t="s">
        <v>541</v>
      </c>
      <c r="AB40" s="122">
        <v>217</v>
      </c>
      <c r="AC40" s="122" t="s">
        <v>285</v>
      </c>
      <c r="AD40" s="122" t="s">
        <v>286</v>
      </c>
      <c r="AE40" s="122">
        <v>4</v>
      </c>
      <c r="AF40" s="122">
        <v>4</v>
      </c>
      <c r="AG40" s="122" t="s">
        <v>316</v>
      </c>
      <c r="AH40" s="122">
        <v>11</v>
      </c>
      <c r="AI40" s="122" t="s">
        <v>283</v>
      </c>
      <c r="AJ40" s="122">
        <v>0.01</v>
      </c>
      <c r="AK40" s="122">
        <v>1.0840000000000001</v>
      </c>
      <c r="AL40" s="122">
        <v>1.0999999999999999E-2</v>
      </c>
      <c r="AM40" s="122">
        <v>118</v>
      </c>
      <c r="AN40" s="122" t="s">
        <v>363</v>
      </c>
      <c r="AO40" s="122" t="s">
        <v>65</v>
      </c>
      <c r="AP40" s="122" t="s">
        <v>65</v>
      </c>
      <c r="AQ40" s="122">
        <v>8</v>
      </c>
      <c r="AR40" s="122" t="s">
        <v>301</v>
      </c>
      <c r="AS40" s="122">
        <v>1111111</v>
      </c>
      <c r="AT40" s="122" t="s">
        <v>369</v>
      </c>
      <c r="AU40" s="122">
        <v>18055</v>
      </c>
      <c r="AV40" s="122" t="s">
        <v>366</v>
      </c>
      <c r="AW40" s="122">
        <v>5355809</v>
      </c>
      <c r="AX40" s="122" t="s">
        <v>65</v>
      </c>
      <c r="AY40" s="122" t="s">
        <v>314</v>
      </c>
      <c r="AZ40" s="122" t="s">
        <v>65</v>
      </c>
      <c r="BA40" s="122" t="s">
        <v>312</v>
      </c>
      <c r="BB40" s="122">
        <v>243291</v>
      </c>
      <c r="BC40" s="122" t="s">
        <v>368</v>
      </c>
    </row>
    <row r="41" spans="1:55" x14ac:dyDescent="0.3">
      <c r="A41" s="213">
        <v>2021</v>
      </c>
      <c r="B41" s="122" t="s">
        <v>473</v>
      </c>
      <c r="C41" s="213">
        <v>15</v>
      </c>
      <c r="D41" s="122" t="s">
        <v>503</v>
      </c>
      <c r="E41" s="122">
        <v>1</v>
      </c>
      <c r="F41" s="122" t="s">
        <v>65</v>
      </c>
      <c r="G41" s="122" t="s">
        <v>65</v>
      </c>
      <c r="H41" s="122">
        <v>952273</v>
      </c>
      <c r="I41" s="122" t="s">
        <v>295</v>
      </c>
      <c r="J41" s="122">
        <v>14</v>
      </c>
      <c r="K41" s="122">
        <v>20</v>
      </c>
      <c r="L41" s="122">
        <v>33</v>
      </c>
      <c r="M41" s="214">
        <v>44253</v>
      </c>
      <c r="N41" s="214">
        <v>44270</v>
      </c>
      <c r="O41" s="214">
        <v>44270.413878900457</v>
      </c>
      <c r="P41" s="122" t="s">
        <v>282</v>
      </c>
      <c r="Q41" s="122" t="s">
        <v>65</v>
      </c>
      <c r="R41" s="122" t="s">
        <v>291</v>
      </c>
      <c r="S41" s="122" t="s">
        <v>292</v>
      </c>
      <c r="T41" s="122" t="s">
        <v>293</v>
      </c>
      <c r="U41" s="122" t="s">
        <v>65</v>
      </c>
      <c r="V41" s="122" t="s">
        <v>65</v>
      </c>
      <c r="W41" s="122" t="s">
        <v>65</v>
      </c>
      <c r="X41" s="122" t="s">
        <v>65</v>
      </c>
      <c r="Y41" s="122" t="s">
        <v>65</v>
      </c>
      <c r="Z41" s="122" t="s">
        <v>65</v>
      </c>
      <c r="AA41" s="122" t="s">
        <v>541</v>
      </c>
      <c r="AB41" s="122">
        <v>217</v>
      </c>
      <c r="AC41" s="122" t="s">
        <v>285</v>
      </c>
      <c r="AD41" s="122" t="s">
        <v>286</v>
      </c>
      <c r="AE41" s="122">
        <v>4</v>
      </c>
      <c r="AF41" s="122">
        <v>4</v>
      </c>
      <c r="AG41" s="122" t="s">
        <v>316</v>
      </c>
      <c r="AH41" s="122">
        <v>5</v>
      </c>
      <c r="AI41" s="122" t="s">
        <v>283</v>
      </c>
      <c r="AJ41" s="122">
        <v>1.3280000000000001</v>
      </c>
      <c r="AK41" s="122">
        <v>1.0840000000000001</v>
      </c>
      <c r="AL41" s="122">
        <v>1.44</v>
      </c>
      <c r="AM41" s="122">
        <v>111</v>
      </c>
      <c r="AN41" s="122" t="s">
        <v>292</v>
      </c>
      <c r="AO41" s="122" t="s">
        <v>65</v>
      </c>
      <c r="AP41" s="122" t="s">
        <v>65</v>
      </c>
      <c r="AQ41" s="122">
        <v>5</v>
      </c>
      <c r="AR41" s="122" t="s">
        <v>300</v>
      </c>
      <c r="AS41" s="122">
        <v>4444</v>
      </c>
      <c r="AT41" s="122" t="s">
        <v>374</v>
      </c>
      <c r="AU41" s="122">
        <v>9571</v>
      </c>
      <c r="AV41" s="122" t="s">
        <v>296</v>
      </c>
      <c r="AW41" s="122">
        <v>8070607</v>
      </c>
      <c r="AX41" s="122" t="s">
        <v>65</v>
      </c>
      <c r="AY41" s="122" t="s">
        <v>314</v>
      </c>
      <c r="AZ41" s="122" t="s">
        <v>65</v>
      </c>
      <c r="BA41" s="122" t="s">
        <v>312</v>
      </c>
      <c r="BB41" s="122">
        <v>243289</v>
      </c>
      <c r="BC41" s="122" t="s">
        <v>305</v>
      </c>
    </row>
    <row r="42" spans="1:55" x14ac:dyDescent="0.3">
      <c r="A42" s="213">
        <v>2021</v>
      </c>
      <c r="B42" s="122" t="s">
        <v>473</v>
      </c>
      <c r="C42" s="213">
        <v>14</v>
      </c>
      <c r="D42" s="122" t="s">
        <v>504</v>
      </c>
      <c r="E42" s="122">
        <v>1</v>
      </c>
      <c r="F42" s="122" t="s">
        <v>65</v>
      </c>
      <c r="G42" s="122" t="s">
        <v>65</v>
      </c>
      <c r="H42" s="122">
        <v>966508</v>
      </c>
      <c r="I42" s="122" t="s">
        <v>505</v>
      </c>
      <c r="J42" s="122">
        <v>17.22</v>
      </c>
      <c r="K42" s="122">
        <v>31.9</v>
      </c>
      <c r="L42" s="122">
        <v>30</v>
      </c>
      <c r="M42" s="214">
        <v>44243</v>
      </c>
      <c r="N42" s="214">
        <v>44269</v>
      </c>
      <c r="O42" s="214">
        <v>44269.747484641201</v>
      </c>
      <c r="P42" s="122" t="s">
        <v>282</v>
      </c>
      <c r="Q42" s="122" t="s">
        <v>65</v>
      </c>
      <c r="R42" s="122" t="s">
        <v>363</v>
      </c>
      <c r="S42" s="122" t="s">
        <v>363</v>
      </c>
      <c r="T42" s="122" t="s">
        <v>364</v>
      </c>
      <c r="U42" s="122" t="s">
        <v>65</v>
      </c>
      <c r="V42" s="122" t="s">
        <v>65</v>
      </c>
      <c r="W42" s="122" t="s">
        <v>65</v>
      </c>
      <c r="X42" s="122" t="s">
        <v>65</v>
      </c>
      <c r="Y42" s="122" t="s">
        <v>65</v>
      </c>
      <c r="Z42" s="122" t="s">
        <v>65</v>
      </c>
      <c r="AA42" s="122" t="s">
        <v>541</v>
      </c>
      <c r="AB42" s="122">
        <v>217</v>
      </c>
      <c r="AC42" s="122" t="s">
        <v>285</v>
      </c>
      <c r="AD42" s="122" t="s">
        <v>286</v>
      </c>
      <c r="AE42" s="122">
        <v>4</v>
      </c>
      <c r="AF42" s="122">
        <v>4</v>
      </c>
      <c r="AG42" s="122" t="s">
        <v>316</v>
      </c>
      <c r="AH42" s="215" t="s">
        <v>65</v>
      </c>
      <c r="AI42" s="122" t="s">
        <v>283</v>
      </c>
      <c r="AJ42" s="122">
        <v>2.6139999999999999</v>
      </c>
      <c r="AK42" s="122">
        <v>1.0840000000000001</v>
      </c>
      <c r="AL42" s="122">
        <v>2.8340000000000001</v>
      </c>
      <c r="AM42" s="122">
        <v>162</v>
      </c>
      <c r="AN42" s="122" t="s">
        <v>363</v>
      </c>
      <c r="AO42" s="122" t="s">
        <v>65</v>
      </c>
      <c r="AP42" s="122" t="s">
        <v>65</v>
      </c>
      <c r="AQ42" s="122">
        <v>14</v>
      </c>
      <c r="AR42" s="122" t="s">
        <v>300</v>
      </c>
      <c r="AS42" s="122">
        <v>5183</v>
      </c>
      <c r="AT42" s="122" t="s">
        <v>481</v>
      </c>
      <c r="AU42" s="122">
        <v>81642</v>
      </c>
      <c r="AV42" s="122" t="s">
        <v>506</v>
      </c>
      <c r="AW42" s="122">
        <v>7533433</v>
      </c>
      <c r="AX42" s="122" t="s">
        <v>65</v>
      </c>
      <c r="AY42" s="122" t="s">
        <v>314</v>
      </c>
      <c r="AZ42" s="122" t="s">
        <v>65</v>
      </c>
      <c r="BA42" s="122" t="s">
        <v>312</v>
      </c>
      <c r="BB42" s="122">
        <v>243243</v>
      </c>
      <c r="BC42" s="122" t="s">
        <v>387</v>
      </c>
    </row>
    <row r="43" spans="1:55" x14ac:dyDescent="0.3">
      <c r="A43" s="213">
        <v>2021</v>
      </c>
      <c r="B43" s="122" t="s">
        <v>473</v>
      </c>
      <c r="C43" s="213">
        <v>13</v>
      </c>
      <c r="D43" s="122" t="s">
        <v>507</v>
      </c>
      <c r="E43" s="122">
        <v>1</v>
      </c>
      <c r="F43" s="122" t="s">
        <v>65</v>
      </c>
      <c r="G43" s="122" t="s">
        <v>65</v>
      </c>
      <c r="H43" s="122">
        <v>697342</v>
      </c>
      <c r="I43" s="122" t="s">
        <v>508</v>
      </c>
      <c r="J43" s="122">
        <v>17.899999999999999</v>
      </c>
      <c r="K43" s="122">
        <v>47.1</v>
      </c>
      <c r="L43" s="122">
        <v>53.6</v>
      </c>
      <c r="M43" s="214">
        <v>44240</v>
      </c>
      <c r="N43" s="214">
        <v>44268</v>
      </c>
      <c r="O43" s="214">
        <v>44268.732831250003</v>
      </c>
      <c r="P43" s="122" t="s">
        <v>282</v>
      </c>
      <c r="Q43" s="122" t="s">
        <v>65</v>
      </c>
      <c r="R43" s="122" t="s">
        <v>490</v>
      </c>
      <c r="S43" s="122" t="s">
        <v>490</v>
      </c>
      <c r="T43" s="122" t="s">
        <v>356</v>
      </c>
      <c r="U43" s="122" t="s">
        <v>65</v>
      </c>
      <c r="V43" s="122" t="s">
        <v>65</v>
      </c>
      <c r="W43" s="122" t="s">
        <v>65</v>
      </c>
      <c r="X43" s="122" t="s">
        <v>65</v>
      </c>
      <c r="Y43" s="122" t="s">
        <v>65</v>
      </c>
      <c r="Z43" s="122" t="s">
        <v>65</v>
      </c>
      <c r="AA43" s="122" t="s">
        <v>541</v>
      </c>
      <c r="AB43" s="122">
        <v>217</v>
      </c>
      <c r="AC43" s="122" t="s">
        <v>285</v>
      </c>
      <c r="AD43" s="122" t="s">
        <v>286</v>
      </c>
      <c r="AE43" s="122">
        <v>4</v>
      </c>
      <c r="AF43" s="122">
        <v>4</v>
      </c>
      <c r="AG43" s="122" t="s">
        <v>316</v>
      </c>
      <c r="AH43" s="122">
        <v>8</v>
      </c>
      <c r="AI43" s="122" t="s">
        <v>283</v>
      </c>
      <c r="AJ43" s="122">
        <v>3.2879999999999998</v>
      </c>
      <c r="AK43" s="122">
        <v>1.0840000000000001</v>
      </c>
      <c r="AL43" s="122">
        <v>3.5640000000000001</v>
      </c>
      <c r="AM43" s="122">
        <v>114</v>
      </c>
      <c r="AN43" s="122" t="s">
        <v>491</v>
      </c>
      <c r="AO43" s="122" t="s">
        <v>65</v>
      </c>
      <c r="AP43" s="122" t="s">
        <v>65</v>
      </c>
      <c r="AQ43" s="122">
        <v>14</v>
      </c>
      <c r="AR43" s="122" t="s">
        <v>300</v>
      </c>
      <c r="AS43" s="122">
        <v>6988</v>
      </c>
      <c r="AT43" s="122" t="s">
        <v>509</v>
      </c>
      <c r="AU43" s="122">
        <v>911074</v>
      </c>
      <c r="AV43" s="122" t="s">
        <v>510</v>
      </c>
      <c r="AW43" s="122">
        <v>3656588</v>
      </c>
      <c r="AX43" s="122" t="s">
        <v>65</v>
      </c>
      <c r="AY43" s="122" t="s">
        <v>314</v>
      </c>
      <c r="AZ43" s="122" t="s">
        <v>65</v>
      </c>
      <c r="BA43" s="122" t="s">
        <v>312</v>
      </c>
      <c r="BB43" s="122">
        <v>243153</v>
      </c>
      <c r="BC43" s="122" t="s">
        <v>494</v>
      </c>
    </row>
    <row r="44" spans="1:55" x14ac:dyDescent="0.3">
      <c r="A44" s="213">
        <v>2021</v>
      </c>
      <c r="B44" s="122" t="s">
        <v>473</v>
      </c>
      <c r="C44" s="213">
        <v>12</v>
      </c>
      <c r="D44" s="122" t="s">
        <v>511</v>
      </c>
      <c r="E44" s="122">
        <v>1</v>
      </c>
      <c r="F44" s="122" t="s">
        <v>65</v>
      </c>
      <c r="G44" s="122" t="s">
        <v>65</v>
      </c>
      <c r="H44" s="122">
        <v>30516</v>
      </c>
      <c r="I44" s="122" t="s">
        <v>380</v>
      </c>
      <c r="J44" s="122">
        <v>17.899999999999999</v>
      </c>
      <c r="K44" s="122">
        <v>44.5</v>
      </c>
      <c r="L44" s="122">
        <v>56.3</v>
      </c>
      <c r="M44" s="214">
        <v>44256</v>
      </c>
      <c r="N44" s="214">
        <v>44267</v>
      </c>
      <c r="O44" s="214">
        <v>44267.494227974537</v>
      </c>
      <c r="P44" s="122" t="s">
        <v>282</v>
      </c>
      <c r="Q44" s="122" t="s">
        <v>65</v>
      </c>
      <c r="R44" s="122" t="s">
        <v>362</v>
      </c>
      <c r="S44" s="122" t="s">
        <v>363</v>
      </c>
      <c r="T44" s="122" t="s">
        <v>364</v>
      </c>
      <c r="U44" s="122" t="s">
        <v>65</v>
      </c>
      <c r="V44" s="122" t="s">
        <v>65</v>
      </c>
      <c r="W44" s="122" t="s">
        <v>65</v>
      </c>
      <c r="X44" s="122" t="s">
        <v>65</v>
      </c>
      <c r="Y44" s="122" t="s">
        <v>65</v>
      </c>
      <c r="Z44" s="122" t="s">
        <v>65</v>
      </c>
      <c r="AA44" s="122" t="s">
        <v>541</v>
      </c>
      <c r="AB44" s="122">
        <v>217</v>
      </c>
      <c r="AC44" s="122" t="s">
        <v>285</v>
      </c>
      <c r="AD44" s="122" t="s">
        <v>286</v>
      </c>
      <c r="AE44" s="122">
        <v>4</v>
      </c>
      <c r="AF44" s="122">
        <v>4</v>
      </c>
      <c r="AG44" s="122" t="s">
        <v>316</v>
      </c>
      <c r="AH44" s="215" t="s">
        <v>65</v>
      </c>
      <c r="AI44" s="122" t="s">
        <v>283</v>
      </c>
      <c r="AJ44" s="122">
        <v>1.744</v>
      </c>
      <c r="AK44" s="122">
        <v>1.0840000000000001</v>
      </c>
      <c r="AL44" s="122">
        <v>1.89</v>
      </c>
      <c r="AM44" s="122">
        <v>162</v>
      </c>
      <c r="AN44" s="122" t="s">
        <v>363</v>
      </c>
      <c r="AO44" s="122" t="s">
        <v>65</v>
      </c>
      <c r="AP44" s="122" t="s">
        <v>65</v>
      </c>
      <c r="AQ44" s="122">
        <v>8</v>
      </c>
      <c r="AR44" s="122" t="s">
        <v>300</v>
      </c>
      <c r="AS44" s="122">
        <v>6675</v>
      </c>
      <c r="AT44" s="122" t="s">
        <v>381</v>
      </c>
      <c r="AU44" s="122">
        <v>69745</v>
      </c>
      <c r="AV44" s="122" t="s">
        <v>382</v>
      </c>
      <c r="AW44" s="122">
        <v>9379803</v>
      </c>
      <c r="AX44" s="122" t="s">
        <v>65</v>
      </c>
      <c r="AY44" s="122" t="s">
        <v>314</v>
      </c>
      <c r="AZ44" s="122" t="s">
        <v>65</v>
      </c>
      <c r="BA44" s="122" t="s">
        <v>312</v>
      </c>
      <c r="BB44" s="122">
        <v>242790</v>
      </c>
      <c r="BC44" s="122" t="s">
        <v>368</v>
      </c>
    </row>
    <row r="45" spans="1:55" x14ac:dyDescent="0.3">
      <c r="A45" s="213">
        <v>2021</v>
      </c>
      <c r="B45" s="122" t="s">
        <v>473</v>
      </c>
      <c r="C45" s="213">
        <v>12</v>
      </c>
      <c r="D45" s="122" t="s">
        <v>511</v>
      </c>
      <c r="E45" s="122">
        <v>2</v>
      </c>
      <c r="F45" s="122" t="s">
        <v>65</v>
      </c>
      <c r="G45" s="122" t="s">
        <v>65</v>
      </c>
      <c r="H45" s="122">
        <v>30516</v>
      </c>
      <c r="I45" s="122" t="s">
        <v>380</v>
      </c>
      <c r="J45" s="122">
        <v>17.899999999999999</v>
      </c>
      <c r="K45" s="122">
        <v>44.5</v>
      </c>
      <c r="L45" s="122">
        <v>56.3</v>
      </c>
      <c r="M45" s="214">
        <v>44256</v>
      </c>
      <c r="N45" s="214">
        <v>44267</v>
      </c>
      <c r="O45" s="214">
        <v>44267.494227974537</v>
      </c>
      <c r="P45" s="122" t="s">
        <v>282</v>
      </c>
      <c r="Q45" s="122" t="s">
        <v>65</v>
      </c>
      <c r="R45" s="122" t="s">
        <v>362</v>
      </c>
      <c r="S45" s="122" t="s">
        <v>363</v>
      </c>
      <c r="T45" s="122" t="s">
        <v>364</v>
      </c>
      <c r="U45" s="122" t="s">
        <v>65</v>
      </c>
      <c r="V45" s="122" t="s">
        <v>65</v>
      </c>
      <c r="W45" s="122" t="s">
        <v>65</v>
      </c>
      <c r="X45" s="122" t="s">
        <v>65</v>
      </c>
      <c r="Y45" s="122" t="s">
        <v>65</v>
      </c>
      <c r="Z45" s="122" t="s">
        <v>65</v>
      </c>
      <c r="AA45" s="122" t="s">
        <v>541</v>
      </c>
      <c r="AB45" s="122">
        <v>217</v>
      </c>
      <c r="AC45" s="122" t="s">
        <v>285</v>
      </c>
      <c r="AD45" s="122" t="s">
        <v>286</v>
      </c>
      <c r="AE45" s="122">
        <v>4</v>
      </c>
      <c r="AF45" s="122">
        <v>4</v>
      </c>
      <c r="AG45" s="122" t="s">
        <v>316</v>
      </c>
      <c r="AH45" s="215" t="s">
        <v>65</v>
      </c>
      <c r="AI45" s="122" t="s">
        <v>283</v>
      </c>
      <c r="AJ45" s="122">
        <v>3.1160000000000001</v>
      </c>
      <c r="AK45" s="122">
        <v>1.0840000000000001</v>
      </c>
      <c r="AL45" s="122">
        <v>3.3780000000000001</v>
      </c>
      <c r="AM45" s="122">
        <v>161</v>
      </c>
      <c r="AN45" s="122" t="s">
        <v>363</v>
      </c>
      <c r="AO45" s="122" t="s">
        <v>65</v>
      </c>
      <c r="AP45" s="122" t="s">
        <v>65</v>
      </c>
      <c r="AQ45" s="122">
        <v>8</v>
      </c>
      <c r="AR45" s="122" t="s">
        <v>300</v>
      </c>
      <c r="AS45" s="122">
        <v>6675</v>
      </c>
      <c r="AT45" s="122" t="s">
        <v>381</v>
      </c>
      <c r="AU45" s="122">
        <v>69745</v>
      </c>
      <c r="AV45" s="122" t="s">
        <v>382</v>
      </c>
      <c r="AW45" s="122">
        <v>9379803</v>
      </c>
      <c r="AX45" s="122" t="s">
        <v>65</v>
      </c>
      <c r="AY45" s="122" t="s">
        <v>314</v>
      </c>
      <c r="AZ45" s="122" t="s">
        <v>65</v>
      </c>
      <c r="BA45" s="122" t="s">
        <v>312</v>
      </c>
      <c r="BB45" s="122">
        <v>242790</v>
      </c>
      <c r="BC45" s="122" t="s">
        <v>368</v>
      </c>
    </row>
    <row r="46" spans="1:55" x14ac:dyDescent="0.3">
      <c r="A46" s="213">
        <v>2021</v>
      </c>
      <c r="B46" s="122" t="s">
        <v>473</v>
      </c>
      <c r="C46" s="213">
        <v>9</v>
      </c>
      <c r="D46" s="122" t="s">
        <v>474</v>
      </c>
      <c r="E46" s="122">
        <v>1</v>
      </c>
      <c r="F46" s="122" t="s">
        <v>65</v>
      </c>
      <c r="G46" s="122" t="s">
        <v>65</v>
      </c>
      <c r="H46" s="122">
        <v>968368</v>
      </c>
      <c r="I46" s="122" t="s">
        <v>384</v>
      </c>
      <c r="J46" s="122">
        <v>17.399999999999999</v>
      </c>
      <c r="K46" s="122">
        <v>47.4</v>
      </c>
      <c r="L46" s="122">
        <v>31.5</v>
      </c>
      <c r="M46" s="214">
        <v>44251</v>
      </c>
      <c r="N46" s="214">
        <v>44264</v>
      </c>
      <c r="O46" s="214">
        <v>44264.978214351853</v>
      </c>
      <c r="P46" s="122" t="s">
        <v>282</v>
      </c>
      <c r="Q46" s="122" t="s">
        <v>65</v>
      </c>
      <c r="R46" s="122" t="s">
        <v>363</v>
      </c>
      <c r="S46" s="122" t="s">
        <v>363</v>
      </c>
      <c r="T46" s="122" t="s">
        <v>364</v>
      </c>
      <c r="U46" s="122" t="s">
        <v>65</v>
      </c>
      <c r="V46" s="122" t="s">
        <v>65</v>
      </c>
      <c r="W46" s="122" t="s">
        <v>65</v>
      </c>
      <c r="X46" s="122" t="s">
        <v>65</v>
      </c>
      <c r="Y46" s="122" t="s">
        <v>65</v>
      </c>
      <c r="Z46" s="122" t="s">
        <v>65</v>
      </c>
      <c r="AA46" s="122" t="s">
        <v>541</v>
      </c>
      <c r="AB46" s="122">
        <v>217</v>
      </c>
      <c r="AC46" s="122" t="s">
        <v>285</v>
      </c>
      <c r="AD46" s="122" t="s">
        <v>286</v>
      </c>
      <c r="AE46" s="122">
        <v>4</v>
      </c>
      <c r="AF46" s="122">
        <v>4</v>
      </c>
      <c r="AG46" s="122" t="s">
        <v>316</v>
      </c>
      <c r="AH46" s="122">
        <v>10</v>
      </c>
      <c r="AI46" s="122" t="s">
        <v>283</v>
      </c>
      <c r="AJ46" s="122">
        <v>4.516</v>
      </c>
      <c r="AK46" s="122">
        <v>1.0840000000000001</v>
      </c>
      <c r="AL46" s="122">
        <v>4.8949999999999996</v>
      </c>
      <c r="AM46" s="122">
        <v>117</v>
      </c>
      <c r="AN46" s="122" t="s">
        <v>363</v>
      </c>
      <c r="AO46" s="122" t="s">
        <v>65</v>
      </c>
      <c r="AP46" s="122" t="s">
        <v>65</v>
      </c>
      <c r="AQ46" s="122">
        <v>14</v>
      </c>
      <c r="AR46" s="122" t="s">
        <v>300</v>
      </c>
      <c r="AS46" s="122">
        <v>5197</v>
      </c>
      <c r="AT46" s="122" t="s">
        <v>385</v>
      </c>
      <c r="AU46" s="122">
        <v>37371</v>
      </c>
      <c r="AV46" s="122" t="s">
        <v>386</v>
      </c>
      <c r="AW46" s="122">
        <v>9375470</v>
      </c>
      <c r="AX46" s="122" t="s">
        <v>65</v>
      </c>
      <c r="AY46" s="122" t="s">
        <v>314</v>
      </c>
      <c r="AZ46" s="122" t="s">
        <v>65</v>
      </c>
      <c r="BA46" s="122" t="s">
        <v>312</v>
      </c>
      <c r="BB46" s="122">
        <v>242014</v>
      </c>
      <c r="BC46" s="122" t="s">
        <v>387</v>
      </c>
    </row>
    <row r="47" spans="1:55" x14ac:dyDescent="0.3">
      <c r="A47" s="213">
        <v>2021</v>
      </c>
      <c r="B47" s="122" t="s">
        <v>473</v>
      </c>
      <c r="C47" s="213">
        <v>9</v>
      </c>
      <c r="D47" s="122" t="s">
        <v>475</v>
      </c>
      <c r="E47" s="122">
        <v>1</v>
      </c>
      <c r="F47" s="122" t="s">
        <v>65</v>
      </c>
      <c r="G47" s="122" t="s">
        <v>65</v>
      </c>
      <c r="H47" s="122">
        <v>967264</v>
      </c>
      <c r="I47" s="122" t="s">
        <v>428</v>
      </c>
      <c r="J47" s="122">
        <v>17.899999999999999</v>
      </c>
      <c r="K47" s="122">
        <v>36.5</v>
      </c>
      <c r="L47" s="122">
        <v>47.9</v>
      </c>
      <c r="M47" s="214">
        <v>44256</v>
      </c>
      <c r="N47" s="214">
        <v>44264</v>
      </c>
      <c r="O47" s="214">
        <v>44264.662652696759</v>
      </c>
      <c r="P47" s="122" t="s">
        <v>282</v>
      </c>
      <c r="Q47" s="122" t="s">
        <v>65</v>
      </c>
      <c r="R47" s="122" t="s">
        <v>389</v>
      </c>
      <c r="S47" s="122" t="s">
        <v>390</v>
      </c>
      <c r="T47" s="122" t="s">
        <v>391</v>
      </c>
      <c r="U47" s="122" t="s">
        <v>65</v>
      </c>
      <c r="V47" s="122" t="s">
        <v>65</v>
      </c>
      <c r="W47" s="122" t="s">
        <v>65</v>
      </c>
      <c r="X47" s="122" t="s">
        <v>65</v>
      </c>
      <c r="Y47" s="122" t="s">
        <v>65</v>
      </c>
      <c r="Z47" s="122" t="s">
        <v>65</v>
      </c>
      <c r="AA47" s="122" t="s">
        <v>541</v>
      </c>
      <c r="AB47" s="122">
        <v>217</v>
      </c>
      <c r="AC47" s="122" t="s">
        <v>285</v>
      </c>
      <c r="AD47" s="122" t="s">
        <v>286</v>
      </c>
      <c r="AE47" s="122">
        <v>4</v>
      </c>
      <c r="AF47" s="122">
        <v>4</v>
      </c>
      <c r="AG47" s="122" t="s">
        <v>316</v>
      </c>
      <c r="AH47" s="122">
        <v>10</v>
      </c>
      <c r="AI47" s="122" t="s">
        <v>283</v>
      </c>
      <c r="AJ47" s="122">
        <v>2.6960000000000002</v>
      </c>
      <c r="AK47" s="122">
        <v>1.0840000000000001</v>
      </c>
      <c r="AL47" s="122">
        <v>2.9220000000000002</v>
      </c>
      <c r="AM47" s="122">
        <v>117</v>
      </c>
      <c r="AN47" s="122" t="s">
        <v>392</v>
      </c>
      <c r="AO47" s="122" t="s">
        <v>65</v>
      </c>
      <c r="AP47" s="122" t="s">
        <v>65</v>
      </c>
      <c r="AQ47" s="122">
        <v>8</v>
      </c>
      <c r="AR47" s="122" t="s">
        <v>300</v>
      </c>
      <c r="AS47" s="122">
        <v>5197</v>
      </c>
      <c r="AT47" s="122" t="s">
        <v>385</v>
      </c>
      <c r="AU47" s="122">
        <v>69713</v>
      </c>
      <c r="AV47" s="122" t="s">
        <v>429</v>
      </c>
      <c r="AW47" s="122">
        <v>14288054</v>
      </c>
      <c r="AX47" s="122" t="s">
        <v>65</v>
      </c>
      <c r="AY47" s="122" t="s">
        <v>314</v>
      </c>
      <c r="AZ47" s="122" t="s">
        <v>65</v>
      </c>
      <c r="BA47" s="122" t="s">
        <v>312</v>
      </c>
      <c r="BB47" s="122">
        <v>241932</v>
      </c>
      <c r="BC47" s="122" t="s">
        <v>395</v>
      </c>
    </row>
    <row r="48" spans="1:55" x14ac:dyDescent="0.3">
      <c r="A48" s="213">
        <v>2021</v>
      </c>
      <c r="B48" s="122" t="s">
        <v>473</v>
      </c>
      <c r="C48" s="213">
        <v>9</v>
      </c>
      <c r="D48" s="122" t="s">
        <v>476</v>
      </c>
      <c r="E48" s="122">
        <v>1</v>
      </c>
      <c r="F48" s="122" t="s">
        <v>65</v>
      </c>
      <c r="G48" s="122" t="s">
        <v>65</v>
      </c>
      <c r="H48" s="122">
        <v>40073</v>
      </c>
      <c r="I48" s="122" t="s">
        <v>93</v>
      </c>
      <c r="J48" s="122">
        <v>14.6</v>
      </c>
      <c r="K48" s="122">
        <v>38</v>
      </c>
      <c r="L48" s="122">
        <v>50.7</v>
      </c>
      <c r="M48" s="214">
        <v>44246</v>
      </c>
      <c r="N48" s="214">
        <v>44264</v>
      </c>
      <c r="O48" s="214">
        <v>44264.579074340283</v>
      </c>
      <c r="P48" s="122" t="s">
        <v>282</v>
      </c>
      <c r="Q48" s="122" t="s">
        <v>65</v>
      </c>
      <c r="R48" s="122" t="s">
        <v>389</v>
      </c>
      <c r="S48" s="122" t="s">
        <v>390</v>
      </c>
      <c r="T48" s="122" t="s">
        <v>391</v>
      </c>
      <c r="U48" s="122" t="s">
        <v>65</v>
      </c>
      <c r="V48" s="122" t="s">
        <v>65</v>
      </c>
      <c r="W48" s="122" t="s">
        <v>65</v>
      </c>
      <c r="X48" s="122" t="s">
        <v>65</v>
      </c>
      <c r="Y48" s="122" t="s">
        <v>65</v>
      </c>
      <c r="Z48" s="122" t="s">
        <v>65</v>
      </c>
      <c r="AA48" s="122" t="s">
        <v>541</v>
      </c>
      <c r="AB48" s="122">
        <v>217</v>
      </c>
      <c r="AC48" s="122" t="s">
        <v>285</v>
      </c>
      <c r="AD48" s="122" t="s">
        <v>286</v>
      </c>
      <c r="AE48" s="122">
        <v>4</v>
      </c>
      <c r="AF48" s="122">
        <v>4</v>
      </c>
      <c r="AG48" s="122" t="s">
        <v>316</v>
      </c>
      <c r="AH48" s="122">
        <v>10</v>
      </c>
      <c r="AI48" s="122" t="s">
        <v>283</v>
      </c>
      <c r="AJ48" s="122">
        <v>3.3769999999999998</v>
      </c>
      <c r="AK48" s="122">
        <v>1.0840000000000001</v>
      </c>
      <c r="AL48" s="122">
        <v>3.661</v>
      </c>
      <c r="AM48" s="122">
        <v>117</v>
      </c>
      <c r="AN48" s="122" t="s">
        <v>392</v>
      </c>
      <c r="AO48" s="122" t="s">
        <v>65</v>
      </c>
      <c r="AP48" s="122" t="s">
        <v>65</v>
      </c>
      <c r="AQ48" s="122">
        <v>14</v>
      </c>
      <c r="AR48" s="122" t="s">
        <v>300</v>
      </c>
      <c r="AS48" s="122">
        <v>6024</v>
      </c>
      <c r="AT48" s="122" t="s">
        <v>393</v>
      </c>
      <c r="AU48" s="122">
        <v>81755</v>
      </c>
      <c r="AV48" s="122" t="s">
        <v>394</v>
      </c>
      <c r="AW48" s="122">
        <v>14061078</v>
      </c>
      <c r="AX48" s="122" t="s">
        <v>65</v>
      </c>
      <c r="AY48" s="122" t="s">
        <v>314</v>
      </c>
      <c r="AZ48" s="122" t="s">
        <v>477</v>
      </c>
      <c r="BA48" s="122" t="s">
        <v>312</v>
      </c>
      <c r="BB48" s="122">
        <v>241919</v>
      </c>
      <c r="BC48" s="122" t="s">
        <v>395</v>
      </c>
    </row>
    <row r="49" spans="1:55" x14ac:dyDescent="0.3">
      <c r="A49" s="213">
        <v>2021</v>
      </c>
      <c r="B49" s="122" t="s">
        <v>473</v>
      </c>
      <c r="C49" s="213">
        <v>9</v>
      </c>
      <c r="D49" s="122" t="s">
        <v>478</v>
      </c>
      <c r="E49" s="122">
        <v>1</v>
      </c>
      <c r="F49" s="122" t="s">
        <v>65</v>
      </c>
      <c r="G49" s="122" t="s">
        <v>65</v>
      </c>
      <c r="H49" s="122">
        <v>950913</v>
      </c>
      <c r="I49" s="122" t="s">
        <v>86</v>
      </c>
      <c r="J49" s="122">
        <v>17.7</v>
      </c>
      <c r="K49" s="122">
        <v>48</v>
      </c>
      <c r="L49" s="122">
        <v>77</v>
      </c>
      <c r="M49" s="214">
        <v>44243</v>
      </c>
      <c r="N49" s="214">
        <v>44264</v>
      </c>
      <c r="O49" s="214">
        <v>44264.525049918979</v>
      </c>
      <c r="P49" s="122" t="s">
        <v>282</v>
      </c>
      <c r="Q49" s="122" t="s">
        <v>65</v>
      </c>
      <c r="R49" s="122" t="s">
        <v>363</v>
      </c>
      <c r="S49" s="122" t="s">
        <v>363</v>
      </c>
      <c r="T49" s="122" t="s">
        <v>364</v>
      </c>
      <c r="U49" s="122" t="s">
        <v>65</v>
      </c>
      <c r="V49" s="122" t="s">
        <v>65</v>
      </c>
      <c r="W49" s="122" t="s">
        <v>65</v>
      </c>
      <c r="X49" s="122" t="s">
        <v>65</v>
      </c>
      <c r="Y49" s="122" t="s">
        <v>65</v>
      </c>
      <c r="Z49" s="122" t="s">
        <v>65</v>
      </c>
      <c r="AA49" s="122" t="s">
        <v>541</v>
      </c>
      <c r="AB49" s="122">
        <v>217</v>
      </c>
      <c r="AC49" s="122" t="s">
        <v>285</v>
      </c>
      <c r="AD49" s="122" t="s">
        <v>286</v>
      </c>
      <c r="AE49" s="122">
        <v>4</v>
      </c>
      <c r="AF49" s="122">
        <v>4</v>
      </c>
      <c r="AG49" s="122" t="s">
        <v>316</v>
      </c>
      <c r="AH49" s="122">
        <v>10</v>
      </c>
      <c r="AI49" s="122" t="s">
        <v>283</v>
      </c>
      <c r="AJ49" s="122">
        <v>0.79700000000000004</v>
      </c>
      <c r="AK49" s="122">
        <v>1.0840000000000001</v>
      </c>
      <c r="AL49" s="122">
        <v>0.86399999999999999</v>
      </c>
      <c r="AM49" s="122">
        <v>117</v>
      </c>
      <c r="AN49" s="122" t="s">
        <v>363</v>
      </c>
      <c r="AO49" s="122" t="s">
        <v>65</v>
      </c>
      <c r="AP49" s="122" t="s">
        <v>65</v>
      </c>
      <c r="AQ49" s="122">
        <v>14</v>
      </c>
      <c r="AR49" s="122" t="s">
        <v>300</v>
      </c>
      <c r="AS49" s="122">
        <v>7642</v>
      </c>
      <c r="AT49" s="122" t="s">
        <v>406</v>
      </c>
      <c r="AU49" s="122">
        <v>927498</v>
      </c>
      <c r="AV49" s="122" t="s">
        <v>407</v>
      </c>
      <c r="AW49" s="122">
        <v>6758684</v>
      </c>
      <c r="AX49" s="122" t="s">
        <v>65</v>
      </c>
      <c r="AY49" s="122" t="s">
        <v>314</v>
      </c>
      <c r="AZ49" s="122" t="s">
        <v>65</v>
      </c>
      <c r="BA49" s="122" t="s">
        <v>312</v>
      </c>
      <c r="BB49" s="122">
        <v>241761</v>
      </c>
      <c r="BC49" s="122" t="s">
        <v>368</v>
      </c>
    </row>
    <row r="50" spans="1:55" x14ac:dyDescent="0.3">
      <c r="A50" s="213">
        <v>2021</v>
      </c>
      <c r="B50" s="122" t="s">
        <v>473</v>
      </c>
      <c r="C50" s="213">
        <v>9</v>
      </c>
      <c r="D50" s="122" t="s">
        <v>478</v>
      </c>
      <c r="E50" s="122">
        <v>2</v>
      </c>
      <c r="F50" s="122" t="s">
        <v>65</v>
      </c>
      <c r="G50" s="122" t="s">
        <v>65</v>
      </c>
      <c r="H50" s="122">
        <v>950913</v>
      </c>
      <c r="I50" s="122" t="s">
        <v>86</v>
      </c>
      <c r="J50" s="122">
        <v>17.7</v>
      </c>
      <c r="K50" s="122">
        <v>48</v>
      </c>
      <c r="L50" s="122">
        <v>77</v>
      </c>
      <c r="M50" s="214">
        <v>44243</v>
      </c>
      <c r="N50" s="214">
        <v>44264</v>
      </c>
      <c r="O50" s="214">
        <v>44264.525049918979</v>
      </c>
      <c r="P50" s="122" t="s">
        <v>282</v>
      </c>
      <c r="Q50" s="122" t="s">
        <v>65</v>
      </c>
      <c r="R50" s="122" t="s">
        <v>363</v>
      </c>
      <c r="S50" s="122" t="s">
        <v>363</v>
      </c>
      <c r="T50" s="122" t="s">
        <v>364</v>
      </c>
      <c r="U50" s="122" t="s">
        <v>65</v>
      </c>
      <c r="V50" s="122" t="s">
        <v>65</v>
      </c>
      <c r="W50" s="122" t="s">
        <v>65</v>
      </c>
      <c r="X50" s="122" t="s">
        <v>65</v>
      </c>
      <c r="Y50" s="122" t="s">
        <v>65</v>
      </c>
      <c r="Z50" s="122" t="s">
        <v>65</v>
      </c>
      <c r="AA50" s="122" t="s">
        <v>541</v>
      </c>
      <c r="AB50" s="122">
        <v>217</v>
      </c>
      <c r="AC50" s="122" t="s">
        <v>285</v>
      </c>
      <c r="AD50" s="122" t="s">
        <v>286</v>
      </c>
      <c r="AE50" s="122">
        <v>4</v>
      </c>
      <c r="AF50" s="122">
        <v>4</v>
      </c>
      <c r="AG50" s="122" t="s">
        <v>316</v>
      </c>
      <c r="AH50" s="122">
        <v>11</v>
      </c>
      <c r="AI50" s="122" t="s">
        <v>283</v>
      </c>
      <c r="AJ50" s="122">
        <v>5</v>
      </c>
      <c r="AK50" s="122">
        <v>1.0840000000000001</v>
      </c>
      <c r="AL50" s="122">
        <v>5.42</v>
      </c>
      <c r="AM50" s="122">
        <v>118</v>
      </c>
      <c r="AN50" s="122" t="s">
        <v>363</v>
      </c>
      <c r="AO50" s="122" t="s">
        <v>65</v>
      </c>
      <c r="AP50" s="122" t="s">
        <v>65</v>
      </c>
      <c r="AQ50" s="122">
        <v>14</v>
      </c>
      <c r="AR50" s="122" t="s">
        <v>300</v>
      </c>
      <c r="AS50" s="122">
        <v>7642</v>
      </c>
      <c r="AT50" s="122" t="s">
        <v>406</v>
      </c>
      <c r="AU50" s="122">
        <v>927498</v>
      </c>
      <c r="AV50" s="122" t="s">
        <v>407</v>
      </c>
      <c r="AW50" s="122">
        <v>6758684</v>
      </c>
      <c r="AX50" s="122" t="s">
        <v>65</v>
      </c>
      <c r="AY50" s="122" t="s">
        <v>314</v>
      </c>
      <c r="AZ50" s="122" t="s">
        <v>65</v>
      </c>
      <c r="BA50" s="122" t="s">
        <v>312</v>
      </c>
      <c r="BB50" s="122">
        <v>241761</v>
      </c>
      <c r="BC50" s="122" t="s">
        <v>368</v>
      </c>
    </row>
    <row r="51" spans="1:55" x14ac:dyDescent="0.3">
      <c r="A51" s="213">
        <v>2021</v>
      </c>
      <c r="B51" s="122" t="s">
        <v>473</v>
      </c>
      <c r="C51" s="213">
        <v>8</v>
      </c>
      <c r="D51" s="122" t="s">
        <v>479</v>
      </c>
      <c r="E51" s="122">
        <v>1</v>
      </c>
      <c r="F51" s="122" t="s">
        <v>65</v>
      </c>
      <c r="G51" s="122" t="s">
        <v>65</v>
      </c>
      <c r="H51" s="122">
        <v>968075</v>
      </c>
      <c r="I51" s="122" t="s">
        <v>480</v>
      </c>
      <c r="J51" s="122">
        <v>18</v>
      </c>
      <c r="K51" s="122">
        <v>46</v>
      </c>
      <c r="L51" s="122">
        <v>14.9</v>
      </c>
      <c r="M51" s="214">
        <v>44234</v>
      </c>
      <c r="N51" s="214">
        <v>44263</v>
      </c>
      <c r="O51" s="214">
        <v>44263.940613113416</v>
      </c>
      <c r="P51" s="122" t="s">
        <v>282</v>
      </c>
      <c r="Q51" s="122" t="s">
        <v>65</v>
      </c>
      <c r="R51" s="122" t="s">
        <v>363</v>
      </c>
      <c r="S51" s="122" t="s">
        <v>363</v>
      </c>
      <c r="T51" s="122" t="s">
        <v>364</v>
      </c>
      <c r="U51" s="122" t="s">
        <v>65</v>
      </c>
      <c r="V51" s="122" t="s">
        <v>65</v>
      </c>
      <c r="W51" s="122" t="s">
        <v>65</v>
      </c>
      <c r="X51" s="122" t="s">
        <v>65</v>
      </c>
      <c r="Y51" s="122" t="s">
        <v>65</v>
      </c>
      <c r="Z51" s="122" t="s">
        <v>65</v>
      </c>
      <c r="AA51" s="122" t="s">
        <v>541</v>
      </c>
      <c r="AB51" s="122">
        <v>217</v>
      </c>
      <c r="AC51" s="122" t="s">
        <v>285</v>
      </c>
      <c r="AD51" s="122" t="s">
        <v>286</v>
      </c>
      <c r="AE51" s="122">
        <v>4</v>
      </c>
      <c r="AF51" s="122">
        <v>4</v>
      </c>
      <c r="AG51" s="122" t="s">
        <v>316</v>
      </c>
      <c r="AH51" s="122">
        <v>10</v>
      </c>
      <c r="AI51" s="122" t="s">
        <v>283</v>
      </c>
      <c r="AJ51" s="122">
        <v>2</v>
      </c>
      <c r="AK51" s="122">
        <v>1.0840000000000001</v>
      </c>
      <c r="AL51" s="122">
        <v>2.1680000000000001</v>
      </c>
      <c r="AM51" s="122">
        <v>117</v>
      </c>
      <c r="AN51" s="122" t="s">
        <v>363</v>
      </c>
      <c r="AO51" s="122" t="s">
        <v>65</v>
      </c>
      <c r="AP51" s="122" t="s">
        <v>65</v>
      </c>
      <c r="AQ51" s="122">
        <v>10</v>
      </c>
      <c r="AR51" s="122" t="s">
        <v>300</v>
      </c>
      <c r="AS51" s="122">
        <v>5183</v>
      </c>
      <c r="AT51" s="122" t="s">
        <v>481</v>
      </c>
      <c r="AU51" s="122">
        <v>981320</v>
      </c>
      <c r="AV51" s="122" t="s">
        <v>482</v>
      </c>
      <c r="AW51" s="122">
        <v>16758966</v>
      </c>
      <c r="AX51" s="122" t="s">
        <v>65</v>
      </c>
      <c r="AY51" s="122" t="s">
        <v>314</v>
      </c>
      <c r="AZ51" s="122" t="s">
        <v>65</v>
      </c>
      <c r="BA51" s="122" t="s">
        <v>312</v>
      </c>
      <c r="BB51" s="122">
        <v>241700</v>
      </c>
      <c r="BC51" s="122" t="s">
        <v>387</v>
      </c>
    </row>
    <row r="52" spans="1:55" x14ac:dyDescent="0.3">
      <c r="A52" s="213">
        <v>2021</v>
      </c>
      <c r="B52" s="122" t="s">
        <v>473</v>
      </c>
      <c r="C52" s="213">
        <v>8</v>
      </c>
      <c r="D52" s="122" t="s">
        <v>479</v>
      </c>
      <c r="E52" s="122">
        <v>2</v>
      </c>
      <c r="F52" s="122" t="s">
        <v>65</v>
      </c>
      <c r="G52" s="122" t="s">
        <v>65</v>
      </c>
      <c r="H52" s="122">
        <v>968075</v>
      </c>
      <c r="I52" s="122" t="s">
        <v>480</v>
      </c>
      <c r="J52" s="122">
        <v>18</v>
      </c>
      <c r="K52" s="122">
        <v>46</v>
      </c>
      <c r="L52" s="122">
        <v>14.9</v>
      </c>
      <c r="M52" s="214">
        <v>44234</v>
      </c>
      <c r="N52" s="214">
        <v>44263</v>
      </c>
      <c r="O52" s="214">
        <v>44263.940613113416</v>
      </c>
      <c r="P52" s="122" t="s">
        <v>282</v>
      </c>
      <c r="Q52" s="122" t="s">
        <v>65</v>
      </c>
      <c r="R52" s="122" t="s">
        <v>363</v>
      </c>
      <c r="S52" s="122" t="s">
        <v>363</v>
      </c>
      <c r="T52" s="122" t="s">
        <v>364</v>
      </c>
      <c r="U52" s="122" t="s">
        <v>65</v>
      </c>
      <c r="V52" s="122" t="s">
        <v>65</v>
      </c>
      <c r="W52" s="122" t="s">
        <v>65</v>
      </c>
      <c r="X52" s="122" t="s">
        <v>65</v>
      </c>
      <c r="Y52" s="122" t="s">
        <v>65</v>
      </c>
      <c r="Z52" s="122" t="s">
        <v>65</v>
      </c>
      <c r="AA52" s="122" t="s">
        <v>541</v>
      </c>
      <c r="AB52" s="122">
        <v>217</v>
      </c>
      <c r="AC52" s="122" t="s">
        <v>285</v>
      </c>
      <c r="AD52" s="122" t="s">
        <v>286</v>
      </c>
      <c r="AE52" s="122">
        <v>4</v>
      </c>
      <c r="AF52" s="122">
        <v>4</v>
      </c>
      <c r="AG52" s="122" t="s">
        <v>316</v>
      </c>
      <c r="AH52" s="122">
        <v>11</v>
      </c>
      <c r="AI52" s="122" t="s">
        <v>283</v>
      </c>
      <c r="AJ52" s="122">
        <v>1.833</v>
      </c>
      <c r="AK52" s="122">
        <v>1.0840000000000001</v>
      </c>
      <c r="AL52" s="122">
        <v>1.9870000000000001</v>
      </c>
      <c r="AM52" s="122">
        <v>118</v>
      </c>
      <c r="AN52" s="122" t="s">
        <v>363</v>
      </c>
      <c r="AO52" s="122" t="s">
        <v>65</v>
      </c>
      <c r="AP52" s="122" t="s">
        <v>65</v>
      </c>
      <c r="AQ52" s="122">
        <v>10</v>
      </c>
      <c r="AR52" s="122" t="s">
        <v>300</v>
      </c>
      <c r="AS52" s="122">
        <v>5183</v>
      </c>
      <c r="AT52" s="122" t="s">
        <v>481</v>
      </c>
      <c r="AU52" s="122">
        <v>981320</v>
      </c>
      <c r="AV52" s="122" t="s">
        <v>482</v>
      </c>
      <c r="AW52" s="122">
        <v>16758966</v>
      </c>
      <c r="AX52" s="122" t="s">
        <v>65</v>
      </c>
      <c r="AY52" s="122" t="s">
        <v>314</v>
      </c>
      <c r="AZ52" s="122" t="s">
        <v>65</v>
      </c>
      <c r="BA52" s="122" t="s">
        <v>312</v>
      </c>
      <c r="BB52" s="122">
        <v>241700</v>
      </c>
      <c r="BC52" s="122" t="s">
        <v>387</v>
      </c>
    </row>
    <row r="53" spans="1:55" x14ac:dyDescent="0.3">
      <c r="A53" s="213">
        <v>2021</v>
      </c>
      <c r="B53" s="122" t="s">
        <v>473</v>
      </c>
      <c r="C53" s="213">
        <v>5</v>
      </c>
      <c r="D53" s="122" t="s">
        <v>483</v>
      </c>
      <c r="E53" s="122">
        <v>1</v>
      </c>
      <c r="F53" s="122" t="s">
        <v>65</v>
      </c>
      <c r="G53" s="122" t="s">
        <v>65</v>
      </c>
      <c r="H53" s="122">
        <v>925411</v>
      </c>
      <c r="I53" s="122" t="s">
        <v>78</v>
      </c>
      <c r="J53" s="122">
        <v>14.89</v>
      </c>
      <c r="K53" s="122">
        <v>31</v>
      </c>
      <c r="L53" s="122">
        <v>38.799999999999997</v>
      </c>
      <c r="M53" s="214">
        <v>44247</v>
      </c>
      <c r="N53" s="214">
        <v>44260</v>
      </c>
      <c r="O53" s="214">
        <v>44260.725137152782</v>
      </c>
      <c r="P53" s="122" t="s">
        <v>282</v>
      </c>
      <c r="Q53" s="122" t="s">
        <v>65</v>
      </c>
      <c r="R53" s="122" t="s">
        <v>362</v>
      </c>
      <c r="S53" s="122" t="s">
        <v>363</v>
      </c>
      <c r="T53" s="122" t="s">
        <v>364</v>
      </c>
      <c r="U53" s="122" t="s">
        <v>65</v>
      </c>
      <c r="V53" s="122" t="s">
        <v>65</v>
      </c>
      <c r="W53" s="122" t="s">
        <v>65</v>
      </c>
      <c r="X53" s="122" t="s">
        <v>65</v>
      </c>
      <c r="Y53" s="122" t="s">
        <v>65</v>
      </c>
      <c r="Z53" s="122" t="s">
        <v>65</v>
      </c>
      <c r="AA53" s="122" t="s">
        <v>541</v>
      </c>
      <c r="AB53" s="122">
        <v>217</v>
      </c>
      <c r="AC53" s="122" t="s">
        <v>285</v>
      </c>
      <c r="AD53" s="122" t="s">
        <v>286</v>
      </c>
      <c r="AE53" s="122">
        <v>4</v>
      </c>
      <c r="AF53" s="122">
        <v>4</v>
      </c>
      <c r="AG53" s="122" t="s">
        <v>316</v>
      </c>
      <c r="AH53" s="122">
        <v>9</v>
      </c>
      <c r="AI53" s="122" t="s">
        <v>283</v>
      </c>
      <c r="AJ53" s="122">
        <v>2.6080000000000001</v>
      </c>
      <c r="AK53" s="122">
        <v>1.0840000000000001</v>
      </c>
      <c r="AL53" s="122">
        <v>2.827</v>
      </c>
      <c r="AM53" s="122">
        <v>115</v>
      </c>
      <c r="AN53" s="122" t="s">
        <v>363</v>
      </c>
      <c r="AO53" s="122" t="s">
        <v>65</v>
      </c>
      <c r="AP53" s="122" t="s">
        <v>65</v>
      </c>
      <c r="AQ53" s="122">
        <v>14</v>
      </c>
      <c r="AR53" s="122" t="s">
        <v>300</v>
      </c>
      <c r="AS53" s="122">
        <v>6397</v>
      </c>
      <c r="AT53" s="122" t="s">
        <v>403</v>
      </c>
      <c r="AU53" s="122">
        <v>88158</v>
      </c>
      <c r="AV53" s="122" t="s">
        <v>404</v>
      </c>
      <c r="AW53" s="122">
        <v>7468555</v>
      </c>
      <c r="AX53" s="122" t="s">
        <v>65</v>
      </c>
      <c r="AY53" s="122" t="s">
        <v>314</v>
      </c>
      <c r="AZ53" s="122" t="s">
        <v>484</v>
      </c>
      <c r="BA53" s="122" t="s">
        <v>312</v>
      </c>
      <c r="BB53" s="122">
        <v>240716</v>
      </c>
      <c r="BC53" s="122" t="s">
        <v>485</v>
      </c>
    </row>
    <row r="54" spans="1:55" x14ac:dyDescent="0.3">
      <c r="A54" s="213">
        <v>2021</v>
      </c>
      <c r="B54" s="122" t="s">
        <v>473</v>
      </c>
      <c r="C54" s="213">
        <v>5</v>
      </c>
      <c r="D54" s="122" t="s">
        <v>483</v>
      </c>
      <c r="E54" s="122">
        <v>2</v>
      </c>
      <c r="F54" s="122" t="s">
        <v>65</v>
      </c>
      <c r="G54" s="122" t="s">
        <v>65</v>
      </c>
      <c r="H54" s="122">
        <v>925411</v>
      </c>
      <c r="I54" s="122" t="s">
        <v>78</v>
      </c>
      <c r="J54" s="122">
        <v>14.89</v>
      </c>
      <c r="K54" s="122">
        <v>31</v>
      </c>
      <c r="L54" s="122">
        <v>38.799999999999997</v>
      </c>
      <c r="M54" s="214">
        <v>44247</v>
      </c>
      <c r="N54" s="214">
        <v>44260</v>
      </c>
      <c r="O54" s="214">
        <v>44260.725137152782</v>
      </c>
      <c r="P54" s="122" t="s">
        <v>282</v>
      </c>
      <c r="Q54" s="122" t="s">
        <v>65</v>
      </c>
      <c r="R54" s="122" t="s">
        <v>362</v>
      </c>
      <c r="S54" s="122" t="s">
        <v>363</v>
      </c>
      <c r="T54" s="122" t="s">
        <v>364</v>
      </c>
      <c r="U54" s="122" t="s">
        <v>65</v>
      </c>
      <c r="V54" s="122" t="s">
        <v>65</v>
      </c>
      <c r="W54" s="122" t="s">
        <v>65</v>
      </c>
      <c r="X54" s="122" t="s">
        <v>65</v>
      </c>
      <c r="Y54" s="122" t="s">
        <v>65</v>
      </c>
      <c r="Z54" s="122" t="s">
        <v>65</v>
      </c>
      <c r="AA54" s="122" t="s">
        <v>541</v>
      </c>
      <c r="AB54" s="122">
        <v>217</v>
      </c>
      <c r="AC54" s="122" t="s">
        <v>285</v>
      </c>
      <c r="AD54" s="122" t="s">
        <v>286</v>
      </c>
      <c r="AE54" s="122">
        <v>4</v>
      </c>
      <c r="AF54" s="122">
        <v>4</v>
      </c>
      <c r="AG54" s="122" t="s">
        <v>316</v>
      </c>
      <c r="AH54" s="215" t="s">
        <v>65</v>
      </c>
      <c r="AI54" s="122" t="s">
        <v>283</v>
      </c>
      <c r="AJ54" s="122">
        <v>2.6070000000000002</v>
      </c>
      <c r="AK54" s="122">
        <v>1.0840000000000001</v>
      </c>
      <c r="AL54" s="122">
        <v>2.8260000000000001</v>
      </c>
      <c r="AM54" s="122">
        <v>161</v>
      </c>
      <c r="AN54" s="122" t="s">
        <v>363</v>
      </c>
      <c r="AO54" s="122" t="s">
        <v>65</v>
      </c>
      <c r="AP54" s="122" t="s">
        <v>65</v>
      </c>
      <c r="AQ54" s="122">
        <v>14</v>
      </c>
      <c r="AR54" s="122" t="s">
        <v>300</v>
      </c>
      <c r="AS54" s="122">
        <v>6397</v>
      </c>
      <c r="AT54" s="122" t="s">
        <v>403</v>
      </c>
      <c r="AU54" s="122">
        <v>88158</v>
      </c>
      <c r="AV54" s="122" t="s">
        <v>404</v>
      </c>
      <c r="AW54" s="122">
        <v>7468555</v>
      </c>
      <c r="AX54" s="122" t="s">
        <v>65</v>
      </c>
      <c r="AY54" s="122" t="s">
        <v>314</v>
      </c>
      <c r="AZ54" s="122" t="s">
        <v>484</v>
      </c>
      <c r="BA54" s="122" t="s">
        <v>312</v>
      </c>
      <c r="BB54" s="122">
        <v>240716</v>
      </c>
      <c r="BC54" s="122" t="s">
        <v>485</v>
      </c>
    </row>
    <row r="55" spans="1:55" x14ac:dyDescent="0.3">
      <c r="A55" s="213">
        <v>2021</v>
      </c>
      <c r="B55" s="122" t="s">
        <v>473</v>
      </c>
      <c r="C55" s="213">
        <v>4</v>
      </c>
      <c r="D55" s="122" t="s">
        <v>486</v>
      </c>
      <c r="E55" s="122">
        <v>1</v>
      </c>
      <c r="F55" s="122" t="s">
        <v>65</v>
      </c>
      <c r="G55" s="122" t="s">
        <v>65</v>
      </c>
      <c r="H55" s="122">
        <v>964908</v>
      </c>
      <c r="I55" s="122" t="s">
        <v>376</v>
      </c>
      <c r="J55" s="122">
        <v>14.85</v>
      </c>
      <c r="K55" s="122">
        <v>24.9</v>
      </c>
      <c r="L55" s="122">
        <v>44.3</v>
      </c>
      <c r="M55" s="214">
        <v>44253</v>
      </c>
      <c r="N55" s="214">
        <v>44259</v>
      </c>
      <c r="O55" s="214">
        <v>44259.892877546299</v>
      </c>
      <c r="P55" s="122" t="s">
        <v>282</v>
      </c>
      <c r="Q55" s="122" t="s">
        <v>65</v>
      </c>
      <c r="R55" s="122" t="s">
        <v>287</v>
      </c>
      <c r="S55" s="122" t="s">
        <v>288</v>
      </c>
      <c r="T55" s="122" t="s">
        <v>289</v>
      </c>
      <c r="U55" s="122" t="s">
        <v>65</v>
      </c>
      <c r="V55" s="122" t="s">
        <v>65</v>
      </c>
      <c r="W55" s="122" t="s">
        <v>65</v>
      </c>
      <c r="X55" s="122" t="s">
        <v>65</v>
      </c>
      <c r="Y55" s="122" t="s">
        <v>65</v>
      </c>
      <c r="Z55" s="122" t="s">
        <v>65</v>
      </c>
      <c r="AA55" s="122" t="s">
        <v>541</v>
      </c>
      <c r="AB55" s="122">
        <v>217</v>
      </c>
      <c r="AC55" s="122" t="s">
        <v>285</v>
      </c>
      <c r="AD55" s="122" t="s">
        <v>286</v>
      </c>
      <c r="AE55" s="122">
        <v>4</v>
      </c>
      <c r="AF55" s="122">
        <v>4</v>
      </c>
      <c r="AG55" s="122" t="s">
        <v>316</v>
      </c>
      <c r="AH55" s="122">
        <v>7</v>
      </c>
      <c r="AI55" s="122" t="s">
        <v>487</v>
      </c>
      <c r="AJ55" s="122">
        <v>0.34</v>
      </c>
      <c r="AK55" s="122">
        <v>1</v>
      </c>
      <c r="AL55" s="122">
        <v>0.34</v>
      </c>
      <c r="AM55" s="122">
        <v>113</v>
      </c>
      <c r="AN55" s="122" t="s">
        <v>290</v>
      </c>
      <c r="AO55" s="122" t="s">
        <v>65</v>
      </c>
      <c r="AP55" s="122" t="s">
        <v>65</v>
      </c>
      <c r="AQ55" s="122">
        <v>7</v>
      </c>
      <c r="AR55" s="122" t="s">
        <v>300</v>
      </c>
      <c r="AS55" s="122">
        <v>5204</v>
      </c>
      <c r="AT55" s="122" t="s">
        <v>377</v>
      </c>
      <c r="AU55" s="122">
        <v>16233</v>
      </c>
      <c r="AV55" s="122" t="s">
        <v>378</v>
      </c>
      <c r="AW55" s="122">
        <v>7389617</v>
      </c>
      <c r="AX55" s="122" t="s">
        <v>65</v>
      </c>
      <c r="AY55" s="122" t="s">
        <v>314</v>
      </c>
      <c r="AZ55" s="122" t="s">
        <v>65</v>
      </c>
      <c r="BA55" s="122" t="s">
        <v>312</v>
      </c>
      <c r="BB55" s="122">
        <v>240586</v>
      </c>
      <c r="BC55" s="122" t="s">
        <v>304</v>
      </c>
    </row>
    <row r="56" spans="1:55" x14ac:dyDescent="0.3">
      <c r="A56" s="213">
        <v>2021</v>
      </c>
      <c r="B56" s="122" t="s">
        <v>281</v>
      </c>
      <c r="C56" s="213">
        <v>24</v>
      </c>
      <c r="D56" s="122" t="s">
        <v>412</v>
      </c>
      <c r="E56" s="122">
        <v>1</v>
      </c>
      <c r="F56" s="122" t="s">
        <v>65</v>
      </c>
      <c r="G56" s="122" t="s">
        <v>65</v>
      </c>
      <c r="H56" s="122">
        <v>925406</v>
      </c>
      <c r="I56" s="122" t="s">
        <v>413</v>
      </c>
      <c r="J56" s="122">
        <v>18</v>
      </c>
      <c r="K56" s="122">
        <v>46</v>
      </c>
      <c r="L56" s="122">
        <v>56.9</v>
      </c>
      <c r="M56" s="214">
        <v>44237</v>
      </c>
      <c r="N56" s="214">
        <v>44251</v>
      </c>
      <c r="O56" s="214">
        <v>44251.732143090281</v>
      </c>
      <c r="P56" s="122" t="s">
        <v>282</v>
      </c>
      <c r="Q56" s="122" t="s">
        <v>65</v>
      </c>
      <c r="R56" s="122" t="s">
        <v>363</v>
      </c>
      <c r="S56" s="122" t="s">
        <v>363</v>
      </c>
      <c r="T56" s="122" t="s">
        <v>364</v>
      </c>
      <c r="U56" s="122" t="s">
        <v>65</v>
      </c>
      <c r="V56" s="122" t="s">
        <v>65</v>
      </c>
      <c r="W56" s="122" t="s">
        <v>65</v>
      </c>
      <c r="X56" s="122" t="s">
        <v>65</v>
      </c>
      <c r="Y56" s="122" t="s">
        <v>65</v>
      </c>
      <c r="Z56" s="122" t="s">
        <v>65</v>
      </c>
      <c r="AA56" s="122" t="s">
        <v>541</v>
      </c>
      <c r="AB56" s="122">
        <v>217</v>
      </c>
      <c r="AC56" s="122" t="s">
        <v>285</v>
      </c>
      <c r="AD56" s="122" t="s">
        <v>286</v>
      </c>
      <c r="AE56" s="122">
        <v>4</v>
      </c>
      <c r="AF56" s="122">
        <v>4</v>
      </c>
      <c r="AG56" s="122" t="s">
        <v>316</v>
      </c>
      <c r="AH56" s="122">
        <v>10</v>
      </c>
      <c r="AI56" s="122" t="s">
        <v>283</v>
      </c>
      <c r="AJ56" s="122">
        <v>5.1230000000000002</v>
      </c>
      <c r="AK56" s="122">
        <v>1.0840000000000001</v>
      </c>
      <c r="AL56" s="122">
        <v>5.5529999999999999</v>
      </c>
      <c r="AM56" s="122">
        <v>117</v>
      </c>
      <c r="AN56" s="122" t="s">
        <v>363</v>
      </c>
      <c r="AO56" s="122" t="s">
        <v>65</v>
      </c>
      <c r="AP56" s="122" t="s">
        <v>65</v>
      </c>
      <c r="AQ56" s="122">
        <v>14</v>
      </c>
      <c r="AR56" s="122" t="s">
        <v>300</v>
      </c>
      <c r="AS56" s="122">
        <v>1397</v>
      </c>
      <c r="AT56" s="122" t="s">
        <v>415</v>
      </c>
      <c r="AU56" s="122">
        <v>81729</v>
      </c>
      <c r="AV56" s="122" t="s">
        <v>416</v>
      </c>
      <c r="AW56" s="122">
        <v>13107478</v>
      </c>
      <c r="AX56" s="122" t="s">
        <v>65</v>
      </c>
      <c r="AY56" s="122" t="s">
        <v>314</v>
      </c>
      <c r="AZ56" s="122" t="s">
        <v>65</v>
      </c>
      <c r="BA56" s="122" t="s">
        <v>312</v>
      </c>
      <c r="BB56" s="122">
        <v>238523</v>
      </c>
      <c r="BC56" s="122" t="s">
        <v>387</v>
      </c>
    </row>
    <row r="57" spans="1:55" x14ac:dyDescent="0.3">
      <c r="A57" s="213">
        <v>2021</v>
      </c>
      <c r="B57" s="122" t="s">
        <v>281</v>
      </c>
      <c r="C57" s="213">
        <v>24</v>
      </c>
      <c r="D57" s="122" t="s">
        <v>417</v>
      </c>
      <c r="E57" s="122">
        <v>1</v>
      </c>
      <c r="F57" s="122" t="s">
        <v>65</v>
      </c>
      <c r="G57" s="122" t="s">
        <v>65</v>
      </c>
      <c r="H57" s="122">
        <v>915628</v>
      </c>
      <c r="I57" s="122" t="s">
        <v>77</v>
      </c>
      <c r="J57" s="122">
        <v>17.25</v>
      </c>
      <c r="K57" s="122">
        <v>41</v>
      </c>
      <c r="L57" s="122">
        <v>50.1</v>
      </c>
      <c r="M57" s="214">
        <v>44222</v>
      </c>
      <c r="N57" s="214">
        <v>44251</v>
      </c>
      <c r="O57" s="214">
        <v>44251.551903969907</v>
      </c>
      <c r="P57" s="122" t="s">
        <v>282</v>
      </c>
      <c r="Q57" s="122" t="s">
        <v>65</v>
      </c>
      <c r="R57" s="122" t="s">
        <v>363</v>
      </c>
      <c r="S57" s="122" t="s">
        <v>363</v>
      </c>
      <c r="T57" s="122" t="s">
        <v>364</v>
      </c>
      <c r="U57" s="122" t="s">
        <v>65</v>
      </c>
      <c r="V57" s="122" t="s">
        <v>65</v>
      </c>
      <c r="W57" s="122" t="s">
        <v>65</v>
      </c>
      <c r="X57" s="122" t="s">
        <v>65</v>
      </c>
      <c r="Y57" s="122" t="s">
        <v>65</v>
      </c>
      <c r="Z57" s="122" t="s">
        <v>65</v>
      </c>
      <c r="AA57" s="122" t="s">
        <v>541</v>
      </c>
      <c r="AB57" s="122">
        <v>217</v>
      </c>
      <c r="AC57" s="122" t="s">
        <v>285</v>
      </c>
      <c r="AD57" s="122" t="s">
        <v>286</v>
      </c>
      <c r="AE57" s="122">
        <v>4</v>
      </c>
      <c r="AF57" s="122">
        <v>4</v>
      </c>
      <c r="AG57" s="122" t="s">
        <v>316</v>
      </c>
      <c r="AH57" s="122">
        <v>10</v>
      </c>
      <c r="AI57" s="122" t="s">
        <v>283</v>
      </c>
      <c r="AJ57" s="122">
        <v>2</v>
      </c>
      <c r="AK57" s="122">
        <v>1.0840000000000001</v>
      </c>
      <c r="AL57" s="122">
        <v>2.1680000000000001</v>
      </c>
      <c r="AM57" s="122">
        <v>117</v>
      </c>
      <c r="AN57" s="122" t="s">
        <v>363</v>
      </c>
      <c r="AO57" s="122" t="s">
        <v>65</v>
      </c>
      <c r="AP57" s="122" t="s">
        <v>65</v>
      </c>
      <c r="AQ57" s="122">
        <v>14</v>
      </c>
      <c r="AR57" s="122" t="s">
        <v>300</v>
      </c>
      <c r="AS57" s="122">
        <v>6872</v>
      </c>
      <c r="AT57" s="122" t="s">
        <v>418</v>
      </c>
      <c r="AU57" s="122">
        <v>96860730</v>
      </c>
      <c r="AV57" s="122" t="s">
        <v>419</v>
      </c>
      <c r="AW57" s="122">
        <v>96860730</v>
      </c>
      <c r="AX57" s="122">
        <v>5435141</v>
      </c>
      <c r="AY57" s="122" t="s">
        <v>314</v>
      </c>
      <c r="AZ57" s="122" t="s">
        <v>420</v>
      </c>
      <c r="BA57" s="122" t="s">
        <v>312</v>
      </c>
      <c r="BB57" s="122">
        <v>238477</v>
      </c>
      <c r="BC57" s="122" t="s">
        <v>387</v>
      </c>
    </row>
    <row r="58" spans="1:55" x14ac:dyDescent="0.3">
      <c r="A58" s="213">
        <v>2021</v>
      </c>
      <c r="B58" s="122" t="s">
        <v>281</v>
      </c>
      <c r="C58" s="213">
        <v>24</v>
      </c>
      <c r="D58" s="122" t="s">
        <v>417</v>
      </c>
      <c r="E58" s="122">
        <v>2</v>
      </c>
      <c r="F58" s="122" t="s">
        <v>65</v>
      </c>
      <c r="G58" s="122" t="s">
        <v>65</v>
      </c>
      <c r="H58" s="122">
        <v>915628</v>
      </c>
      <c r="I58" s="122" t="s">
        <v>77</v>
      </c>
      <c r="J58" s="122">
        <v>17.25</v>
      </c>
      <c r="K58" s="122">
        <v>41</v>
      </c>
      <c r="L58" s="122">
        <v>50.1</v>
      </c>
      <c r="M58" s="214">
        <v>44222</v>
      </c>
      <c r="N58" s="214">
        <v>44251</v>
      </c>
      <c r="O58" s="214">
        <v>44251.551903969907</v>
      </c>
      <c r="P58" s="122" t="s">
        <v>282</v>
      </c>
      <c r="Q58" s="122" t="s">
        <v>65</v>
      </c>
      <c r="R58" s="122" t="s">
        <v>363</v>
      </c>
      <c r="S58" s="122" t="s">
        <v>363</v>
      </c>
      <c r="T58" s="122" t="s">
        <v>364</v>
      </c>
      <c r="U58" s="122" t="s">
        <v>65</v>
      </c>
      <c r="V58" s="122" t="s">
        <v>65</v>
      </c>
      <c r="W58" s="122" t="s">
        <v>65</v>
      </c>
      <c r="X58" s="122" t="s">
        <v>65</v>
      </c>
      <c r="Y58" s="122" t="s">
        <v>65</v>
      </c>
      <c r="Z58" s="122" t="s">
        <v>65</v>
      </c>
      <c r="AA58" s="122" t="s">
        <v>541</v>
      </c>
      <c r="AB58" s="122">
        <v>217</v>
      </c>
      <c r="AC58" s="122" t="s">
        <v>285</v>
      </c>
      <c r="AD58" s="122" t="s">
        <v>286</v>
      </c>
      <c r="AE58" s="122">
        <v>4</v>
      </c>
      <c r="AF58" s="122">
        <v>4</v>
      </c>
      <c r="AG58" s="122" t="s">
        <v>316</v>
      </c>
      <c r="AH58" s="215" t="s">
        <v>65</v>
      </c>
      <c r="AI58" s="122" t="s">
        <v>283</v>
      </c>
      <c r="AJ58" s="122">
        <v>0.17</v>
      </c>
      <c r="AK58" s="122">
        <v>1.0840000000000001</v>
      </c>
      <c r="AL58" s="122">
        <v>0.184</v>
      </c>
      <c r="AM58" s="122">
        <v>162</v>
      </c>
      <c r="AN58" s="122" t="s">
        <v>363</v>
      </c>
      <c r="AO58" s="122" t="s">
        <v>65</v>
      </c>
      <c r="AP58" s="122" t="s">
        <v>65</v>
      </c>
      <c r="AQ58" s="122">
        <v>14</v>
      </c>
      <c r="AR58" s="122" t="s">
        <v>300</v>
      </c>
      <c r="AS58" s="122">
        <v>6872</v>
      </c>
      <c r="AT58" s="122" t="s">
        <v>418</v>
      </c>
      <c r="AU58" s="122">
        <v>96860730</v>
      </c>
      <c r="AV58" s="122" t="s">
        <v>419</v>
      </c>
      <c r="AW58" s="122">
        <v>96860730</v>
      </c>
      <c r="AX58" s="122">
        <v>5435141</v>
      </c>
      <c r="AY58" s="122" t="s">
        <v>314</v>
      </c>
      <c r="AZ58" s="122" t="s">
        <v>420</v>
      </c>
      <c r="BA58" s="122" t="s">
        <v>312</v>
      </c>
      <c r="BB58" s="122">
        <v>238477</v>
      </c>
      <c r="BC58" s="122" t="s">
        <v>387</v>
      </c>
    </row>
    <row r="59" spans="1:55" x14ac:dyDescent="0.3">
      <c r="A59" s="213">
        <v>2021</v>
      </c>
      <c r="B59" s="122" t="s">
        <v>281</v>
      </c>
      <c r="C59" s="213">
        <v>23</v>
      </c>
      <c r="D59" s="122" t="s">
        <v>421</v>
      </c>
      <c r="E59" s="122">
        <v>1</v>
      </c>
      <c r="F59" s="122" t="s">
        <v>65</v>
      </c>
      <c r="G59" s="122" t="s">
        <v>65</v>
      </c>
      <c r="H59" s="122">
        <v>900428</v>
      </c>
      <c r="I59" s="122" t="s">
        <v>94</v>
      </c>
      <c r="J59" s="122">
        <v>14.9</v>
      </c>
      <c r="K59" s="122">
        <v>42</v>
      </c>
      <c r="L59" s="122">
        <v>38.799999999999997</v>
      </c>
      <c r="M59" s="214">
        <v>44225</v>
      </c>
      <c r="N59" s="214">
        <v>44250</v>
      </c>
      <c r="O59" s="214">
        <v>44251.411943206018</v>
      </c>
      <c r="P59" s="122" t="s">
        <v>282</v>
      </c>
      <c r="Q59" s="122" t="s">
        <v>65</v>
      </c>
      <c r="R59" s="122" t="s">
        <v>363</v>
      </c>
      <c r="S59" s="122" t="s">
        <v>363</v>
      </c>
      <c r="T59" s="122" t="s">
        <v>364</v>
      </c>
      <c r="U59" s="122" t="s">
        <v>65</v>
      </c>
      <c r="V59" s="122" t="s">
        <v>65</v>
      </c>
      <c r="W59" s="122" t="s">
        <v>65</v>
      </c>
      <c r="X59" s="122" t="s">
        <v>65</v>
      </c>
      <c r="Y59" s="122" t="s">
        <v>65</v>
      </c>
      <c r="Z59" s="122" t="s">
        <v>65</v>
      </c>
      <c r="AA59" s="122" t="s">
        <v>541</v>
      </c>
      <c r="AB59" s="122">
        <v>217</v>
      </c>
      <c r="AC59" s="122" t="s">
        <v>285</v>
      </c>
      <c r="AD59" s="122" t="s">
        <v>286</v>
      </c>
      <c r="AE59" s="122">
        <v>4</v>
      </c>
      <c r="AF59" s="122">
        <v>4</v>
      </c>
      <c r="AG59" s="122" t="s">
        <v>316</v>
      </c>
      <c r="AH59" s="122">
        <v>10</v>
      </c>
      <c r="AI59" s="122" t="s">
        <v>283</v>
      </c>
      <c r="AJ59" s="122">
        <v>0.9</v>
      </c>
      <c r="AK59" s="122">
        <v>1.0840000000000001</v>
      </c>
      <c r="AL59" s="122">
        <v>0.97599999999999998</v>
      </c>
      <c r="AM59" s="122">
        <v>117</v>
      </c>
      <c r="AN59" s="122" t="s">
        <v>363</v>
      </c>
      <c r="AO59" s="122" t="s">
        <v>65</v>
      </c>
      <c r="AP59" s="122" t="s">
        <v>65</v>
      </c>
      <c r="AQ59" s="122">
        <v>8</v>
      </c>
      <c r="AR59" s="122" t="s">
        <v>300</v>
      </c>
      <c r="AS59" s="122">
        <v>723</v>
      </c>
      <c r="AT59" s="122" t="s">
        <v>415</v>
      </c>
      <c r="AU59" s="122">
        <v>64602</v>
      </c>
      <c r="AV59" s="122" t="s">
        <v>422</v>
      </c>
      <c r="AW59" s="122">
        <v>10040963</v>
      </c>
      <c r="AX59" s="122" t="s">
        <v>65</v>
      </c>
      <c r="AY59" s="122" t="s">
        <v>314</v>
      </c>
      <c r="AZ59" s="122" t="s">
        <v>65</v>
      </c>
      <c r="BA59" s="122" t="s">
        <v>312</v>
      </c>
      <c r="BB59" s="122">
        <v>238466</v>
      </c>
      <c r="BC59" s="122" t="s">
        <v>423</v>
      </c>
    </row>
    <row r="60" spans="1:55" x14ac:dyDescent="0.3">
      <c r="A60" s="213">
        <v>2021</v>
      </c>
      <c r="B60" s="122" t="s">
        <v>281</v>
      </c>
      <c r="C60" s="213">
        <v>23</v>
      </c>
      <c r="D60" s="122" t="s">
        <v>421</v>
      </c>
      <c r="E60" s="122">
        <v>2</v>
      </c>
      <c r="F60" s="122" t="s">
        <v>65</v>
      </c>
      <c r="G60" s="122" t="s">
        <v>65</v>
      </c>
      <c r="H60" s="122">
        <v>900428</v>
      </c>
      <c r="I60" s="122" t="s">
        <v>94</v>
      </c>
      <c r="J60" s="122">
        <v>14.9</v>
      </c>
      <c r="K60" s="122">
        <v>42</v>
      </c>
      <c r="L60" s="122">
        <v>38.799999999999997</v>
      </c>
      <c r="M60" s="214">
        <v>44225</v>
      </c>
      <c r="N60" s="214">
        <v>44250</v>
      </c>
      <c r="O60" s="214">
        <v>44251.411943206018</v>
      </c>
      <c r="P60" s="122" t="s">
        <v>282</v>
      </c>
      <c r="Q60" s="122" t="s">
        <v>65</v>
      </c>
      <c r="R60" s="122" t="s">
        <v>363</v>
      </c>
      <c r="S60" s="122" t="s">
        <v>363</v>
      </c>
      <c r="T60" s="122" t="s">
        <v>364</v>
      </c>
      <c r="U60" s="122" t="s">
        <v>65</v>
      </c>
      <c r="V60" s="122" t="s">
        <v>65</v>
      </c>
      <c r="W60" s="122" t="s">
        <v>65</v>
      </c>
      <c r="X60" s="122" t="s">
        <v>65</v>
      </c>
      <c r="Y60" s="122" t="s">
        <v>65</v>
      </c>
      <c r="Z60" s="122" t="s">
        <v>65</v>
      </c>
      <c r="AA60" s="122" t="s">
        <v>541</v>
      </c>
      <c r="AB60" s="122">
        <v>217</v>
      </c>
      <c r="AC60" s="122" t="s">
        <v>285</v>
      </c>
      <c r="AD60" s="122" t="s">
        <v>286</v>
      </c>
      <c r="AE60" s="122">
        <v>4</v>
      </c>
      <c r="AF60" s="122">
        <v>4</v>
      </c>
      <c r="AG60" s="122" t="s">
        <v>316</v>
      </c>
      <c r="AH60" s="122">
        <v>11</v>
      </c>
      <c r="AI60" s="122" t="s">
        <v>283</v>
      </c>
      <c r="AJ60" s="122">
        <v>7.0000000000000007E-2</v>
      </c>
      <c r="AK60" s="122">
        <v>1.0840000000000001</v>
      </c>
      <c r="AL60" s="122">
        <v>7.5999999999999998E-2</v>
      </c>
      <c r="AM60" s="122">
        <v>118</v>
      </c>
      <c r="AN60" s="122" t="s">
        <v>363</v>
      </c>
      <c r="AO60" s="122" t="s">
        <v>65</v>
      </c>
      <c r="AP60" s="122" t="s">
        <v>65</v>
      </c>
      <c r="AQ60" s="122">
        <v>8</v>
      </c>
      <c r="AR60" s="122" t="s">
        <v>300</v>
      </c>
      <c r="AS60" s="122">
        <v>723</v>
      </c>
      <c r="AT60" s="122" t="s">
        <v>415</v>
      </c>
      <c r="AU60" s="122">
        <v>64602</v>
      </c>
      <c r="AV60" s="122" t="s">
        <v>422</v>
      </c>
      <c r="AW60" s="122">
        <v>10040963</v>
      </c>
      <c r="AX60" s="122" t="s">
        <v>65</v>
      </c>
      <c r="AY60" s="122" t="s">
        <v>314</v>
      </c>
      <c r="AZ60" s="122" t="s">
        <v>65</v>
      </c>
      <c r="BA60" s="122" t="s">
        <v>312</v>
      </c>
      <c r="BB60" s="122">
        <v>238466</v>
      </c>
      <c r="BC60" s="122" t="s">
        <v>423</v>
      </c>
    </row>
    <row r="61" spans="1:55" x14ac:dyDescent="0.3">
      <c r="A61" s="213">
        <v>2021</v>
      </c>
      <c r="B61" s="122" t="s">
        <v>281</v>
      </c>
      <c r="C61" s="213">
        <v>23</v>
      </c>
      <c r="D61" s="122" t="s">
        <v>424</v>
      </c>
      <c r="E61" s="122">
        <v>1</v>
      </c>
      <c r="F61" s="122" t="s">
        <v>65</v>
      </c>
      <c r="G61" s="122" t="s">
        <v>65</v>
      </c>
      <c r="H61" s="122">
        <v>968295</v>
      </c>
      <c r="I61" s="122" t="s">
        <v>425</v>
      </c>
      <c r="J61" s="122">
        <v>14.98</v>
      </c>
      <c r="K61" s="122">
        <v>50</v>
      </c>
      <c r="L61" s="122">
        <v>49.8</v>
      </c>
      <c r="M61" s="214">
        <v>44234</v>
      </c>
      <c r="N61" s="214">
        <v>44250</v>
      </c>
      <c r="O61" s="214">
        <v>44250.585998807866</v>
      </c>
      <c r="P61" s="122" t="s">
        <v>282</v>
      </c>
      <c r="Q61" s="122" t="s">
        <v>65</v>
      </c>
      <c r="R61" s="122" t="s">
        <v>287</v>
      </c>
      <c r="S61" s="122" t="s">
        <v>288</v>
      </c>
      <c r="T61" s="122" t="s">
        <v>289</v>
      </c>
      <c r="U61" s="122" t="s">
        <v>65</v>
      </c>
      <c r="V61" s="122" t="s">
        <v>65</v>
      </c>
      <c r="W61" s="122" t="s">
        <v>65</v>
      </c>
      <c r="X61" s="122" t="s">
        <v>65</v>
      </c>
      <c r="Y61" s="122" t="s">
        <v>65</v>
      </c>
      <c r="Z61" s="122" t="s">
        <v>65</v>
      </c>
      <c r="AA61" s="122" t="s">
        <v>541</v>
      </c>
      <c r="AB61" s="122">
        <v>217</v>
      </c>
      <c r="AC61" s="122" t="s">
        <v>285</v>
      </c>
      <c r="AD61" s="122" t="s">
        <v>286</v>
      </c>
      <c r="AE61" s="122">
        <v>4</v>
      </c>
      <c r="AF61" s="122">
        <v>4</v>
      </c>
      <c r="AG61" s="122" t="s">
        <v>316</v>
      </c>
      <c r="AH61" s="122">
        <v>7</v>
      </c>
      <c r="AI61" s="122" t="s">
        <v>283</v>
      </c>
      <c r="AJ61" s="122">
        <v>2.504</v>
      </c>
      <c r="AK61" s="122">
        <v>1.0840000000000001</v>
      </c>
      <c r="AL61" s="122">
        <v>2.714</v>
      </c>
      <c r="AM61" s="122">
        <v>113</v>
      </c>
      <c r="AN61" s="122" t="s">
        <v>290</v>
      </c>
      <c r="AO61" s="122" t="s">
        <v>65</v>
      </c>
      <c r="AP61" s="122" t="s">
        <v>65</v>
      </c>
      <c r="AQ61" s="122">
        <v>7</v>
      </c>
      <c r="AR61" s="122" t="s">
        <v>300</v>
      </c>
      <c r="AS61" s="122">
        <v>5204</v>
      </c>
      <c r="AT61" s="122" t="s">
        <v>377</v>
      </c>
      <c r="AU61" s="122">
        <v>980381</v>
      </c>
      <c r="AV61" s="122" t="s">
        <v>426</v>
      </c>
      <c r="AW61" s="122">
        <v>10886771</v>
      </c>
      <c r="AX61" s="122" t="s">
        <v>65</v>
      </c>
      <c r="AY61" s="122" t="s">
        <v>314</v>
      </c>
      <c r="AZ61" s="122" t="s">
        <v>65</v>
      </c>
      <c r="BA61" s="122" t="s">
        <v>312</v>
      </c>
      <c r="BB61" s="122">
        <v>238382</v>
      </c>
      <c r="BC61" s="122" t="s">
        <v>304</v>
      </c>
    </row>
    <row r="62" spans="1:55" x14ac:dyDescent="0.3">
      <c r="A62" s="213">
        <v>2021</v>
      </c>
      <c r="B62" s="122" t="s">
        <v>281</v>
      </c>
      <c r="C62" s="213">
        <v>23</v>
      </c>
      <c r="D62" s="122" t="s">
        <v>424</v>
      </c>
      <c r="E62" s="122">
        <v>2</v>
      </c>
      <c r="F62" s="122" t="s">
        <v>65</v>
      </c>
      <c r="G62" s="122" t="s">
        <v>65</v>
      </c>
      <c r="H62" s="122">
        <v>968295</v>
      </c>
      <c r="I62" s="122" t="s">
        <v>425</v>
      </c>
      <c r="J62" s="122">
        <v>14.98</v>
      </c>
      <c r="K62" s="122">
        <v>50</v>
      </c>
      <c r="L62" s="122">
        <v>49.8</v>
      </c>
      <c r="M62" s="214">
        <v>44234</v>
      </c>
      <c r="N62" s="214">
        <v>44250</v>
      </c>
      <c r="O62" s="214">
        <v>44250.585998807866</v>
      </c>
      <c r="P62" s="122" t="s">
        <v>282</v>
      </c>
      <c r="Q62" s="122" t="s">
        <v>65</v>
      </c>
      <c r="R62" s="122" t="s">
        <v>287</v>
      </c>
      <c r="S62" s="122" t="s">
        <v>288</v>
      </c>
      <c r="T62" s="122" t="s">
        <v>289</v>
      </c>
      <c r="U62" s="122" t="s">
        <v>65</v>
      </c>
      <c r="V62" s="122" t="s">
        <v>65</v>
      </c>
      <c r="W62" s="122" t="s">
        <v>65</v>
      </c>
      <c r="X62" s="122" t="s">
        <v>65</v>
      </c>
      <c r="Y62" s="122" t="s">
        <v>65</v>
      </c>
      <c r="Z62" s="122" t="s">
        <v>65</v>
      </c>
      <c r="AA62" s="122" t="s">
        <v>541</v>
      </c>
      <c r="AB62" s="122">
        <v>217</v>
      </c>
      <c r="AC62" s="122" t="s">
        <v>285</v>
      </c>
      <c r="AD62" s="122" t="s">
        <v>286</v>
      </c>
      <c r="AE62" s="122">
        <v>4</v>
      </c>
      <c r="AF62" s="122">
        <v>4</v>
      </c>
      <c r="AG62" s="122" t="s">
        <v>316</v>
      </c>
      <c r="AH62" s="122">
        <v>7</v>
      </c>
      <c r="AI62" s="122" t="s">
        <v>283</v>
      </c>
      <c r="AJ62" s="122">
        <v>7.0999999999999994E-2</v>
      </c>
      <c r="AK62" s="122">
        <v>1.0840000000000001</v>
      </c>
      <c r="AL62" s="122">
        <v>7.6999999999999999E-2</v>
      </c>
      <c r="AM62" s="122">
        <v>113</v>
      </c>
      <c r="AN62" s="122" t="s">
        <v>290</v>
      </c>
      <c r="AO62" s="122" t="s">
        <v>65</v>
      </c>
      <c r="AP62" s="122" t="s">
        <v>65</v>
      </c>
      <c r="AQ62" s="122">
        <v>7</v>
      </c>
      <c r="AR62" s="122" t="s">
        <v>301</v>
      </c>
      <c r="AS62" s="122">
        <v>55555555</v>
      </c>
      <c r="AT62" s="122" t="s">
        <v>373</v>
      </c>
      <c r="AU62" s="122">
        <v>980381</v>
      </c>
      <c r="AV62" s="122" t="s">
        <v>426</v>
      </c>
      <c r="AW62" s="122">
        <v>10886771</v>
      </c>
      <c r="AX62" s="122" t="s">
        <v>65</v>
      </c>
      <c r="AY62" s="122" t="s">
        <v>314</v>
      </c>
      <c r="AZ62" s="122" t="s">
        <v>65</v>
      </c>
      <c r="BA62" s="122" t="s">
        <v>312</v>
      </c>
      <c r="BB62" s="122">
        <v>238382</v>
      </c>
      <c r="BC62" s="122" t="s">
        <v>304</v>
      </c>
    </row>
    <row r="63" spans="1:55" x14ac:dyDescent="0.3">
      <c r="A63" s="213">
        <v>2021</v>
      </c>
      <c r="B63" s="122" t="s">
        <v>281</v>
      </c>
      <c r="C63" s="213">
        <v>23</v>
      </c>
      <c r="D63" s="122" t="s">
        <v>427</v>
      </c>
      <c r="E63" s="122">
        <v>1</v>
      </c>
      <c r="F63" s="122" t="s">
        <v>65</v>
      </c>
      <c r="G63" s="122" t="s">
        <v>65</v>
      </c>
      <c r="H63" s="122">
        <v>967264</v>
      </c>
      <c r="I63" s="122" t="s">
        <v>428</v>
      </c>
      <c r="J63" s="122">
        <v>17.899999999999999</v>
      </c>
      <c r="K63" s="122">
        <v>36.5</v>
      </c>
      <c r="L63" s="122">
        <v>47.9</v>
      </c>
      <c r="M63" s="214">
        <v>44223</v>
      </c>
      <c r="N63" s="214">
        <v>44250</v>
      </c>
      <c r="O63" s="214">
        <v>44250.530639895827</v>
      </c>
      <c r="P63" s="122" t="s">
        <v>282</v>
      </c>
      <c r="Q63" s="122" t="s">
        <v>65</v>
      </c>
      <c r="R63" s="122" t="s">
        <v>389</v>
      </c>
      <c r="S63" s="122" t="s">
        <v>390</v>
      </c>
      <c r="T63" s="122" t="s">
        <v>391</v>
      </c>
      <c r="U63" s="122" t="s">
        <v>65</v>
      </c>
      <c r="V63" s="122" t="s">
        <v>65</v>
      </c>
      <c r="W63" s="122" t="s">
        <v>65</v>
      </c>
      <c r="X63" s="122" t="s">
        <v>65</v>
      </c>
      <c r="Y63" s="122" t="s">
        <v>65</v>
      </c>
      <c r="Z63" s="122" t="s">
        <v>65</v>
      </c>
      <c r="AA63" s="122" t="s">
        <v>541</v>
      </c>
      <c r="AB63" s="122">
        <v>217</v>
      </c>
      <c r="AC63" s="122" t="s">
        <v>285</v>
      </c>
      <c r="AD63" s="122" t="s">
        <v>286</v>
      </c>
      <c r="AE63" s="122">
        <v>4</v>
      </c>
      <c r="AF63" s="122">
        <v>4</v>
      </c>
      <c r="AG63" s="122" t="s">
        <v>316</v>
      </c>
      <c r="AH63" s="122">
        <v>11</v>
      </c>
      <c r="AI63" s="122" t="s">
        <v>283</v>
      </c>
      <c r="AJ63" s="122">
        <v>3</v>
      </c>
      <c r="AK63" s="122">
        <v>1.0840000000000001</v>
      </c>
      <c r="AL63" s="122">
        <v>3.2519999999999998</v>
      </c>
      <c r="AM63" s="122">
        <v>118</v>
      </c>
      <c r="AN63" s="122" t="s">
        <v>392</v>
      </c>
      <c r="AO63" s="122" t="s">
        <v>65</v>
      </c>
      <c r="AP63" s="122" t="s">
        <v>65</v>
      </c>
      <c r="AQ63" s="122">
        <v>8</v>
      </c>
      <c r="AR63" s="122" t="s">
        <v>300</v>
      </c>
      <c r="AS63" s="122">
        <v>5197</v>
      </c>
      <c r="AT63" s="122" t="s">
        <v>385</v>
      </c>
      <c r="AU63" s="122">
        <v>69713</v>
      </c>
      <c r="AV63" s="122" t="s">
        <v>429</v>
      </c>
      <c r="AW63" s="122">
        <v>14288054</v>
      </c>
      <c r="AX63" s="122" t="s">
        <v>65</v>
      </c>
      <c r="AY63" s="122" t="s">
        <v>314</v>
      </c>
      <c r="AZ63" s="122" t="s">
        <v>430</v>
      </c>
      <c r="BA63" s="122" t="s">
        <v>312</v>
      </c>
      <c r="BB63" s="122">
        <v>238317</v>
      </c>
      <c r="BC63" s="122" t="s">
        <v>395</v>
      </c>
    </row>
    <row r="64" spans="1:55" x14ac:dyDescent="0.3">
      <c r="A64" s="213">
        <v>2021</v>
      </c>
      <c r="B64" s="122" t="s">
        <v>281</v>
      </c>
      <c r="C64" s="213">
        <v>23</v>
      </c>
      <c r="D64" s="122" t="s">
        <v>427</v>
      </c>
      <c r="E64" s="122">
        <v>2</v>
      </c>
      <c r="F64" s="122" t="s">
        <v>65</v>
      </c>
      <c r="G64" s="122" t="s">
        <v>65</v>
      </c>
      <c r="H64" s="122">
        <v>967264</v>
      </c>
      <c r="I64" s="122" t="s">
        <v>428</v>
      </c>
      <c r="J64" s="122">
        <v>17.899999999999999</v>
      </c>
      <c r="K64" s="122">
        <v>36.5</v>
      </c>
      <c r="L64" s="122">
        <v>47.9</v>
      </c>
      <c r="M64" s="214">
        <v>44223</v>
      </c>
      <c r="N64" s="214">
        <v>44250</v>
      </c>
      <c r="O64" s="214">
        <v>44250.530639895827</v>
      </c>
      <c r="P64" s="122" t="s">
        <v>282</v>
      </c>
      <c r="Q64" s="122" t="s">
        <v>65</v>
      </c>
      <c r="R64" s="122" t="s">
        <v>389</v>
      </c>
      <c r="S64" s="122" t="s">
        <v>390</v>
      </c>
      <c r="T64" s="122" t="s">
        <v>391</v>
      </c>
      <c r="U64" s="122" t="s">
        <v>65</v>
      </c>
      <c r="V64" s="122" t="s">
        <v>65</v>
      </c>
      <c r="W64" s="122" t="s">
        <v>65</v>
      </c>
      <c r="X64" s="122" t="s">
        <v>65</v>
      </c>
      <c r="Y64" s="122" t="s">
        <v>65</v>
      </c>
      <c r="Z64" s="122" t="s">
        <v>65</v>
      </c>
      <c r="AA64" s="122" t="s">
        <v>541</v>
      </c>
      <c r="AB64" s="122">
        <v>217</v>
      </c>
      <c r="AC64" s="122" t="s">
        <v>285</v>
      </c>
      <c r="AD64" s="122" t="s">
        <v>286</v>
      </c>
      <c r="AE64" s="122">
        <v>4</v>
      </c>
      <c r="AF64" s="122">
        <v>4</v>
      </c>
      <c r="AG64" s="122" t="s">
        <v>316</v>
      </c>
      <c r="AH64" s="122">
        <v>10</v>
      </c>
      <c r="AI64" s="122" t="s">
        <v>283</v>
      </c>
      <c r="AJ64" s="122">
        <v>0.96199999999999997</v>
      </c>
      <c r="AK64" s="122">
        <v>1.0840000000000001</v>
      </c>
      <c r="AL64" s="122">
        <v>1.0429999999999999</v>
      </c>
      <c r="AM64" s="122">
        <v>117</v>
      </c>
      <c r="AN64" s="122" t="s">
        <v>392</v>
      </c>
      <c r="AO64" s="122" t="s">
        <v>65</v>
      </c>
      <c r="AP64" s="122" t="s">
        <v>65</v>
      </c>
      <c r="AQ64" s="122">
        <v>8</v>
      </c>
      <c r="AR64" s="122" t="s">
        <v>300</v>
      </c>
      <c r="AS64" s="122">
        <v>5197</v>
      </c>
      <c r="AT64" s="122" t="s">
        <v>385</v>
      </c>
      <c r="AU64" s="122">
        <v>69713</v>
      </c>
      <c r="AV64" s="122" t="s">
        <v>429</v>
      </c>
      <c r="AW64" s="122">
        <v>14288054</v>
      </c>
      <c r="AX64" s="122" t="s">
        <v>65</v>
      </c>
      <c r="AY64" s="122" t="s">
        <v>314</v>
      </c>
      <c r="AZ64" s="122" t="s">
        <v>430</v>
      </c>
      <c r="BA64" s="122" t="s">
        <v>312</v>
      </c>
      <c r="BB64" s="122">
        <v>238317</v>
      </c>
      <c r="BC64" s="122" t="s">
        <v>395</v>
      </c>
    </row>
    <row r="65" spans="1:55" x14ac:dyDescent="0.3">
      <c r="A65" s="213">
        <v>2021</v>
      </c>
      <c r="B65" s="122" t="s">
        <v>281</v>
      </c>
      <c r="C65" s="213">
        <v>20</v>
      </c>
      <c r="D65" s="122" t="s">
        <v>431</v>
      </c>
      <c r="E65" s="122">
        <v>1</v>
      </c>
      <c r="F65" s="122" t="s">
        <v>65</v>
      </c>
      <c r="G65" s="122" t="s">
        <v>65</v>
      </c>
      <c r="H65" s="122">
        <v>963357</v>
      </c>
      <c r="I65" s="122" t="s">
        <v>91</v>
      </c>
      <c r="J65" s="122">
        <v>15</v>
      </c>
      <c r="K65" s="122">
        <v>45</v>
      </c>
      <c r="L65" s="122">
        <v>44.1</v>
      </c>
      <c r="M65" s="214">
        <v>44228</v>
      </c>
      <c r="N65" s="214">
        <v>44247</v>
      </c>
      <c r="O65" s="214">
        <v>44247.559845254633</v>
      </c>
      <c r="P65" s="122" t="s">
        <v>282</v>
      </c>
      <c r="Q65" s="122" t="s">
        <v>65</v>
      </c>
      <c r="R65" s="122" t="s">
        <v>362</v>
      </c>
      <c r="S65" s="122" t="s">
        <v>363</v>
      </c>
      <c r="T65" s="122" t="s">
        <v>364</v>
      </c>
      <c r="U65" s="122" t="s">
        <v>65</v>
      </c>
      <c r="V65" s="122" t="s">
        <v>65</v>
      </c>
      <c r="W65" s="122" t="s">
        <v>65</v>
      </c>
      <c r="X65" s="122" t="s">
        <v>65</v>
      </c>
      <c r="Y65" s="122" t="s">
        <v>65</v>
      </c>
      <c r="Z65" s="122" t="s">
        <v>65</v>
      </c>
      <c r="AA65" s="122" t="s">
        <v>541</v>
      </c>
      <c r="AB65" s="122">
        <v>217</v>
      </c>
      <c r="AC65" s="122" t="s">
        <v>285</v>
      </c>
      <c r="AD65" s="122" t="s">
        <v>286</v>
      </c>
      <c r="AE65" s="122">
        <v>4</v>
      </c>
      <c r="AF65" s="122">
        <v>4</v>
      </c>
      <c r="AG65" s="122" t="s">
        <v>316</v>
      </c>
      <c r="AH65" s="215" t="s">
        <v>65</v>
      </c>
      <c r="AI65" s="122" t="s">
        <v>283</v>
      </c>
      <c r="AJ65" s="122">
        <v>5.5419999999999998</v>
      </c>
      <c r="AK65" s="122">
        <v>1.0840000000000001</v>
      </c>
      <c r="AL65" s="122">
        <v>6.008</v>
      </c>
      <c r="AM65" s="122">
        <v>161</v>
      </c>
      <c r="AN65" s="122" t="s">
        <v>363</v>
      </c>
      <c r="AO65" s="122" t="s">
        <v>65</v>
      </c>
      <c r="AP65" s="122" t="s">
        <v>65</v>
      </c>
      <c r="AQ65" s="122">
        <v>14</v>
      </c>
      <c r="AR65" s="122" t="s">
        <v>300</v>
      </c>
      <c r="AS65" s="122">
        <v>6397</v>
      </c>
      <c r="AT65" s="122" t="s">
        <v>403</v>
      </c>
      <c r="AU65" s="122">
        <v>942454</v>
      </c>
      <c r="AV65" s="122" t="s">
        <v>432</v>
      </c>
      <c r="AW65" s="122">
        <v>15518171</v>
      </c>
      <c r="AX65" s="122" t="s">
        <v>65</v>
      </c>
      <c r="AY65" s="122" t="s">
        <v>314</v>
      </c>
      <c r="AZ65" s="122" t="s">
        <v>65</v>
      </c>
      <c r="BA65" s="122" t="s">
        <v>312</v>
      </c>
      <c r="BB65" s="122">
        <v>238168</v>
      </c>
      <c r="BC65" s="122" t="s">
        <v>368</v>
      </c>
    </row>
    <row r="66" spans="1:55" x14ac:dyDescent="0.3">
      <c r="A66" s="213">
        <v>2021</v>
      </c>
      <c r="B66" s="122" t="s">
        <v>281</v>
      </c>
      <c r="C66" s="213">
        <v>20</v>
      </c>
      <c r="D66" s="122" t="s">
        <v>431</v>
      </c>
      <c r="E66" s="122">
        <v>2</v>
      </c>
      <c r="F66" s="122" t="s">
        <v>65</v>
      </c>
      <c r="G66" s="122" t="s">
        <v>65</v>
      </c>
      <c r="H66" s="122">
        <v>963357</v>
      </c>
      <c r="I66" s="122" t="s">
        <v>91</v>
      </c>
      <c r="J66" s="122">
        <v>15</v>
      </c>
      <c r="K66" s="122">
        <v>45</v>
      </c>
      <c r="L66" s="122">
        <v>44.1</v>
      </c>
      <c r="M66" s="214">
        <v>44228</v>
      </c>
      <c r="N66" s="214">
        <v>44247</v>
      </c>
      <c r="O66" s="214">
        <v>44247.559845254633</v>
      </c>
      <c r="P66" s="122" t="s">
        <v>282</v>
      </c>
      <c r="Q66" s="122" t="s">
        <v>65</v>
      </c>
      <c r="R66" s="122" t="s">
        <v>362</v>
      </c>
      <c r="S66" s="122" t="s">
        <v>363</v>
      </c>
      <c r="T66" s="122" t="s">
        <v>364</v>
      </c>
      <c r="U66" s="122" t="s">
        <v>65</v>
      </c>
      <c r="V66" s="122" t="s">
        <v>65</v>
      </c>
      <c r="W66" s="122" t="s">
        <v>65</v>
      </c>
      <c r="X66" s="122" t="s">
        <v>65</v>
      </c>
      <c r="Y66" s="122" t="s">
        <v>65</v>
      </c>
      <c r="Z66" s="122" t="s">
        <v>65</v>
      </c>
      <c r="AA66" s="122" t="s">
        <v>541</v>
      </c>
      <c r="AB66" s="122">
        <v>217</v>
      </c>
      <c r="AC66" s="122" t="s">
        <v>285</v>
      </c>
      <c r="AD66" s="122" t="s">
        <v>286</v>
      </c>
      <c r="AE66" s="122">
        <v>4</v>
      </c>
      <c r="AF66" s="122">
        <v>4</v>
      </c>
      <c r="AG66" s="122" t="s">
        <v>316</v>
      </c>
      <c r="AH66" s="215" t="s">
        <v>65</v>
      </c>
      <c r="AI66" s="122" t="s">
        <v>283</v>
      </c>
      <c r="AJ66" s="122">
        <v>1.7000000000000001E-2</v>
      </c>
      <c r="AK66" s="122">
        <v>1.0840000000000001</v>
      </c>
      <c r="AL66" s="122">
        <v>1.7999999999999999E-2</v>
      </c>
      <c r="AM66" s="122">
        <v>161</v>
      </c>
      <c r="AN66" s="122" t="s">
        <v>363</v>
      </c>
      <c r="AO66" s="122" t="s">
        <v>65</v>
      </c>
      <c r="AP66" s="122" t="s">
        <v>65</v>
      </c>
      <c r="AQ66" s="122">
        <v>14</v>
      </c>
      <c r="AR66" s="122" t="s">
        <v>301</v>
      </c>
      <c r="AS66" s="122">
        <v>1111111</v>
      </c>
      <c r="AT66" s="122" t="s">
        <v>369</v>
      </c>
      <c r="AU66" s="122">
        <v>942454</v>
      </c>
      <c r="AV66" s="122" t="s">
        <v>432</v>
      </c>
      <c r="AW66" s="122">
        <v>15518171</v>
      </c>
      <c r="AX66" s="122" t="s">
        <v>65</v>
      </c>
      <c r="AY66" s="122" t="s">
        <v>314</v>
      </c>
      <c r="AZ66" s="122" t="s">
        <v>65</v>
      </c>
      <c r="BA66" s="122" t="s">
        <v>312</v>
      </c>
      <c r="BB66" s="122">
        <v>238168</v>
      </c>
      <c r="BC66" s="122" t="s">
        <v>368</v>
      </c>
    </row>
    <row r="67" spans="1:55" x14ac:dyDescent="0.3">
      <c r="A67" s="213">
        <v>2021</v>
      </c>
      <c r="B67" s="122" t="s">
        <v>281</v>
      </c>
      <c r="C67" s="213">
        <v>19</v>
      </c>
      <c r="D67" s="122" t="s">
        <v>433</v>
      </c>
      <c r="E67" s="122">
        <v>1</v>
      </c>
      <c r="F67" s="122" t="s">
        <v>65</v>
      </c>
      <c r="G67" s="122" t="s">
        <v>65</v>
      </c>
      <c r="H67" s="122">
        <v>902137</v>
      </c>
      <c r="I67" s="122" t="s">
        <v>434</v>
      </c>
      <c r="J67" s="122">
        <v>18</v>
      </c>
      <c r="K67" s="122">
        <v>37</v>
      </c>
      <c r="L67" s="122">
        <v>40</v>
      </c>
      <c r="M67" s="214">
        <v>44233</v>
      </c>
      <c r="N67" s="214">
        <v>44246</v>
      </c>
      <c r="O67" s="214">
        <v>44246.513951469911</v>
      </c>
      <c r="P67" s="122" t="s">
        <v>282</v>
      </c>
      <c r="Q67" s="122" t="s">
        <v>65</v>
      </c>
      <c r="R67" s="122" t="s">
        <v>287</v>
      </c>
      <c r="S67" s="122" t="s">
        <v>288</v>
      </c>
      <c r="T67" s="122" t="s">
        <v>289</v>
      </c>
      <c r="U67" s="122" t="s">
        <v>65</v>
      </c>
      <c r="V67" s="122" t="s">
        <v>65</v>
      </c>
      <c r="W67" s="122" t="s">
        <v>65</v>
      </c>
      <c r="X67" s="122" t="s">
        <v>65</v>
      </c>
      <c r="Y67" s="122" t="s">
        <v>65</v>
      </c>
      <c r="Z67" s="122" t="s">
        <v>65</v>
      </c>
      <c r="AA67" s="122" t="s">
        <v>541</v>
      </c>
      <c r="AB67" s="122">
        <v>217</v>
      </c>
      <c r="AC67" s="122" t="s">
        <v>285</v>
      </c>
      <c r="AD67" s="122" t="s">
        <v>286</v>
      </c>
      <c r="AE67" s="122">
        <v>4</v>
      </c>
      <c r="AF67" s="122">
        <v>4</v>
      </c>
      <c r="AG67" s="122" t="s">
        <v>316</v>
      </c>
      <c r="AH67" s="122">
        <v>7</v>
      </c>
      <c r="AI67" s="122" t="s">
        <v>283</v>
      </c>
      <c r="AJ67" s="122">
        <v>2.8980000000000001</v>
      </c>
      <c r="AK67" s="122">
        <v>1.0840000000000001</v>
      </c>
      <c r="AL67" s="122">
        <v>3.141</v>
      </c>
      <c r="AM67" s="122">
        <v>113</v>
      </c>
      <c r="AN67" s="122" t="s">
        <v>290</v>
      </c>
      <c r="AO67" s="122" t="s">
        <v>65</v>
      </c>
      <c r="AP67" s="122" t="s">
        <v>65</v>
      </c>
      <c r="AQ67" s="122">
        <v>7</v>
      </c>
      <c r="AR67" s="122" t="s">
        <v>300</v>
      </c>
      <c r="AS67" s="122">
        <v>5204</v>
      </c>
      <c r="AT67" s="122" t="s">
        <v>377</v>
      </c>
      <c r="AU67" s="122">
        <v>915985</v>
      </c>
      <c r="AV67" s="122" t="s">
        <v>435</v>
      </c>
      <c r="AW67" s="122">
        <v>5288302</v>
      </c>
      <c r="AX67" s="122" t="s">
        <v>65</v>
      </c>
      <c r="AY67" s="122" t="s">
        <v>314</v>
      </c>
      <c r="AZ67" s="122" t="s">
        <v>65</v>
      </c>
      <c r="BA67" s="122" t="s">
        <v>312</v>
      </c>
      <c r="BB67" s="122">
        <v>238101</v>
      </c>
      <c r="BC67" s="122" t="s">
        <v>304</v>
      </c>
    </row>
    <row r="68" spans="1:55" x14ac:dyDescent="0.3">
      <c r="A68" s="213">
        <v>2021</v>
      </c>
      <c r="B68" s="122" t="s">
        <v>281</v>
      </c>
      <c r="C68" s="213">
        <v>19</v>
      </c>
      <c r="D68" s="122" t="s">
        <v>433</v>
      </c>
      <c r="E68" s="122">
        <v>2</v>
      </c>
      <c r="F68" s="122" t="s">
        <v>65</v>
      </c>
      <c r="G68" s="122" t="s">
        <v>65</v>
      </c>
      <c r="H68" s="122">
        <v>902137</v>
      </c>
      <c r="I68" s="122" t="s">
        <v>434</v>
      </c>
      <c r="J68" s="122">
        <v>18</v>
      </c>
      <c r="K68" s="122">
        <v>37</v>
      </c>
      <c r="L68" s="122">
        <v>40</v>
      </c>
      <c r="M68" s="214">
        <v>44233</v>
      </c>
      <c r="N68" s="214">
        <v>44246</v>
      </c>
      <c r="O68" s="214">
        <v>44246.513951469911</v>
      </c>
      <c r="P68" s="122" t="s">
        <v>282</v>
      </c>
      <c r="Q68" s="122" t="s">
        <v>65</v>
      </c>
      <c r="R68" s="122" t="s">
        <v>287</v>
      </c>
      <c r="S68" s="122" t="s">
        <v>288</v>
      </c>
      <c r="T68" s="122" t="s">
        <v>289</v>
      </c>
      <c r="U68" s="122" t="s">
        <v>65</v>
      </c>
      <c r="V68" s="122" t="s">
        <v>65</v>
      </c>
      <c r="W68" s="122" t="s">
        <v>65</v>
      </c>
      <c r="X68" s="122" t="s">
        <v>65</v>
      </c>
      <c r="Y68" s="122" t="s">
        <v>65</v>
      </c>
      <c r="Z68" s="122" t="s">
        <v>65</v>
      </c>
      <c r="AA68" s="122" t="s">
        <v>541</v>
      </c>
      <c r="AB68" s="122">
        <v>217</v>
      </c>
      <c r="AC68" s="122" t="s">
        <v>285</v>
      </c>
      <c r="AD68" s="122" t="s">
        <v>286</v>
      </c>
      <c r="AE68" s="122">
        <v>4</v>
      </c>
      <c r="AF68" s="122">
        <v>4</v>
      </c>
      <c r="AG68" s="122" t="s">
        <v>316</v>
      </c>
      <c r="AH68" s="122">
        <v>7</v>
      </c>
      <c r="AI68" s="122" t="s">
        <v>283</v>
      </c>
      <c r="AJ68" s="122">
        <v>0.11</v>
      </c>
      <c r="AK68" s="122">
        <v>1.0840000000000001</v>
      </c>
      <c r="AL68" s="122">
        <v>0.11899999999999999</v>
      </c>
      <c r="AM68" s="122">
        <v>113</v>
      </c>
      <c r="AN68" s="122" t="s">
        <v>290</v>
      </c>
      <c r="AO68" s="122" t="s">
        <v>65</v>
      </c>
      <c r="AP68" s="122" t="s">
        <v>65</v>
      </c>
      <c r="AQ68" s="122">
        <v>7</v>
      </c>
      <c r="AR68" s="122" t="s">
        <v>301</v>
      </c>
      <c r="AS68" s="122">
        <v>55555555</v>
      </c>
      <c r="AT68" s="122" t="s">
        <v>373</v>
      </c>
      <c r="AU68" s="122">
        <v>915985</v>
      </c>
      <c r="AV68" s="122" t="s">
        <v>435</v>
      </c>
      <c r="AW68" s="122">
        <v>5288302</v>
      </c>
      <c r="AX68" s="122" t="s">
        <v>65</v>
      </c>
      <c r="AY68" s="122" t="s">
        <v>314</v>
      </c>
      <c r="AZ68" s="122" t="s">
        <v>65</v>
      </c>
      <c r="BA68" s="122" t="s">
        <v>312</v>
      </c>
      <c r="BB68" s="122">
        <v>238101</v>
      </c>
      <c r="BC68" s="122" t="s">
        <v>304</v>
      </c>
    </row>
    <row r="69" spans="1:55" x14ac:dyDescent="0.3">
      <c r="A69" s="213">
        <v>2021</v>
      </c>
      <c r="B69" s="122" t="s">
        <v>281</v>
      </c>
      <c r="C69" s="213">
        <v>18</v>
      </c>
      <c r="D69" s="122" t="s">
        <v>436</v>
      </c>
      <c r="E69" s="122">
        <v>1</v>
      </c>
      <c r="F69" s="122" t="s">
        <v>65</v>
      </c>
      <c r="G69" s="122" t="s">
        <v>65</v>
      </c>
      <c r="H69" s="122">
        <v>969096</v>
      </c>
      <c r="I69" s="122" t="s">
        <v>313</v>
      </c>
      <c r="J69" s="122">
        <v>14.9</v>
      </c>
      <c r="K69" s="122">
        <v>43.8</v>
      </c>
      <c r="L69" s="122">
        <v>38.299999999999997</v>
      </c>
      <c r="M69" s="214">
        <v>44229</v>
      </c>
      <c r="N69" s="214">
        <v>44245</v>
      </c>
      <c r="O69" s="214">
        <v>44245.854261886583</v>
      </c>
      <c r="P69" s="122" t="s">
        <v>282</v>
      </c>
      <c r="Q69" s="122" t="s">
        <v>65</v>
      </c>
      <c r="R69" s="122" t="s">
        <v>287</v>
      </c>
      <c r="S69" s="122" t="s">
        <v>288</v>
      </c>
      <c r="T69" s="122" t="s">
        <v>289</v>
      </c>
      <c r="U69" s="122" t="s">
        <v>65</v>
      </c>
      <c r="V69" s="122" t="s">
        <v>65</v>
      </c>
      <c r="W69" s="122" t="s">
        <v>65</v>
      </c>
      <c r="X69" s="122" t="s">
        <v>65</v>
      </c>
      <c r="Y69" s="122" t="s">
        <v>65</v>
      </c>
      <c r="Z69" s="122" t="s">
        <v>65</v>
      </c>
      <c r="AA69" s="122" t="s">
        <v>541</v>
      </c>
      <c r="AB69" s="122">
        <v>217</v>
      </c>
      <c r="AC69" s="122" t="s">
        <v>285</v>
      </c>
      <c r="AD69" s="122" t="s">
        <v>286</v>
      </c>
      <c r="AE69" s="122">
        <v>4</v>
      </c>
      <c r="AF69" s="122">
        <v>4</v>
      </c>
      <c r="AG69" s="122" t="s">
        <v>316</v>
      </c>
      <c r="AH69" s="122">
        <v>7</v>
      </c>
      <c r="AI69" s="122" t="s">
        <v>283</v>
      </c>
      <c r="AJ69" s="122">
        <v>2.7690000000000001</v>
      </c>
      <c r="AK69" s="122">
        <v>1.0840000000000001</v>
      </c>
      <c r="AL69" s="122">
        <v>3.0019999999999998</v>
      </c>
      <c r="AM69" s="122">
        <v>113</v>
      </c>
      <c r="AN69" s="122" t="s">
        <v>290</v>
      </c>
      <c r="AO69" s="122" t="s">
        <v>65</v>
      </c>
      <c r="AP69" s="122" t="s">
        <v>65</v>
      </c>
      <c r="AQ69" s="122">
        <v>7</v>
      </c>
      <c r="AR69" s="122" t="s">
        <v>300</v>
      </c>
      <c r="AS69" s="122">
        <v>5204</v>
      </c>
      <c r="AT69" s="122" t="s">
        <v>377</v>
      </c>
      <c r="AU69" s="122">
        <v>942465</v>
      </c>
      <c r="AV69" s="122" t="s">
        <v>294</v>
      </c>
      <c r="AW69" s="122">
        <v>13575341</v>
      </c>
      <c r="AX69" s="122" t="s">
        <v>65</v>
      </c>
      <c r="AY69" s="122" t="s">
        <v>314</v>
      </c>
      <c r="AZ69" s="122" t="s">
        <v>65</v>
      </c>
      <c r="BA69" s="122" t="s">
        <v>312</v>
      </c>
      <c r="BB69" s="122">
        <v>238021</v>
      </c>
      <c r="BC69" s="122" t="s">
        <v>304</v>
      </c>
    </row>
    <row r="70" spans="1:55" x14ac:dyDescent="0.3">
      <c r="A70" s="213">
        <v>2021</v>
      </c>
      <c r="B70" s="122" t="s">
        <v>281</v>
      </c>
      <c r="C70" s="213">
        <v>18</v>
      </c>
      <c r="D70" s="122" t="s">
        <v>436</v>
      </c>
      <c r="E70" s="122">
        <v>2</v>
      </c>
      <c r="F70" s="122" t="s">
        <v>65</v>
      </c>
      <c r="G70" s="122" t="s">
        <v>65</v>
      </c>
      <c r="H70" s="122">
        <v>969096</v>
      </c>
      <c r="I70" s="122" t="s">
        <v>313</v>
      </c>
      <c r="J70" s="122">
        <v>14.9</v>
      </c>
      <c r="K70" s="122">
        <v>43.8</v>
      </c>
      <c r="L70" s="122">
        <v>38.299999999999997</v>
      </c>
      <c r="M70" s="214">
        <v>44229</v>
      </c>
      <c r="N70" s="214">
        <v>44245</v>
      </c>
      <c r="O70" s="214">
        <v>44245.854261886583</v>
      </c>
      <c r="P70" s="122" t="s">
        <v>282</v>
      </c>
      <c r="Q70" s="122" t="s">
        <v>65</v>
      </c>
      <c r="R70" s="122" t="s">
        <v>287</v>
      </c>
      <c r="S70" s="122" t="s">
        <v>288</v>
      </c>
      <c r="T70" s="122" t="s">
        <v>289</v>
      </c>
      <c r="U70" s="122" t="s">
        <v>65</v>
      </c>
      <c r="V70" s="122" t="s">
        <v>65</v>
      </c>
      <c r="W70" s="122" t="s">
        <v>65</v>
      </c>
      <c r="X70" s="122" t="s">
        <v>65</v>
      </c>
      <c r="Y70" s="122" t="s">
        <v>65</v>
      </c>
      <c r="Z70" s="122" t="s">
        <v>65</v>
      </c>
      <c r="AA70" s="122" t="s">
        <v>541</v>
      </c>
      <c r="AB70" s="122">
        <v>217</v>
      </c>
      <c r="AC70" s="122" t="s">
        <v>285</v>
      </c>
      <c r="AD70" s="122" t="s">
        <v>286</v>
      </c>
      <c r="AE70" s="122">
        <v>4</v>
      </c>
      <c r="AF70" s="122">
        <v>4</v>
      </c>
      <c r="AG70" s="122" t="s">
        <v>316</v>
      </c>
      <c r="AH70" s="122">
        <v>7</v>
      </c>
      <c r="AI70" s="122" t="s">
        <v>283</v>
      </c>
      <c r="AJ70" s="122">
        <v>4.1000000000000002E-2</v>
      </c>
      <c r="AK70" s="122">
        <v>1.0840000000000001</v>
      </c>
      <c r="AL70" s="122">
        <v>4.3999999999999997E-2</v>
      </c>
      <c r="AM70" s="122">
        <v>113</v>
      </c>
      <c r="AN70" s="122" t="s">
        <v>290</v>
      </c>
      <c r="AO70" s="122" t="s">
        <v>65</v>
      </c>
      <c r="AP70" s="122" t="s">
        <v>65</v>
      </c>
      <c r="AQ70" s="122">
        <v>7</v>
      </c>
      <c r="AR70" s="122" t="s">
        <v>301</v>
      </c>
      <c r="AS70" s="122">
        <v>8888888</v>
      </c>
      <c r="AT70" s="122" t="s">
        <v>306</v>
      </c>
      <c r="AU70" s="122">
        <v>942465</v>
      </c>
      <c r="AV70" s="122" t="s">
        <v>294</v>
      </c>
      <c r="AW70" s="122">
        <v>13575341</v>
      </c>
      <c r="AX70" s="122" t="s">
        <v>65</v>
      </c>
      <c r="AY70" s="122" t="s">
        <v>314</v>
      </c>
      <c r="AZ70" s="122" t="s">
        <v>65</v>
      </c>
      <c r="BA70" s="122" t="s">
        <v>312</v>
      </c>
      <c r="BB70" s="122">
        <v>238021</v>
      </c>
      <c r="BC70" s="122" t="s">
        <v>304</v>
      </c>
    </row>
    <row r="71" spans="1:55" x14ac:dyDescent="0.3">
      <c r="A71" s="213">
        <v>2021</v>
      </c>
      <c r="B71" s="122" t="s">
        <v>281</v>
      </c>
      <c r="C71" s="213">
        <v>17</v>
      </c>
      <c r="D71" s="122" t="s">
        <v>375</v>
      </c>
      <c r="E71" s="122">
        <v>1</v>
      </c>
      <c r="F71" s="122" t="s">
        <v>65</v>
      </c>
      <c r="G71" s="122" t="s">
        <v>65</v>
      </c>
      <c r="H71" s="122">
        <v>964908</v>
      </c>
      <c r="I71" s="122" t="s">
        <v>376</v>
      </c>
      <c r="J71" s="122">
        <v>14.85</v>
      </c>
      <c r="K71" s="122">
        <v>24.9</v>
      </c>
      <c r="L71" s="122">
        <v>44.3</v>
      </c>
      <c r="M71" s="214">
        <v>44232</v>
      </c>
      <c r="N71" s="214">
        <v>44244</v>
      </c>
      <c r="O71" s="214">
        <v>44244.762994131946</v>
      </c>
      <c r="P71" s="122" t="s">
        <v>282</v>
      </c>
      <c r="Q71" s="122" t="s">
        <v>65</v>
      </c>
      <c r="R71" s="122" t="s">
        <v>287</v>
      </c>
      <c r="S71" s="122" t="s">
        <v>288</v>
      </c>
      <c r="T71" s="122" t="s">
        <v>289</v>
      </c>
      <c r="U71" s="122" t="s">
        <v>65</v>
      </c>
      <c r="V71" s="122" t="s">
        <v>65</v>
      </c>
      <c r="W71" s="122" t="s">
        <v>65</v>
      </c>
      <c r="X71" s="122" t="s">
        <v>65</v>
      </c>
      <c r="Y71" s="122" t="s">
        <v>65</v>
      </c>
      <c r="Z71" s="122" t="s">
        <v>65</v>
      </c>
      <c r="AA71" s="122" t="s">
        <v>541</v>
      </c>
      <c r="AB71" s="122">
        <v>217</v>
      </c>
      <c r="AC71" s="122" t="s">
        <v>285</v>
      </c>
      <c r="AD71" s="122" t="s">
        <v>286</v>
      </c>
      <c r="AE71" s="122">
        <v>4</v>
      </c>
      <c r="AF71" s="122">
        <v>4</v>
      </c>
      <c r="AG71" s="122" t="s">
        <v>316</v>
      </c>
      <c r="AH71" s="122">
        <v>7</v>
      </c>
      <c r="AI71" s="122" t="s">
        <v>283</v>
      </c>
      <c r="AJ71" s="122">
        <v>1.7250000000000001</v>
      </c>
      <c r="AK71" s="122">
        <v>1.0840000000000001</v>
      </c>
      <c r="AL71" s="122">
        <v>1.87</v>
      </c>
      <c r="AM71" s="122">
        <v>113</v>
      </c>
      <c r="AN71" s="122" t="s">
        <v>290</v>
      </c>
      <c r="AO71" s="122" t="s">
        <v>65</v>
      </c>
      <c r="AP71" s="122" t="s">
        <v>65</v>
      </c>
      <c r="AQ71" s="122">
        <v>7</v>
      </c>
      <c r="AR71" s="122" t="s">
        <v>300</v>
      </c>
      <c r="AS71" s="122">
        <v>5204</v>
      </c>
      <c r="AT71" s="122" t="s">
        <v>377</v>
      </c>
      <c r="AU71" s="122">
        <v>16233</v>
      </c>
      <c r="AV71" s="122" t="s">
        <v>378</v>
      </c>
      <c r="AW71" s="122">
        <v>7389617</v>
      </c>
      <c r="AX71" s="122" t="s">
        <v>65</v>
      </c>
      <c r="AY71" s="122" t="s">
        <v>314</v>
      </c>
      <c r="AZ71" s="122" t="s">
        <v>65</v>
      </c>
      <c r="BA71" s="122" t="s">
        <v>312</v>
      </c>
      <c r="BB71" s="122">
        <v>237849</v>
      </c>
      <c r="BC71" s="122" t="s">
        <v>304</v>
      </c>
    </row>
    <row r="72" spans="1:55" x14ac:dyDescent="0.3">
      <c r="A72" s="213">
        <v>2021</v>
      </c>
      <c r="B72" s="122" t="s">
        <v>281</v>
      </c>
      <c r="C72" s="213">
        <v>17</v>
      </c>
      <c r="D72" s="122" t="s">
        <v>375</v>
      </c>
      <c r="E72" s="122">
        <v>2</v>
      </c>
      <c r="F72" s="122" t="s">
        <v>65</v>
      </c>
      <c r="G72" s="122" t="s">
        <v>65</v>
      </c>
      <c r="H72" s="122">
        <v>964908</v>
      </c>
      <c r="I72" s="122" t="s">
        <v>376</v>
      </c>
      <c r="J72" s="122">
        <v>14.85</v>
      </c>
      <c r="K72" s="122">
        <v>24.9</v>
      </c>
      <c r="L72" s="122">
        <v>44.3</v>
      </c>
      <c r="M72" s="214">
        <v>44232</v>
      </c>
      <c r="N72" s="214">
        <v>44244</v>
      </c>
      <c r="O72" s="214">
        <v>44244.762994131946</v>
      </c>
      <c r="P72" s="122" t="s">
        <v>282</v>
      </c>
      <c r="Q72" s="122" t="s">
        <v>65</v>
      </c>
      <c r="R72" s="122" t="s">
        <v>287</v>
      </c>
      <c r="S72" s="122" t="s">
        <v>288</v>
      </c>
      <c r="T72" s="122" t="s">
        <v>289</v>
      </c>
      <c r="U72" s="122" t="s">
        <v>65</v>
      </c>
      <c r="V72" s="122" t="s">
        <v>65</v>
      </c>
      <c r="W72" s="122" t="s">
        <v>65</v>
      </c>
      <c r="X72" s="122" t="s">
        <v>65</v>
      </c>
      <c r="Y72" s="122" t="s">
        <v>65</v>
      </c>
      <c r="Z72" s="122" t="s">
        <v>65</v>
      </c>
      <c r="AA72" s="122" t="s">
        <v>541</v>
      </c>
      <c r="AB72" s="122">
        <v>217</v>
      </c>
      <c r="AC72" s="122" t="s">
        <v>285</v>
      </c>
      <c r="AD72" s="122" t="s">
        <v>286</v>
      </c>
      <c r="AE72" s="122">
        <v>4</v>
      </c>
      <c r="AF72" s="122">
        <v>4</v>
      </c>
      <c r="AG72" s="122" t="s">
        <v>316</v>
      </c>
      <c r="AH72" s="122">
        <v>7</v>
      </c>
      <c r="AI72" s="122" t="s">
        <v>283</v>
      </c>
      <c r="AJ72" s="122">
        <v>3.4000000000000002E-2</v>
      </c>
      <c r="AK72" s="122">
        <v>1.0840000000000001</v>
      </c>
      <c r="AL72" s="122">
        <v>3.6999999999999998E-2</v>
      </c>
      <c r="AM72" s="122">
        <v>113</v>
      </c>
      <c r="AN72" s="122" t="s">
        <v>290</v>
      </c>
      <c r="AO72" s="122" t="s">
        <v>65</v>
      </c>
      <c r="AP72" s="122" t="s">
        <v>65</v>
      </c>
      <c r="AQ72" s="122">
        <v>7</v>
      </c>
      <c r="AR72" s="122" t="s">
        <v>301</v>
      </c>
      <c r="AS72" s="122">
        <v>8888888</v>
      </c>
      <c r="AT72" s="122" t="s">
        <v>306</v>
      </c>
      <c r="AU72" s="122">
        <v>16233</v>
      </c>
      <c r="AV72" s="122" t="s">
        <v>378</v>
      </c>
      <c r="AW72" s="122">
        <v>7389617</v>
      </c>
      <c r="AX72" s="122" t="s">
        <v>65</v>
      </c>
      <c r="AY72" s="122" t="s">
        <v>314</v>
      </c>
      <c r="AZ72" s="122" t="s">
        <v>65</v>
      </c>
      <c r="BA72" s="122" t="s">
        <v>312</v>
      </c>
      <c r="BB72" s="122">
        <v>237849</v>
      </c>
      <c r="BC72" s="122" t="s">
        <v>304</v>
      </c>
    </row>
    <row r="73" spans="1:55" x14ac:dyDescent="0.3">
      <c r="A73" s="213">
        <v>2021</v>
      </c>
      <c r="B73" s="122" t="s">
        <v>281</v>
      </c>
      <c r="C73" s="213">
        <v>17</v>
      </c>
      <c r="D73" s="122" t="s">
        <v>379</v>
      </c>
      <c r="E73" s="122">
        <v>1</v>
      </c>
      <c r="F73" s="122" t="s">
        <v>65</v>
      </c>
      <c r="G73" s="122" t="s">
        <v>65</v>
      </c>
      <c r="H73" s="122">
        <v>30516</v>
      </c>
      <c r="I73" s="122" t="s">
        <v>380</v>
      </c>
      <c r="J73" s="122">
        <v>17.899999999999999</v>
      </c>
      <c r="K73" s="122">
        <v>44.5</v>
      </c>
      <c r="L73" s="122">
        <v>56.3</v>
      </c>
      <c r="M73" s="214">
        <v>44231</v>
      </c>
      <c r="N73" s="214">
        <v>44244</v>
      </c>
      <c r="O73" s="214">
        <v>44244.533075543979</v>
      </c>
      <c r="P73" s="122" t="s">
        <v>282</v>
      </c>
      <c r="Q73" s="122" t="s">
        <v>65</v>
      </c>
      <c r="R73" s="122" t="s">
        <v>362</v>
      </c>
      <c r="S73" s="122" t="s">
        <v>363</v>
      </c>
      <c r="T73" s="122" t="s">
        <v>364</v>
      </c>
      <c r="U73" s="122" t="s">
        <v>65</v>
      </c>
      <c r="V73" s="122" t="s">
        <v>65</v>
      </c>
      <c r="W73" s="122" t="s">
        <v>65</v>
      </c>
      <c r="X73" s="122" t="s">
        <v>65</v>
      </c>
      <c r="Y73" s="122" t="s">
        <v>65</v>
      </c>
      <c r="Z73" s="122" t="s">
        <v>65</v>
      </c>
      <c r="AA73" s="122" t="s">
        <v>541</v>
      </c>
      <c r="AB73" s="122">
        <v>217</v>
      </c>
      <c r="AC73" s="122" t="s">
        <v>285</v>
      </c>
      <c r="AD73" s="122" t="s">
        <v>286</v>
      </c>
      <c r="AE73" s="122">
        <v>4</v>
      </c>
      <c r="AF73" s="122">
        <v>4</v>
      </c>
      <c r="AG73" s="122" t="s">
        <v>316</v>
      </c>
      <c r="AH73" s="215" t="s">
        <v>65</v>
      </c>
      <c r="AI73" s="122" t="s">
        <v>283</v>
      </c>
      <c r="AJ73" s="122">
        <v>3.9969999999999999</v>
      </c>
      <c r="AK73" s="122">
        <v>1.0840000000000001</v>
      </c>
      <c r="AL73" s="122">
        <v>4.3330000000000002</v>
      </c>
      <c r="AM73" s="122">
        <v>161</v>
      </c>
      <c r="AN73" s="122" t="s">
        <v>363</v>
      </c>
      <c r="AO73" s="122" t="s">
        <v>65</v>
      </c>
      <c r="AP73" s="122" t="s">
        <v>65</v>
      </c>
      <c r="AQ73" s="122">
        <v>8</v>
      </c>
      <c r="AR73" s="122" t="s">
        <v>300</v>
      </c>
      <c r="AS73" s="122">
        <v>6675</v>
      </c>
      <c r="AT73" s="122" t="s">
        <v>381</v>
      </c>
      <c r="AU73" s="122">
        <v>69745</v>
      </c>
      <c r="AV73" s="122" t="s">
        <v>382</v>
      </c>
      <c r="AW73" s="122">
        <v>9379803</v>
      </c>
      <c r="AX73" s="122" t="s">
        <v>65</v>
      </c>
      <c r="AY73" s="122" t="s">
        <v>314</v>
      </c>
      <c r="AZ73" s="122" t="s">
        <v>65</v>
      </c>
      <c r="BA73" s="122" t="s">
        <v>312</v>
      </c>
      <c r="BB73" s="122">
        <v>237834</v>
      </c>
      <c r="BC73" s="122" t="s">
        <v>368</v>
      </c>
    </row>
    <row r="74" spans="1:55" x14ac:dyDescent="0.3">
      <c r="A74" s="213">
        <v>2021</v>
      </c>
      <c r="B74" s="122" t="s">
        <v>281</v>
      </c>
      <c r="C74" s="213">
        <v>15</v>
      </c>
      <c r="D74" s="122" t="s">
        <v>383</v>
      </c>
      <c r="E74" s="122">
        <v>1</v>
      </c>
      <c r="F74" s="122" t="s">
        <v>65</v>
      </c>
      <c r="G74" s="122"/>
      <c r="H74" s="122">
        <v>968368</v>
      </c>
      <c r="I74" s="122" t="s">
        <v>384</v>
      </c>
      <c r="J74" s="122">
        <v>17.399999999999999</v>
      </c>
      <c r="K74" s="122">
        <v>47.4</v>
      </c>
      <c r="L74" s="122">
        <v>31.5</v>
      </c>
      <c r="M74" s="214">
        <v>44222</v>
      </c>
      <c r="N74" s="214">
        <v>44242</v>
      </c>
      <c r="O74" s="214">
        <v>44242.80972222222</v>
      </c>
      <c r="P74" s="122" t="s">
        <v>282</v>
      </c>
      <c r="Q74" s="122" t="s">
        <v>65</v>
      </c>
      <c r="R74" s="122" t="s">
        <v>363</v>
      </c>
      <c r="S74" s="122" t="s">
        <v>363</v>
      </c>
      <c r="T74" s="122" t="s">
        <v>364</v>
      </c>
      <c r="U74" s="122" t="s">
        <v>65</v>
      </c>
      <c r="V74" s="122" t="s">
        <v>65</v>
      </c>
      <c r="W74" s="122" t="s">
        <v>65</v>
      </c>
      <c r="X74" s="122" t="s">
        <v>65</v>
      </c>
      <c r="Y74" s="122" t="s">
        <v>65</v>
      </c>
      <c r="Z74" s="122" t="s">
        <v>65</v>
      </c>
      <c r="AA74" s="122" t="s">
        <v>541</v>
      </c>
      <c r="AB74" s="122">
        <v>217</v>
      </c>
      <c r="AC74" s="122" t="s">
        <v>285</v>
      </c>
      <c r="AD74" s="122" t="s">
        <v>286</v>
      </c>
      <c r="AE74" s="122">
        <v>4</v>
      </c>
      <c r="AF74" s="122">
        <v>4</v>
      </c>
      <c r="AG74" s="122" t="s">
        <v>316</v>
      </c>
      <c r="AH74" s="122">
        <v>11</v>
      </c>
      <c r="AI74" s="122" t="s">
        <v>283</v>
      </c>
      <c r="AJ74" s="122">
        <v>3.347</v>
      </c>
      <c r="AK74" s="122">
        <v>1.0840000000000001</v>
      </c>
      <c r="AL74" s="122">
        <v>3.6280000000000001</v>
      </c>
      <c r="AM74" s="122">
        <v>118</v>
      </c>
      <c r="AN74" s="122" t="s">
        <v>363</v>
      </c>
      <c r="AO74" s="122" t="s">
        <v>65</v>
      </c>
      <c r="AP74" s="122" t="s">
        <v>65</v>
      </c>
      <c r="AQ74" s="122">
        <v>14</v>
      </c>
      <c r="AR74" s="122" t="s">
        <v>300</v>
      </c>
      <c r="AS74" s="122">
        <v>5197</v>
      </c>
      <c r="AT74" s="122" t="s">
        <v>385</v>
      </c>
      <c r="AU74" s="122">
        <v>37371</v>
      </c>
      <c r="AV74" s="122" t="s">
        <v>386</v>
      </c>
      <c r="AW74" s="122">
        <v>9375470</v>
      </c>
      <c r="AX74" s="122" t="s">
        <v>65</v>
      </c>
      <c r="AY74" s="122" t="s">
        <v>314</v>
      </c>
      <c r="AZ74" s="122" t="s">
        <v>65</v>
      </c>
      <c r="BA74" s="122" t="s">
        <v>312</v>
      </c>
      <c r="BB74" s="122">
        <v>237718</v>
      </c>
      <c r="BC74" s="122" t="s">
        <v>387</v>
      </c>
    </row>
    <row r="75" spans="1:55" x14ac:dyDescent="0.3">
      <c r="A75" s="213">
        <v>2021</v>
      </c>
      <c r="B75" s="122" t="s">
        <v>281</v>
      </c>
      <c r="C75" s="213">
        <v>14</v>
      </c>
      <c r="D75" s="122" t="s">
        <v>388</v>
      </c>
      <c r="E75" s="122">
        <v>1</v>
      </c>
      <c r="F75" s="122" t="s">
        <v>65</v>
      </c>
      <c r="G75" s="122" t="s">
        <v>65</v>
      </c>
      <c r="H75" s="122">
        <v>40073</v>
      </c>
      <c r="I75" s="122" t="s">
        <v>93</v>
      </c>
      <c r="J75" s="122">
        <v>14.6</v>
      </c>
      <c r="K75" s="122">
        <v>38</v>
      </c>
      <c r="L75" s="122">
        <v>50.7</v>
      </c>
      <c r="M75" s="214">
        <v>44214</v>
      </c>
      <c r="N75" s="214">
        <v>44241</v>
      </c>
      <c r="O75" s="214">
        <v>44241.575543599538</v>
      </c>
      <c r="P75" s="122" t="s">
        <v>282</v>
      </c>
      <c r="Q75" s="122" t="s">
        <v>65</v>
      </c>
      <c r="R75" s="122" t="s">
        <v>389</v>
      </c>
      <c r="S75" s="122" t="s">
        <v>390</v>
      </c>
      <c r="T75" s="122" t="s">
        <v>391</v>
      </c>
      <c r="U75" s="122" t="s">
        <v>65</v>
      </c>
      <c r="V75" s="122" t="s">
        <v>65</v>
      </c>
      <c r="W75" s="122" t="s">
        <v>65</v>
      </c>
      <c r="X75" s="122" t="s">
        <v>65</v>
      </c>
      <c r="Y75" s="122" t="s">
        <v>65</v>
      </c>
      <c r="Z75" s="122" t="s">
        <v>65</v>
      </c>
      <c r="AA75" s="122" t="s">
        <v>541</v>
      </c>
      <c r="AB75" s="122">
        <v>217</v>
      </c>
      <c r="AC75" s="122" t="s">
        <v>285</v>
      </c>
      <c r="AD75" s="122" t="s">
        <v>286</v>
      </c>
      <c r="AE75" s="122">
        <v>4</v>
      </c>
      <c r="AF75" s="122">
        <v>4</v>
      </c>
      <c r="AG75" s="122" t="s">
        <v>316</v>
      </c>
      <c r="AH75" s="122">
        <v>10</v>
      </c>
      <c r="AI75" s="122" t="s">
        <v>283</v>
      </c>
      <c r="AJ75" s="122">
        <v>1.9059999999999999</v>
      </c>
      <c r="AK75" s="122">
        <v>1.0840000000000001</v>
      </c>
      <c r="AL75" s="122">
        <v>2.0659999999999998</v>
      </c>
      <c r="AM75" s="122">
        <v>117</v>
      </c>
      <c r="AN75" s="122" t="s">
        <v>392</v>
      </c>
      <c r="AO75" s="122" t="s">
        <v>65</v>
      </c>
      <c r="AP75" s="122" t="s">
        <v>65</v>
      </c>
      <c r="AQ75" s="122">
        <v>14</v>
      </c>
      <c r="AR75" s="122" t="s">
        <v>300</v>
      </c>
      <c r="AS75" s="122">
        <v>6024</v>
      </c>
      <c r="AT75" s="122" t="s">
        <v>393</v>
      </c>
      <c r="AU75" s="122">
        <v>81755</v>
      </c>
      <c r="AV75" s="122" t="s">
        <v>394</v>
      </c>
      <c r="AW75" s="122">
        <v>14061078</v>
      </c>
      <c r="AX75" s="122" t="s">
        <v>65</v>
      </c>
      <c r="AY75" s="122" t="s">
        <v>314</v>
      </c>
      <c r="AZ75" s="122" t="s">
        <v>65</v>
      </c>
      <c r="BA75" s="122" t="s">
        <v>312</v>
      </c>
      <c r="BB75" s="122">
        <v>237636</v>
      </c>
      <c r="BC75" s="122" t="s">
        <v>395</v>
      </c>
    </row>
    <row r="76" spans="1:55" x14ac:dyDescent="0.3">
      <c r="A76" s="213">
        <v>2021</v>
      </c>
      <c r="B76" s="122" t="s">
        <v>281</v>
      </c>
      <c r="C76" s="213">
        <v>14</v>
      </c>
      <c r="D76" s="122" t="s">
        <v>396</v>
      </c>
      <c r="E76" s="122">
        <v>1</v>
      </c>
      <c r="F76" s="122" t="s">
        <v>65</v>
      </c>
      <c r="G76" s="122" t="s">
        <v>65</v>
      </c>
      <c r="H76" s="122">
        <v>913818</v>
      </c>
      <c r="I76" s="122" t="s">
        <v>92</v>
      </c>
      <c r="J76" s="122">
        <v>14.6</v>
      </c>
      <c r="K76" s="122">
        <v>24</v>
      </c>
      <c r="L76" s="122">
        <v>35</v>
      </c>
      <c r="M76" s="214">
        <v>44215</v>
      </c>
      <c r="N76" s="214">
        <v>44241</v>
      </c>
      <c r="O76" s="214">
        <v>44241.51778761574</v>
      </c>
      <c r="P76" s="122" t="s">
        <v>282</v>
      </c>
      <c r="Q76" s="122" t="s">
        <v>65</v>
      </c>
      <c r="R76" s="122" t="s">
        <v>389</v>
      </c>
      <c r="S76" s="122" t="s">
        <v>390</v>
      </c>
      <c r="T76" s="122" t="s">
        <v>391</v>
      </c>
      <c r="U76" s="122" t="s">
        <v>65</v>
      </c>
      <c r="V76" s="122" t="s">
        <v>65</v>
      </c>
      <c r="W76" s="122" t="s">
        <v>65</v>
      </c>
      <c r="X76" s="122" t="s">
        <v>65</v>
      </c>
      <c r="Y76" s="122" t="s">
        <v>65</v>
      </c>
      <c r="Z76" s="122" t="s">
        <v>65</v>
      </c>
      <c r="AA76" s="122" t="s">
        <v>541</v>
      </c>
      <c r="AB76" s="122">
        <v>217</v>
      </c>
      <c r="AC76" s="122" t="s">
        <v>285</v>
      </c>
      <c r="AD76" s="122" t="s">
        <v>286</v>
      </c>
      <c r="AE76" s="122">
        <v>4</v>
      </c>
      <c r="AF76" s="122">
        <v>4</v>
      </c>
      <c r="AG76" s="122" t="s">
        <v>316</v>
      </c>
      <c r="AH76" s="122">
        <v>11</v>
      </c>
      <c r="AI76" s="122" t="s">
        <v>283</v>
      </c>
      <c r="AJ76" s="122">
        <v>1.139</v>
      </c>
      <c r="AK76" s="122">
        <v>1.0840000000000001</v>
      </c>
      <c r="AL76" s="122">
        <v>1.2350000000000001</v>
      </c>
      <c r="AM76" s="122">
        <v>118</v>
      </c>
      <c r="AN76" s="122" t="s">
        <v>392</v>
      </c>
      <c r="AO76" s="122" t="s">
        <v>65</v>
      </c>
      <c r="AP76" s="122" t="s">
        <v>65</v>
      </c>
      <c r="AQ76" s="122">
        <v>5</v>
      </c>
      <c r="AR76" s="122" t="s">
        <v>300</v>
      </c>
      <c r="AS76" s="122">
        <v>3189</v>
      </c>
      <c r="AT76" s="122" t="s">
        <v>397</v>
      </c>
      <c r="AU76" s="122">
        <v>79818010</v>
      </c>
      <c r="AV76" s="122" t="s">
        <v>398</v>
      </c>
      <c r="AW76" s="122">
        <v>79818010</v>
      </c>
      <c r="AX76" s="122" t="s">
        <v>65</v>
      </c>
      <c r="AY76" s="122" t="s">
        <v>314</v>
      </c>
      <c r="AZ76" s="122" t="s">
        <v>65</v>
      </c>
      <c r="BA76" s="122" t="s">
        <v>312</v>
      </c>
      <c r="BB76" s="122">
        <v>237635</v>
      </c>
      <c r="BC76" s="122" t="s">
        <v>395</v>
      </c>
    </row>
    <row r="77" spans="1:55" x14ac:dyDescent="0.3">
      <c r="A77" s="213">
        <v>2021</v>
      </c>
      <c r="B77" s="122" t="s">
        <v>281</v>
      </c>
      <c r="C77" s="213">
        <v>14</v>
      </c>
      <c r="D77" s="122" t="s">
        <v>396</v>
      </c>
      <c r="E77" s="122">
        <v>2</v>
      </c>
      <c r="F77" s="122" t="s">
        <v>65</v>
      </c>
      <c r="G77" s="122" t="s">
        <v>65</v>
      </c>
      <c r="H77" s="122">
        <v>913818</v>
      </c>
      <c r="I77" s="122" t="s">
        <v>92</v>
      </c>
      <c r="J77" s="122">
        <v>14.6</v>
      </c>
      <c r="K77" s="122">
        <v>24</v>
      </c>
      <c r="L77" s="122">
        <v>35</v>
      </c>
      <c r="M77" s="214">
        <v>44215</v>
      </c>
      <c r="N77" s="214">
        <v>44241</v>
      </c>
      <c r="O77" s="214">
        <v>44241.51778761574</v>
      </c>
      <c r="P77" s="122" t="s">
        <v>282</v>
      </c>
      <c r="Q77" s="122" t="s">
        <v>65</v>
      </c>
      <c r="R77" s="122" t="s">
        <v>389</v>
      </c>
      <c r="S77" s="122" t="s">
        <v>390</v>
      </c>
      <c r="T77" s="122" t="s">
        <v>391</v>
      </c>
      <c r="U77" s="122" t="s">
        <v>65</v>
      </c>
      <c r="V77" s="122" t="s">
        <v>65</v>
      </c>
      <c r="W77" s="122" t="s">
        <v>65</v>
      </c>
      <c r="X77" s="122" t="s">
        <v>65</v>
      </c>
      <c r="Y77" s="122" t="s">
        <v>65</v>
      </c>
      <c r="Z77" s="122" t="s">
        <v>65</v>
      </c>
      <c r="AA77" s="122" t="s">
        <v>541</v>
      </c>
      <c r="AB77" s="122">
        <v>217</v>
      </c>
      <c r="AC77" s="122" t="s">
        <v>285</v>
      </c>
      <c r="AD77" s="122" t="s">
        <v>286</v>
      </c>
      <c r="AE77" s="122">
        <v>4</v>
      </c>
      <c r="AF77" s="122">
        <v>4</v>
      </c>
      <c r="AG77" s="122" t="s">
        <v>316</v>
      </c>
      <c r="AH77" s="215" t="s">
        <v>65</v>
      </c>
      <c r="AI77" s="122" t="s">
        <v>283</v>
      </c>
      <c r="AJ77" s="122">
        <v>1.367</v>
      </c>
      <c r="AK77" s="122">
        <v>1.0840000000000001</v>
      </c>
      <c r="AL77" s="122">
        <v>1.482</v>
      </c>
      <c r="AM77" s="122">
        <v>162</v>
      </c>
      <c r="AN77" s="122" t="s">
        <v>392</v>
      </c>
      <c r="AO77" s="122" t="s">
        <v>65</v>
      </c>
      <c r="AP77" s="122" t="s">
        <v>65</v>
      </c>
      <c r="AQ77" s="122">
        <v>5</v>
      </c>
      <c r="AR77" s="122" t="s">
        <v>300</v>
      </c>
      <c r="AS77" s="122">
        <v>3189</v>
      </c>
      <c r="AT77" s="122" t="s">
        <v>397</v>
      </c>
      <c r="AU77" s="122">
        <v>79818010</v>
      </c>
      <c r="AV77" s="122" t="s">
        <v>398</v>
      </c>
      <c r="AW77" s="122">
        <v>79818010</v>
      </c>
      <c r="AX77" s="122" t="s">
        <v>65</v>
      </c>
      <c r="AY77" s="122" t="s">
        <v>314</v>
      </c>
      <c r="AZ77" s="122" t="s">
        <v>65</v>
      </c>
      <c r="BA77" s="122" t="s">
        <v>312</v>
      </c>
      <c r="BB77" s="122">
        <v>237635</v>
      </c>
      <c r="BC77" s="122" t="s">
        <v>395</v>
      </c>
    </row>
    <row r="78" spans="1:55" x14ac:dyDescent="0.3">
      <c r="A78" s="213">
        <v>2021</v>
      </c>
      <c r="B78" s="122" t="s">
        <v>281</v>
      </c>
      <c r="C78" s="213">
        <v>14</v>
      </c>
      <c r="D78" s="122" t="s">
        <v>396</v>
      </c>
      <c r="E78" s="122">
        <v>3</v>
      </c>
      <c r="F78" s="122" t="s">
        <v>65</v>
      </c>
      <c r="G78" s="122" t="s">
        <v>65</v>
      </c>
      <c r="H78" s="122">
        <v>913818</v>
      </c>
      <c r="I78" s="122" t="s">
        <v>92</v>
      </c>
      <c r="J78" s="122">
        <v>14.6</v>
      </c>
      <c r="K78" s="122">
        <v>24</v>
      </c>
      <c r="L78" s="122">
        <v>35</v>
      </c>
      <c r="M78" s="214">
        <v>44215</v>
      </c>
      <c r="N78" s="214">
        <v>44241</v>
      </c>
      <c r="O78" s="214">
        <v>44241.51778761574</v>
      </c>
      <c r="P78" s="122" t="s">
        <v>282</v>
      </c>
      <c r="Q78" s="122" t="s">
        <v>65</v>
      </c>
      <c r="R78" s="122" t="s">
        <v>389</v>
      </c>
      <c r="S78" s="122" t="s">
        <v>390</v>
      </c>
      <c r="T78" s="122" t="s">
        <v>391</v>
      </c>
      <c r="U78" s="122" t="s">
        <v>65</v>
      </c>
      <c r="V78" s="122" t="s">
        <v>65</v>
      </c>
      <c r="W78" s="122" t="s">
        <v>65</v>
      </c>
      <c r="X78" s="122" t="s">
        <v>65</v>
      </c>
      <c r="Y78" s="122" t="s">
        <v>65</v>
      </c>
      <c r="Z78" s="122" t="s">
        <v>65</v>
      </c>
      <c r="AA78" s="122" t="s">
        <v>541</v>
      </c>
      <c r="AB78" s="122">
        <v>217</v>
      </c>
      <c r="AC78" s="122" t="s">
        <v>285</v>
      </c>
      <c r="AD78" s="122" t="s">
        <v>286</v>
      </c>
      <c r="AE78" s="122">
        <v>4</v>
      </c>
      <c r="AF78" s="122">
        <v>4</v>
      </c>
      <c r="AG78" s="122" t="s">
        <v>316</v>
      </c>
      <c r="AH78" s="122">
        <v>10</v>
      </c>
      <c r="AI78" s="122" t="s">
        <v>283</v>
      </c>
      <c r="AJ78" s="122">
        <v>0.14699999999999999</v>
      </c>
      <c r="AK78" s="122">
        <v>1.0840000000000001</v>
      </c>
      <c r="AL78" s="122">
        <v>0.159</v>
      </c>
      <c r="AM78" s="122">
        <v>117</v>
      </c>
      <c r="AN78" s="122" t="s">
        <v>392</v>
      </c>
      <c r="AO78" s="122" t="s">
        <v>65</v>
      </c>
      <c r="AP78" s="122" t="s">
        <v>65</v>
      </c>
      <c r="AQ78" s="122">
        <v>5</v>
      </c>
      <c r="AR78" s="122" t="s">
        <v>300</v>
      </c>
      <c r="AS78" s="122">
        <v>3189</v>
      </c>
      <c r="AT78" s="122" t="s">
        <v>397</v>
      </c>
      <c r="AU78" s="122">
        <v>79818010</v>
      </c>
      <c r="AV78" s="122" t="s">
        <v>398</v>
      </c>
      <c r="AW78" s="122">
        <v>79818010</v>
      </c>
      <c r="AX78" s="122" t="s">
        <v>65</v>
      </c>
      <c r="AY78" s="122" t="s">
        <v>314</v>
      </c>
      <c r="AZ78" s="122" t="s">
        <v>65</v>
      </c>
      <c r="BA78" s="122" t="s">
        <v>312</v>
      </c>
      <c r="BB78" s="122">
        <v>237635</v>
      </c>
      <c r="BC78" s="122" t="s">
        <v>395</v>
      </c>
    </row>
    <row r="79" spans="1:55" x14ac:dyDescent="0.3">
      <c r="A79" s="213">
        <v>2021</v>
      </c>
      <c r="B79" s="122" t="s">
        <v>281</v>
      </c>
      <c r="C79" s="213">
        <v>12</v>
      </c>
      <c r="D79" s="122" t="s">
        <v>399</v>
      </c>
      <c r="E79" s="122">
        <v>1</v>
      </c>
      <c r="F79" s="122" t="s">
        <v>65</v>
      </c>
      <c r="G79" s="122" t="s">
        <v>65</v>
      </c>
      <c r="H79" s="122">
        <v>25103</v>
      </c>
      <c r="I79" s="122" t="s">
        <v>83</v>
      </c>
      <c r="J79" s="122">
        <v>17.2</v>
      </c>
      <c r="K79" s="122">
        <v>47</v>
      </c>
      <c r="L79" s="122">
        <v>67</v>
      </c>
      <c r="M79" s="214">
        <v>44214</v>
      </c>
      <c r="N79" s="214">
        <v>44239</v>
      </c>
      <c r="O79" s="214">
        <v>44239.702136956017</v>
      </c>
      <c r="P79" s="122" t="s">
        <v>282</v>
      </c>
      <c r="Q79" s="122" t="s">
        <v>65</v>
      </c>
      <c r="R79" s="122" t="s">
        <v>362</v>
      </c>
      <c r="S79" s="122" t="s">
        <v>363</v>
      </c>
      <c r="T79" s="122" t="s">
        <v>364</v>
      </c>
      <c r="U79" s="122" t="s">
        <v>65</v>
      </c>
      <c r="V79" s="122" t="s">
        <v>65</v>
      </c>
      <c r="W79" s="122" t="s">
        <v>65</v>
      </c>
      <c r="X79" s="122" t="s">
        <v>65</v>
      </c>
      <c r="Y79" s="122" t="s">
        <v>65</v>
      </c>
      <c r="Z79" s="122" t="s">
        <v>65</v>
      </c>
      <c r="AA79" s="122" t="s">
        <v>541</v>
      </c>
      <c r="AB79" s="122">
        <v>217</v>
      </c>
      <c r="AC79" s="122" t="s">
        <v>285</v>
      </c>
      <c r="AD79" s="122" t="s">
        <v>286</v>
      </c>
      <c r="AE79" s="122">
        <v>4</v>
      </c>
      <c r="AF79" s="122">
        <v>4</v>
      </c>
      <c r="AG79" s="122" t="s">
        <v>316</v>
      </c>
      <c r="AH79" s="122">
        <v>11</v>
      </c>
      <c r="AI79" s="122" t="s">
        <v>283</v>
      </c>
      <c r="AJ79" s="122">
        <v>6.1029999999999998</v>
      </c>
      <c r="AK79" s="122">
        <v>1.0840000000000001</v>
      </c>
      <c r="AL79" s="122">
        <v>6.6159999999999997</v>
      </c>
      <c r="AM79" s="122">
        <v>118</v>
      </c>
      <c r="AN79" s="122" t="s">
        <v>363</v>
      </c>
      <c r="AO79" s="122" t="s">
        <v>65</v>
      </c>
      <c r="AP79" s="122" t="s">
        <v>65</v>
      </c>
      <c r="AQ79" s="122">
        <v>10</v>
      </c>
      <c r="AR79" s="122" t="s">
        <v>300</v>
      </c>
      <c r="AS79" s="122">
        <v>7650</v>
      </c>
      <c r="AT79" s="122" t="s">
        <v>400</v>
      </c>
      <c r="AU79" s="122">
        <v>87619</v>
      </c>
      <c r="AV79" s="122" t="s">
        <v>401</v>
      </c>
      <c r="AW79" s="122">
        <v>10404754</v>
      </c>
      <c r="AX79" s="122" t="s">
        <v>65</v>
      </c>
      <c r="AY79" s="122" t="s">
        <v>314</v>
      </c>
      <c r="AZ79" s="122" t="s">
        <v>65</v>
      </c>
      <c r="BA79" s="122" t="s">
        <v>312</v>
      </c>
      <c r="BB79" s="122">
        <v>237539</v>
      </c>
      <c r="BC79" s="122" t="s">
        <v>368</v>
      </c>
    </row>
    <row r="80" spans="1:55" x14ac:dyDescent="0.3">
      <c r="A80" s="213">
        <v>2021</v>
      </c>
      <c r="B80" s="122" t="s">
        <v>281</v>
      </c>
      <c r="C80" s="213">
        <v>11</v>
      </c>
      <c r="D80" s="122" t="s">
        <v>402</v>
      </c>
      <c r="E80" s="122">
        <v>1</v>
      </c>
      <c r="F80" s="122" t="s">
        <v>65</v>
      </c>
      <c r="G80" s="122" t="s">
        <v>65</v>
      </c>
      <c r="H80" s="122">
        <v>925411</v>
      </c>
      <c r="I80" s="122" t="s">
        <v>78</v>
      </c>
      <c r="J80" s="122">
        <v>14.89</v>
      </c>
      <c r="K80" s="122">
        <v>31</v>
      </c>
      <c r="L80" s="122">
        <v>38.799999999999997</v>
      </c>
      <c r="M80" s="214">
        <v>44222</v>
      </c>
      <c r="N80" s="214">
        <v>44238</v>
      </c>
      <c r="O80" s="214">
        <v>44238.700004826387</v>
      </c>
      <c r="P80" s="122" t="s">
        <v>282</v>
      </c>
      <c r="Q80" s="122" t="s">
        <v>65</v>
      </c>
      <c r="R80" s="122" t="s">
        <v>362</v>
      </c>
      <c r="S80" s="122" t="s">
        <v>363</v>
      </c>
      <c r="T80" s="122" t="s">
        <v>364</v>
      </c>
      <c r="U80" s="122" t="s">
        <v>65</v>
      </c>
      <c r="V80" s="122" t="s">
        <v>65</v>
      </c>
      <c r="W80" s="122" t="s">
        <v>65</v>
      </c>
      <c r="X80" s="122" t="s">
        <v>65</v>
      </c>
      <c r="Y80" s="122" t="s">
        <v>65</v>
      </c>
      <c r="Z80" s="122" t="s">
        <v>65</v>
      </c>
      <c r="AA80" s="122" t="s">
        <v>541</v>
      </c>
      <c r="AB80" s="122">
        <v>217</v>
      </c>
      <c r="AC80" s="122" t="s">
        <v>285</v>
      </c>
      <c r="AD80" s="122" t="s">
        <v>286</v>
      </c>
      <c r="AE80" s="122">
        <v>4</v>
      </c>
      <c r="AF80" s="122">
        <v>4</v>
      </c>
      <c r="AG80" s="122" t="s">
        <v>316</v>
      </c>
      <c r="AH80" s="215" t="s">
        <v>65</v>
      </c>
      <c r="AI80" s="122" t="s">
        <v>283</v>
      </c>
      <c r="AJ80" s="122">
        <v>5.3209999999999997</v>
      </c>
      <c r="AK80" s="122">
        <v>1.0840000000000001</v>
      </c>
      <c r="AL80" s="122">
        <v>5.7679999999999998</v>
      </c>
      <c r="AM80" s="122">
        <v>161</v>
      </c>
      <c r="AN80" s="122" t="s">
        <v>363</v>
      </c>
      <c r="AO80" s="122" t="s">
        <v>65</v>
      </c>
      <c r="AP80" s="122" t="s">
        <v>65</v>
      </c>
      <c r="AQ80" s="122">
        <v>14</v>
      </c>
      <c r="AR80" s="122" t="s">
        <v>300</v>
      </c>
      <c r="AS80" s="122">
        <v>6397</v>
      </c>
      <c r="AT80" s="122" t="s">
        <v>403</v>
      </c>
      <c r="AU80" s="122">
        <v>88158</v>
      </c>
      <c r="AV80" s="122" t="s">
        <v>404</v>
      </c>
      <c r="AW80" s="122">
        <v>7468555</v>
      </c>
      <c r="AX80" s="122" t="s">
        <v>65</v>
      </c>
      <c r="AY80" s="122" t="s">
        <v>314</v>
      </c>
      <c r="AZ80" s="122" t="s">
        <v>65</v>
      </c>
      <c r="BA80" s="122" t="s">
        <v>312</v>
      </c>
      <c r="BB80" s="122">
        <v>237441</v>
      </c>
      <c r="BC80" s="122" t="s">
        <v>368</v>
      </c>
    </row>
    <row r="81" spans="1:55" x14ac:dyDescent="0.3">
      <c r="A81" s="213">
        <v>2021</v>
      </c>
      <c r="B81" s="122" t="s">
        <v>281</v>
      </c>
      <c r="C81" s="213">
        <v>11</v>
      </c>
      <c r="D81" s="122" t="s">
        <v>402</v>
      </c>
      <c r="E81" s="122">
        <v>2</v>
      </c>
      <c r="F81" s="122" t="s">
        <v>65</v>
      </c>
      <c r="G81" s="122" t="s">
        <v>65</v>
      </c>
      <c r="H81" s="122">
        <v>925411</v>
      </c>
      <c r="I81" s="122" t="s">
        <v>78</v>
      </c>
      <c r="J81" s="122">
        <v>14.89</v>
      </c>
      <c r="K81" s="122">
        <v>31</v>
      </c>
      <c r="L81" s="122">
        <v>38.799999999999997</v>
      </c>
      <c r="M81" s="214">
        <v>44222</v>
      </c>
      <c r="N81" s="214">
        <v>44238</v>
      </c>
      <c r="O81" s="214">
        <v>44238.700004826387</v>
      </c>
      <c r="P81" s="122" t="s">
        <v>282</v>
      </c>
      <c r="Q81" s="122" t="s">
        <v>65</v>
      </c>
      <c r="R81" s="122" t="s">
        <v>362</v>
      </c>
      <c r="S81" s="122" t="s">
        <v>363</v>
      </c>
      <c r="T81" s="122" t="s">
        <v>364</v>
      </c>
      <c r="U81" s="122" t="s">
        <v>65</v>
      </c>
      <c r="V81" s="122" t="s">
        <v>65</v>
      </c>
      <c r="W81" s="122" t="s">
        <v>65</v>
      </c>
      <c r="X81" s="122" t="s">
        <v>65</v>
      </c>
      <c r="Y81" s="122" t="s">
        <v>65</v>
      </c>
      <c r="Z81" s="122" t="s">
        <v>65</v>
      </c>
      <c r="AA81" s="122" t="s">
        <v>541</v>
      </c>
      <c r="AB81" s="122">
        <v>217</v>
      </c>
      <c r="AC81" s="122" t="s">
        <v>285</v>
      </c>
      <c r="AD81" s="122" t="s">
        <v>286</v>
      </c>
      <c r="AE81" s="122">
        <v>4</v>
      </c>
      <c r="AF81" s="122">
        <v>4</v>
      </c>
      <c r="AG81" s="122" t="s">
        <v>316</v>
      </c>
      <c r="AH81" s="215" t="s">
        <v>65</v>
      </c>
      <c r="AI81" s="122" t="s">
        <v>283</v>
      </c>
      <c r="AJ81" s="122">
        <v>8.9999999999999993E-3</v>
      </c>
      <c r="AK81" s="122">
        <v>1.0840000000000001</v>
      </c>
      <c r="AL81" s="122">
        <v>0.01</v>
      </c>
      <c r="AM81" s="122">
        <v>161</v>
      </c>
      <c r="AN81" s="122" t="s">
        <v>363</v>
      </c>
      <c r="AO81" s="122" t="s">
        <v>65</v>
      </c>
      <c r="AP81" s="122" t="s">
        <v>65</v>
      </c>
      <c r="AQ81" s="122">
        <v>14</v>
      </c>
      <c r="AR81" s="122" t="s">
        <v>301</v>
      </c>
      <c r="AS81" s="122">
        <v>1111111</v>
      </c>
      <c r="AT81" s="122" t="s">
        <v>369</v>
      </c>
      <c r="AU81" s="122">
        <v>88158</v>
      </c>
      <c r="AV81" s="122" t="s">
        <v>404</v>
      </c>
      <c r="AW81" s="122">
        <v>7468555</v>
      </c>
      <c r="AX81" s="122" t="s">
        <v>65</v>
      </c>
      <c r="AY81" s="122" t="s">
        <v>314</v>
      </c>
      <c r="AZ81" s="122" t="s">
        <v>65</v>
      </c>
      <c r="BA81" s="122" t="s">
        <v>312</v>
      </c>
      <c r="BB81" s="122">
        <v>237441</v>
      </c>
      <c r="BC81" s="122" t="s">
        <v>368</v>
      </c>
    </row>
    <row r="82" spans="1:55" x14ac:dyDescent="0.3">
      <c r="A82" s="213">
        <v>2021</v>
      </c>
      <c r="B82" s="122" t="s">
        <v>281</v>
      </c>
      <c r="C82" s="213">
        <v>11</v>
      </c>
      <c r="D82" s="122" t="s">
        <v>405</v>
      </c>
      <c r="E82" s="122">
        <v>1</v>
      </c>
      <c r="F82" s="122" t="s">
        <v>65</v>
      </c>
      <c r="G82" s="122" t="s">
        <v>65</v>
      </c>
      <c r="H82" s="122">
        <v>950913</v>
      </c>
      <c r="I82" s="122" t="s">
        <v>86</v>
      </c>
      <c r="J82" s="122">
        <v>17.7</v>
      </c>
      <c r="K82" s="122">
        <v>48</v>
      </c>
      <c r="L82" s="122">
        <v>77</v>
      </c>
      <c r="M82" s="214">
        <v>44214</v>
      </c>
      <c r="N82" s="214">
        <v>44238</v>
      </c>
      <c r="O82" s="214">
        <v>44238.521459756943</v>
      </c>
      <c r="P82" s="122" t="s">
        <v>282</v>
      </c>
      <c r="Q82" s="122" t="s">
        <v>65</v>
      </c>
      <c r="R82" s="122" t="s">
        <v>362</v>
      </c>
      <c r="S82" s="122" t="s">
        <v>363</v>
      </c>
      <c r="T82" s="122" t="s">
        <v>364</v>
      </c>
      <c r="U82" s="122" t="s">
        <v>65</v>
      </c>
      <c r="V82" s="122" t="s">
        <v>65</v>
      </c>
      <c r="W82" s="122" t="s">
        <v>65</v>
      </c>
      <c r="X82" s="122" t="s">
        <v>65</v>
      </c>
      <c r="Y82" s="122" t="s">
        <v>65</v>
      </c>
      <c r="Z82" s="122" t="s">
        <v>65</v>
      </c>
      <c r="AA82" s="122" t="s">
        <v>541</v>
      </c>
      <c r="AB82" s="122">
        <v>217</v>
      </c>
      <c r="AC82" s="122" t="s">
        <v>285</v>
      </c>
      <c r="AD82" s="122" t="s">
        <v>286</v>
      </c>
      <c r="AE82" s="122">
        <v>4</v>
      </c>
      <c r="AF82" s="122">
        <v>4</v>
      </c>
      <c r="AG82" s="122" t="s">
        <v>316</v>
      </c>
      <c r="AH82" s="122">
        <v>11</v>
      </c>
      <c r="AI82" s="122" t="s">
        <v>283</v>
      </c>
      <c r="AJ82" s="122">
        <v>3</v>
      </c>
      <c r="AK82" s="122">
        <v>1.0840000000000001</v>
      </c>
      <c r="AL82" s="122">
        <v>3.2519999999999998</v>
      </c>
      <c r="AM82" s="122">
        <v>118</v>
      </c>
      <c r="AN82" s="122" t="s">
        <v>363</v>
      </c>
      <c r="AO82" s="122" t="s">
        <v>65</v>
      </c>
      <c r="AP82" s="122" t="s">
        <v>65</v>
      </c>
      <c r="AQ82" s="122">
        <v>14</v>
      </c>
      <c r="AR82" s="122" t="s">
        <v>300</v>
      </c>
      <c r="AS82" s="122">
        <v>7642</v>
      </c>
      <c r="AT82" s="122" t="s">
        <v>406</v>
      </c>
      <c r="AU82" s="122">
        <v>927498</v>
      </c>
      <c r="AV82" s="122" t="s">
        <v>407</v>
      </c>
      <c r="AW82" s="122">
        <v>6758684</v>
      </c>
      <c r="AX82" s="122" t="s">
        <v>65</v>
      </c>
      <c r="AY82" s="122" t="s">
        <v>314</v>
      </c>
      <c r="AZ82" s="122" t="s">
        <v>65</v>
      </c>
      <c r="BA82" s="122" t="s">
        <v>312</v>
      </c>
      <c r="BB82" s="122">
        <v>237396</v>
      </c>
      <c r="BC82" s="122" t="s">
        <v>368</v>
      </c>
    </row>
    <row r="83" spans="1:55" x14ac:dyDescent="0.3">
      <c r="A83" s="213">
        <v>2021</v>
      </c>
      <c r="B83" s="122" t="s">
        <v>281</v>
      </c>
      <c r="C83" s="213">
        <v>11</v>
      </c>
      <c r="D83" s="122" t="s">
        <v>405</v>
      </c>
      <c r="E83" s="122">
        <v>2</v>
      </c>
      <c r="F83" s="122" t="s">
        <v>65</v>
      </c>
      <c r="G83" s="122" t="s">
        <v>65</v>
      </c>
      <c r="H83" s="122">
        <v>950913</v>
      </c>
      <c r="I83" s="122" t="s">
        <v>86</v>
      </c>
      <c r="J83" s="122">
        <v>17.7</v>
      </c>
      <c r="K83" s="122">
        <v>48</v>
      </c>
      <c r="L83" s="122">
        <v>77</v>
      </c>
      <c r="M83" s="214">
        <v>44214</v>
      </c>
      <c r="N83" s="214">
        <v>44238</v>
      </c>
      <c r="O83" s="214">
        <v>44238.521459756943</v>
      </c>
      <c r="P83" s="122" t="s">
        <v>282</v>
      </c>
      <c r="Q83" s="122" t="s">
        <v>65</v>
      </c>
      <c r="R83" s="122" t="s">
        <v>362</v>
      </c>
      <c r="S83" s="122" t="s">
        <v>363</v>
      </c>
      <c r="T83" s="122" t="s">
        <v>364</v>
      </c>
      <c r="U83" s="122" t="s">
        <v>65</v>
      </c>
      <c r="V83" s="122" t="s">
        <v>65</v>
      </c>
      <c r="W83" s="122" t="s">
        <v>65</v>
      </c>
      <c r="X83" s="122" t="s">
        <v>65</v>
      </c>
      <c r="Y83" s="122" t="s">
        <v>65</v>
      </c>
      <c r="Z83" s="122" t="s">
        <v>65</v>
      </c>
      <c r="AA83" s="122" t="s">
        <v>541</v>
      </c>
      <c r="AB83" s="122">
        <v>217</v>
      </c>
      <c r="AC83" s="122" t="s">
        <v>285</v>
      </c>
      <c r="AD83" s="122" t="s">
        <v>286</v>
      </c>
      <c r="AE83" s="122">
        <v>4</v>
      </c>
      <c r="AF83" s="122">
        <v>4</v>
      </c>
      <c r="AG83" s="122" t="s">
        <v>316</v>
      </c>
      <c r="AH83" s="122">
        <v>10</v>
      </c>
      <c r="AI83" s="122" t="s">
        <v>283</v>
      </c>
      <c r="AJ83" s="122">
        <v>2.016</v>
      </c>
      <c r="AK83" s="122">
        <v>1.0840000000000001</v>
      </c>
      <c r="AL83" s="122">
        <v>2.1850000000000001</v>
      </c>
      <c r="AM83" s="122">
        <v>117</v>
      </c>
      <c r="AN83" s="122" t="s">
        <v>363</v>
      </c>
      <c r="AO83" s="122" t="s">
        <v>65</v>
      </c>
      <c r="AP83" s="122" t="s">
        <v>65</v>
      </c>
      <c r="AQ83" s="122">
        <v>14</v>
      </c>
      <c r="AR83" s="122" t="s">
        <v>300</v>
      </c>
      <c r="AS83" s="122">
        <v>7642</v>
      </c>
      <c r="AT83" s="122" t="s">
        <v>406</v>
      </c>
      <c r="AU83" s="122">
        <v>927498</v>
      </c>
      <c r="AV83" s="122" t="s">
        <v>407</v>
      </c>
      <c r="AW83" s="122">
        <v>6758684</v>
      </c>
      <c r="AX83" s="122" t="s">
        <v>65</v>
      </c>
      <c r="AY83" s="122" t="s">
        <v>314</v>
      </c>
      <c r="AZ83" s="122" t="s">
        <v>65</v>
      </c>
      <c r="BA83" s="122" t="s">
        <v>312</v>
      </c>
      <c r="BB83" s="122">
        <v>237396</v>
      </c>
      <c r="BC83" s="122" t="s">
        <v>368</v>
      </c>
    </row>
    <row r="84" spans="1:55" x14ac:dyDescent="0.3">
      <c r="A84" s="213">
        <v>2021</v>
      </c>
      <c r="B84" s="122" t="s">
        <v>281</v>
      </c>
      <c r="C84" s="213">
        <v>11</v>
      </c>
      <c r="D84" s="122" t="s">
        <v>405</v>
      </c>
      <c r="E84" s="122">
        <v>3</v>
      </c>
      <c r="F84" s="122" t="s">
        <v>65</v>
      </c>
      <c r="G84" s="122" t="s">
        <v>65</v>
      </c>
      <c r="H84" s="122">
        <v>950913</v>
      </c>
      <c r="I84" s="122" t="s">
        <v>86</v>
      </c>
      <c r="J84" s="122">
        <v>17.7</v>
      </c>
      <c r="K84" s="122">
        <v>48</v>
      </c>
      <c r="L84" s="122">
        <v>77</v>
      </c>
      <c r="M84" s="214">
        <v>44214</v>
      </c>
      <c r="N84" s="214">
        <v>44238</v>
      </c>
      <c r="O84" s="214">
        <v>44238.521459756943</v>
      </c>
      <c r="P84" s="122" t="s">
        <v>282</v>
      </c>
      <c r="Q84" s="122" t="s">
        <v>65</v>
      </c>
      <c r="R84" s="122" t="s">
        <v>362</v>
      </c>
      <c r="S84" s="122" t="s">
        <v>363</v>
      </c>
      <c r="T84" s="122" t="s">
        <v>364</v>
      </c>
      <c r="U84" s="122" t="s">
        <v>65</v>
      </c>
      <c r="V84" s="122" t="s">
        <v>65</v>
      </c>
      <c r="W84" s="122" t="s">
        <v>65</v>
      </c>
      <c r="X84" s="122" t="s">
        <v>65</v>
      </c>
      <c r="Y84" s="122" t="s">
        <v>65</v>
      </c>
      <c r="Z84" s="122" t="s">
        <v>65</v>
      </c>
      <c r="AA84" s="122" t="s">
        <v>541</v>
      </c>
      <c r="AB84" s="122">
        <v>217</v>
      </c>
      <c r="AC84" s="122" t="s">
        <v>285</v>
      </c>
      <c r="AD84" s="122" t="s">
        <v>286</v>
      </c>
      <c r="AE84" s="122">
        <v>4</v>
      </c>
      <c r="AF84" s="122">
        <v>4</v>
      </c>
      <c r="AG84" s="122" t="s">
        <v>316</v>
      </c>
      <c r="AH84" s="122">
        <v>11</v>
      </c>
      <c r="AI84" s="122" t="s">
        <v>283</v>
      </c>
      <c r="AJ84" s="122">
        <v>8.0000000000000002E-3</v>
      </c>
      <c r="AK84" s="122">
        <v>1.0840000000000001</v>
      </c>
      <c r="AL84" s="122">
        <v>8.9999999999999993E-3</v>
      </c>
      <c r="AM84" s="122">
        <v>118</v>
      </c>
      <c r="AN84" s="122" t="s">
        <v>363</v>
      </c>
      <c r="AO84" s="122" t="s">
        <v>65</v>
      </c>
      <c r="AP84" s="122" t="s">
        <v>65</v>
      </c>
      <c r="AQ84" s="122">
        <v>14</v>
      </c>
      <c r="AR84" s="122" t="s">
        <v>301</v>
      </c>
      <c r="AS84" s="122">
        <v>1111111</v>
      </c>
      <c r="AT84" s="122" t="s">
        <v>369</v>
      </c>
      <c r="AU84" s="122">
        <v>927498</v>
      </c>
      <c r="AV84" s="122" t="s">
        <v>407</v>
      </c>
      <c r="AW84" s="122">
        <v>6758684</v>
      </c>
      <c r="AX84" s="122" t="s">
        <v>65</v>
      </c>
      <c r="AY84" s="122" t="s">
        <v>314</v>
      </c>
      <c r="AZ84" s="122" t="s">
        <v>65</v>
      </c>
      <c r="BA84" s="122" t="s">
        <v>312</v>
      </c>
      <c r="BB84" s="122">
        <v>237396</v>
      </c>
      <c r="BC84" s="122" t="s">
        <v>368</v>
      </c>
    </row>
    <row r="85" spans="1:55" x14ac:dyDescent="0.3">
      <c r="A85" s="213">
        <v>2021</v>
      </c>
      <c r="B85" s="122" t="s">
        <v>281</v>
      </c>
      <c r="C85" s="213">
        <v>11</v>
      </c>
      <c r="D85" s="122" t="s">
        <v>408</v>
      </c>
      <c r="E85" s="122">
        <v>1</v>
      </c>
      <c r="F85" s="122" t="s">
        <v>65</v>
      </c>
      <c r="G85" s="122" t="s">
        <v>65</v>
      </c>
      <c r="H85" s="122">
        <v>900657</v>
      </c>
      <c r="I85" s="122" t="s">
        <v>409</v>
      </c>
      <c r="J85" s="122">
        <v>14.7</v>
      </c>
      <c r="K85" s="122">
        <v>23</v>
      </c>
      <c r="L85" s="122">
        <v>35.9</v>
      </c>
      <c r="M85" s="214">
        <v>44224</v>
      </c>
      <c r="N85" s="214">
        <v>44238</v>
      </c>
      <c r="O85" s="214">
        <v>44238.633221412027</v>
      </c>
      <c r="P85" s="122" t="s">
        <v>282</v>
      </c>
      <c r="Q85" s="122" t="s">
        <v>65</v>
      </c>
      <c r="R85" s="122" t="s">
        <v>287</v>
      </c>
      <c r="S85" s="122" t="s">
        <v>288</v>
      </c>
      <c r="T85" s="122" t="s">
        <v>289</v>
      </c>
      <c r="U85" s="122" t="s">
        <v>65</v>
      </c>
      <c r="V85" s="122" t="s">
        <v>65</v>
      </c>
      <c r="W85" s="122" t="s">
        <v>65</v>
      </c>
      <c r="X85" s="122" t="s">
        <v>65</v>
      </c>
      <c r="Y85" s="122" t="s">
        <v>65</v>
      </c>
      <c r="Z85" s="122" t="s">
        <v>65</v>
      </c>
      <c r="AA85" s="122" t="s">
        <v>541</v>
      </c>
      <c r="AB85" s="122">
        <v>217</v>
      </c>
      <c r="AC85" s="122" t="s">
        <v>285</v>
      </c>
      <c r="AD85" s="122" t="s">
        <v>286</v>
      </c>
      <c r="AE85" s="122">
        <v>4</v>
      </c>
      <c r="AF85" s="122">
        <v>4</v>
      </c>
      <c r="AG85" s="122" t="s">
        <v>316</v>
      </c>
      <c r="AH85" s="122">
        <v>6</v>
      </c>
      <c r="AI85" s="122" t="s">
        <v>283</v>
      </c>
      <c r="AJ85" s="122">
        <v>4.2169999999999996</v>
      </c>
      <c r="AK85" s="122">
        <v>1.0840000000000001</v>
      </c>
      <c r="AL85" s="122">
        <v>4.5709999999999997</v>
      </c>
      <c r="AM85" s="122">
        <v>112</v>
      </c>
      <c r="AN85" s="122" t="s">
        <v>290</v>
      </c>
      <c r="AO85" s="122" t="s">
        <v>65</v>
      </c>
      <c r="AP85" s="122" t="s">
        <v>65</v>
      </c>
      <c r="AQ85" s="122">
        <v>14</v>
      </c>
      <c r="AR85" s="122" t="s">
        <v>300</v>
      </c>
      <c r="AS85" s="122">
        <v>5204</v>
      </c>
      <c r="AT85" s="122" t="s">
        <v>377</v>
      </c>
      <c r="AU85" s="122">
        <v>900610</v>
      </c>
      <c r="AV85" s="122" t="s">
        <v>410</v>
      </c>
      <c r="AW85" s="122">
        <v>12068122</v>
      </c>
      <c r="AX85" s="122" t="s">
        <v>65</v>
      </c>
      <c r="AY85" s="122" t="s">
        <v>314</v>
      </c>
      <c r="AZ85" s="122" t="s">
        <v>65</v>
      </c>
      <c r="BA85" s="122" t="s">
        <v>312</v>
      </c>
      <c r="BB85" s="122">
        <v>237381</v>
      </c>
      <c r="BC85" s="122" t="s">
        <v>304</v>
      </c>
    </row>
    <row r="86" spans="1:55" x14ac:dyDescent="0.3">
      <c r="A86" s="213">
        <v>2021</v>
      </c>
      <c r="B86" s="122" t="s">
        <v>281</v>
      </c>
      <c r="C86" s="213">
        <v>11</v>
      </c>
      <c r="D86" s="122" t="s">
        <v>408</v>
      </c>
      <c r="E86" s="122">
        <v>2</v>
      </c>
      <c r="F86" s="122" t="s">
        <v>65</v>
      </c>
      <c r="G86" s="122" t="s">
        <v>65</v>
      </c>
      <c r="H86" s="122">
        <v>900657</v>
      </c>
      <c r="I86" s="122" t="s">
        <v>409</v>
      </c>
      <c r="J86" s="122">
        <v>14.7</v>
      </c>
      <c r="K86" s="122">
        <v>23</v>
      </c>
      <c r="L86" s="122">
        <v>35.9</v>
      </c>
      <c r="M86" s="214">
        <v>44224</v>
      </c>
      <c r="N86" s="214">
        <v>44238</v>
      </c>
      <c r="O86" s="214">
        <v>44238.633221412027</v>
      </c>
      <c r="P86" s="122" t="s">
        <v>282</v>
      </c>
      <c r="Q86" s="122" t="s">
        <v>65</v>
      </c>
      <c r="R86" s="122" t="s">
        <v>287</v>
      </c>
      <c r="S86" s="122" t="s">
        <v>288</v>
      </c>
      <c r="T86" s="122" t="s">
        <v>289</v>
      </c>
      <c r="U86" s="122" t="s">
        <v>65</v>
      </c>
      <c r="V86" s="122" t="s">
        <v>65</v>
      </c>
      <c r="W86" s="122" t="s">
        <v>65</v>
      </c>
      <c r="X86" s="122" t="s">
        <v>65</v>
      </c>
      <c r="Y86" s="122" t="s">
        <v>65</v>
      </c>
      <c r="Z86" s="122" t="s">
        <v>65</v>
      </c>
      <c r="AA86" s="122" t="s">
        <v>541</v>
      </c>
      <c r="AB86" s="122">
        <v>217</v>
      </c>
      <c r="AC86" s="122" t="s">
        <v>285</v>
      </c>
      <c r="AD86" s="122" t="s">
        <v>286</v>
      </c>
      <c r="AE86" s="122">
        <v>4</v>
      </c>
      <c r="AF86" s="122">
        <v>4</v>
      </c>
      <c r="AG86" s="122" t="s">
        <v>316</v>
      </c>
      <c r="AH86" s="122">
        <v>6</v>
      </c>
      <c r="AI86" s="122" t="s">
        <v>283</v>
      </c>
      <c r="AJ86" s="122">
        <v>8.2000000000000003E-2</v>
      </c>
      <c r="AK86" s="122">
        <v>1.0840000000000001</v>
      </c>
      <c r="AL86" s="122">
        <v>8.8999999999999996E-2</v>
      </c>
      <c r="AM86" s="122">
        <v>112</v>
      </c>
      <c r="AN86" s="122" t="s">
        <v>290</v>
      </c>
      <c r="AO86" s="122" t="s">
        <v>65</v>
      </c>
      <c r="AP86" s="122" t="s">
        <v>65</v>
      </c>
      <c r="AQ86" s="122">
        <v>14</v>
      </c>
      <c r="AR86" s="122" t="s">
        <v>301</v>
      </c>
      <c r="AS86" s="122">
        <v>55555555</v>
      </c>
      <c r="AT86" s="122" t="s">
        <v>373</v>
      </c>
      <c r="AU86" s="122">
        <v>900610</v>
      </c>
      <c r="AV86" s="122" t="s">
        <v>410</v>
      </c>
      <c r="AW86" s="122">
        <v>12068122</v>
      </c>
      <c r="AX86" s="122" t="s">
        <v>65</v>
      </c>
      <c r="AY86" s="122" t="s">
        <v>314</v>
      </c>
      <c r="AZ86" s="122" t="s">
        <v>65</v>
      </c>
      <c r="BA86" s="122" t="s">
        <v>312</v>
      </c>
      <c r="BB86" s="122">
        <v>237381</v>
      </c>
      <c r="BC86" s="122" t="s">
        <v>304</v>
      </c>
    </row>
    <row r="87" spans="1:55" x14ac:dyDescent="0.3">
      <c r="A87" s="213">
        <v>2021</v>
      </c>
      <c r="B87" s="122" t="s">
        <v>281</v>
      </c>
      <c r="C87" s="213">
        <v>10</v>
      </c>
      <c r="D87" s="122" t="s">
        <v>353</v>
      </c>
      <c r="E87" s="122">
        <v>1</v>
      </c>
      <c r="F87" s="122" t="s">
        <v>65</v>
      </c>
      <c r="G87" s="122" t="s">
        <v>65</v>
      </c>
      <c r="H87" s="122">
        <v>910616</v>
      </c>
      <c r="I87" s="122" t="s">
        <v>87</v>
      </c>
      <c r="J87" s="122">
        <v>17.95</v>
      </c>
      <c r="K87" s="122">
        <v>39</v>
      </c>
      <c r="L87" s="122">
        <v>65</v>
      </c>
      <c r="M87" s="214">
        <v>44215</v>
      </c>
      <c r="N87" s="214">
        <v>44237</v>
      </c>
      <c r="O87" s="214">
        <v>44237.573021956021</v>
      </c>
      <c r="P87" s="122" t="s">
        <v>282</v>
      </c>
      <c r="Q87" s="122" t="s">
        <v>65</v>
      </c>
      <c r="R87" s="122" t="s">
        <v>354</v>
      </c>
      <c r="S87" s="122" t="s">
        <v>355</v>
      </c>
      <c r="T87" s="122" t="s">
        <v>356</v>
      </c>
      <c r="U87" s="122" t="s">
        <v>65</v>
      </c>
      <c r="V87" s="122" t="s">
        <v>65</v>
      </c>
      <c r="W87" s="122" t="s">
        <v>65</v>
      </c>
      <c r="X87" s="122" t="s">
        <v>65</v>
      </c>
      <c r="Y87" s="122" t="s">
        <v>65</v>
      </c>
      <c r="Z87" s="122" t="s">
        <v>65</v>
      </c>
      <c r="AA87" s="122" t="s">
        <v>541</v>
      </c>
      <c r="AB87" s="122">
        <v>217</v>
      </c>
      <c r="AC87" s="122" t="s">
        <v>285</v>
      </c>
      <c r="AD87" s="122" t="s">
        <v>286</v>
      </c>
      <c r="AE87" s="122">
        <v>4</v>
      </c>
      <c r="AF87" s="122">
        <v>4</v>
      </c>
      <c r="AG87" s="122" t="s">
        <v>316</v>
      </c>
      <c r="AH87" s="122">
        <v>8</v>
      </c>
      <c r="AI87" s="122" t="s">
        <v>283</v>
      </c>
      <c r="AJ87" s="122">
        <v>0.84799999999999998</v>
      </c>
      <c r="AK87" s="122">
        <v>1.0840000000000001</v>
      </c>
      <c r="AL87" s="122">
        <v>0.91900000000000004</v>
      </c>
      <c r="AM87" s="122">
        <v>114</v>
      </c>
      <c r="AN87" s="122" t="s">
        <v>357</v>
      </c>
      <c r="AO87" s="122" t="s">
        <v>65</v>
      </c>
      <c r="AP87" s="122" t="s">
        <v>65</v>
      </c>
      <c r="AQ87" s="122">
        <v>8</v>
      </c>
      <c r="AR87" s="122" t="s">
        <v>302</v>
      </c>
      <c r="AS87" s="122">
        <v>13073</v>
      </c>
      <c r="AT87" s="122" t="s">
        <v>310</v>
      </c>
      <c r="AU87" s="122">
        <v>21729</v>
      </c>
      <c r="AV87" s="122" t="s">
        <v>358</v>
      </c>
      <c r="AW87" s="122">
        <v>10674974</v>
      </c>
      <c r="AX87" s="122" t="s">
        <v>65</v>
      </c>
      <c r="AY87" s="122" t="s">
        <v>314</v>
      </c>
      <c r="AZ87" s="122" t="s">
        <v>65</v>
      </c>
      <c r="BA87" s="122" t="s">
        <v>312</v>
      </c>
      <c r="BB87" s="122">
        <v>237292</v>
      </c>
      <c r="BC87" s="122" t="s">
        <v>359</v>
      </c>
    </row>
    <row r="88" spans="1:55" x14ac:dyDescent="0.3">
      <c r="A88" s="213">
        <v>2021</v>
      </c>
      <c r="B88" s="122" t="s">
        <v>281</v>
      </c>
      <c r="C88" s="213">
        <v>10</v>
      </c>
      <c r="D88" s="122" t="s">
        <v>353</v>
      </c>
      <c r="E88" s="122">
        <v>2</v>
      </c>
      <c r="F88" s="122" t="s">
        <v>65</v>
      </c>
      <c r="G88" s="122" t="s">
        <v>65</v>
      </c>
      <c r="H88" s="122">
        <v>910616</v>
      </c>
      <c r="I88" s="122" t="s">
        <v>87</v>
      </c>
      <c r="J88" s="122">
        <v>17.95</v>
      </c>
      <c r="K88" s="122">
        <v>39</v>
      </c>
      <c r="L88" s="122">
        <v>65</v>
      </c>
      <c r="M88" s="214">
        <v>44215</v>
      </c>
      <c r="N88" s="214">
        <v>44237</v>
      </c>
      <c r="O88" s="214">
        <v>44237.573021956021</v>
      </c>
      <c r="P88" s="122" t="s">
        <v>282</v>
      </c>
      <c r="Q88" s="122" t="s">
        <v>65</v>
      </c>
      <c r="R88" s="122" t="s">
        <v>354</v>
      </c>
      <c r="S88" s="122" t="s">
        <v>355</v>
      </c>
      <c r="T88" s="122" t="s">
        <v>356</v>
      </c>
      <c r="U88" s="122" t="s">
        <v>65</v>
      </c>
      <c r="V88" s="122" t="s">
        <v>65</v>
      </c>
      <c r="W88" s="122" t="s">
        <v>65</v>
      </c>
      <c r="X88" s="122" t="s">
        <v>65</v>
      </c>
      <c r="Y88" s="122" t="s">
        <v>65</v>
      </c>
      <c r="Z88" s="122" t="s">
        <v>65</v>
      </c>
      <c r="AA88" s="122" t="s">
        <v>541</v>
      </c>
      <c r="AB88" s="122">
        <v>217</v>
      </c>
      <c r="AC88" s="122" t="s">
        <v>285</v>
      </c>
      <c r="AD88" s="122" t="s">
        <v>286</v>
      </c>
      <c r="AE88" s="122">
        <v>4</v>
      </c>
      <c r="AF88" s="122">
        <v>4</v>
      </c>
      <c r="AG88" s="122" t="s">
        <v>316</v>
      </c>
      <c r="AH88" s="122">
        <v>8</v>
      </c>
      <c r="AI88" s="122" t="s">
        <v>283</v>
      </c>
      <c r="AJ88" s="122">
        <v>1.3440000000000001</v>
      </c>
      <c r="AK88" s="122">
        <v>1.0840000000000001</v>
      </c>
      <c r="AL88" s="122">
        <v>1.4570000000000001</v>
      </c>
      <c r="AM88" s="122">
        <v>114</v>
      </c>
      <c r="AN88" s="122" t="s">
        <v>357</v>
      </c>
      <c r="AO88" s="122" t="s">
        <v>65</v>
      </c>
      <c r="AP88" s="122" t="s">
        <v>65</v>
      </c>
      <c r="AQ88" s="122">
        <v>8</v>
      </c>
      <c r="AR88" s="122" t="s">
        <v>300</v>
      </c>
      <c r="AS88" s="122">
        <v>5088</v>
      </c>
      <c r="AT88" s="122" t="s">
        <v>360</v>
      </c>
      <c r="AU88" s="122">
        <v>21729</v>
      </c>
      <c r="AV88" s="122" t="s">
        <v>358</v>
      </c>
      <c r="AW88" s="122">
        <v>10674974</v>
      </c>
      <c r="AX88" s="122" t="s">
        <v>65</v>
      </c>
      <c r="AY88" s="122" t="s">
        <v>314</v>
      </c>
      <c r="AZ88" s="122" t="s">
        <v>65</v>
      </c>
      <c r="BA88" s="122" t="s">
        <v>312</v>
      </c>
      <c r="BB88" s="122">
        <v>237292</v>
      </c>
      <c r="BC88" s="122" t="s">
        <v>359</v>
      </c>
    </row>
    <row r="89" spans="1:55" x14ac:dyDescent="0.3">
      <c r="A89" s="213">
        <v>2021</v>
      </c>
      <c r="B89" s="122" t="s">
        <v>281</v>
      </c>
      <c r="C89" s="213">
        <v>9</v>
      </c>
      <c r="D89" s="122" t="s">
        <v>361</v>
      </c>
      <c r="E89" s="122">
        <v>1</v>
      </c>
      <c r="F89" s="122" t="s">
        <v>65</v>
      </c>
      <c r="G89" s="122" t="s">
        <v>65</v>
      </c>
      <c r="H89" s="122">
        <v>950573</v>
      </c>
      <c r="I89" s="122" t="s">
        <v>72</v>
      </c>
      <c r="J89" s="122">
        <v>17.72</v>
      </c>
      <c r="K89" s="122">
        <v>50</v>
      </c>
      <c r="L89" s="122">
        <v>75</v>
      </c>
      <c r="M89" s="214">
        <v>44211</v>
      </c>
      <c r="N89" s="214">
        <v>44236</v>
      </c>
      <c r="O89" s="214">
        <v>44236.555419675933</v>
      </c>
      <c r="P89" s="122" t="s">
        <v>282</v>
      </c>
      <c r="Q89" s="122" t="s">
        <v>65</v>
      </c>
      <c r="R89" s="122" t="s">
        <v>362</v>
      </c>
      <c r="S89" s="122" t="s">
        <v>363</v>
      </c>
      <c r="T89" s="122" t="s">
        <v>364</v>
      </c>
      <c r="U89" s="122" t="s">
        <v>65</v>
      </c>
      <c r="V89" s="122" t="s">
        <v>65</v>
      </c>
      <c r="W89" s="122" t="s">
        <v>65</v>
      </c>
      <c r="X89" s="122" t="s">
        <v>65</v>
      </c>
      <c r="Y89" s="122" t="s">
        <v>65</v>
      </c>
      <c r="Z89" s="122" t="s">
        <v>65</v>
      </c>
      <c r="AA89" s="122" t="s">
        <v>541</v>
      </c>
      <c r="AB89" s="122">
        <v>217</v>
      </c>
      <c r="AC89" s="122" t="s">
        <v>285</v>
      </c>
      <c r="AD89" s="122" t="s">
        <v>286</v>
      </c>
      <c r="AE89" s="122">
        <v>4</v>
      </c>
      <c r="AF89" s="122">
        <v>4</v>
      </c>
      <c r="AG89" s="122" t="s">
        <v>316</v>
      </c>
      <c r="AH89" s="122">
        <v>11</v>
      </c>
      <c r="AI89" s="122" t="s">
        <v>283</v>
      </c>
      <c r="AJ89" s="122">
        <v>4.5869999999999997</v>
      </c>
      <c r="AK89" s="122">
        <v>1.0840000000000001</v>
      </c>
      <c r="AL89" s="122">
        <v>4.9720000000000004</v>
      </c>
      <c r="AM89" s="122">
        <v>118</v>
      </c>
      <c r="AN89" s="122" t="s">
        <v>363</v>
      </c>
      <c r="AO89" s="122" t="s">
        <v>65</v>
      </c>
      <c r="AP89" s="122" t="s">
        <v>65</v>
      </c>
      <c r="AQ89" s="122">
        <v>8</v>
      </c>
      <c r="AR89" s="122" t="s">
        <v>300</v>
      </c>
      <c r="AS89" s="122">
        <v>7643</v>
      </c>
      <c r="AT89" s="122" t="s">
        <v>365</v>
      </c>
      <c r="AU89" s="122">
        <v>18055</v>
      </c>
      <c r="AV89" s="122" t="s">
        <v>366</v>
      </c>
      <c r="AW89" s="122">
        <v>5355809</v>
      </c>
      <c r="AX89" s="122" t="s">
        <v>65</v>
      </c>
      <c r="AY89" s="122" t="s">
        <v>314</v>
      </c>
      <c r="AZ89" s="122" t="s">
        <v>367</v>
      </c>
      <c r="BA89" s="122" t="s">
        <v>312</v>
      </c>
      <c r="BB89" s="122">
        <v>237174</v>
      </c>
      <c r="BC89" s="122" t="s">
        <v>368</v>
      </c>
    </row>
    <row r="90" spans="1:55" x14ac:dyDescent="0.3">
      <c r="A90" s="213">
        <v>2021</v>
      </c>
      <c r="B90" s="122" t="s">
        <v>281</v>
      </c>
      <c r="C90" s="213">
        <v>9</v>
      </c>
      <c r="D90" s="122" t="s">
        <v>361</v>
      </c>
      <c r="E90" s="122">
        <v>2</v>
      </c>
      <c r="F90" s="122" t="s">
        <v>65</v>
      </c>
      <c r="G90" s="122" t="s">
        <v>65</v>
      </c>
      <c r="H90" s="122">
        <v>950573</v>
      </c>
      <c r="I90" s="122" t="s">
        <v>72</v>
      </c>
      <c r="J90" s="122">
        <v>17.72</v>
      </c>
      <c r="K90" s="122">
        <v>50</v>
      </c>
      <c r="L90" s="122">
        <v>75</v>
      </c>
      <c r="M90" s="214">
        <v>44211</v>
      </c>
      <c r="N90" s="214">
        <v>44236</v>
      </c>
      <c r="O90" s="214">
        <v>44236.555419675933</v>
      </c>
      <c r="P90" s="122" t="s">
        <v>282</v>
      </c>
      <c r="Q90" s="122" t="s">
        <v>65</v>
      </c>
      <c r="R90" s="122" t="s">
        <v>362</v>
      </c>
      <c r="S90" s="122" t="s">
        <v>363</v>
      </c>
      <c r="T90" s="122" t="s">
        <v>364</v>
      </c>
      <c r="U90" s="122" t="s">
        <v>65</v>
      </c>
      <c r="V90" s="122" t="s">
        <v>65</v>
      </c>
      <c r="W90" s="122" t="s">
        <v>65</v>
      </c>
      <c r="X90" s="122" t="s">
        <v>65</v>
      </c>
      <c r="Y90" s="122" t="s">
        <v>65</v>
      </c>
      <c r="Z90" s="122" t="s">
        <v>65</v>
      </c>
      <c r="AA90" s="122" t="s">
        <v>541</v>
      </c>
      <c r="AB90" s="122">
        <v>217</v>
      </c>
      <c r="AC90" s="122" t="s">
        <v>285</v>
      </c>
      <c r="AD90" s="122" t="s">
        <v>286</v>
      </c>
      <c r="AE90" s="122">
        <v>4</v>
      </c>
      <c r="AF90" s="122">
        <v>4</v>
      </c>
      <c r="AG90" s="122" t="s">
        <v>316</v>
      </c>
      <c r="AH90" s="122">
        <v>11</v>
      </c>
      <c r="AI90" s="122" t="s">
        <v>283</v>
      </c>
      <c r="AJ90" s="122">
        <v>2E-3</v>
      </c>
      <c r="AK90" s="122">
        <v>1.0840000000000001</v>
      </c>
      <c r="AL90" s="122">
        <v>2E-3</v>
      </c>
      <c r="AM90" s="122">
        <v>118</v>
      </c>
      <c r="AN90" s="122" t="s">
        <v>363</v>
      </c>
      <c r="AO90" s="122" t="s">
        <v>65</v>
      </c>
      <c r="AP90" s="122" t="s">
        <v>65</v>
      </c>
      <c r="AQ90" s="122">
        <v>8</v>
      </c>
      <c r="AR90" s="122" t="s">
        <v>301</v>
      </c>
      <c r="AS90" s="122">
        <v>1111111</v>
      </c>
      <c r="AT90" s="122" t="s">
        <v>369</v>
      </c>
      <c r="AU90" s="122">
        <v>18055</v>
      </c>
      <c r="AV90" s="122" t="s">
        <v>366</v>
      </c>
      <c r="AW90" s="122">
        <v>5355809</v>
      </c>
      <c r="AX90" s="122" t="s">
        <v>65</v>
      </c>
      <c r="AY90" s="122" t="s">
        <v>314</v>
      </c>
      <c r="AZ90" s="122" t="s">
        <v>367</v>
      </c>
      <c r="BA90" s="122" t="s">
        <v>312</v>
      </c>
      <c r="BB90" s="122">
        <v>237174</v>
      </c>
      <c r="BC90" s="122" t="s">
        <v>368</v>
      </c>
    </row>
    <row r="91" spans="1:55" x14ac:dyDescent="0.3">
      <c r="A91" s="213">
        <v>2021</v>
      </c>
      <c r="B91" s="122" t="s">
        <v>281</v>
      </c>
      <c r="C91" s="213">
        <v>5</v>
      </c>
      <c r="D91" s="122" t="s">
        <v>370</v>
      </c>
      <c r="E91" s="122">
        <v>1</v>
      </c>
      <c r="F91" s="122" t="s">
        <v>65</v>
      </c>
      <c r="G91" s="122" t="s">
        <v>65</v>
      </c>
      <c r="H91" s="122">
        <v>30430</v>
      </c>
      <c r="I91" s="122" t="s">
        <v>371</v>
      </c>
      <c r="J91" s="122">
        <v>17.5</v>
      </c>
      <c r="K91" s="122">
        <v>42</v>
      </c>
      <c r="L91" s="122">
        <v>21.9</v>
      </c>
      <c r="M91" s="214">
        <v>44214</v>
      </c>
      <c r="N91" s="214">
        <v>44232</v>
      </c>
      <c r="O91" s="214">
        <v>44232.838622337957</v>
      </c>
      <c r="P91" s="122" t="s">
        <v>282</v>
      </c>
      <c r="Q91" s="122" t="s">
        <v>65</v>
      </c>
      <c r="R91" s="122" t="s">
        <v>287</v>
      </c>
      <c r="S91" s="122" t="s">
        <v>288</v>
      </c>
      <c r="T91" s="122" t="s">
        <v>289</v>
      </c>
      <c r="U91" s="122" t="s">
        <v>65</v>
      </c>
      <c r="V91" s="122" t="s">
        <v>65</v>
      </c>
      <c r="W91" s="122" t="s">
        <v>65</v>
      </c>
      <c r="X91" s="122" t="s">
        <v>65</v>
      </c>
      <c r="Y91" s="122" t="s">
        <v>65</v>
      </c>
      <c r="Z91" s="122" t="s">
        <v>65</v>
      </c>
      <c r="AA91" s="122" t="s">
        <v>541</v>
      </c>
      <c r="AB91" s="122">
        <v>217</v>
      </c>
      <c r="AC91" s="122" t="s">
        <v>285</v>
      </c>
      <c r="AD91" s="122" t="s">
        <v>286</v>
      </c>
      <c r="AE91" s="122">
        <v>4</v>
      </c>
      <c r="AF91" s="122">
        <v>4</v>
      </c>
      <c r="AG91" s="122" t="s">
        <v>316</v>
      </c>
      <c r="AH91" s="122">
        <v>7</v>
      </c>
      <c r="AI91" s="122" t="s">
        <v>283</v>
      </c>
      <c r="AJ91" s="122">
        <v>3.8220000000000001</v>
      </c>
      <c r="AK91" s="122">
        <v>1.0840000000000001</v>
      </c>
      <c r="AL91" s="122">
        <v>4.1429999999999998</v>
      </c>
      <c r="AM91" s="122">
        <v>113</v>
      </c>
      <c r="AN91" s="122" t="s">
        <v>290</v>
      </c>
      <c r="AO91" s="122" t="s">
        <v>65</v>
      </c>
      <c r="AP91" s="122" t="s">
        <v>65</v>
      </c>
      <c r="AQ91" s="122">
        <v>7</v>
      </c>
      <c r="AR91" s="122" t="s">
        <v>302</v>
      </c>
      <c r="AS91" s="122">
        <v>13073</v>
      </c>
      <c r="AT91" s="122" t="s">
        <v>310</v>
      </c>
      <c r="AU91" s="122">
        <v>16038</v>
      </c>
      <c r="AV91" s="122" t="s">
        <v>372</v>
      </c>
      <c r="AW91" s="122">
        <v>10429808</v>
      </c>
      <c r="AX91" s="122" t="s">
        <v>65</v>
      </c>
      <c r="AY91" s="122" t="s">
        <v>314</v>
      </c>
      <c r="AZ91" s="122" t="s">
        <v>65</v>
      </c>
      <c r="BA91" s="122" t="s">
        <v>312</v>
      </c>
      <c r="BB91" s="122">
        <v>236950</v>
      </c>
      <c r="BC91" s="122" t="s">
        <v>304</v>
      </c>
    </row>
    <row r="92" spans="1:55" x14ac:dyDescent="0.3">
      <c r="A92" s="213">
        <v>2021</v>
      </c>
      <c r="B92" s="122" t="s">
        <v>281</v>
      </c>
      <c r="C92" s="213">
        <v>5</v>
      </c>
      <c r="D92" s="122" t="s">
        <v>370</v>
      </c>
      <c r="E92" s="122">
        <v>2</v>
      </c>
      <c r="F92" s="122" t="s">
        <v>65</v>
      </c>
      <c r="G92" s="122" t="s">
        <v>65</v>
      </c>
      <c r="H92" s="122">
        <v>30430</v>
      </c>
      <c r="I92" s="122" t="s">
        <v>371</v>
      </c>
      <c r="J92" s="122">
        <v>17.5</v>
      </c>
      <c r="K92" s="122">
        <v>42</v>
      </c>
      <c r="L92" s="122">
        <v>21.9</v>
      </c>
      <c r="M92" s="214">
        <v>44214</v>
      </c>
      <c r="N92" s="214">
        <v>44232</v>
      </c>
      <c r="O92" s="214">
        <v>44232.838622337957</v>
      </c>
      <c r="P92" s="122" t="s">
        <v>282</v>
      </c>
      <c r="Q92" s="122" t="s">
        <v>65</v>
      </c>
      <c r="R92" s="122" t="s">
        <v>287</v>
      </c>
      <c r="S92" s="122" t="s">
        <v>288</v>
      </c>
      <c r="T92" s="122" t="s">
        <v>289</v>
      </c>
      <c r="U92" s="122" t="s">
        <v>65</v>
      </c>
      <c r="V92" s="122" t="s">
        <v>65</v>
      </c>
      <c r="W92" s="122" t="s">
        <v>65</v>
      </c>
      <c r="X92" s="122" t="s">
        <v>65</v>
      </c>
      <c r="Y92" s="122" t="s">
        <v>65</v>
      </c>
      <c r="Z92" s="122" t="s">
        <v>65</v>
      </c>
      <c r="AA92" s="122" t="s">
        <v>541</v>
      </c>
      <c r="AB92" s="122">
        <v>217</v>
      </c>
      <c r="AC92" s="122" t="s">
        <v>285</v>
      </c>
      <c r="AD92" s="122" t="s">
        <v>286</v>
      </c>
      <c r="AE92" s="122">
        <v>4</v>
      </c>
      <c r="AF92" s="122">
        <v>4</v>
      </c>
      <c r="AG92" s="122" t="s">
        <v>316</v>
      </c>
      <c r="AH92" s="122">
        <v>7</v>
      </c>
      <c r="AI92" s="122" t="s">
        <v>283</v>
      </c>
      <c r="AJ92" s="122">
        <v>8.8999999999999996E-2</v>
      </c>
      <c r="AK92" s="122">
        <v>1.0840000000000001</v>
      </c>
      <c r="AL92" s="122">
        <v>9.6000000000000002E-2</v>
      </c>
      <c r="AM92" s="122">
        <v>113</v>
      </c>
      <c r="AN92" s="122" t="s">
        <v>290</v>
      </c>
      <c r="AO92" s="122" t="s">
        <v>65</v>
      </c>
      <c r="AP92" s="122" t="s">
        <v>65</v>
      </c>
      <c r="AQ92" s="122">
        <v>7</v>
      </c>
      <c r="AR92" s="122" t="s">
        <v>301</v>
      </c>
      <c r="AS92" s="122">
        <v>55555555</v>
      </c>
      <c r="AT92" s="122" t="s">
        <v>373</v>
      </c>
      <c r="AU92" s="122">
        <v>16038</v>
      </c>
      <c r="AV92" s="122" t="s">
        <v>372</v>
      </c>
      <c r="AW92" s="122">
        <v>10429808</v>
      </c>
      <c r="AX92" s="122" t="s">
        <v>65</v>
      </c>
      <c r="AY92" s="122" t="s">
        <v>314</v>
      </c>
      <c r="AZ92" s="122" t="s">
        <v>65</v>
      </c>
      <c r="BA92" s="122" t="s">
        <v>312</v>
      </c>
      <c r="BB92" s="122">
        <v>236950</v>
      </c>
      <c r="BC92" s="122" t="s">
        <v>304</v>
      </c>
    </row>
    <row r="93" spans="1:55" x14ac:dyDescent="0.3">
      <c r="A93" s="213">
        <v>2021</v>
      </c>
      <c r="B93" s="122" t="s">
        <v>281</v>
      </c>
      <c r="C93" s="213">
        <v>1</v>
      </c>
      <c r="D93" s="122" t="s">
        <v>349</v>
      </c>
      <c r="E93" s="122">
        <v>1</v>
      </c>
      <c r="F93" s="122" t="s">
        <v>65</v>
      </c>
      <c r="G93" s="122" t="s">
        <v>65</v>
      </c>
      <c r="H93" s="122">
        <v>952273</v>
      </c>
      <c r="I93" s="122" t="s">
        <v>295</v>
      </c>
      <c r="J93" s="122">
        <v>14</v>
      </c>
      <c r="K93" s="122">
        <v>20</v>
      </c>
      <c r="L93" s="122">
        <v>33</v>
      </c>
      <c r="M93" s="214">
        <v>44224</v>
      </c>
      <c r="N93" s="214">
        <v>44228</v>
      </c>
      <c r="O93" s="214">
        <v>44228.446475925928</v>
      </c>
      <c r="P93" s="122" t="s">
        <v>282</v>
      </c>
      <c r="Q93" s="122" t="s">
        <v>65</v>
      </c>
      <c r="R93" s="122" t="s">
        <v>291</v>
      </c>
      <c r="S93" s="122" t="s">
        <v>292</v>
      </c>
      <c r="T93" s="122" t="s">
        <v>293</v>
      </c>
      <c r="U93" s="122" t="s">
        <v>65</v>
      </c>
      <c r="V93" s="122" t="s">
        <v>65</v>
      </c>
      <c r="W93" s="122" t="s">
        <v>65</v>
      </c>
      <c r="X93" s="122" t="s">
        <v>65</v>
      </c>
      <c r="Y93" s="122" t="s">
        <v>65</v>
      </c>
      <c r="Z93" s="122" t="s">
        <v>65</v>
      </c>
      <c r="AA93" s="122" t="s">
        <v>541</v>
      </c>
      <c r="AB93" s="122">
        <v>217</v>
      </c>
      <c r="AC93" s="122" t="s">
        <v>285</v>
      </c>
      <c r="AD93" s="122" t="s">
        <v>286</v>
      </c>
      <c r="AE93" s="122">
        <v>4</v>
      </c>
      <c r="AF93" s="122">
        <v>4</v>
      </c>
      <c r="AG93" s="122" t="s">
        <v>316</v>
      </c>
      <c r="AH93" s="122">
        <v>5</v>
      </c>
      <c r="AI93" s="122" t="s">
        <v>283</v>
      </c>
      <c r="AJ93" s="122">
        <v>0.17199999999999999</v>
      </c>
      <c r="AK93" s="122">
        <v>1.0840000000000001</v>
      </c>
      <c r="AL93" s="122">
        <v>0.186</v>
      </c>
      <c r="AM93" s="122">
        <v>111</v>
      </c>
      <c r="AN93" s="122" t="s">
        <v>292</v>
      </c>
      <c r="AO93" s="122" t="s">
        <v>65</v>
      </c>
      <c r="AP93" s="122" t="s">
        <v>65</v>
      </c>
      <c r="AQ93" s="122">
        <v>5</v>
      </c>
      <c r="AR93" s="122" t="s">
        <v>300</v>
      </c>
      <c r="AS93" s="122">
        <v>4444</v>
      </c>
      <c r="AT93" s="122" t="s">
        <v>374</v>
      </c>
      <c r="AU93" s="122">
        <v>9571</v>
      </c>
      <c r="AV93" s="122" t="s">
        <v>296</v>
      </c>
      <c r="AW93" s="122">
        <v>8070607</v>
      </c>
      <c r="AX93" s="122" t="s">
        <v>65</v>
      </c>
      <c r="AY93" s="122" t="s">
        <v>314</v>
      </c>
      <c r="AZ93" s="122" t="s">
        <v>350</v>
      </c>
      <c r="BA93" s="122" t="s">
        <v>312</v>
      </c>
      <c r="BB93" s="122">
        <v>236550</v>
      </c>
      <c r="BC93" s="122" t="s">
        <v>305</v>
      </c>
    </row>
    <row r="94" spans="1:55" x14ac:dyDescent="0.3">
      <c r="A94" s="213">
        <v>2021</v>
      </c>
      <c r="B94" s="122" t="s">
        <v>284</v>
      </c>
      <c r="C94" s="213">
        <v>26</v>
      </c>
      <c r="D94" s="122" t="s">
        <v>351</v>
      </c>
      <c r="E94" s="122">
        <v>1</v>
      </c>
      <c r="F94" s="122" t="s">
        <v>65</v>
      </c>
      <c r="G94" s="122" t="s">
        <v>65</v>
      </c>
      <c r="H94" s="122">
        <v>969096</v>
      </c>
      <c r="I94" s="122" t="s">
        <v>313</v>
      </c>
      <c r="J94" s="122">
        <v>14.9</v>
      </c>
      <c r="K94" s="122">
        <v>43.8</v>
      </c>
      <c r="L94" s="122">
        <v>38.299999999999997</v>
      </c>
      <c r="M94" s="214">
        <v>44204</v>
      </c>
      <c r="N94" s="214">
        <v>44222</v>
      </c>
      <c r="O94" s="214">
        <v>44222.56084849537</v>
      </c>
      <c r="P94" s="122" t="s">
        <v>282</v>
      </c>
      <c r="Q94" s="122" t="s">
        <v>65</v>
      </c>
      <c r="R94" s="122" t="s">
        <v>287</v>
      </c>
      <c r="S94" s="122" t="s">
        <v>288</v>
      </c>
      <c r="T94" s="122" t="s">
        <v>289</v>
      </c>
      <c r="U94" s="122" t="s">
        <v>65</v>
      </c>
      <c r="V94" s="122" t="s">
        <v>65</v>
      </c>
      <c r="W94" s="122" t="s">
        <v>65</v>
      </c>
      <c r="X94" s="122" t="s">
        <v>65</v>
      </c>
      <c r="Y94" s="122" t="s">
        <v>65</v>
      </c>
      <c r="Z94" s="122" t="s">
        <v>65</v>
      </c>
      <c r="AA94" s="122" t="s">
        <v>541</v>
      </c>
      <c r="AB94" s="122">
        <v>217</v>
      </c>
      <c r="AC94" s="122" t="s">
        <v>285</v>
      </c>
      <c r="AD94" s="122" t="s">
        <v>286</v>
      </c>
      <c r="AE94" s="122">
        <v>4</v>
      </c>
      <c r="AF94" s="122">
        <v>4</v>
      </c>
      <c r="AG94" s="122" t="s">
        <v>316</v>
      </c>
      <c r="AH94" s="122">
        <v>7</v>
      </c>
      <c r="AI94" s="122" t="s">
        <v>283</v>
      </c>
      <c r="AJ94" s="122">
        <v>2.13</v>
      </c>
      <c r="AK94" s="122">
        <v>1.0840000000000001</v>
      </c>
      <c r="AL94" s="122">
        <v>2.3090000000000002</v>
      </c>
      <c r="AM94" s="122">
        <v>113</v>
      </c>
      <c r="AN94" s="122" t="s">
        <v>290</v>
      </c>
      <c r="AO94" s="122" t="s">
        <v>65</v>
      </c>
      <c r="AP94" s="122" t="s">
        <v>65</v>
      </c>
      <c r="AQ94" s="122">
        <v>7</v>
      </c>
      <c r="AR94" s="122" t="s">
        <v>302</v>
      </c>
      <c r="AS94" s="122">
        <v>13073</v>
      </c>
      <c r="AT94" s="122" t="s">
        <v>310</v>
      </c>
      <c r="AU94" s="122">
        <v>942465</v>
      </c>
      <c r="AV94" s="122" t="s">
        <v>294</v>
      </c>
      <c r="AW94" s="122">
        <v>13575341</v>
      </c>
      <c r="AX94" s="122" t="s">
        <v>65</v>
      </c>
      <c r="AY94" s="122" t="s">
        <v>314</v>
      </c>
      <c r="AZ94" s="122" t="s">
        <v>65</v>
      </c>
      <c r="BA94" s="122" t="s">
        <v>312</v>
      </c>
      <c r="BB94" s="122">
        <v>236052</v>
      </c>
      <c r="BC94" s="122" t="s">
        <v>304</v>
      </c>
    </row>
    <row r="95" spans="1:55" x14ac:dyDescent="0.3">
      <c r="A95" s="213">
        <v>2021</v>
      </c>
      <c r="B95" s="122" t="s">
        <v>284</v>
      </c>
      <c r="C95" s="213">
        <v>26</v>
      </c>
      <c r="D95" s="122" t="s">
        <v>351</v>
      </c>
      <c r="E95" s="122">
        <v>2</v>
      </c>
      <c r="F95" s="122" t="s">
        <v>65</v>
      </c>
      <c r="G95" s="122" t="s">
        <v>65</v>
      </c>
      <c r="H95" s="122">
        <v>969096</v>
      </c>
      <c r="I95" s="122" t="s">
        <v>313</v>
      </c>
      <c r="J95" s="122">
        <v>14.9</v>
      </c>
      <c r="K95" s="122">
        <v>43.8</v>
      </c>
      <c r="L95" s="122">
        <v>38.299999999999997</v>
      </c>
      <c r="M95" s="214">
        <v>44204</v>
      </c>
      <c r="N95" s="214">
        <v>44222</v>
      </c>
      <c r="O95" s="214">
        <v>44222.56084849537</v>
      </c>
      <c r="P95" s="122" t="s">
        <v>282</v>
      </c>
      <c r="Q95" s="122" t="s">
        <v>65</v>
      </c>
      <c r="R95" s="122" t="s">
        <v>287</v>
      </c>
      <c r="S95" s="122" t="s">
        <v>288</v>
      </c>
      <c r="T95" s="122" t="s">
        <v>289</v>
      </c>
      <c r="U95" s="122" t="s">
        <v>65</v>
      </c>
      <c r="V95" s="122" t="s">
        <v>65</v>
      </c>
      <c r="W95" s="122" t="s">
        <v>65</v>
      </c>
      <c r="X95" s="122" t="s">
        <v>65</v>
      </c>
      <c r="Y95" s="122" t="s">
        <v>65</v>
      </c>
      <c r="Z95" s="122" t="s">
        <v>65</v>
      </c>
      <c r="AA95" s="122" t="s">
        <v>541</v>
      </c>
      <c r="AB95" s="122">
        <v>217</v>
      </c>
      <c r="AC95" s="122" t="s">
        <v>285</v>
      </c>
      <c r="AD95" s="122" t="s">
        <v>286</v>
      </c>
      <c r="AE95" s="122">
        <v>4</v>
      </c>
      <c r="AF95" s="122">
        <v>4</v>
      </c>
      <c r="AG95" s="122" t="s">
        <v>316</v>
      </c>
      <c r="AH95" s="122">
        <v>6</v>
      </c>
      <c r="AI95" s="122" t="s">
        <v>283</v>
      </c>
      <c r="AJ95" s="122">
        <v>0.155</v>
      </c>
      <c r="AK95" s="122">
        <v>1.0840000000000001</v>
      </c>
      <c r="AL95" s="122">
        <v>0.16800000000000001</v>
      </c>
      <c r="AM95" s="122">
        <v>112</v>
      </c>
      <c r="AN95" s="122" t="s">
        <v>290</v>
      </c>
      <c r="AO95" s="122" t="s">
        <v>65</v>
      </c>
      <c r="AP95" s="122" t="s">
        <v>65</v>
      </c>
      <c r="AQ95" s="122">
        <v>7</v>
      </c>
      <c r="AR95" s="122" t="s">
        <v>301</v>
      </c>
      <c r="AS95" s="122">
        <v>8888888</v>
      </c>
      <c r="AT95" s="122" t="s">
        <v>306</v>
      </c>
      <c r="AU95" s="122">
        <v>942465</v>
      </c>
      <c r="AV95" s="122" t="s">
        <v>294</v>
      </c>
      <c r="AW95" s="122">
        <v>13575341</v>
      </c>
      <c r="AX95" s="122" t="s">
        <v>65</v>
      </c>
      <c r="AY95" s="122" t="s">
        <v>314</v>
      </c>
      <c r="AZ95" s="122" t="s">
        <v>65</v>
      </c>
      <c r="BA95" s="122" t="s">
        <v>312</v>
      </c>
      <c r="BB95" s="122">
        <v>236052</v>
      </c>
      <c r="BC95" s="122" t="s">
        <v>304</v>
      </c>
    </row>
  </sheetData>
  <pageMargins left="0.7" right="0.7" top="0.75" bottom="0.75" header="0.3" footer="0.3"/>
  <pageSetup paperSize="12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BC5"/>
  <sheetViews>
    <sheetView showGridLines="0" topLeftCell="G1" workbookViewId="0">
      <selection activeCell="F29" sqref="F29"/>
    </sheetView>
  </sheetViews>
  <sheetFormatPr baseColWidth="10" defaultColWidth="9.6640625" defaultRowHeight="14.4" x14ac:dyDescent="0.3"/>
  <cols>
    <col min="1" max="1" width="9.6640625" style="134"/>
    <col min="2" max="4" width="9.6640625" style="9"/>
    <col min="5" max="6" width="9.6640625" style="135"/>
    <col min="7" max="16384" width="9.6640625" style="9"/>
  </cols>
  <sheetData>
    <row r="1" spans="1:55" ht="15" thickBot="1" x14ac:dyDescent="0.35">
      <c r="A1" s="216" t="s">
        <v>242</v>
      </c>
      <c r="B1" s="217" t="s">
        <v>243</v>
      </c>
      <c r="C1" s="218" t="s">
        <v>244</v>
      </c>
      <c r="D1" s="217" t="s">
        <v>214</v>
      </c>
      <c r="E1" s="217" t="s">
        <v>331</v>
      </c>
      <c r="F1" s="217" t="s">
        <v>332</v>
      </c>
      <c r="G1" s="217" t="s">
        <v>333</v>
      </c>
      <c r="H1" s="217" t="s">
        <v>66</v>
      </c>
      <c r="I1" s="217" t="s">
        <v>215</v>
      </c>
      <c r="J1" s="217" t="s">
        <v>270</v>
      </c>
      <c r="K1" s="217" t="s">
        <v>271</v>
      </c>
      <c r="L1" s="217" t="s">
        <v>272</v>
      </c>
      <c r="M1" s="219" t="s">
        <v>216</v>
      </c>
      <c r="N1" s="219" t="s">
        <v>217</v>
      </c>
      <c r="O1" s="219" t="s">
        <v>317</v>
      </c>
      <c r="P1" s="217" t="s">
        <v>273</v>
      </c>
      <c r="Q1" s="217" t="s">
        <v>352</v>
      </c>
      <c r="R1" s="217" t="s">
        <v>274</v>
      </c>
      <c r="S1" s="217" t="s">
        <v>218</v>
      </c>
      <c r="T1" s="217" t="s">
        <v>67</v>
      </c>
      <c r="U1" s="217" t="s">
        <v>334</v>
      </c>
      <c r="V1" s="217" t="s">
        <v>335</v>
      </c>
      <c r="W1" s="217" t="s">
        <v>336</v>
      </c>
      <c r="X1" s="217" t="s">
        <v>337</v>
      </c>
      <c r="Y1" s="217" t="s">
        <v>338</v>
      </c>
      <c r="Z1" s="217" t="s">
        <v>339</v>
      </c>
      <c r="AA1" s="217" t="s">
        <v>411</v>
      </c>
      <c r="AB1" s="217" t="s">
        <v>340</v>
      </c>
      <c r="AC1" s="217" t="s">
        <v>275</v>
      </c>
      <c r="AD1" s="217" t="s">
        <v>68</v>
      </c>
      <c r="AE1" s="217" t="s">
        <v>341</v>
      </c>
      <c r="AF1" s="217" t="s">
        <v>342</v>
      </c>
      <c r="AG1" s="217" t="s">
        <v>315</v>
      </c>
      <c r="AH1" s="220" t="s">
        <v>220</v>
      </c>
      <c r="AI1" s="217" t="s">
        <v>219</v>
      </c>
      <c r="AJ1" s="217" t="s">
        <v>88</v>
      </c>
      <c r="AK1" s="217" t="s">
        <v>343</v>
      </c>
      <c r="AL1" s="217" t="s">
        <v>1</v>
      </c>
      <c r="AM1" s="217" t="s">
        <v>69</v>
      </c>
      <c r="AN1" s="217" t="s">
        <v>264</v>
      </c>
      <c r="AO1" s="217" t="s">
        <v>344</v>
      </c>
      <c r="AP1" s="217" t="s">
        <v>345</v>
      </c>
      <c r="AQ1" s="217" t="s">
        <v>221</v>
      </c>
      <c r="AR1" s="217" t="s">
        <v>299</v>
      </c>
      <c r="AS1" s="217" t="s">
        <v>318</v>
      </c>
      <c r="AT1" s="217" t="s">
        <v>309</v>
      </c>
      <c r="AU1" s="217" t="s">
        <v>276</v>
      </c>
      <c r="AV1" s="217" t="s">
        <v>268</v>
      </c>
      <c r="AW1" s="217" t="s">
        <v>319</v>
      </c>
      <c r="AX1" s="217" t="s">
        <v>346</v>
      </c>
      <c r="AY1" s="217" t="s">
        <v>347</v>
      </c>
      <c r="AZ1" s="217" t="s">
        <v>348</v>
      </c>
      <c r="BA1" s="217" t="s">
        <v>311</v>
      </c>
      <c r="BB1" s="217" t="s">
        <v>298</v>
      </c>
      <c r="BC1" s="221" t="s">
        <v>303</v>
      </c>
    </row>
    <row r="2" spans="1:55" ht="15" thickTop="1" x14ac:dyDescent="0.3">
      <c r="A2" s="222">
        <v>2021</v>
      </c>
      <c r="B2" s="223" t="s">
        <v>473</v>
      </c>
      <c r="C2" s="224">
        <v>25</v>
      </c>
      <c r="D2" s="223" t="s">
        <v>538</v>
      </c>
      <c r="E2" s="223">
        <v>1</v>
      </c>
      <c r="F2" s="223" t="s">
        <v>65</v>
      </c>
      <c r="G2" s="223" t="s">
        <v>65</v>
      </c>
      <c r="H2" s="223">
        <v>913819</v>
      </c>
      <c r="I2" s="223" t="s">
        <v>82</v>
      </c>
      <c r="J2" s="223">
        <v>14.66</v>
      </c>
      <c r="K2" s="223">
        <v>24</v>
      </c>
      <c r="L2" s="223">
        <v>24</v>
      </c>
      <c r="M2" s="225">
        <v>44257</v>
      </c>
      <c r="N2" s="225">
        <v>44280</v>
      </c>
      <c r="O2" s="225">
        <v>44280.66034707176</v>
      </c>
      <c r="P2" s="223" t="s">
        <v>282</v>
      </c>
      <c r="Q2" s="223" t="s">
        <v>65</v>
      </c>
      <c r="R2" s="223" t="s">
        <v>389</v>
      </c>
      <c r="S2" s="223" t="s">
        <v>390</v>
      </c>
      <c r="T2" s="223" t="s">
        <v>391</v>
      </c>
      <c r="U2" s="223" t="s">
        <v>65</v>
      </c>
      <c r="V2" s="223" t="s">
        <v>65</v>
      </c>
      <c r="W2" s="223" t="s">
        <v>65</v>
      </c>
      <c r="X2" s="223" t="s">
        <v>65</v>
      </c>
      <c r="Y2" s="223" t="s">
        <v>65</v>
      </c>
      <c r="Z2" s="223" t="s">
        <v>65</v>
      </c>
      <c r="AA2" s="223" t="s">
        <v>414</v>
      </c>
      <c r="AB2" s="223">
        <v>217</v>
      </c>
      <c r="AC2" s="223" t="s">
        <v>285</v>
      </c>
      <c r="AD2" s="223" t="s">
        <v>286</v>
      </c>
      <c r="AE2" s="223">
        <v>4</v>
      </c>
      <c r="AF2" s="223">
        <v>4</v>
      </c>
      <c r="AG2" s="223" t="s">
        <v>316</v>
      </c>
      <c r="AH2" s="223">
        <v>12</v>
      </c>
      <c r="AI2" s="223" t="s">
        <v>283</v>
      </c>
      <c r="AJ2" s="223">
        <v>3.1880000000000002</v>
      </c>
      <c r="AK2" s="223">
        <v>1.087</v>
      </c>
      <c r="AL2" s="223">
        <v>3.4649999999999999</v>
      </c>
      <c r="AM2" s="223">
        <v>120</v>
      </c>
      <c r="AN2" s="223" t="s">
        <v>392</v>
      </c>
      <c r="AO2" s="223" t="s">
        <v>65</v>
      </c>
      <c r="AP2" s="223" t="s">
        <v>65</v>
      </c>
      <c r="AQ2" s="223">
        <v>5</v>
      </c>
      <c r="AR2" s="223" t="s">
        <v>300</v>
      </c>
      <c r="AS2" s="223">
        <v>3189</v>
      </c>
      <c r="AT2" s="223" t="s">
        <v>397</v>
      </c>
      <c r="AU2" s="223">
        <v>79818010</v>
      </c>
      <c r="AV2" s="223" t="s">
        <v>398</v>
      </c>
      <c r="AW2" s="223">
        <v>79818010</v>
      </c>
      <c r="AX2" s="223" t="s">
        <v>65</v>
      </c>
      <c r="AY2" s="223" t="s">
        <v>314</v>
      </c>
      <c r="AZ2" s="223" t="s">
        <v>65</v>
      </c>
      <c r="BA2" s="223" t="s">
        <v>312</v>
      </c>
      <c r="BB2" s="223">
        <v>246730</v>
      </c>
      <c r="BC2" s="226" t="s">
        <v>395</v>
      </c>
    </row>
    <row r="3" spans="1:55" x14ac:dyDescent="0.3">
      <c r="A3" s="227">
        <v>2021</v>
      </c>
      <c r="B3" s="228" t="s">
        <v>473</v>
      </c>
      <c r="C3" s="229">
        <v>25</v>
      </c>
      <c r="D3" s="228" t="s">
        <v>538</v>
      </c>
      <c r="E3" s="228">
        <v>2</v>
      </c>
      <c r="F3" s="228" t="s">
        <v>65</v>
      </c>
      <c r="G3" s="228" t="s">
        <v>65</v>
      </c>
      <c r="H3" s="228">
        <v>913819</v>
      </c>
      <c r="I3" s="228" t="s">
        <v>82</v>
      </c>
      <c r="J3" s="228">
        <v>14.66</v>
      </c>
      <c r="K3" s="228">
        <v>24</v>
      </c>
      <c r="L3" s="228">
        <v>24</v>
      </c>
      <c r="M3" s="230">
        <v>44257</v>
      </c>
      <c r="N3" s="230">
        <v>44280</v>
      </c>
      <c r="O3" s="230">
        <v>44280.66034707176</v>
      </c>
      <c r="P3" s="228" t="s">
        <v>282</v>
      </c>
      <c r="Q3" s="228" t="s">
        <v>65</v>
      </c>
      <c r="R3" s="228" t="s">
        <v>389</v>
      </c>
      <c r="S3" s="228" t="s">
        <v>390</v>
      </c>
      <c r="T3" s="228" t="s">
        <v>391</v>
      </c>
      <c r="U3" s="228" t="s">
        <v>65</v>
      </c>
      <c r="V3" s="228" t="s">
        <v>65</v>
      </c>
      <c r="W3" s="228" t="s">
        <v>65</v>
      </c>
      <c r="X3" s="228" t="s">
        <v>65</v>
      </c>
      <c r="Y3" s="228" t="s">
        <v>65</v>
      </c>
      <c r="Z3" s="228" t="s">
        <v>65</v>
      </c>
      <c r="AA3" s="228" t="s">
        <v>414</v>
      </c>
      <c r="AB3" s="228">
        <v>217</v>
      </c>
      <c r="AC3" s="228" t="s">
        <v>285</v>
      </c>
      <c r="AD3" s="228" t="s">
        <v>286</v>
      </c>
      <c r="AE3" s="228">
        <v>4</v>
      </c>
      <c r="AF3" s="228">
        <v>4</v>
      </c>
      <c r="AG3" s="228" t="s">
        <v>316</v>
      </c>
      <c r="AH3" s="228">
        <v>11</v>
      </c>
      <c r="AI3" s="228" t="s">
        <v>283</v>
      </c>
      <c r="AJ3" s="228">
        <v>0.88600000000000001</v>
      </c>
      <c r="AK3" s="228">
        <v>1.087</v>
      </c>
      <c r="AL3" s="228">
        <v>0.96299999999999997</v>
      </c>
      <c r="AM3" s="228">
        <v>119</v>
      </c>
      <c r="AN3" s="228" t="s">
        <v>392</v>
      </c>
      <c r="AO3" s="228" t="s">
        <v>65</v>
      </c>
      <c r="AP3" s="228" t="s">
        <v>65</v>
      </c>
      <c r="AQ3" s="228">
        <v>5</v>
      </c>
      <c r="AR3" s="228" t="s">
        <v>300</v>
      </c>
      <c r="AS3" s="228">
        <v>3189</v>
      </c>
      <c r="AT3" s="228" t="s">
        <v>397</v>
      </c>
      <c r="AU3" s="228">
        <v>79818010</v>
      </c>
      <c r="AV3" s="228" t="s">
        <v>398</v>
      </c>
      <c r="AW3" s="228">
        <v>79818010</v>
      </c>
      <c r="AX3" s="228" t="s">
        <v>65</v>
      </c>
      <c r="AY3" s="228" t="s">
        <v>314</v>
      </c>
      <c r="AZ3" s="228" t="s">
        <v>65</v>
      </c>
      <c r="BA3" s="228" t="s">
        <v>312</v>
      </c>
      <c r="BB3" s="228">
        <v>246730</v>
      </c>
      <c r="BC3" s="231" t="s">
        <v>395</v>
      </c>
    </row>
    <row r="4" spans="1:55" x14ac:dyDescent="0.3">
      <c r="A4" s="222">
        <v>2021</v>
      </c>
      <c r="B4" s="223" t="s">
        <v>473</v>
      </c>
      <c r="C4" s="224">
        <v>22</v>
      </c>
      <c r="D4" s="223" t="s">
        <v>519</v>
      </c>
      <c r="E4" s="223">
        <v>1</v>
      </c>
      <c r="F4" s="223" t="s">
        <v>65</v>
      </c>
      <c r="G4" s="223" t="s">
        <v>65</v>
      </c>
      <c r="H4" s="223">
        <v>966309</v>
      </c>
      <c r="I4" s="223" t="s">
        <v>109</v>
      </c>
      <c r="J4" s="223">
        <v>14.95</v>
      </c>
      <c r="K4" s="223">
        <v>34.1</v>
      </c>
      <c r="L4" s="223">
        <v>31</v>
      </c>
      <c r="M4" s="225">
        <v>44244</v>
      </c>
      <c r="N4" s="225">
        <v>44277</v>
      </c>
      <c r="O4" s="225">
        <v>44277.561044409733</v>
      </c>
      <c r="P4" s="223" t="s">
        <v>282</v>
      </c>
      <c r="Q4" s="223" t="s">
        <v>65</v>
      </c>
      <c r="R4" s="223" t="s">
        <v>363</v>
      </c>
      <c r="S4" s="223" t="s">
        <v>363</v>
      </c>
      <c r="T4" s="223" t="s">
        <v>364</v>
      </c>
      <c r="U4" s="223" t="s">
        <v>65</v>
      </c>
      <c r="V4" s="223" t="s">
        <v>65</v>
      </c>
      <c r="W4" s="223" t="s">
        <v>65</v>
      </c>
      <c r="X4" s="223" t="s">
        <v>65</v>
      </c>
      <c r="Y4" s="223" t="s">
        <v>65</v>
      </c>
      <c r="Z4" s="223" t="s">
        <v>65</v>
      </c>
      <c r="AA4" s="223" t="s">
        <v>414</v>
      </c>
      <c r="AB4" s="223">
        <v>217</v>
      </c>
      <c r="AC4" s="223" t="s">
        <v>285</v>
      </c>
      <c r="AD4" s="223" t="s">
        <v>286</v>
      </c>
      <c r="AE4" s="223">
        <v>4</v>
      </c>
      <c r="AF4" s="223">
        <v>4</v>
      </c>
      <c r="AG4" s="223" t="s">
        <v>316</v>
      </c>
      <c r="AH4" s="223">
        <v>11</v>
      </c>
      <c r="AI4" s="223" t="s">
        <v>283</v>
      </c>
      <c r="AJ4" s="223">
        <v>3.6</v>
      </c>
      <c r="AK4" s="223">
        <v>1.087</v>
      </c>
      <c r="AL4" s="223">
        <v>3.9129999999999998</v>
      </c>
      <c r="AM4" s="223">
        <v>119</v>
      </c>
      <c r="AN4" s="223" t="s">
        <v>363</v>
      </c>
      <c r="AO4" s="223" t="s">
        <v>65</v>
      </c>
      <c r="AP4" s="223" t="s">
        <v>65</v>
      </c>
      <c r="AQ4" s="223">
        <v>8</v>
      </c>
      <c r="AR4" s="223" t="s">
        <v>300</v>
      </c>
      <c r="AS4" s="223">
        <v>7832</v>
      </c>
      <c r="AT4" s="223" t="s">
        <v>520</v>
      </c>
      <c r="AU4" s="223">
        <v>18100</v>
      </c>
      <c r="AV4" s="223" t="s">
        <v>521</v>
      </c>
      <c r="AW4" s="223">
        <v>6411534</v>
      </c>
      <c r="AX4" s="223" t="s">
        <v>65</v>
      </c>
      <c r="AY4" s="223" t="s">
        <v>314</v>
      </c>
      <c r="AZ4" s="223" t="s">
        <v>65</v>
      </c>
      <c r="BA4" s="223" t="s">
        <v>312</v>
      </c>
      <c r="BB4" s="223">
        <v>245500</v>
      </c>
      <c r="BC4" s="226" t="s">
        <v>423</v>
      </c>
    </row>
    <row r="5" spans="1:55" x14ac:dyDescent="0.3">
      <c r="A5" s="232">
        <v>2021</v>
      </c>
      <c r="B5" s="233" t="s">
        <v>473</v>
      </c>
      <c r="C5" s="234">
        <v>22</v>
      </c>
      <c r="D5" s="233" t="s">
        <v>519</v>
      </c>
      <c r="E5" s="233">
        <v>2</v>
      </c>
      <c r="F5" s="233" t="s">
        <v>65</v>
      </c>
      <c r="G5" s="233" t="s">
        <v>65</v>
      </c>
      <c r="H5" s="233">
        <v>966309</v>
      </c>
      <c r="I5" s="233" t="s">
        <v>109</v>
      </c>
      <c r="J5" s="233">
        <v>14.95</v>
      </c>
      <c r="K5" s="233">
        <v>34.1</v>
      </c>
      <c r="L5" s="233">
        <v>31</v>
      </c>
      <c r="M5" s="235">
        <v>44244</v>
      </c>
      <c r="N5" s="235">
        <v>44277</v>
      </c>
      <c r="O5" s="235">
        <v>44277.561044409733</v>
      </c>
      <c r="P5" s="233" t="s">
        <v>282</v>
      </c>
      <c r="Q5" s="233" t="s">
        <v>65</v>
      </c>
      <c r="R5" s="233" t="s">
        <v>363</v>
      </c>
      <c r="S5" s="233" t="s">
        <v>363</v>
      </c>
      <c r="T5" s="233" t="s">
        <v>364</v>
      </c>
      <c r="U5" s="233" t="s">
        <v>65</v>
      </c>
      <c r="V5" s="233" t="s">
        <v>65</v>
      </c>
      <c r="W5" s="233" t="s">
        <v>65</v>
      </c>
      <c r="X5" s="233" t="s">
        <v>65</v>
      </c>
      <c r="Y5" s="233" t="s">
        <v>65</v>
      </c>
      <c r="Z5" s="233" t="s">
        <v>65</v>
      </c>
      <c r="AA5" s="233" t="s">
        <v>414</v>
      </c>
      <c r="AB5" s="233">
        <v>217</v>
      </c>
      <c r="AC5" s="233" t="s">
        <v>285</v>
      </c>
      <c r="AD5" s="233" t="s">
        <v>286</v>
      </c>
      <c r="AE5" s="233">
        <v>4</v>
      </c>
      <c r="AF5" s="233">
        <v>4</v>
      </c>
      <c r="AG5" s="233" t="s">
        <v>316</v>
      </c>
      <c r="AH5" s="233">
        <v>12</v>
      </c>
      <c r="AI5" s="233" t="s">
        <v>283</v>
      </c>
      <c r="AJ5" s="233">
        <v>4.5110000000000001</v>
      </c>
      <c r="AK5" s="233">
        <v>1.087</v>
      </c>
      <c r="AL5" s="233">
        <v>4.9029999999999996</v>
      </c>
      <c r="AM5" s="233">
        <v>120</v>
      </c>
      <c r="AN5" s="233" t="s">
        <v>363</v>
      </c>
      <c r="AO5" s="233" t="s">
        <v>65</v>
      </c>
      <c r="AP5" s="233" t="s">
        <v>65</v>
      </c>
      <c r="AQ5" s="233">
        <v>8</v>
      </c>
      <c r="AR5" s="233" t="s">
        <v>300</v>
      </c>
      <c r="AS5" s="233">
        <v>7832</v>
      </c>
      <c r="AT5" s="233" t="s">
        <v>520</v>
      </c>
      <c r="AU5" s="233">
        <v>18100</v>
      </c>
      <c r="AV5" s="233" t="s">
        <v>521</v>
      </c>
      <c r="AW5" s="233">
        <v>6411534</v>
      </c>
      <c r="AX5" s="233" t="s">
        <v>65</v>
      </c>
      <c r="AY5" s="233" t="s">
        <v>314</v>
      </c>
      <c r="AZ5" s="233" t="s">
        <v>65</v>
      </c>
      <c r="BA5" s="233" t="s">
        <v>312</v>
      </c>
      <c r="BB5" s="233">
        <v>245500</v>
      </c>
      <c r="BC5" s="236" t="s">
        <v>423</v>
      </c>
    </row>
  </sheetData>
  <pageMargins left="0.7" right="0.7" top="0.75" bottom="0.75" header="0.3" footer="0.3"/>
  <pageSetup paperSize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</sheetPr>
  <dimension ref="A1:AI10"/>
  <sheetViews>
    <sheetView showGridLines="0" topLeftCell="O1" workbookViewId="0">
      <selection activeCell="T6" sqref="T6:T10"/>
    </sheetView>
  </sheetViews>
  <sheetFormatPr baseColWidth="10" defaultColWidth="11.44140625" defaultRowHeight="14.4" x14ac:dyDescent="0.3"/>
  <cols>
    <col min="1" max="1" width="16.6640625" style="17" customWidth="1"/>
    <col min="2" max="2" width="18.44140625" style="17" customWidth="1"/>
    <col min="3" max="3" width="14" style="17" customWidth="1"/>
    <col min="4" max="4" width="12.6640625" style="17" customWidth="1"/>
    <col min="5" max="5" width="20" style="18" customWidth="1"/>
    <col min="6" max="6" width="23.6640625" style="17" customWidth="1"/>
    <col min="7" max="7" width="20.109375" style="18" customWidth="1"/>
    <col min="8" max="8" width="20.33203125" style="17" customWidth="1"/>
    <col min="9" max="9" width="14.44140625" style="17" bestFit="1" customWidth="1"/>
    <col min="10" max="10" width="14.6640625" style="17" customWidth="1"/>
    <col min="11" max="11" width="17.33203125" style="14" bestFit="1" customWidth="1"/>
    <col min="12" max="12" width="15" style="14" customWidth="1"/>
    <col min="13" max="13" width="24.109375" style="14" customWidth="1"/>
    <col min="14" max="14" width="13.109375" style="14" customWidth="1"/>
    <col min="15" max="15" width="11.44140625" style="14"/>
    <col min="16" max="16" width="14.5546875" style="14" customWidth="1"/>
    <col min="17" max="17" width="11.44140625" style="14"/>
    <col min="18" max="18" width="20.5546875" style="14" customWidth="1"/>
    <col min="19" max="19" width="18.6640625" style="14" customWidth="1"/>
    <col min="20" max="20" width="16" style="14" customWidth="1"/>
    <col min="21" max="21" width="22" style="14" customWidth="1"/>
    <col min="22" max="22" width="21.5546875" style="14" bestFit="1" customWidth="1"/>
    <col min="23" max="16384" width="11.44140625" style="14"/>
  </cols>
  <sheetData>
    <row r="1" spans="1:35" x14ac:dyDescent="0.3">
      <c r="A1" s="14"/>
      <c r="B1" s="14"/>
      <c r="C1" s="14"/>
      <c r="D1" s="14"/>
      <c r="E1" s="15"/>
      <c r="F1" s="14"/>
      <c r="G1" s="15"/>
      <c r="H1" s="14"/>
      <c r="I1" s="14"/>
      <c r="J1" s="14"/>
    </row>
    <row r="2" spans="1:35" ht="15" customHeight="1" x14ac:dyDescent="0.3">
      <c r="A2" s="300" t="s">
        <v>330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35" x14ac:dyDescent="0.3">
      <c r="A3" s="301">
        <f>'Resumen '!B3</f>
        <v>44292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35" s="17" customForma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35" x14ac:dyDescent="0.3">
      <c r="A5" s="122" t="s">
        <v>437</v>
      </c>
      <c r="B5" s="213" t="s">
        <v>438</v>
      </c>
      <c r="C5" s="122" t="s">
        <v>439</v>
      </c>
      <c r="D5" s="213" t="s">
        <v>440</v>
      </c>
      <c r="E5" s="122" t="s">
        <v>441</v>
      </c>
      <c r="F5" s="122" t="s">
        <v>442</v>
      </c>
      <c r="G5" s="122" t="s">
        <v>443</v>
      </c>
      <c r="H5" s="122" t="s">
        <v>444</v>
      </c>
      <c r="I5" s="214" t="s">
        <v>445</v>
      </c>
      <c r="J5" s="214" t="s">
        <v>217</v>
      </c>
      <c r="K5" s="214" t="s">
        <v>446</v>
      </c>
      <c r="L5" s="122" t="s">
        <v>70</v>
      </c>
      <c r="M5" s="122" t="s">
        <v>447</v>
      </c>
      <c r="N5" s="122" t="s">
        <v>68</v>
      </c>
      <c r="O5" s="122" t="s">
        <v>448</v>
      </c>
      <c r="P5" s="122" t="s">
        <v>449</v>
      </c>
      <c r="Q5" s="122" t="s">
        <v>450</v>
      </c>
      <c r="R5" s="122" t="s">
        <v>451</v>
      </c>
      <c r="S5" s="122" t="s">
        <v>88</v>
      </c>
      <c r="T5" s="215" t="s">
        <v>1</v>
      </c>
      <c r="U5" s="122" t="s">
        <v>452</v>
      </c>
      <c r="V5" s="122" t="s">
        <v>453</v>
      </c>
      <c r="W5" s="122" t="s">
        <v>459</v>
      </c>
      <c r="X5" s="122" t="s">
        <v>460</v>
      </c>
      <c r="Y5" s="122" t="s">
        <v>461</v>
      </c>
      <c r="Z5" s="122" t="s">
        <v>462</v>
      </c>
      <c r="AA5" s="122" t="s">
        <v>463</v>
      </c>
      <c r="AB5" s="122" t="s">
        <v>464</v>
      </c>
      <c r="AC5" s="122" t="s">
        <v>319</v>
      </c>
      <c r="AD5" s="122" t="s">
        <v>465</v>
      </c>
      <c r="AE5" s="122" t="s">
        <v>466</v>
      </c>
      <c r="AF5" s="122" t="s">
        <v>467</v>
      </c>
      <c r="AG5" s="122" t="s">
        <v>468</v>
      </c>
      <c r="AH5" s="122" t="s">
        <v>469</v>
      </c>
      <c r="AI5" s="122" t="s">
        <v>470</v>
      </c>
    </row>
    <row r="6" spans="1:35" x14ac:dyDescent="0.3">
      <c r="A6" s="122" t="s">
        <v>454</v>
      </c>
      <c r="B6" s="213">
        <v>2021</v>
      </c>
      <c r="C6" s="122" t="s">
        <v>284</v>
      </c>
      <c r="D6" s="213">
        <v>1</v>
      </c>
      <c r="E6" s="122">
        <v>30000285</v>
      </c>
      <c r="F6" s="122" t="s">
        <v>455</v>
      </c>
      <c r="G6" s="122" t="s">
        <v>455</v>
      </c>
      <c r="H6" s="122" t="s">
        <v>457</v>
      </c>
      <c r="I6" s="214">
        <v>44106</v>
      </c>
      <c r="J6" s="214">
        <v>44256</v>
      </c>
      <c r="K6" s="214">
        <v>44197</v>
      </c>
      <c r="L6" s="122">
        <v>2011</v>
      </c>
      <c r="M6" s="122" t="s">
        <v>116</v>
      </c>
      <c r="N6" s="122" t="s">
        <v>126</v>
      </c>
      <c r="O6" s="122" t="s">
        <v>458</v>
      </c>
      <c r="P6" s="122">
        <v>217</v>
      </c>
      <c r="Q6" s="122" t="s">
        <v>285</v>
      </c>
      <c r="R6" s="122">
        <v>5</v>
      </c>
      <c r="S6" s="122">
        <v>26.236999999999998</v>
      </c>
      <c r="T6" s="122">
        <v>26.236999999999998</v>
      </c>
      <c r="U6" s="122">
        <v>1</v>
      </c>
      <c r="V6" s="122">
        <v>120</v>
      </c>
      <c r="W6" s="122" t="s">
        <v>65</v>
      </c>
      <c r="X6" s="122" t="s">
        <v>471</v>
      </c>
      <c r="Y6" s="122" t="s">
        <v>65</v>
      </c>
      <c r="Z6" s="122" t="s">
        <v>65</v>
      </c>
      <c r="AA6" s="122" t="s">
        <v>65</v>
      </c>
      <c r="AB6" s="122" t="s">
        <v>65</v>
      </c>
      <c r="AC6" s="122">
        <v>96808510</v>
      </c>
      <c r="AD6" s="122" t="s">
        <v>472</v>
      </c>
      <c r="AE6" s="122" t="s">
        <v>65</v>
      </c>
      <c r="AF6" s="122" t="s">
        <v>301</v>
      </c>
      <c r="AG6" s="122">
        <v>96808510</v>
      </c>
      <c r="AH6" s="122" t="s">
        <v>65</v>
      </c>
      <c r="AI6" s="122">
        <v>238728</v>
      </c>
    </row>
    <row r="7" spans="1:35" x14ac:dyDescent="0.3">
      <c r="A7" s="122" t="s">
        <v>454</v>
      </c>
      <c r="B7" s="213">
        <v>2021</v>
      </c>
      <c r="C7" s="122" t="s">
        <v>284</v>
      </c>
      <c r="D7" s="213">
        <v>7</v>
      </c>
      <c r="E7" s="122">
        <v>30000283</v>
      </c>
      <c r="F7" s="122" t="s">
        <v>455</v>
      </c>
      <c r="G7" s="122" t="s">
        <v>456</v>
      </c>
      <c r="H7" s="122" t="s">
        <v>457</v>
      </c>
      <c r="I7" s="214">
        <v>44184</v>
      </c>
      <c r="J7" s="214">
        <v>44254</v>
      </c>
      <c r="K7" s="214">
        <v>44203</v>
      </c>
      <c r="L7" s="122">
        <v>2023</v>
      </c>
      <c r="M7" s="122" t="s">
        <v>143</v>
      </c>
      <c r="N7" s="122" t="s">
        <v>126</v>
      </c>
      <c r="O7" s="122" t="s">
        <v>458</v>
      </c>
      <c r="P7" s="122">
        <v>217</v>
      </c>
      <c r="Q7" s="122" t="s">
        <v>285</v>
      </c>
      <c r="R7" s="122">
        <v>5</v>
      </c>
      <c r="S7" s="122">
        <v>2.3889999999999998</v>
      </c>
      <c r="T7" s="122">
        <v>2.3889999999999998</v>
      </c>
      <c r="U7" s="122">
        <v>1</v>
      </c>
      <c r="V7" s="122">
        <v>119</v>
      </c>
      <c r="W7" s="122" t="s">
        <v>65</v>
      </c>
      <c r="X7" s="122" t="s">
        <v>471</v>
      </c>
      <c r="Y7" s="122" t="s">
        <v>65</v>
      </c>
      <c r="Z7" s="122" t="s">
        <v>65</v>
      </c>
      <c r="AA7" s="122" t="s">
        <v>65</v>
      </c>
      <c r="AB7" s="122" t="s">
        <v>65</v>
      </c>
      <c r="AC7" s="122">
        <v>96531980</v>
      </c>
      <c r="AD7" s="122" t="s">
        <v>144</v>
      </c>
      <c r="AE7" s="122" t="s">
        <v>65</v>
      </c>
      <c r="AF7" s="122" t="s">
        <v>301</v>
      </c>
      <c r="AG7" s="122">
        <v>96531980</v>
      </c>
      <c r="AH7" s="122" t="s">
        <v>65</v>
      </c>
      <c r="AI7" s="122">
        <v>238231</v>
      </c>
    </row>
    <row r="8" spans="1:35" x14ac:dyDescent="0.3">
      <c r="A8" s="122" t="s">
        <v>454</v>
      </c>
      <c r="B8" s="213">
        <v>2021</v>
      </c>
      <c r="C8" s="122" t="s">
        <v>281</v>
      </c>
      <c r="D8" s="213">
        <v>18</v>
      </c>
      <c r="E8" s="122">
        <v>30000285</v>
      </c>
      <c r="F8" s="122" t="s">
        <v>455</v>
      </c>
      <c r="G8" s="122" t="s">
        <v>456</v>
      </c>
      <c r="H8" s="122" t="s">
        <v>457</v>
      </c>
      <c r="I8" s="214">
        <v>44106</v>
      </c>
      <c r="J8" s="214">
        <v>44256</v>
      </c>
      <c r="K8" s="214">
        <v>44245</v>
      </c>
      <c r="L8" s="122">
        <v>2011</v>
      </c>
      <c r="M8" s="122" t="s">
        <v>116</v>
      </c>
      <c r="N8" s="122" t="s">
        <v>126</v>
      </c>
      <c r="O8" s="122" t="s">
        <v>458</v>
      </c>
      <c r="P8" s="122">
        <v>217</v>
      </c>
      <c r="Q8" s="122" t="s">
        <v>285</v>
      </c>
      <c r="R8" s="122">
        <v>5</v>
      </c>
      <c r="S8" s="122">
        <v>2.11</v>
      </c>
      <c r="T8" s="122">
        <v>2.11</v>
      </c>
      <c r="U8" s="122">
        <v>1</v>
      </c>
      <c r="V8" s="122">
        <v>119</v>
      </c>
      <c r="W8" s="122" t="s">
        <v>65</v>
      </c>
      <c r="X8" s="122" t="s">
        <v>471</v>
      </c>
      <c r="Y8" s="122" t="s">
        <v>65</v>
      </c>
      <c r="Z8" s="122" t="s">
        <v>65</v>
      </c>
      <c r="AA8" s="122" t="s">
        <v>65</v>
      </c>
      <c r="AB8" s="122" t="s">
        <v>65</v>
      </c>
      <c r="AC8" s="122">
        <v>96808510</v>
      </c>
      <c r="AD8" s="122" t="s">
        <v>472</v>
      </c>
      <c r="AE8" s="122" t="s">
        <v>65</v>
      </c>
      <c r="AF8" s="122" t="s">
        <v>301</v>
      </c>
      <c r="AG8" s="122">
        <v>96808510</v>
      </c>
      <c r="AH8" s="122" t="s">
        <v>65</v>
      </c>
      <c r="AI8" s="122">
        <v>238728</v>
      </c>
    </row>
    <row r="9" spans="1:35" x14ac:dyDescent="0.3">
      <c r="A9" s="122" t="s">
        <v>454</v>
      </c>
      <c r="B9" s="213">
        <v>2021</v>
      </c>
      <c r="C9" s="122" t="s">
        <v>284</v>
      </c>
      <c r="D9" s="213">
        <v>1</v>
      </c>
      <c r="E9" s="122">
        <v>30000283</v>
      </c>
      <c r="F9" s="122" t="s">
        <v>455</v>
      </c>
      <c r="G9" s="122" t="s">
        <v>455</v>
      </c>
      <c r="H9" s="122" t="s">
        <v>457</v>
      </c>
      <c r="I9" s="214">
        <v>44184</v>
      </c>
      <c r="J9" s="214">
        <v>44254</v>
      </c>
      <c r="K9" s="214">
        <v>44197</v>
      </c>
      <c r="L9" s="122">
        <v>2023</v>
      </c>
      <c r="M9" s="122" t="s">
        <v>143</v>
      </c>
      <c r="N9" s="122" t="s">
        <v>126</v>
      </c>
      <c r="O9" s="122" t="s">
        <v>458</v>
      </c>
      <c r="P9" s="122">
        <v>217</v>
      </c>
      <c r="Q9" s="122" t="s">
        <v>285</v>
      </c>
      <c r="R9" s="122">
        <v>5</v>
      </c>
      <c r="S9" s="122">
        <v>1.1220000000000001</v>
      </c>
      <c r="T9" s="122">
        <v>1.1220000000000001</v>
      </c>
      <c r="U9" s="122">
        <v>1</v>
      </c>
      <c r="V9" s="122">
        <v>120</v>
      </c>
      <c r="W9" s="122" t="s">
        <v>65</v>
      </c>
      <c r="X9" s="122" t="s">
        <v>471</v>
      </c>
      <c r="Y9" s="122" t="s">
        <v>65</v>
      </c>
      <c r="Z9" s="122" t="s">
        <v>65</v>
      </c>
      <c r="AA9" s="122" t="s">
        <v>65</v>
      </c>
      <c r="AB9" s="122" t="s">
        <v>65</v>
      </c>
      <c r="AC9" s="122">
        <v>96531980</v>
      </c>
      <c r="AD9" s="122" t="s">
        <v>144</v>
      </c>
      <c r="AE9" s="122" t="s">
        <v>65</v>
      </c>
      <c r="AF9" s="122" t="s">
        <v>301</v>
      </c>
      <c r="AG9" s="122">
        <v>96531980</v>
      </c>
      <c r="AH9" s="122" t="s">
        <v>65</v>
      </c>
      <c r="AI9" s="122">
        <v>238231</v>
      </c>
    </row>
    <row r="10" spans="1:35" x14ac:dyDescent="0.3">
      <c r="A10" s="122" t="s">
        <v>454</v>
      </c>
      <c r="B10" s="213">
        <v>2021</v>
      </c>
      <c r="C10" s="122" t="s">
        <v>281</v>
      </c>
      <c r="D10" s="213">
        <v>17</v>
      </c>
      <c r="E10" s="122">
        <v>30000281</v>
      </c>
      <c r="F10" s="122" t="s">
        <v>455</v>
      </c>
      <c r="G10" s="122" t="s">
        <v>456</v>
      </c>
      <c r="H10" s="122" t="s">
        <v>457</v>
      </c>
      <c r="I10" s="214">
        <v>44206</v>
      </c>
      <c r="J10" s="214">
        <v>44250</v>
      </c>
      <c r="K10" s="214">
        <v>44244</v>
      </c>
      <c r="L10" s="122">
        <v>2533</v>
      </c>
      <c r="M10" s="122" t="s">
        <v>115</v>
      </c>
      <c r="N10" s="122" t="s">
        <v>126</v>
      </c>
      <c r="O10" s="122" t="s">
        <v>458</v>
      </c>
      <c r="P10" s="122">
        <v>217</v>
      </c>
      <c r="Q10" s="122" t="s">
        <v>285</v>
      </c>
      <c r="R10" s="122">
        <v>5</v>
      </c>
      <c r="S10" s="122">
        <v>0.79200000000000004</v>
      </c>
      <c r="T10" s="122">
        <v>0.79200000000000004</v>
      </c>
      <c r="U10" s="122">
        <v>1</v>
      </c>
      <c r="V10" s="122">
        <v>119</v>
      </c>
      <c r="W10" s="122" t="s">
        <v>65</v>
      </c>
      <c r="X10" s="122" t="s">
        <v>471</v>
      </c>
      <c r="Y10" s="122" t="s">
        <v>65</v>
      </c>
      <c r="Z10" s="122" t="s">
        <v>65</v>
      </c>
      <c r="AA10" s="122" t="s">
        <v>65</v>
      </c>
      <c r="AB10" s="122" t="s">
        <v>65</v>
      </c>
      <c r="AC10" s="122">
        <v>96808510</v>
      </c>
      <c r="AD10" s="122" t="s">
        <v>472</v>
      </c>
      <c r="AE10" s="122" t="s">
        <v>65</v>
      </c>
      <c r="AF10" s="122" t="s">
        <v>301</v>
      </c>
      <c r="AG10" s="122">
        <v>96808510</v>
      </c>
      <c r="AH10" s="122" t="s">
        <v>65</v>
      </c>
      <c r="AI10" s="122">
        <v>238197</v>
      </c>
    </row>
  </sheetData>
  <mergeCells count="2">
    <mergeCell ref="A2:J2"/>
    <mergeCell ref="A3:J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Q44"/>
  <sheetViews>
    <sheetView workbookViewId="0">
      <selection activeCell="E22" sqref="E22"/>
    </sheetView>
  </sheetViews>
  <sheetFormatPr baseColWidth="10" defaultColWidth="11.44140625" defaultRowHeight="14.4" x14ac:dyDescent="0.3"/>
  <cols>
    <col min="1" max="1" width="37.5546875" style="168" bestFit="1" customWidth="1"/>
    <col min="2" max="2" width="28.109375" style="168" customWidth="1"/>
    <col min="3" max="3" width="16.88671875" style="168" customWidth="1"/>
    <col min="4" max="4" width="18.6640625" style="168" customWidth="1"/>
    <col min="5" max="5" width="48.44140625" style="168" customWidth="1"/>
    <col min="6" max="6" width="16.33203125" style="168" customWidth="1"/>
    <col min="7" max="7" width="14.33203125" style="168" customWidth="1"/>
    <col min="8" max="8" width="13.5546875" style="168" customWidth="1"/>
    <col min="9" max="9" width="14.109375" style="168" customWidth="1"/>
    <col min="10" max="10" width="15.44140625" style="168" customWidth="1"/>
    <col min="11" max="11" width="14.33203125" style="168" customWidth="1"/>
    <col min="12" max="12" width="12.33203125" style="168" customWidth="1"/>
    <col min="13" max="13" width="19.44140625" style="168" customWidth="1"/>
    <col min="14" max="14" width="14" style="173" customWidth="1"/>
    <col min="15" max="15" width="16.5546875" style="168" customWidth="1"/>
    <col min="16" max="16384" width="11.44140625" style="168"/>
  </cols>
  <sheetData>
    <row r="1" spans="1:17" x14ac:dyDescent="0.3">
      <c r="A1" s="164" t="s">
        <v>39</v>
      </c>
      <c r="B1" s="164" t="s">
        <v>25</v>
      </c>
      <c r="C1" s="164" t="s">
        <v>26</v>
      </c>
      <c r="D1" s="164" t="s">
        <v>27</v>
      </c>
      <c r="E1" s="164" t="s">
        <v>28</v>
      </c>
      <c r="F1" s="164" t="s">
        <v>29</v>
      </c>
      <c r="G1" s="164" t="s">
        <v>30</v>
      </c>
      <c r="H1" s="164" t="s">
        <v>31</v>
      </c>
      <c r="I1" s="164" t="s">
        <v>32</v>
      </c>
      <c r="J1" s="164" t="s">
        <v>33</v>
      </c>
      <c r="K1" s="164" t="s">
        <v>34</v>
      </c>
      <c r="L1" s="164" t="s">
        <v>35</v>
      </c>
      <c r="M1" s="164" t="s">
        <v>51</v>
      </c>
      <c r="N1" s="165" t="s">
        <v>36</v>
      </c>
      <c r="O1" s="166" t="s">
        <v>37</v>
      </c>
      <c r="P1" s="167" t="s">
        <v>265</v>
      </c>
      <c r="Q1" s="167" t="s">
        <v>266</v>
      </c>
    </row>
    <row r="2" spans="1:17" x14ac:dyDescent="0.3">
      <c r="A2" s="156" t="s">
        <v>40</v>
      </c>
      <c r="B2" s="169" t="s">
        <v>22</v>
      </c>
      <c r="C2" s="169" t="s">
        <v>38</v>
      </c>
      <c r="D2" s="169" t="s">
        <v>129</v>
      </c>
      <c r="E2" s="170" t="str">
        <f>'Cuota Bacalao Norte 47°LS'!D17</f>
        <v xml:space="preserve">MACROZONA NORTE_REGIONES DE ARICA Y PARINACOTA - COQUIMBO </v>
      </c>
      <c r="F2" s="170" t="s">
        <v>42</v>
      </c>
      <c r="G2" s="170" t="s">
        <v>248</v>
      </c>
      <c r="H2" s="103">
        <f>'Cuota Bacalao Norte 47°LS'!F17</f>
        <v>100</v>
      </c>
      <c r="I2" s="169">
        <v>0</v>
      </c>
      <c r="J2" s="103">
        <f>'Cuota Bacalao Norte 47°LS'!G17</f>
        <v>100</v>
      </c>
      <c r="K2" s="171">
        <f>'Cuota Bacalao Norte 47°LS'!H17</f>
        <v>0</v>
      </c>
      <c r="L2" s="103">
        <f>'Cuota Bacalao Norte 47°LS'!I17</f>
        <v>100</v>
      </c>
      <c r="M2" s="157">
        <f>'Cuota Bacalao Norte 47°LS'!J17</f>
        <v>0</v>
      </c>
      <c r="N2" s="172" t="s">
        <v>65</v>
      </c>
      <c r="O2" s="172">
        <f>+'Resumen '!$B$3</f>
        <v>44292</v>
      </c>
      <c r="P2" s="169">
        <v>2021</v>
      </c>
      <c r="Q2" s="169"/>
    </row>
    <row r="3" spans="1:17" x14ac:dyDescent="0.3">
      <c r="A3" s="156" t="s">
        <v>40</v>
      </c>
      <c r="B3" s="169" t="s">
        <v>22</v>
      </c>
      <c r="C3" s="169" t="s">
        <v>38</v>
      </c>
      <c r="D3" s="169" t="s">
        <v>129</v>
      </c>
      <c r="E3" s="170" t="str">
        <f>'Cuota Bacalao Norte 47°LS'!D17</f>
        <v xml:space="preserve">MACROZONA NORTE_REGIONES DE ARICA Y PARINACOTA - COQUIMBO </v>
      </c>
      <c r="F3" s="170" t="s">
        <v>308</v>
      </c>
      <c r="G3" s="170" t="s">
        <v>43</v>
      </c>
      <c r="H3" s="103">
        <f>'Cuota Bacalao Norte 47°LS'!F18</f>
        <v>101</v>
      </c>
      <c r="I3" s="169">
        <v>0</v>
      </c>
      <c r="J3" s="103">
        <f>'Cuota Bacalao Norte 47°LS'!G18</f>
        <v>101</v>
      </c>
      <c r="K3" s="171">
        <f>'Cuota Bacalao Norte 47°LS'!H18</f>
        <v>0</v>
      </c>
      <c r="L3" s="103">
        <f>'Cuota Bacalao Norte 47°LS'!I18</f>
        <v>101</v>
      </c>
      <c r="M3" s="157">
        <f>'Cuota Bacalao Norte 47°LS'!J18</f>
        <v>0</v>
      </c>
      <c r="N3" s="172" t="s">
        <v>65</v>
      </c>
      <c r="O3" s="172">
        <f>+'Resumen '!$B$3</f>
        <v>44292</v>
      </c>
      <c r="P3" s="169">
        <v>2021</v>
      </c>
      <c r="Q3" s="169"/>
    </row>
    <row r="4" spans="1:17" x14ac:dyDescent="0.3">
      <c r="A4" s="156" t="s">
        <v>40</v>
      </c>
      <c r="B4" s="169" t="s">
        <v>22</v>
      </c>
      <c r="C4" s="169" t="s">
        <v>38</v>
      </c>
      <c r="D4" s="169" t="s">
        <v>52</v>
      </c>
      <c r="E4" s="170" t="str">
        <f>'Cuota Bacalao Norte 47°LS'!D19</f>
        <v>REGION DE VALPARAISO</v>
      </c>
      <c r="F4" s="170" t="s">
        <v>42</v>
      </c>
      <c r="G4" s="170" t="s">
        <v>248</v>
      </c>
      <c r="H4" s="103">
        <f>'Cuota Bacalao Norte 47°LS'!F19</f>
        <v>114</v>
      </c>
      <c r="I4" s="169">
        <v>0</v>
      </c>
      <c r="J4" s="103">
        <f>'Cuota Bacalao Norte 47°LS'!G19</f>
        <v>114</v>
      </c>
      <c r="K4" s="171">
        <f>'Cuota Bacalao Norte 47°LS'!H19</f>
        <v>19.323</v>
      </c>
      <c r="L4" s="103">
        <f>'Cuota Bacalao Norte 47°LS'!I19</f>
        <v>94.676999999999992</v>
      </c>
      <c r="M4" s="157">
        <f>'Cuota Bacalao Norte 47°LS'!J19</f>
        <v>0.16950000000000001</v>
      </c>
      <c r="N4" s="172" t="s">
        <v>65</v>
      </c>
      <c r="O4" s="172">
        <f>+'Resumen '!$B$3</f>
        <v>44292</v>
      </c>
      <c r="P4" s="169">
        <v>2021</v>
      </c>
      <c r="Q4" s="169"/>
    </row>
    <row r="5" spans="1:17" x14ac:dyDescent="0.3">
      <c r="A5" s="156" t="s">
        <v>40</v>
      </c>
      <c r="B5" s="169" t="s">
        <v>22</v>
      </c>
      <c r="C5" s="169" t="s">
        <v>38</v>
      </c>
      <c r="D5" s="169" t="s">
        <v>52</v>
      </c>
      <c r="E5" s="170" t="str">
        <f>'Cuota Bacalao Norte 47°LS'!D19</f>
        <v>REGION DE VALPARAISO</v>
      </c>
      <c r="F5" s="170" t="s">
        <v>308</v>
      </c>
      <c r="G5" s="170" t="s">
        <v>43</v>
      </c>
      <c r="H5" s="103">
        <f>'Cuota Bacalao Norte 47°LS'!F20</f>
        <v>114</v>
      </c>
      <c r="I5" s="169">
        <v>0</v>
      </c>
      <c r="J5" s="103">
        <f>'Cuota Bacalao Norte 47°LS'!G20</f>
        <v>114</v>
      </c>
      <c r="K5" s="171">
        <f>'Cuota Bacalao Norte 47°LS'!H20</f>
        <v>0</v>
      </c>
      <c r="L5" s="103">
        <f>'Cuota Bacalao Norte 47°LS'!I20</f>
        <v>114</v>
      </c>
      <c r="M5" s="157">
        <f>'Cuota Bacalao Norte 47°LS'!J20</f>
        <v>0</v>
      </c>
      <c r="N5" s="172" t="s">
        <v>65</v>
      </c>
      <c r="O5" s="172">
        <f>+'Resumen '!$B$3</f>
        <v>44292</v>
      </c>
      <c r="P5" s="169">
        <v>2021</v>
      </c>
      <c r="Q5" s="169"/>
    </row>
    <row r="6" spans="1:17" x14ac:dyDescent="0.3">
      <c r="A6" s="156" t="s">
        <v>40</v>
      </c>
      <c r="B6" s="169" t="s">
        <v>22</v>
      </c>
      <c r="C6" s="169" t="s">
        <v>38</v>
      </c>
      <c r="D6" s="169" t="s">
        <v>52</v>
      </c>
      <c r="E6" s="170" t="str">
        <f>'Cuota Bacalao Norte 47°LS'!D21</f>
        <v>REGION DE O'HIGGINS</v>
      </c>
      <c r="F6" s="170" t="s">
        <v>42</v>
      </c>
      <c r="G6" s="170" t="s">
        <v>248</v>
      </c>
      <c r="H6" s="103">
        <f>'Cuota Bacalao Norte 47°LS'!F21</f>
        <v>1</v>
      </c>
      <c r="I6" s="169">
        <v>0</v>
      </c>
      <c r="J6" s="103">
        <f>'Cuota Bacalao Norte 47°LS'!G21</f>
        <v>1</v>
      </c>
      <c r="K6" s="171">
        <f>'Cuota Bacalao Norte 47°LS'!H21</f>
        <v>0</v>
      </c>
      <c r="L6" s="103">
        <f>'Cuota Bacalao Norte 47°LS'!I21</f>
        <v>1</v>
      </c>
      <c r="M6" s="157">
        <f>'Cuota Bacalao Norte 47°LS'!J21</f>
        <v>0</v>
      </c>
      <c r="N6" s="172" t="s">
        <v>65</v>
      </c>
      <c r="O6" s="172">
        <f>+'Resumen '!$B$3</f>
        <v>44292</v>
      </c>
      <c r="P6" s="169">
        <v>2021</v>
      </c>
      <c r="Q6" s="169"/>
    </row>
    <row r="7" spans="1:17" x14ac:dyDescent="0.3">
      <c r="A7" s="156" t="s">
        <v>40</v>
      </c>
      <c r="B7" s="169" t="s">
        <v>22</v>
      </c>
      <c r="C7" s="169" t="s">
        <v>38</v>
      </c>
      <c r="D7" s="169" t="s">
        <v>52</v>
      </c>
      <c r="E7" s="170" t="str">
        <f>'Cuota Bacalao Norte 47°LS'!D21</f>
        <v>REGION DE O'HIGGINS</v>
      </c>
      <c r="F7" s="170" t="s">
        <v>308</v>
      </c>
      <c r="G7" s="170" t="s">
        <v>43</v>
      </c>
      <c r="H7" s="103">
        <f>'Cuota Bacalao Norte 47°LS'!F22</f>
        <v>1</v>
      </c>
      <c r="I7" s="169">
        <v>0</v>
      </c>
      <c r="J7" s="103">
        <f>'Cuota Bacalao Norte 47°LS'!G22</f>
        <v>1</v>
      </c>
      <c r="K7" s="171">
        <f>'Cuota Bacalao Norte 47°LS'!H22</f>
        <v>0</v>
      </c>
      <c r="L7" s="103">
        <f>'Cuota Bacalao Norte 47°LS'!I22</f>
        <v>1</v>
      </c>
      <c r="M7" s="157">
        <f>'Cuota Bacalao Norte 47°LS'!J22</f>
        <v>0</v>
      </c>
      <c r="N7" s="172" t="s">
        <v>65</v>
      </c>
      <c r="O7" s="172">
        <f>+'Resumen '!$B$3</f>
        <v>44292</v>
      </c>
      <c r="P7" s="169">
        <v>2021</v>
      </c>
      <c r="Q7" s="169"/>
    </row>
    <row r="8" spans="1:17" x14ac:dyDescent="0.3">
      <c r="A8" s="156" t="s">
        <v>40</v>
      </c>
      <c r="B8" s="169" t="s">
        <v>22</v>
      </c>
      <c r="C8" s="169" t="s">
        <v>38</v>
      </c>
      <c r="D8" s="169" t="s">
        <v>52</v>
      </c>
      <c r="E8" s="170" t="str">
        <f>'Cuota Bacalao Norte 47°LS'!D23</f>
        <v>REGION DEL MAULE</v>
      </c>
      <c r="F8" s="170" t="s">
        <v>42</v>
      </c>
      <c r="G8" s="170" t="s">
        <v>248</v>
      </c>
      <c r="H8" s="103">
        <f>'Cuota Bacalao Norte 47°LS'!F23</f>
        <v>96</v>
      </c>
      <c r="I8" s="169">
        <v>0</v>
      </c>
      <c r="J8" s="103">
        <f>'Cuota Bacalao Norte 47°LS'!G23</f>
        <v>96</v>
      </c>
      <c r="K8" s="171">
        <f>'Cuota Bacalao Norte 47°LS'!H23</f>
        <v>35.594999999999999</v>
      </c>
      <c r="L8" s="103">
        <f>'Cuota Bacalao Norte 47°LS'!I23</f>
        <v>60.405000000000001</v>
      </c>
      <c r="M8" s="157">
        <f>'Cuota Bacalao Norte 47°LS'!J23</f>
        <v>0.37078125000000001</v>
      </c>
      <c r="N8" s="172" t="s">
        <v>65</v>
      </c>
      <c r="O8" s="172">
        <f>+'Resumen '!$B$3</f>
        <v>44292</v>
      </c>
      <c r="P8" s="169">
        <v>2021</v>
      </c>
      <c r="Q8" s="169"/>
    </row>
    <row r="9" spans="1:17" x14ac:dyDescent="0.3">
      <c r="A9" s="156" t="s">
        <v>40</v>
      </c>
      <c r="B9" s="169" t="s">
        <v>22</v>
      </c>
      <c r="C9" s="169" t="s">
        <v>38</v>
      </c>
      <c r="D9" s="169" t="s">
        <v>52</v>
      </c>
      <c r="E9" s="170" t="str">
        <f>'Cuota Bacalao Norte 47°LS'!D23</f>
        <v>REGION DEL MAULE</v>
      </c>
      <c r="F9" s="170" t="s">
        <v>308</v>
      </c>
      <c r="G9" s="170" t="s">
        <v>43</v>
      </c>
      <c r="H9" s="103">
        <f>'Cuota Bacalao Norte 47°LS'!F24</f>
        <v>96</v>
      </c>
      <c r="I9" s="169">
        <v>0</v>
      </c>
      <c r="J9" s="103">
        <f>'Cuota Bacalao Norte 47°LS'!G24</f>
        <v>96</v>
      </c>
      <c r="K9" s="171">
        <f>'Cuota Bacalao Norte 47°LS'!H24</f>
        <v>0</v>
      </c>
      <c r="L9" s="103">
        <f>'Cuota Bacalao Norte 47°LS'!I24</f>
        <v>96</v>
      </c>
      <c r="M9" s="157">
        <f>'Cuota Bacalao Norte 47°LS'!J24</f>
        <v>0</v>
      </c>
      <c r="N9" s="172" t="s">
        <v>65</v>
      </c>
      <c r="O9" s="172">
        <f>+'Resumen '!$B$3</f>
        <v>44292</v>
      </c>
      <c r="P9" s="169">
        <v>2021</v>
      </c>
      <c r="Q9" s="169"/>
    </row>
    <row r="10" spans="1:17" x14ac:dyDescent="0.3">
      <c r="A10" s="156" t="s">
        <v>40</v>
      </c>
      <c r="B10" s="169" t="s">
        <v>22</v>
      </c>
      <c r="C10" s="169" t="s">
        <v>38</v>
      </c>
      <c r="D10" s="169" t="s">
        <v>52</v>
      </c>
      <c r="E10" s="170" t="str">
        <f>'Cuota Bacalao Norte 47°LS'!D25</f>
        <v>REGION DEL ÑUBLE Y BIO BIO</v>
      </c>
      <c r="F10" s="170" t="s">
        <v>42</v>
      </c>
      <c r="G10" s="170" t="s">
        <v>248</v>
      </c>
      <c r="H10" s="103">
        <f>'Cuota Bacalao Norte 47°LS'!F25</f>
        <v>359</v>
      </c>
      <c r="I10" s="169">
        <v>0</v>
      </c>
      <c r="J10" s="103">
        <f>'Cuota Bacalao Norte 47°LS'!G25</f>
        <v>359</v>
      </c>
      <c r="K10" s="171">
        <f>'Cuota Bacalao Norte 47°LS'!H25</f>
        <v>40.064999999999998</v>
      </c>
      <c r="L10" s="103">
        <f>'Cuota Bacalao Norte 47°LS'!I25</f>
        <v>318.935</v>
      </c>
      <c r="M10" s="157">
        <f>'Cuota Bacalao Norte 47°LS'!J25</f>
        <v>0.1116016713091922</v>
      </c>
      <c r="N10" s="172" t="s">
        <v>65</v>
      </c>
      <c r="O10" s="172">
        <f>+'Resumen '!$B$3</f>
        <v>44292</v>
      </c>
      <c r="P10" s="169">
        <v>2021</v>
      </c>
      <c r="Q10" s="169"/>
    </row>
    <row r="11" spans="1:17" x14ac:dyDescent="0.3">
      <c r="A11" s="156" t="s">
        <v>40</v>
      </c>
      <c r="B11" s="169" t="s">
        <v>22</v>
      </c>
      <c r="C11" s="169" t="s">
        <v>38</v>
      </c>
      <c r="D11" s="169" t="s">
        <v>52</v>
      </c>
      <c r="E11" s="170" t="str">
        <f>'Cuota Bacalao Norte 47°LS'!D25</f>
        <v>REGION DEL ÑUBLE Y BIO BIO</v>
      </c>
      <c r="F11" s="170" t="s">
        <v>308</v>
      </c>
      <c r="G11" s="170" t="s">
        <v>43</v>
      </c>
      <c r="H11" s="103">
        <f>'Cuota Bacalao Norte 47°LS'!F26</f>
        <v>359</v>
      </c>
      <c r="I11" s="169">
        <v>0</v>
      </c>
      <c r="J11" s="103">
        <f>'Cuota Bacalao Norte 47°LS'!G26</f>
        <v>359</v>
      </c>
      <c r="K11" s="171">
        <f>'Cuota Bacalao Norte 47°LS'!H26</f>
        <v>0</v>
      </c>
      <c r="L11" s="103">
        <f>'Cuota Bacalao Norte 47°LS'!I26</f>
        <v>359</v>
      </c>
      <c r="M11" s="157">
        <f>'Cuota Bacalao Norte 47°LS'!J26</f>
        <v>0</v>
      </c>
      <c r="N11" s="172" t="s">
        <v>65</v>
      </c>
      <c r="O11" s="172">
        <f>+'Resumen '!$B$3</f>
        <v>44292</v>
      </c>
      <c r="P11" s="169">
        <v>2021</v>
      </c>
      <c r="Q11" s="169"/>
    </row>
    <row r="12" spans="1:17" x14ac:dyDescent="0.3">
      <c r="A12" s="156" t="s">
        <v>40</v>
      </c>
      <c r="B12" s="169" t="s">
        <v>22</v>
      </c>
      <c r="C12" s="169" t="s">
        <v>38</v>
      </c>
      <c r="D12" s="169" t="s">
        <v>52</v>
      </c>
      <c r="E12" s="170" t="str">
        <f>'Cuota Bacalao Norte 47°LS'!D27</f>
        <v>REGION DE LA ARAUCANIA</v>
      </c>
      <c r="F12" s="170" t="s">
        <v>42</v>
      </c>
      <c r="G12" s="170" t="s">
        <v>248</v>
      </c>
      <c r="H12" s="103">
        <f>'Cuota Bacalao Norte 47°LS'!F27</f>
        <v>5</v>
      </c>
      <c r="I12" s="169">
        <v>0</v>
      </c>
      <c r="J12" s="103">
        <f>'Cuota Bacalao Norte 47°LS'!G27</f>
        <v>5</v>
      </c>
      <c r="K12" s="171">
        <f>'Cuota Bacalao Norte 47°LS'!H27</f>
        <v>0</v>
      </c>
      <c r="L12" s="103">
        <f>'Cuota Bacalao Norte 47°LS'!I27</f>
        <v>5</v>
      </c>
      <c r="M12" s="157">
        <f>'Cuota Bacalao Norte 47°LS'!J27</f>
        <v>0</v>
      </c>
      <c r="N12" s="172" t="s">
        <v>65</v>
      </c>
      <c r="O12" s="172">
        <f>+'Resumen '!$B$3</f>
        <v>44292</v>
      </c>
      <c r="P12" s="169">
        <v>2021</v>
      </c>
      <c r="Q12" s="169"/>
    </row>
    <row r="13" spans="1:17" x14ac:dyDescent="0.3">
      <c r="A13" s="156" t="s">
        <v>40</v>
      </c>
      <c r="B13" s="169" t="s">
        <v>22</v>
      </c>
      <c r="C13" s="169" t="s">
        <v>38</v>
      </c>
      <c r="D13" s="169" t="s">
        <v>52</v>
      </c>
      <c r="E13" s="170" t="str">
        <f>'Cuota Bacalao Norte 47°LS'!D27</f>
        <v>REGION DE LA ARAUCANIA</v>
      </c>
      <c r="F13" s="170" t="s">
        <v>308</v>
      </c>
      <c r="G13" s="170" t="s">
        <v>43</v>
      </c>
      <c r="H13" s="103">
        <f>'Cuota Bacalao Norte 47°LS'!F28</f>
        <v>5</v>
      </c>
      <c r="I13" s="169">
        <v>0</v>
      </c>
      <c r="J13" s="103">
        <f>'Cuota Bacalao Norte 47°LS'!G28</f>
        <v>5</v>
      </c>
      <c r="K13" s="171">
        <f>'Cuota Bacalao Norte 47°LS'!H28</f>
        <v>0</v>
      </c>
      <c r="L13" s="103">
        <f>'Cuota Bacalao Norte 47°LS'!I28</f>
        <v>5</v>
      </c>
      <c r="M13" s="157">
        <f>'Cuota Bacalao Norte 47°LS'!J28</f>
        <v>0</v>
      </c>
      <c r="N13" s="172" t="s">
        <v>65</v>
      </c>
      <c r="O13" s="172">
        <f>+'Resumen '!$B$3</f>
        <v>44292</v>
      </c>
      <c r="P13" s="169">
        <v>2021</v>
      </c>
      <c r="Q13" s="169"/>
    </row>
    <row r="14" spans="1:17" x14ac:dyDescent="0.3">
      <c r="A14" s="156" t="s">
        <v>40</v>
      </c>
      <c r="B14" s="169" t="s">
        <v>22</v>
      </c>
      <c r="C14" s="169" t="s">
        <v>38</v>
      </c>
      <c r="D14" s="169" t="s">
        <v>52</v>
      </c>
      <c r="E14" s="170" t="str">
        <f>'Cuota Bacalao Norte 47°LS'!D29</f>
        <v>REGION DE LOS RIOS</v>
      </c>
      <c r="F14" s="170" t="s">
        <v>42</v>
      </c>
      <c r="G14" s="170" t="s">
        <v>248</v>
      </c>
      <c r="H14" s="103">
        <f>'Cuota Bacalao Norte 47°LS'!F29</f>
        <v>155</v>
      </c>
      <c r="I14" s="169">
        <v>0</v>
      </c>
      <c r="J14" s="103">
        <f>'Cuota Bacalao Norte 47°LS'!G29</f>
        <v>155</v>
      </c>
      <c r="K14" s="171">
        <f>'Cuota Bacalao Norte 47°LS'!H29</f>
        <v>96.421000000000006</v>
      </c>
      <c r="L14" s="103">
        <f>'Cuota Bacalao Norte 47°LS'!I29</f>
        <v>58.578999999999994</v>
      </c>
      <c r="M14" s="157">
        <f>'Cuota Bacalao Norte 47°LS'!J29</f>
        <v>0.62207096774193549</v>
      </c>
      <c r="N14" s="172" t="s">
        <v>65</v>
      </c>
      <c r="O14" s="172">
        <f>+'Resumen '!$B$3</f>
        <v>44292</v>
      </c>
      <c r="P14" s="169">
        <v>2021</v>
      </c>
      <c r="Q14" s="169"/>
    </row>
    <row r="15" spans="1:17" x14ac:dyDescent="0.3">
      <c r="A15" s="156" t="s">
        <v>40</v>
      </c>
      <c r="B15" s="169" t="s">
        <v>22</v>
      </c>
      <c r="C15" s="169" t="s">
        <v>38</v>
      </c>
      <c r="D15" s="169" t="s">
        <v>52</v>
      </c>
      <c r="E15" s="170" t="str">
        <f>'Cuota Bacalao Norte 47°LS'!D29</f>
        <v>REGION DE LOS RIOS</v>
      </c>
      <c r="F15" s="170" t="s">
        <v>308</v>
      </c>
      <c r="G15" s="170" t="s">
        <v>43</v>
      </c>
      <c r="H15" s="103">
        <f>'Cuota Bacalao Norte 47°LS'!F30</f>
        <v>155</v>
      </c>
      <c r="I15" s="169">
        <v>0</v>
      </c>
      <c r="J15" s="103">
        <f>'Cuota Bacalao Norte 47°LS'!G30</f>
        <v>155</v>
      </c>
      <c r="K15" s="171">
        <f>'Cuota Bacalao Norte 47°LS'!H30</f>
        <v>0</v>
      </c>
      <c r="L15" s="103">
        <f>'Cuota Bacalao Norte 47°LS'!I30</f>
        <v>155</v>
      </c>
      <c r="M15" s="157">
        <f>'Cuota Bacalao Norte 47°LS'!J30</f>
        <v>0</v>
      </c>
      <c r="N15" s="172" t="s">
        <v>65</v>
      </c>
      <c r="O15" s="172">
        <f>+'Resumen '!$B$3</f>
        <v>44292</v>
      </c>
      <c r="P15" s="169">
        <v>2021</v>
      </c>
      <c r="Q15" s="169"/>
    </row>
    <row r="16" spans="1:17" x14ac:dyDescent="0.3">
      <c r="A16" s="156" t="s">
        <v>40</v>
      </c>
      <c r="B16" s="169" t="s">
        <v>22</v>
      </c>
      <c r="C16" s="169" t="s">
        <v>38</v>
      </c>
      <c r="D16" s="169" t="s">
        <v>52</v>
      </c>
      <c r="E16" s="170" t="str">
        <f>'Cuota Bacalao Norte 47°LS'!D31</f>
        <v>REGION DE LOS LAGOS</v>
      </c>
      <c r="F16" s="170" t="s">
        <v>42</v>
      </c>
      <c r="G16" s="170" t="s">
        <v>248</v>
      </c>
      <c r="H16" s="103">
        <f>'Cuota Bacalao Norte 47°LS'!F31</f>
        <v>43</v>
      </c>
      <c r="I16" s="169">
        <v>0</v>
      </c>
      <c r="J16" s="103">
        <f>'Cuota Bacalao Norte 47°LS'!G31</f>
        <v>43</v>
      </c>
      <c r="K16" s="171">
        <f>'Cuota Bacalao Norte 47°LS'!H31</f>
        <v>21.303999999999998</v>
      </c>
      <c r="L16" s="103">
        <f>'Cuota Bacalao Norte 47°LS'!I31</f>
        <v>21.696000000000002</v>
      </c>
      <c r="M16" s="157">
        <f>'Cuota Bacalao Norte 47°LS'!J31</f>
        <v>0.49544186046511624</v>
      </c>
      <c r="N16" s="172" t="s">
        <v>65</v>
      </c>
      <c r="O16" s="172">
        <f>+'Resumen '!$B$3</f>
        <v>44292</v>
      </c>
      <c r="P16" s="169">
        <v>2021</v>
      </c>
      <c r="Q16" s="169"/>
    </row>
    <row r="17" spans="1:17" x14ac:dyDescent="0.3">
      <c r="A17" s="156" t="s">
        <v>40</v>
      </c>
      <c r="B17" s="169" t="s">
        <v>22</v>
      </c>
      <c r="C17" s="169" t="s">
        <v>38</v>
      </c>
      <c r="D17" s="169" t="s">
        <v>52</v>
      </c>
      <c r="E17" s="170" t="str">
        <f>'Cuota Bacalao Norte 47°LS'!D31</f>
        <v>REGION DE LOS LAGOS</v>
      </c>
      <c r="F17" s="170" t="s">
        <v>308</v>
      </c>
      <c r="G17" s="170" t="s">
        <v>43</v>
      </c>
      <c r="H17" s="103">
        <f>'Cuota Bacalao Norte 47°LS'!F32</f>
        <v>43</v>
      </c>
      <c r="I17" s="169">
        <v>0</v>
      </c>
      <c r="J17" s="103">
        <f>'Cuota Bacalao Norte 47°LS'!G32</f>
        <v>43</v>
      </c>
      <c r="K17" s="171">
        <f>'Cuota Bacalao Norte 47°LS'!H32</f>
        <v>0</v>
      </c>
      <c r="L17" s="103">
        <f>'Cuota Bacalao Norte 47°LS'!I32</f>
        <v>43</v>
      </c>
      <c r="M17" s="157">
        <f>'Cuota Bacalao Norte 47°LS'!J32</f>
        <v>0</v>
      </c>
      <c r="N17" s="172" t="s">
        <v>65</v>
      </c>
      <c r="O17" s="172">
        <f>+'Resumen '!$B$3</f>
        <v>44292</v>
      </c>
      <c r="P17" s="169">
        <v>2021</v>
      </c>
      <c r="Q17" s="169"/>
    </row>
    <row r="18" spans="1:17" x14ac:dyDescent="0.3">
      <c r="A18" s="156" t="s">
        <v>40</v>
      </c>
      <c r="B18" s="169" t="s">
        <v>22</v>
      </c>
      <c r="C18" s="169" t="s">
        <v>38</v>
      </c>
      <c r="D18" s="169" t="s">
        <v>52</v>
      </c>
      <c r="E18" s="170" t="str">
        <f>'Cuota Bacalao Norte 47°LS'!D33</f>
        <v>REGION DE AYSEN (Norte 47°LS)</v>
      </c>
      <c r="F18" s="170" t="s">
        <v>42</v>
      </c>
      <c r="G18" s="170" t="s">
        <v>248</v>
      </c>
      <c r="H18" s="103">
        <f>'Cuota Bacalao Norte 47°LS'!F33</f>
        <v>1</v>
      </c>
      <c r="I18" s="169">
        <v>0</v>
      </c>
      <c r="J18" s="103">
        <f>'Cuota Bacalao Norte 47°LS'!G33</f>
        <v>1</v>
      </c>
      <c r="K18" s="171">
        <f>'Cuota Bacalao Norte 47°LS'!H33</f>
        <v>0</v>
      </c>
      <c r="L18" s="103">
        <f>'Cuota Bacalao Norte 47°LS'!I33</f>
        <v>1</v>
      </c>
      <c r="M18" s="157">
        <f>'Cuota Bacalao Norte 47°LS'!J33</f>
        <v>0</v>
      </c>
      <c r="N18" s="172" t="s">
        <v>65</v>
      </c>
      <c r="O18" s="172">
        <f>+'Resumen '!$B$3</f>
        <v>44292</v>
      </c>
      <c r="P18" s="169">
        <v>2021</v>
      </c>
      <c r="Q18" s="169"/>
    </row>
    <row r="19" spans="1:17" x14ac:dyDescent="0.3">
      <c r="A19" s="156" t="s">
        <v>40</v>
      </c>
      <c r="B19" s="169" t="s">
        <v>22</v>
      </c>
      <c r="C19" s="169" t="s">
        <v>38</v>
      </c>
      <c r="D19" s="169" t="s">
        <v>52</v>
      </c>
      <c r="E19" s="170" t="str">
        <f>'Cuota Bacalao Norte 47°LS'!D33</f>
        <v>REGION DE AYSEN (Norte 47°LS)</v>
      </c>
      <c r="F19" s="170" t="s">
        <v>308</v>
      </c>
      <c r="G19" s="170" t="s">
        <v>43</v>
      </c>
      <c r="H19" s="103">
        <f>'Cuota Bacalao Norte 47°LS'!F34</f>
        <v>1</v>
      </c>
      <c r="I19" s="169">
        <v>0</v>
      </c>
      <c r="J19" s="103">
        <f>'Cuota Bacalao Norte 47°LS'!G34</f>
        <v>1</v>
      </c>
      <c r="K19" s="171">
        <f>'Cuota Bacalao Norte 47°LS'!H34</f>
        <v>0</v>
      </c>
      <c r="L19" s="103">
        <f>'Cuota Bacalao Norte 47°LS'!I34</f>
        <v>1</v>
      </c>
      <c r="M19" s="157">
        <f>'Cuota Bacalao Norte 47°LS'!J34</f>
        <v>0</v>
      </c>
      <c r="N19" s="172" t="s">
        <v>65</v>
      </c>
      <c r="O19" s="172">
        <f>+'Resumen '!$B$3</f>
        <v>44292</v>
      </c>
      <c r="P19" s="169">
        <v>2021</v>
      </c>
      <c r="Q19" s="169"/>
    </row>
    <row r="20" spans="1:17" x14ac:dyDescent="0.3">
      <c r="A20" s="158" t="s">
        <v>40</v>
      </c>
      <c r="B20" s="159" t="s">
        <v>22</v>
      </c>
      <c r="C20" s="159" t="s">
        <v>38</v>
      </c>
      <c r="D20" s="159" t="s">
        <v>52</v>
      </c>
      <c r="E20" s="160" t="s">
        <v>140</v>
      </c>
      <c r="F20" s="160" t="s">
        <v>41</v>
      </c>
      <c r="G20" s="160" t="s">
        <v>43</v>
      </c>
      <c r="H20" s="84">
        <v>1985</v>
      </c>
      <c r="I20" s="159">
        <v>0</v>
      </c>
      <c r="J20" s="84">
        <f>H20+I20</f>
        <v>1985</v>
      </c>
      <c r="K20" s="151">
        <f>'Cuota Bacalao Norte 47°LS'!H35</f>
        <v>212.708</v>
      </c>
      <c r="L20" s="84">
        <f>J20-K20</f>
        <v>1772.2919999999999</v>
      </c>
      <c r="M20" s="161">
        <f>K20/J20</f>
        <v>0.10715768261964735</v>
      </c>
      <c r="N20" s="162" t="s">
        <v>65</v>
      </c>
      <c r="O20" s="162">
        <f>+'Resumen '!$B$3</f>
        <v>44292</v>
      </c>
      <c r="P20" s="169">
        <v>2021</v>
      </c>
      <c r="Q20" s="169"/>
    </row>
    <row r="21" spans="1:17" x14ac:dyDescent="0.3">
      <c r="A21" s="156" t="s">
        <v>44</v>
      </c>
      <c r="B21" s="169" t="s">
        <v>22</v>
      </c>
      <c r="C21" s="170" t="s">
        <v>45</v>
      </c>
      <c r="D21" s="170" t="s">
        <v>46</v>
      </c>
      <c r="E21" s="170" t="str">
        <f>'Cuota Bacalao Sur 47° '!D19</f>
        <v>ADRIANA POBLETE ARAVENA</v>
      </c>
      <c r="F21" s="170" t="s">
        <v>41</v>
      </c>
      <c r="G21" s="170" t="s">
        <v>43</v>
      </c>
      <c r="H21" s="169">
        <f>'Cuota Bacalao Sur 47° '!F19</f>
        <v>9.7550000000000008</v>
      </c>
      <c r="I21" s="169">
        <f>'Cuota Bacalao Sur 47° '!G19</f>
        <v>0</v>
      </c>
      <c r="J21" s="169">
        <f>'Cuota Bacalao Sur 47° '!H19</f>
        <v>9.7550000000000008</v>
      </c>
      <c r="K21" s="171">
        <f>'Cuota Bacalao Sur 47° '!I19</f>
        <v>0</v>
      </c>
      <c r="L21" s="169">
        <f>'Cuota Bacalao Sur 47° '!J19</f>
        <v>9.7550000000000008</v>
      </c>
      <c r="M21" s="157">
        <f>'Cuota Bacalao Sur 47° '!K19</f>
        <v>0</v>
      </c>
      <c r="N21" s="172" t="s">
        <v>53</v>
      </c>
      <c r="O21" s="172">
        <f>+'Resumen '!$B$3</f>
        <v>44292</v>
      </c>
      <c r="P21" s="169">
        <v>2021</v>
      </c>
      <c r="Q21" s="169"/>
    </row>
    <row r="22" spans="1:17" x14ac:dyDescent="0.3">
      <c r="A22" s="156" t="s">
        <v>44</v>
      </c>
      <c r="B22" s="169" t="s">
        <v>22</v>
      </c>
      <c r="C22" s="170" t="s">
        <v>45</v>
      </c>
      <c r="D22" s="170" t="s">
        <v>46</v>
      </c>
      <c r="E22" s="170" t="str">
        <f>'Cuota Bacalao Sur 47° '!D20</f>
        <v>JOSE ACEVEDO CORNEJO</v>
      </c>
      <c r="F22" s="170" t="s">
        <v>41</v>
      </c>
      <c r="G22" s="170" t="s">
        <v>43</v>
      </c>
      <c r="H22" s="169">
        <f>'Cuota Bacalao Sur 47° '!F20</f>
        <v>9.7550000000000008</v>
      </c>
      <c r="I22" s="169">
        <f>'Cuota Bacalao Sur 47° '!G20</f>
        <v>0</v>
      </c>
      <c r="J22" s="169">
        <f>'Cuota Bacalao Sur 47° '!H20</f>
        <v>9.7550000000000008</v>
      </c>
      <c r="K22" s="171">
        <f>'Cuota Bacalao Sur 47° '!I20</f>
        <v>0</v>
      </c>
      <c r="L22" s="169">
        <f>'Cuota Bacalao Sur 47° '!J20</f>
        <v>9.7550000000000008</v>
      </c>
      <c r="M22" s="157">
        <f>'Cuota Bacalao Sur 47° '!K20</f>
        <v>0</v>
      </c>
      <c r="N22" s="172" t="s">
        <v>53</v>
      </c>
      <c r="O22" s="172">
        <f>+'Resumen '!$B$3</f>
        <v>44292</v>
      </c>
      <c r="P22" s="169">
        <v>2021</v>
      </c>
      <c r="Q22" s="169"/>
    </row>
    <row r="23" spans="1:17" x14ac:dyDescent="0.3">
      <c r="A23" s="156" t="s">
        <v>44</v>
      </c>
      <c r="B23" s="169" t="s">
        <v>22</v>
      </c>
      <c r="C23" s="170" t="s">
        <v>45</v>
      </c>
      <c r="D23" s="170" t="s">
        <v>46</v>
      </c>
      <c r="E23" s="170" t="str">
        <f>'Cuota Bacalao Sur 47° '!D21</f>
        <v>BERNARDO CEBALLOS MANCILLA</v>
      </c>
      <c r="F23" s="170" t="s">
        <v>41</v>
      </c>
      <c r="G23" s="170" t="s">
        <v>43</v>
      </c>
      <c r="H23" s="169">
        <f>'Cuota Bacalao Sur 47° '!F21</f>
        <v>0</v>
      </c>
      <c r="I23" s="169">
        <f>'Cuota Bacalao Sur 47° '!G21</f>
        <v>0</v>
      </c>
      <c r="J23" s="169">
        <f>'Cuota Bacalao Sur 47° '!H21</f>
        <v>0</v>
      </c>
      <c r="K23" s="171">
        <f>'Cuota Bacalao Sur 47° '!I21</f>
        <v>0</v>
      </c>
      <c r="L23" s="169">
        <f>'Cuota Bacalao Sur 47° '!J21</f>
        <v>0</v>
      </c>
      <c r="M23" s="157">
        <f>'Cuota Bacalao Sur 47° '!K21</f>
        <v>0</v>
      </c>
      <c r="N23" s="172" t="s">
        <v>53</v>
      </c>
      <c r="O23" s="172">
        <f>+'Resumen '!$B$3</f>
        <v>44292</v>
      </c>
      <c r="P23" s="169">
        <v>2021</v>
      </c>
      <c r="Q23" s="169"/>
    </row>
    <row r="24" spans="1:17" x14ac:dyDescent="0.3">
      <c r="A24" s="156" t="s">
        <v>44</v>
      </c>
      <c r="B24" s="169" t="s">
        <v>22</v>
      </c>
      <c r="C24" s="170" t="s">
        <v>45</v>
      </c>
      <c r="D24" s="170" t="s">
        <v>46</v>
      </c>
      <c r="E24" s="170" t="str">
        <f>'Cuota Bacalao Sur 47° '!D22</f>
        <v>BOLIVAR GUZMAN ACUÑA</v>
      </c>
      <c r="F24" s="170" t="s">
        <v>41</v>
      </c>
      <c r="G24" s="170" t="s">
        <v>43</v>
      </c>
      <c r="H24" s="169">
        <f>'Cuota Bacalao Sur 47° '!F22</f>
        <v>39.020000000000003</v>
      </c>
      <c r="I24" s="169">
        <f>'Cuota Bacalao Sur 47° '!G22</f>
        <v>0</v>
      </c>
      <c r="J24" s="169">
        <f>'Cuota Bacalao Sur 47° '!H22</f>
        <v>39.020000000000003</v>
      </c>
      <c r="K24" s="171">
        <f>'Cuota Bacalao Sur 47° '!I22</f>
        <v>0</v>
      </c>
      <c r="L24" s="169">
        <f>'Cuota Bacalao Sur 47° '!J22</f>
        <v>39.020000000000003</v>
      </c>
      <c r="M24" s="157">
        <f>'Cuota Bacalao Sur 47° '!K22</f>
        <v>0</v>
      </c>
      <c r="N24" s="172" t="s">
        <v>53</v>
      </c>
      <c r="O24" s="172">
        <f>+'Resumen '!$B$3</f>
        <v>44292</v>
      </c>
      <c r="P24" s="169">
        <v>2021</v>
      </c>
      <c r="Q24" s="169"/>
    </row>
    <row r="25" spans="1:17" x14ac:dyDescent="0.3">
      <c r="A25" s="156" t="s">
        <v>44</v>
      </c>
      <c r="B25" s="169" t="s">
        <v>22</v>
      </c>
      <c r="C25" s="170" t="s">
        <v>45</v>
      </c>
      <c r="D25" s="170" t="s">
        <v>46</v>
      </c>
      <c r="E25" s="170" t="str">
        <f>'Cuota Bacalao Sur 47° '!D23</f>
        <v>DAVID CISTERNA GARRIDO</v>
      </c>
      <c r="F25" s="170" t="s">
        <v>41</v>
      </c>
      <c r="G25" s="170" t="s">
        <v>43</v>
      </c>
      <c r="H25" s="169">
        <f>'Cuota Bacalao Sur 47° '!F23</f>
        <v>0</v>
      </c>
      <c r="I25" s="169">
        <f>'Cuota Bacalao Sur 47° '!G23</f>
        <v>0</v>
      </c>
      <c r="J25" s="169">
        <f>'Cuota Bacalao Sur 47° '!H23</f>
        <v>0</v>
      </c>
      <c r="K25" s="171">
        <f>'Cuota Bacalao Sur 47° '!I23</f>
        <v>0</v>
      </c>
      <c r="L25" s="169">
        <f>'Cuota Bacalao Sur 47° '!J23</f>
        <v>0</v>
      </c>
      <c r="M25" s="157">
        <f>'Cuota Bacalao Sur 47° '!K23</f>
        <v>0</v>
      </c>
      <c r="N25" s="172" t="s">
        <v>53</v>
      </c>
      <c r="O25" s="172">
        <f>+'Resumen '!$B$3</f>
        <v>44292</v>
      </c>
      <c r="P25" s="169">
        <v>2021</v>
      </c>
      <c r="Q25" s="169"/>
    </row>
    <row r="26" spans="1:17" x14ac:dyDescent="0.3">
      <c r="A26" s="156" t="s">
        <v>44</v>
      </c>
      <c r="B26" s="169" t="s">
        <v>22</v>
      </c>
      <c r="C26" s="170" t="s">
        <v>45</v>
      </c>
      <c r="D26" s="170" t="s">
        <v>46</v>
      </c>
      <c r="E26" s="170" t="str">
        <f>'Cuota Bacalao Sur 47° '!D24</f>
        <v>DANIEL MOLINA CISTERNAS</v>
      </c>
      <c r="F26" s="170" t="s">
        <v>41</v>
      </c>
      <c r="G26" s="170" t="s">
        <v>43</v>
      </c>
      <c r="H26" s="169">
        <f>'Cuota Bacalao Sur 47° '!F24</f>
        <v>58.53</v>
      </c>
      <c r="I26" s="169">
        <f>'Cuota Bacalao Sur 47° '!G24</f>
        <v>0</v>
      </c>
      <c r="J26" s="169">
        <f>'Cuota Bacalao Sur 47° '!H24</f>
        <v>58.53</v>
      </c>
      <c r="K26" s="171">
        <f>'Cuota Bacalao Sur 47° '!I24</f>
        <v>0</v>
      </c>
      <c r="L26" s="169">
        <f>'Cuota Bacalao Sur 47° '!J24</f>
        <v>58.53</v>
      </c>
      <c r="M26" s="157">
        <f>'Cuota Bacalao Sur 47° '!K24</f>
        <v>0</v>
      </c>
      <c r="N26" s="172" t="s">
        <v>53</v>
      </c>
      <c r="O26" s="172">
        <f>+'Resumen '!$B$3</f>
        <v>44292</v>
      </c>
      <c r="P26" s="169">
        <v>2021</v>
      </c>
      <c r="Q26" s="169"/>
    </row>
    <row r="27" spans="1:17" x14ac:dyDescent="0.3">
      <c r="A27" s="156" t="s">
        <v>44</v>
      </c>
      <c r="B27" s="169" t="s">
        <v>22</v>
      </c>
      <c r="C27" s="170" t="s">
        <v>45</v>
      </c>
      <c r="D27" s="170" t="s">
        <v>46</v>
      </c>
      <c r="E27" s="170" t="str">
        <f>'Cuota Bacalao Sur 47° '!D25</f>
        <v xml:space="preserve">PESQUERA FRAPOLI LIMITADA               </v>
      </c>
      <c r="F27" s="170" t="s">
        <v>41</v>
      </c>
      <c r="G27" s="170" t="s">
        <v>43</v>
      </c>
      <c r="H27" s="169">
        <f>'Cuota Bacalao Sur 47° '!F25</f>
        <v>19.510000000000002</v>
      </c>
      <c r="I27" s="169">
        <f>'Cuota Bacalao Sur 47° '!G25</f>
        <v>0</v>
      </c>
      <c r="J27" s="169">
        <f>'Cuota Bacalao Sur 47° '!H25</f>
        <v>19.510000000000002</v>
      </c>
      <c r="K27" s="171">
        <f>'Cuota Bacalao Sur 47° '!I25</f>
        <v>4.2279999999999998</v>
      </c>
      <c r="L27" s="169">
        <f>'Cuota Bacalao Sur 47° '!J25</f>
        <v>15.282000000000002</v>
      </c>
      <c r="M27" s="157">
        <f>'Cuota Bacalao Sur 47° '!K25</f>
        <v>0.21670937980522806</v>
      </c>
      <c r="N27" s="172" t="s">
        <v>53</v>
      </c>
      <c r="O27" s="172">
        <f>+'Resumen '!$B$3</f>
        <v>44292</v>
      </c>
      <c r="P27" s="169">
        <v>2021</v>
      </c>
      <c r="Q27" s="169"/>
    </row>
    <row r="28" spans="1:17" x14ac:dyDescent="0.3">
      <c r="A28" s="156" t="s">
        <v>44</v>
      </c>
      <c r="B28" s="169" t="s">
        <v>22</v>
      </c>
      <c r="C28" s="170" t="s">
        <v>45</v>
      </c>
      <c r="D28" s="170" t="s">
        <v>46</v>
      </c>
      <c r="E28" s="170" t="str">
        <f>'Cuota Bacalao Sur 47° '!D26</f>
        <v xml:space="preserve">JUAN JOSE GUZMAN ROJAS </v>
      </c>
      <c r="F28" s="170" t="s">
        <v>41</v>
      </c>
      <c r="G28" s="170" t="s">
        <v>43</v>
      </c>
      <c r="H28" s="169">
        <f>'Cuota Bacalao Sur 47° '!F26</f>
        <v>9.7550000000000008</v>
      </c>
      <c r="I28" s="169">
        <f>'Cuota Bacalao Sur 47° '!G26</f>
        <v>0</v>
      </c>
      <c r="J28" s="169">
        <f>'Cuota Bacalao Sur 47° '!H26</f>
        <v>9.7550000000000008</v>
      </c>
      <c r="K28" s="171">
        <f>'Cuota Bacalao Sur 47° '!I26</f>
        <v>0</v>
      </c>
      <c r="L28" s="169">
        <f>'Cuota Bacalao Sur 47° '!J26</f>
        <v>9.7550000000000008</v>
      </c>
      <c r="M28" s="157">
        <v>0</v>
      </c>
      <c r="N28" s="172" t="s">
        <v>53</v>
      </c>
      <c r="O28" s="172">
        <f>+'Resumen '!$B$3</f>
        <v>44292</v>
      </c>
      <c r="P28" s="169">
        <v>2021</v>
      </c>
      <c r="Q28" s="169"/>
    </row>
    <row r="29" spans="1:17" x14ac:dyDescent="0.3">
      <c r="A29" s="156" t="s">
        <v>44</v>
      </c>
      <c r="B29" s="169" t="s">
        <v>22</v>
      </c>
      <c r="C29" s="170" t="s">
        <v>45</v>
      </c>
      <c r="D29" s="170" t="s">
        <v>46</v>
      </c>
      <c r="E29" s="170" t="str">
        <f>'Cuota Bacalao Sur 47° '!D27</f>
        <v>JOSE MORA MOYA</v>
      </c>
      <c r="F29" s="170" t="s">
        <v>41</v>
      </c>
      <c r="G29" s="170" t="s">
        <v>43</v>
      </c>
      <c r="H29" s="169">
        <f>'Cuota Bacalao Sur 47° '!F27</f>
        <v>19.510000000000002</v>
      </c>
      <c r="I29" s="169">
        <f>'Cuota Bacalao Sur 47° '!G27</f>
        <v>19.91</v>
      </c>
      <c r="J29" s="169">
        <f>'Cuota Bacalao Sur 47° '!H27</f>
        <v>39.42</v>
      </c>
      <c r="K29" s="171">
        <f>'Cuota Bacalao Sur 47° '!I27</f>
        <v>8.8160000000000007</v>
      </c>
      <c r="L29" s="169">
        <f>'Cuota Bacalao Sur 47° '!J27</f>
        <v>30.603999999999999</v>
      </c>
      <c r="M29" s="157">
        <f>'Cuota Bacalao Sur 47° '!K27</f>
        <v>0.2236428209030949</v>
      </c>
      <c r="N29" s="172" t="s">
        <v>53</v>
      </c>
      <c r="O29" s="172">
        <f>+'Resumen '!$B$3</f>
        <v>44292</v>
      </c>
      <c r="P29" s="169">
        <v>2021</v>
      </c>
      <c r="Q29" s="169"/>
    </row>
    <row r="30" spans="1:17" x14ac:dyDescent="0.3">
      <c r="A30" s="156" t="s">
        <v>44</v>
      </c>
      <c r="B30" s="169" t="s">
        <v>22</v>
      </c>
      <c r="C30" s="170" t="s">
        <v>45</v>
      </c>
      <c r="D30" s="170" t="s">
        <v>46</v>
      </c>
      <c r="E30" s="170" t="str">
        <f>'Cuota Bacalao Sur 47° '!D28</f>
        <v>N SILVA SANHUEZA</v>
      </c>
      <c r="F30" s="170" t="s">
        <v>41</v>
      </c>
      <c r="G30" s="170" t="s">
        <v>43</v>
      </c>
      <c r="H30" s="169">
        <f>'Cuota Bacalao Sur 47° '!F28</f>
        <v>19.510000000000002</v>
      </c>
      <c r="I30" s="169">
        <f>'Cuota Bacalao Sur 47° '!G28</f>
        <v>0</v>
      </c>
      <c r="J30" s="169">
        <f>'Cuota Bacalao Sur 47° '!H28</f>
        <v>19.510000000000002</v>
      </c>
      <c r="K30" s="171">
        <f>'Cuota Bacalao Sur 47° '!I28</f>
        <v>0</v>
      </c>
      <c r="L30" s="169">
        <f>'Cuota Bacalao Sur 47° '!J28</f>
        <v>19.510000000000002</v>
      </c>
      <c r="M30" s="157">
        <f>'Cuota Bacalao Sur 47° '!K28</f>
        <v>0</v>
      </c>
      <c r="N30" s="172" t="s">
        <v>53</v>
      </c>
      <c r="O30" s="172">
        <f>+'Resumen '!$B$3</f>
        <v>44292</v>
      </c>
      <c r="P30" s="169">
        <v>2021</v>
      </c>
      <c r="Q30" s="169"/>
    </row>
    <row r="31" spans="1:17" x14ac:dyDescent="0.3">
      <c r="A31" s="156" t="s">
        <v>44</v>
      </c>
      <c r="B31" s="169" t="s">
        <v>22</v>
      </c>
      <c r="C31" s="170" t="s">
        <v>45</v>
      </c>
      <c r="D31" s="170" t="s">
        <v>46</v>
      </c>
      <c r="E31" s="170" t="str">
        <f>'Cuota Bacalao Sur 47° '!D29</f>
        <v>PAOLA MORA BURGOS</v>
      </c>
      <c r="F31" s="170" t="s">
        <v>41</v>
      </c>
      <c r="G31" s="170" t="s">
        <v>43</v>
      </c>
      <c r="H31" s="169">
        <f>'Cuota Bacalao Sur 47° '!F29</f>
        <v>19.510000000000002</v>
      </c>
      <c r="I31" s="169">
        <f>'Cuota Bacalao Sur 47° '!G29</f>
        <v>0</v>
      </c>
      <c r="J31" s="169">
        <f>'Cuota Bacalao Sur 47° '!H29</f>
        <v>19.510000000000002</v>
      </c>
      <c r="K31" s="171">
        <f>'Cuota Bacalao Sur 47° '!I29</f>
        <v>0</v>
      </c>
      <c r="L31" s="169">
        <f>'Cuota Bacalao Sur 47° '!J29</f>
        <v>19.510000000000002</v>
      </c>
      <c r="M31" s="157">
        <f>'Cuota Bacalao Sur 47° '!K29</f>
        <v>0</v>
      </c>
      <c r="N31" s="172" t="s">
        <v>53</v>
      </c>
      <c r="O31" s="172">
        <f>+'Resumen '!$B$3</f>
        <v>44292</v>
      </c>
      <c r="P31" s="169">
        <v>2021</v>
      </c>
      <c r="Q31" s="169"/>
    </row>
    <row r="32" spans="1:17" x14ac:dyDescent="0.3">
      <c r="A32" s="156" t="s">
        <v>44</v>
      </c>
      <c r="B32" s="169" t="s">
        <v>22</v>
      </c>
      <c r="C32" s="170" t="s">
        <v>45</v>
      </c>
      <c r="D32" s="170" t="s">
        <v>46</v>
      </c>
      <c r="E32" s="170" t="str">
        <f>'Cuota Bacalao Sur 47° '!D30</f>
        <v>L LEMUS SOTO</v>
      </c>
      <c r="F32" s="170" t="s">
        <v>41</v>
      </c>
      <c r="G32" s="170" t="s">
        <v>43</v>
      </c>
      <c r="H32" s="169">
        <f>'Cuota Bacalao Sur 47° '!F30</f>
        <v>0</v>
      </c>
      <c r="I32" s="169">
        <f>'Cuota Bacalao Sur 47° '!G30</f>
        <v>0</v>
      </c>
      <c r="J32" s="169">
        <f>'Cuota Bacalao Sur 47° '!H30</f>
        <v>0</v>
      </c>
      <c r="K32" s="171">
        <f>'Cuota Bacalao Sur 47° '!I30</f>
        <v>0</v>
      </c>
      <c r="L32" s="169">
        <f>'Cuota Bacalao Sur 47° '!J30</f>
        <v>0</v>
      </c>
      <c r="M32" s="157">
        <v>0</v>
      </c>
      <c r="N32" s="172" t="s">
        <v>53</v>
      </c>
      <c r="O32" s="172">
        <f>+'Resumen '!$B$3</f>
        <v>44292</v>
      </c>
      <c r="P32" s="169">
        <v>2021</v>
      </c>
      <c r="Q32" s="169"/>
    </row>
    <row r="33" spans="1:17" x14ac:dyDescent="0.3">
      <c r="A33" s="156" t="s">
        <v>44</v>
      </c>
      <c r="B33" s="169" t="s">
        <v>22</v>
      </c>
      <c r="C33" s="170" t="s">
        <v>45</v>
      </c>
      <c r="D33" s="170" t="s">
        <v>46</v>
      </c>
      <c r="E33" s="170" t="str">
        <f>'Cuota Bacalao Sur 47° '!D31</f>
        <v>RAUL GONZALEZ HURTADO</v>
      </c>
      <c r="F33" s="170" t="s">
        <v>41</v>
      </c>
      <c r="G33" s="170" t="s">
        <v>43</v>
      </c>
      <c r="H33" s="169">
        <f>'Cuota Bacalao Sur 47° '!F31</f>
        <v>9.7550000000000008</v>
      </c>
      <c r="I33" s="169">
        <f>'Cuota Bacalao Sur 47° '!G31</f>
        <v>0</v>
      </c>
      <c r="J33" s="169">
        <f>'Cuota Bacalao Sur 47° '!H31</f>
        <v>9.7550000000000008</v>
      </c>
      <c r="K33" s="171">
        <f>'Cuota Bacalao Sur 47° '!I31</f>
        <v>0</v>
      </c>
      <c r="L33" s="169">
        <f>'Cuota Bacalao Sur 47° '!J31</f>
        <v>9.7550000000000008</v>
      </c>
      <c r="M33" s="157">
        <f>'Cuota Bacalao Sur 47° '!K31</f>
        <v>0</v>
      </c>
      <c r="N33" s="172" t="s">
        <v>53</v>
      </c>
      <c r="O33" s="172">
        <f>+'Resumen '!$B$3</f>
        <v>44292</v>
      </c>
      <c r="P33" s="169">
        <v>2021</v>
      </c>
      <c r="Q33" s="169"/>
    </row>
    <row r="34" spans="1:17" x14ac:dyDescent="0.3">
      <c r="A34" s="156" t="s">
        <v>44</v>
      </c>
      <c r="B34" s="169" t="s">
        <v>22</v>
      </c>
      <c r="C34" s="170" t="s">
        <v>45</v>
      </c>
      <c r="D34" s="170" t="s">
        <v>46</v>
      </c>
      <c r="E34" s="170" t="str">
        <f>'Cuota Bacalao Sur 47° '!D32</f>
        <v>ROBERTO MARCELO GONZALEZ NAVARRO</v>
      </c>
      <c r="F34" s="170" t="s">
        <v>41</v>
      </c>
      <c r="G34" s="170" t="s">
        <v>43</v>
      </c>
      <c r="H34" s="169">
        <f>'Cuota Bacalao Sur 47° '!F32</f>
        <v>48.774999999999999</v>
      </c>
      <c r="I34" s="169">
        <f>'Cuota Bacalao Sur 47° '!G32</f>
        <v>0</v>
      </c>
      <c r="J34" s="169">
        <f>'Cuota Bacalao Sur 47° '!H32</f>
        <v>48.774999999999999</v>
      </c>
      <c r="K34" s="171">
        <f>'Cuota Bacalao Sur 47° '!I32</f>
        <v>0</v>
      </c>
      <c r="L34" s="169">
        <f>'Cuota Bacalao Sur 47° '!J32</f>
        <v>48.774999999999999</v>
      </c>
      <c r="M34" s="157">
        <f>'Cuota Bacalao Sur 47° '!K32</f>
        <v>0</v>
      </c>
      <c r="N34" s="172" t="s">
        <v>53</v>
      </c>
      <c r="O34" s="172">
        <f>+'Resumen '!$B$3</f>
        <v>44292</v>
      </c>
      <c r="P34" s="169">
        <v>2021</v>
      </c>
      <c r="Q34" s="169"/>
    </row>
    <row r="35" spans="1:17" x14ac:dyDescent="0.3">
      <c r="A35" s="156" t="s">
        <v>44</v>
      </c>
      <c r="B35" s="169" t="s">
        <v>22</v>
      </c>
      <c r="C35" s="170" t="s">
        <v>45</v>
      </c>
      <c r="D35" s="170" t="s">
        <v>46</v>
      </c>
      <c r="E35" s="170" t="str">
        <f>'Cuota Bacalao Sur 47° '!D33</f>
        <v>TOMAS CRISTOBAL NEIRA PARRA</v>
      </c>
      <c r="F35" s="170" t="s">
        <v>41</v>
      </c>
      <c r="G35" s="170" t="s">
        <v>43</v>
      </c>
      <c r="H35" s="169">
        <f>'Cuota Bacalao Sur 47° '!F33</f>
        <v>0</v>
      </c>
      <c r="I35" s="169">
        <f>'Cuota Bacalao Sur 47° '!G33</f>
        <v>0</v>
      </c>
      <c r="J35" s="169">
        <f>'Cuota Bacalao Sur 47° '!H33</f>
        <v>0</v>
      </c>
      <c r="K35" s="171">
        <f>'Cuota Bacalao Sur 47° '!I33</f>
        <v>0</v>
      </c>
      <c r="L35" s="169">
        <f>'Cuota Bacalao Sur 47° '!J33</f>
        <v>0</v>
      </c>
      <c r="M35" s="157">
        <v>0</v>
      </c>
      <c r="N35" s="172" t="s">
        <v>53</v>
      </c>
      <c r="O35" s="172">
        <f>+'Resumen '!$B$3</f>
        <v>44292</v>
      </c>
      <c r="P35" s="169">
        <v>2021</v>
      </c>
      <c r="Q35" s="169"/>
    </row>
    <row r="36" spans="1:17" x14ac:dyDescent="0.3">
      <c r="A36" s="156" t="s">
        <v>44</v>
      </c>
      <c r="B36" s="169" t="s">
        <v>22</v>
      </c>
      <c r="C36" s="170" t="s">
        <v>45</v>
      </c>
      <c r="D36" s="170" t="s">
        <v>46</v>
      </c>
      <c r="E36" s="170" t="str">
        <f>+'Cuota Bacalao Sur 47° '!D36</f>
        <v>PAOLA ELENA MORA MOYA</v>
      </c>
      <c r="F36" s="170" t="s">
        <v>41</v>
      </c>
      <c r="G36" s="170" t="s">
        <v>43</v>
      </c>
      <c r="H36" s="169">
        <f>+'Cuota Bacalao Sur 47° '!E36</f>
        <v>0</v>
      </c>
      <c r="I36" s="169">
        <f>+'Cuota Bacalao Sur 47° '!F36</f>
        <v>0</v>
      </c>
      <c r="J36" s="169">
        <f>+'Cuota Bacalao Sur 47° '!G36</f>
        <v>-19.91</v>
      </c>
      <c r="K36" s="169">
        <f>+'Cuota Bacalao Sur 47° '!H36</f>
        <v>0</v>
      </c>
      <c r="L36" s="169">
        <f>+'Cuota Bacalao Sur 47° '!I36</f>
        <v>0</v>
      </c>
      <c r="M36" s="157">
        <f>+'Cuota Bacalao Sur 47° '!J36</f>
        <v>0</v>
      </c>
      <c r="N36" s="172" t="s">
        <v>53</v>
      </c>
      <c r="O36" s="172">
        <f>+'Resumen '!$B$3</f>
        <v>44292</v>
      </c>
      <c r="P36" s="169">
        <v>2021</v>
      </c>
      <c r="Q36" s="169"/>
    </row>
    <row r="37" spans="1:17" x14ac:dyDescent="0.3">
      <c r="A37" s="156" t="s">
        <v>44</v>
      </c>
      <c r="B37" s="169" t="s">
        <v>22</v>
      </c>
      <c r="C37" s="170" t="s">
        <v>45</v>
      </c>
      <c r="D37" s="170" t="s">
        <v>46</v>
      </c>
      <c r="E37" s="170" t="str">
        <f>+'Cuota Bacalao Sur 47° '!D34</f>
        <v>S SOULODRE TERFORT</v>
      </c>
      <c r="F37" s="170" t="s">
        <v>41</v>
      </c>
      <c r="G37" s="170" t="s">
        <v>43</v>
      </c>
      <c r="H37" s="169">
        <f>+'Cuota Bacalao Sur 47° '!E34</f>
        <v>1</v>
      </c>
      <c r="I37" s="169">
        <f>+'Cuota Bacalao Sur 47° '!F34</f>
        <v>19.510000000000002</v>
      </c>
      <c r="J37" s="169">
        <f>+'Cuota Bacalao Sur 47° '!G34</f>
        <v>0</v>
      </c>
      <c r="K37" s="169">
        <f>+'Cuota Bacalao Sur 47° '!H34</f>
        <v>19.510000000000002</v>
      </c>
      <c r="L37" s="169">
        <f>+'Cuota Bacalao Sur 47° '!I34</f>
        <v>0</v>
      </c>
      <c r="M37" s="169">
        <f>+'Cuota Bacalao Sur 47° '!J34</f>
        <v>19.510000000000002</v>
      </c>
      <c r="N37" s="172" t="s">
        <v>53</v>
      </c>
      <c r="O37" s="172">
        <f>+'Resumen '!$B$3</f>
        <v>44292</v>
      </c>
      <c r="P37" s="169">
        <v>2021</v>
      </c>
      <c r="Q37" s="169"/>
    </row>
    <row r="38" spans="1:17" x14ac:dyDescent="0.3">
      <c r="A38" s="156" t="s">
        <v>44</v>
      </c>
      <c r="B38" s="169" t="s">
        <v>22</v>
      </c>
      <c r="C38" s="170" t="s">
        <v>45</v>
      </c>
      <c r="D38" s="170" t="s">
        <v>46</v>
      </c>
      <c r="E38" s="170" t="str">
        <f>+'Cuota Bacalao Sur 47° '!D35</f>
        <v>A LEPE ROBLES</v>
      </c>
      <c r="F38" s="170" t="s">
        <v>41</v>
      </c>
      <c r="G38" s="170" t="s">
        <v>43</v>
      </c>
      <c r="H38" s="169">
        <f>+'Cuota Bacalao Sur 47° '!E35</f>
        <v>1</v>
      </c>
      <c r="I38" s="169">
        <f>+'Cuota Bacalao Sur 47° '!F35</f>
        <v>19.510000000000002</v>
      </c>
      <c r="J38" s="169">
        <f>+'Cuota Bacalao Sur 47° '!G35</f>
        <v>0</v>
      </c>
      <c r="K38" s="169">
        <f>+'Cuota Bacalao Sur 47° '!H35</f>
        <v>19.510000000000002</v>
      </c>
      <c r="L38" s="169">
        <f>+'Cuota Bacalao Sur 47° '!I35</f>
        <v>0</v>
      </c>
      <c r="M38" s="169">
        <f>+'Cuota Bacalao Sur 47° '!J35</f>
        <v>19.510000000000002</v>
      </c>
      <c r="N38" s="172" t="s">
        <v>53</v>
      </c>
      <c r="O38" s="172">
        <f>+'Resumen '!$B$3</f>
        <v>44292</v>
      </c>
      <c r="P38" s="169">
        <v>2021</v>
      </c>
      <c r="Q38" s="169"/>
    </row>
    <row r="39" spans="1:17" x14ac:dyDescent="0.3">
      <c r="A39" s="156" t="s">
        <v>44</v>
      </c>
      <c r="B39" s="169" t="s">
        <v>22</v>
      </c>
      <c r="C39" s="170" t="s">
        <v>45</v>
      </c>
      <c r="D39" s="170" t="s">
        <v>46</v>
      </c>
      <c r="E39" s="170" t="str">
        <f>'Cuota Bacalao Sur 47° '!D37</f>
        <v>PESCA CISNE</v>
      </c>
      <c r="F39" s="170" t="s">
        <v>41</v>
      </c>
      <c r="G39" s="170" t="s">
        <v>43</v>
      </c>
      <c r="H39" s="169">
        <f>'Cuota Bacalao Sur 47° '!F37</f>
        <v>209.73249999999999</v>
      </c>
      <c r="I39" s="169">
        <f>'Cuota Bacalao Sur 47° '!G37</f>
        <v>0</v>
      </c>
      <c r="J39" s="169">
        <f>'Cuota Bacalao Sur 47° '!H37</f>
        <v>209.73249999999999</v>
      </c>
      <c r="K39" s="171">
        <f>'Cuota Bacalao Sur 47° '!I37</f>
        <v>3.5110000000000001</v>
      </c>
      <c r="L39" s="169">
        <f>'Cuota Bacalao Sur 47° '!J37</f>
        <v>206.22149999999999</v>
      </c>
      <c r="M39" s="157">
        <f>'Cuota Bacalao Sur 47° '!K37</f>
        <v>1.6740371663905212E-2</v>
      </c>
      <c r="N39" s="172" t="s">
        <v>53</v>
      </c>
      <c r="O39" s="172">
        <f>+'Resumen '!$B$3</f>
        <v>44292</v>
      </c>
      <c r="P39" s="169">
        <v>2021</v>
      </c>
      <c r="Q39" s="169"/>
    </row>
    <row r="40" spans="1:17" x14ac:dyDescent="0.3">
      <c r="A40" s="156" t="s">
        <v>44</v>
      </c>
      <c r="B40" s="169" t="s">
        <v>22</v>
      </c>
      <c r="C40" s="170" t="s">
        <v>45</v>
      </c>
      <c r="D40" s="170" t="s">
        <v>46</v>
      </c>
      <c r="E40" s="170" t="str">
        <f>'Cuota Bacalao Sur 47° '!D38</f>
        <v>GLOBALPESCA SPA</v>
      </c>
      <c r="F40" s="170" t="s">
        <v>41</v>
      </c>
      <c r="G40" s="170" t="s">
        <v>43</v>
      </c>
      <c r="H40" s="169">
        <f>'Cuota Bacalao Sur 47° '!F38</f>
        <v>536.52499999999998</v>
      </c>
      <c r="I40" s="169">
        <f>'Cuota Bacalao Sur 47° '!G38</f>
        <v>0</v>
      </c>
      <c r="J40" s="169">
        <f>'Cuota Bacalao Sur 47° '!H38</f>
        <v>536.52499999999998</v>
      </c>
      <c r="K40" s="171">
        <f>'Cuota Bacalao Sur 47° '!I38</f>
        <v>0</v>
      </c>
      <c r="L40" s="169">
        <f>'Cuota Bacalao Sur 47° '!J38</f>
        <v>536.52499999999998</v>
      </c>
      <c r="M40" s="157">
        <f>'Cuota Bacalao Sur 47° '!K38</f>
        <v>0</v>
      </c>
      <c r="N40" s="172" t="s">
        <v>53</v>
      </c>
      <c r="O40" s="172">
        <f>+'Resumen '!$B$3</f>
        <v>44292</v>
      </c>
      <c r="P40" s="169">
        <v>2021</v>
      </c>
      <c r="Q40" s="169"/>
    </row>
    <row r="41" spans="1:17" x14ac:dyDescent="0.3">
      <c r="A41" s="156" t="s">
        <v>44</v>
      </c>
      <c r="B41" s="169" t="s">
        <v>22</v>
      </c>
      <c r="C41" s="170" t="s">
        <v>45</v>
      </c>
      <c r="D41" s="170" t="s">
        <v>46</v>
      </c>
      <c r="E41" s="170" t="str">
        <f>'Cuota Bacalao Sur 47° '!D39</f>
        <v xml:space="preserve">CARLOS SAEZ POBLETE </v>
      </c>
      <c r="F41" s="170" t="s">
        <v>41</v>
      </c>
      <c r="G41" s="170" t="s">
        <v>43</v>
      </c>
      <c r="H41" s="169">
        <f>'Cuota Bacalao Sur 47° '!F39</f>
        <v>3.9019999999999999E-2</v>
      </c>
      <c r="I41" s="169">
        <f>'Cuota Bacalao Sur 47° '!G39</f>
        <v>0</v>
      </c>
      <c r="J41" s="169">
        <f>'Cuota Bacalao Sur 47° '!H39</f>
        <v>3.9019999999999999E-2</v>
      </c>
      <c r="K41" s="171">
        <f>'Cuota Bacalao Sur 47° '!I39</f>
        <v>0</v>
      </c>
      <c r="L41" s="169">
        <f>'Cuota Bacalao Sur 47° '!J39</f>
        <v>3.9019999999999999E-2</v>
      </c>
      <c r="M41" s="157">
        <f>'Cuota Bacalao Sur 47° '!K39</f>
        <v>0</v>
      </c>
      <c r="N41" s="172" t="s">
        <v>53</v>
      </c>
      <c r="O41" s="172">
        <f>+'Resumen '!$B$3</f>
        <v>44292</v>
      </c>
      <c r="P41" s="169">
        <v>2021</v>
      </c>
      <c r="Q41" s="169"/>
    </row>
    <row r="42" spans="1:17" x14ac:dyDescent="0.3">
      <c r="A42" s="156" t="s">
        <v>44</v>
      </c>
      <c r="B42" s="169" t="s">
        <v>22</v>
      </c>
      <c r="C42" s="170" t="s">
        <v>45</v>
      </c>
      <c r="D42" s="170" t="s">
        <v>46</v>
      </c>
      <c r="E42" s="170" t="str">
        <f>+'Cuota Bacalao Sur 47° '!D40</f>
        <v>ALFONSO JESUS LEPE ROBLES</v>
      </c>
      <c r="F42" s="170" t="s">
        <v>41</v>
      </c>
      <c r="G42" s="170" t="s">
        <v>43</v>
      </c>
      <c r="H42" s="169">
        <f>'Cuota Bacalao Sur 47° '!F40</f>
        <v>39.020000000000003</v>
      </c>
      <c r="I42" s="169">
        <f>'Cuota Bacalao Sur 47° '!G40</f>
        <v>0</v>
      </c>
      <c r="J42" s="169">
        <f>'Cuota Bacalao Sur 47° '!H40</f>
        <v>39.020000000000003</v>
      </c>
      <c r="K42" s="171">
        <f>'Cuota Bacalao Sur 47° '!I40</f>
        <v>0</v>
      </c>
      <c r="L42" s="169">
        <f>'Cuota Bacalao Sur 47° '!J40</f>
        <v>39.020000000000003</v>
      </c>
      <c r="M42" s="157">
        <f>'Cuota Bacalao Sur 47° '!K40</f>
        <v>0</v>
      </c>
      <c r="N42" s="172" t="s">
        <v>53</v>
      </c>
      <c r="O42" s="172">
        <f>+'Resumen '!$B$3</f>
        <v>44292</v>
      </c>
      <c r="P42" s="169">
        <v>2021</v>
      </c>
      <c r="Q42" s="169"/>
    </row>
    <row r="43" spans="1:17" x14ac:dyDescent="0.3">
      <c r="A43" s="156" t="s">
        <v>44</v>
      </c>
      <c r="B43" s="169" t="s">
        <v>22</v>
      </c>
      <c r="C43" s="170" t="s">
        <v>45</v>
      </c>
      <c r="D43" s="170" t="s">
        <v>46</v>
      </c>
      <c r="E43" s="170" t="str">
        <f>'Cuota Bacalao Sur 47° '!D41</f>
        <v>PESCA CHILE S.A</v>
      </c>
      <c r="F43" s="170" t="s">
        <v>41</v>
      </c>
      <c r="G43" s="170" t="s">
        <v>43</v>
      </c>
      <c r="H43" s="169">
        <f>'Cuota Bacalao Sur 47° '!F41</f>
        <v>297.52749999999997</v>
      </c>
      <c r="I43" s="169">
        <f>'Cuota Bacalao Sur 47° '!G41</f>
        <v>0</v>
      </c>
      <c r="J43" s="169">
        <f>'Cuota Bacalao Sur 47° '!H41</f>
        <v>297.52749999999997</v>
      </c>
      <c r="K43" s="171">
        <f>'Cuota Bacalao Sur 47° '!I41</f>
        <v>29.138999999999999</v>
      </c>
      <c r="L43" s="169">
        <f>'Cuota Bacalao Sur 47° '!J41</f>
        <v>268.38849999999996</v>
      </c>
      <c r="M43" s="157">
        <f>'Cuota Bacalao Sur 47° '!K41</f>
        <v>9.7937165472099227E-2</v>
      </c>
      <c r="N43" s="172" t="s">
        <v>53</v>
      </c>
      <c r="O43" s="172">
        <f>+'Resumen '!$B$3</f>
        <v>44292</v>
      </c>
      <c r="P43" s="169">
        <v>2021</v>
      </c>
      <c r="Q43" s="169"/>
    </row>
    <row r="44" spans="1:17" x14ac:dyDescent="0.3">
      <c r="A44" s="158" t="s">
        <v>44</v>
      </c>
      <c r="B44" s="159" t="s">
        <v>22</v>
      </c>
      <c r="C44" s="160" t="s">
        <v>45</v>
      </c>
      <c r="D44" s="160" t="s">
        <v>46</v>
      </c>
      <c r="E44" s="160" t="s">
        <v>141</v>
      </c>
      <c r="F44" s="160" t="s">
        <v>41</v>
      </c>
      <c r="G44" s="160" t="s">
        <v>43</v>
      </c>
      <c r="H44" s="159">
        <f>'Cuota Bacalao Sur 47° '!F42</f>
        <v>1385.2490199999997</v>
      </c>
      <c r="I44" s="159">
        <f>'Cuota Bacalao Sur 47° '!G42</f>
        <v>0</v>
      </c>
      <c r="J44" s="159">
        <f>'Cuota Bacalao Sur 47° '!H42</f>
        <v>1385.2490199999997</v>
      </c>
      <c r="K44" s="151">
        <f>'Cuota Bacalao Sur 47° '!I42</f>
        <v>45.694000000000003</v>
      </c>
      <c r="L44" s="159">
        <f>'Cuota Bacalao Sur 47° '!J42</f>
        <v>1339.5550199999998</v>
      </c>
      <c r="M44" s="163">
        <f>'Cuota Bacalao Sur 47° '!K42</f>
        <v>3.2986126927561379E-2</v>
      </c>
      <c r="N44" s="162" t="s">
        <v>53</v>
      </c>
      <c r="O44" s="162">
        <f>+'Resumen '!$B$3</f>
        <v>44292</v>
      </c>
      <c r="P44" s="169">
        <v>2021</v>
      </c>
      <c r="Q44" s="169"/>
    </row>
  </sheetData>
  <pageMargins left="0.7" right="0.7" top="0.75" bottom="0.75" header="0.3" footer="0.3"/>
  <pageSetup paperSize="1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0"/>
  <sheetViews>
    <sheetView showGridLines="0" workbookViewId="0">
      <selection activeCell="C33" sqref="C33"/>
    </sheetView>
  </sheetViews>
  <sheetFormatPr baseColWidth="10" defaultColWidth="11.5546875" defaultRowHeight="13.8" x14ac:dyDescent="0.3"/>
  <cols>
    <col min="1" max="1" width="4.88671875" style="6" customWidth="1"/>
    <col min="2" max="2" width="40.33203125" style="7" customWidth="1"/>
    <col min="3" max="3" width="15" style="7" customWidth="1"/>
    <col min="4" max="4" width="16.33203125" style="7" customWidth="1"/>
    <col min="5" max="5" width="15.109375" style="7" customWidth="1"/>
    <col min="6" max="6" width="17.88671875" style="7" customWidth="1"/>
    <col min="7" max="7" width="8.5546875" style="7" customWidth="1"/>
    <col min="8" max="8" width="9.5546875" style="7" customWidth="1"/>
    <col min="9" max="9" width="11.6640625" style="7" customWidth="1"/>
    <col min="10" max="10" width="10.5546875" style="7" customWidth="1"/>
    <col min="11" max="11" width="11.5546875" style="7"/>
    <col min="12" max="12" width="28.5546875" style="7" customWidth="1"/>
    <col min="13" max="16384" width="11.5546875" style="7"/>
  </cols>
  <sheetData>
    <row r="1" spans="1:5" x14ac:dyDescent="0.3">
      <c r="C1" s="25"/>
      <c r="D1" s="25"/>
      <c r="E1" s="25"/>
    </row>
    <row r="2" spans="1:5" x14ac:dyDescent="0.3">
      <c r="B2" s="26" t="s">
        <v>213</v>
      </c>
      <c r="C2" s="76"/>
    </row>
    <row r="3" spans="1:5" x14ac:dyDescent="0.3">
      <c r="B3" s="91" t="s">
        <v>224</v>
      </c>
      <c r="C3" s="92"/>
    </row>
    <row r="4" spans="1:5" x14ac:dyDescent="0.3">
      <c r="B4" s="142" t="s">
        <v>108</v>
      </c>
      <c r="C4" s="143"/>
    </row>
    <row r="5" spans="1:5" x14ac:dyDescent="0.3">
      <c r="A5" s="148"/>
      <c r="B5" s="136" t="s">
        <v>154</v>
      </c>
      <c r="C5" s="140"/>
      <c r="D5" s="147"/>
    </row>
    <row r="6" spans="1:5" x14ac:dyDescent="0.3">
      <c r="A6" s="148"/>
      <c r="B6" s="139" t="s">
        <v>227</v>
      </c>
      <c r="C6" s="137"/>
      <c r="D6" s="6"/>
    </row>
    <row r="7" spans="1:5" x14ac:dyDescent="0.3">
      <c r="A7" s="148"/>
      <c r="B7" s="136" t="s">
        <v>153</v>
      </c>
      <c r="C7" s="137"/>
      <c r="D7" s="6"/>
      <c r="E7" s="31">
        <f>C4+C5+C6+C7+C8+C9+C10+C11+C12+C13+C14+C15+C16+C18+C19+C20</f>
        <v>0</v>
      </c>
    </row>
    <row r="8" spans="1:5" x14ac:dyDescent="0.3">
      <c r="A8" s="148"/>
      <c r="B8" s="136" t="s">
        <v>151</v>
      </c>
      <c r="C8" s="137"/>
      <c r="D8" s="6"/>
    </row>
    <row r="9" spans="1:5" x14ac:dyDescent="0.3">
      <c r="A9" s="148"/>
      <c r="B9" s="136" t="s">
        <v>145</v>
      </c>
      <c r="C9" s="137"/>
      <c r="D9" s="6"/>
    </row>
    <row r="10" spans="1:5" x14ac:dyDescent="0.3">
      <c r="A10" s="148"/>
      <c r="B10" s="136" t="s">
        <v>226</v>
      </c>
      <c r="C10" s="138"/>
      <c r="D10" s="6"/>
    </row>
    <row r="11" spans="1:5" x14ac:dyDescent="0.3">
      <c r="A11" s="148"/>
      <c r="B11" s="136" t="s">
        <v>146</v>
      </c>
      <c r="C11" s="137"/>
      <c r="D11" s="6"/>
    </row>
    <row r="12" spans="1:5" x14ac:dyDescent="0.3">
      <c r="A12" s="148"/>
      <c r="B12" s="136" t="s">
        <v>155</v>
      </c>
      <c r="C12" s="137"/>
      <c r="D12" s="6"/>
    </row>
    <row r="13" spans="1:5" x14ac:dyDescent="0.3">
      <c r="A13" s="148"/>
      <c r="B13" s="136" t="s">
        <v>152</v>
      </c>
      <c r="C13" s="137"/>
      <c r="D13" s="6"/>
    </row>
    <row r="14" spans="1:5" x14ac:dyDescent="0.3">
      <c r="A14" s="148"/>
      <c r="B14" s="136" t="s">
        <v>156</v>
      </c>
      <c r="C14" s="137"/>
      <c r="D14" s="6"/>
    </row>
    <row r="15" spans="1:5" x14ac:dyDescent="0.3">
      <c r="A15" s="148"/>
      <c r="B15" s="136" t="s">
        <v>249</v>
      </c>
      <c r="C15" s="137"/>
      <c r="D15" s="6"/>
    </row>
    <row r="16" spans="1:5" x14ac:dyDescent="0.3">
      <c r="A16" s="148"/>
      <c r="B16" s="136" t="s">
        <v>148</v>
      </c>
      <c r="C16" s="137"/>
      <c r="D16" s="6"/>
    </row>
    <row r="17" spans="1:9" x14ac:dyDescent="0.3">
      <c r="A17" s="148"/>
      <c r="B17" s="142" t="s">
        <v>225</v>
      </c>
      <c r="C17" s="144"/>
      <c r="D17" s="95"/>
      <c r="E17" s="95"/>
      <c r="F17" s="95"/>
      <c r="G17" s="95"/>
      <c r="H17" s="95"/>
    </row>
    <row r="18" spans="1:9" x14ac:dyDescent="0.3">
      <c r="A18" s="148"/>
      <c r="B18" s="136" t="s">
        <v>150</v>
      </c>
      <c r="C18" s="137"/>
      <c r="D18" s="6"/>
    </row>
    <row r="19" spans="1:9" x14ac:dyDescent="0.3">
      <c r="A19" s="148"/>
      <c r="B19" s="136" t="s">
        <v>147</v>
      </c>
      <c r="C19" s="137"/>
      <c r="D19" s="6"/>
    </row>
    <row r="20" spans="1:9" x14ac:dyDescent="0.3">
      <c r="A20" s="148"/>
      <c r="B20" s="136" t="s">
        <v>149</v>
      </c>
      <c r="C20" s="137"/>
      <c r="D20" s="6"/>
    </row>
    <row r="21" spans="1:9" x14ac:dyDescent="0.3">
      <c r="A21" s="148"/>
      <c r="B21" s="136" t="s">
        <v>269</v>
      </c>
      <c r="C21" s="137"/>
      <c r="D21" s="6"/>
    </row>
    <row r="22" spans="1:9" x14ac:dyDescent="0.3">
      <c r="A22" s="148"/>
      <c r="B22" s="145" t="s">
        <v>125</v>
      </c>
      <c r="C22" s="146"/>
    </row>
    <row r="23" spans="1:9" x14ac:dyDescent="0.3">
      <c r="A23" s="148"/>
      <c r="B23" s="77" t="s">
        <v>159</v>
      </c>
      <c r="C23" s="77"/>
    </row>
    <row r="24" spans="1:9" x14ac:dyDescent="0.3">
      <c r="A24" s="148"/>
      <c r="B24" s="93" t="s">
        <v>48</v>
      </c>
      <c r="C24" s="94"/>
    </row>
    <row r="25" spans="1:9" x14ac:dyDescent="0.3">
      <c r="A25" s="148"/>
      <c r="B25" s="93" t="s">
        <v>49</v>
      </c>
      <c r="C25" s="94"/>
    </row>
    <row r="26" spans="1:9" x14ac:dyDescent="0.3">
      <c r="A26" s="148"/>
      <c r="B26" s="93" t="s">
        <v>157</v>
      </c>
      <c r="C26" s="94"/>
    </row>
    <row r="27" spans="1:9" ht="16.95" customHeight="1" x14ac:dyDescent="0.3">
      <c r="A27" s="148"/>
      <c r="B27" s="96" t="s">
        <v>230</v>
      </c>
      <c r="C27" s="97"/>
    </row>
    <row r="28" spans="1:9" ht="16.95" customHeight="1" x14ac:dyDescent="0.3">
      <c r="A28" s="148"/>
      <c r="B28" s="96" t="s">
        <v>158</v>
      </c>
      <c r="C28" s="97"/>
    </row>
    <row r="29" spans="1:9" x14ac:dyDescent="0.3">
      <c r="A29" s="148"/>
      <c r="B29" s="32" t="s">
        <v>125</v>
      </c>
      <c r="C29" s="33">
        <f>SUM(C24:C28)</f>
        <v>0</v>
      </c>
    </row>
    <row r="30" spans="1:9" x14ac:dyDescent="0.3">
      <c r="A30" s="148"/>
      <c r="B30" s="34"/>
      <c r="C30" s="35"/>
    </row>
    <row r="31" spans="1:9" x14ac:dyDescent="0.3">
      <c r="A31" s="148"/>
    </row>
    <row r="32" spans="1:9" ht="27.6" x14ac:dyDescent="0.3">
      <c r="B32" s="26" t="s">
        <v>164</v>
      </c>
      <c r="C32" s="26" t="s">
        <v>280</v>
      </c>
      <c r="D32" s="26" t="s">
        <v>165</v>
      </c>
    </row>
    <row r="33" spans="1:12" x14ac:dyDescent="0.3">
      <c r="B33" s="36" t="s">
        <v>166</v>
      </c>
      <c r="C33" s="36">
        <v>2167</v>
      </c>
      <c r="D33" s="36"/>
    </row>
    <row r="34" spans="1:12" x14ac:dyDescent="0.3">
      <c r="B34" s="29"/>
      <c r="C34" s="29"/>
      <c r="D34" s="29"/>
    </row>
    <row r="35" spans="1:12" s="29" customFormat="1" ht="12" customHeight="1" x14ac:dyDescent="0.3">
      <c r="A35" s="149"/>
      <c r="B35" s="26" t="s">
        <v>160</v>
      </c>
      <c r="C35" s="26" t="s">
        <v>75</v>
      </c>
      <c r="D35" s="26" t="s">
        <v>161</v>
      </c>
      <c r="E35" s="26" t="s">
        <v>167</v>
      </c>
      <c r="F35" s="26" t="s">
        <v>168</v>
      </c>
      <c r="G35" s="26" t="s">
        <v>76</v>
      </c>
      <c r="H35" s="26" t="s">
        <v>162</v>
      </c>
      <c r="I35" s="26" t="s">
        <v>74</v>
      </c>
      <c r="J35" s="26" t="s">
        <v>75</v>
      </c>
      <c r="K35" s="303" t="s">
        <v>169</v>
      </c>
      <c r="L35" s="304"/>
    </row>
    <row r="36" spans="1:12" s="29" customFormat="1" ht="12" customHeight="1" x14ac:dyDescent="0.3">
      <c r="A36" s="149"/>
      <c r="B36" s="27"/>
      <c r="C36" s="37"/>
      <c r="D36" s="22"/>
      <c r="E36" s="22"/>
      <c r="F36" s="22"/>
      <c r="G36" s="23"/>
      <c r="H36" s="24"/>
      <c r="I36" s="20"/>
      <c r="J36" s="28"/>
      <c r="K36" s="302"/>
      <c r="L36" s="302"/>
    </row>
    <row r="37" spans="1:12" s="29" customFormat="1" ht="12" customHeight="1" x14ac:dyDescent="0.3">
      <c r="A37" s="149"/>
      <c r="B37" s="38"/>
      <c r="C37" s="37"/>
      <c r="D37" s="22"/>
      <c r="E37" s="22"/>
      <c r="F37" s="22"/>
      <c r="G37" s="23"/>
      <c r="H37" s="24"/>
      <c r="I37" s="22"/>
      <c r="J37" s="21"/>
      <c r="K37" s="302"/>
      <c r="L37" s="302"/>
    </row>
    <row r="38" spans="1:12" s="29" customFormat="1" ht="12" customHeight="1" x14ac:dyDescent="0.3">
      <c r="A38" s="149"/>
      <c r="B38" s="38"/>
      <c r="C38" s="37"/>
      <c r="D38" s="22"/>
      <c r="E38" s="39"/>
      <c r="F38" s="40"/>
      <c r="G38" s="23"/>
      <c r="H38" s="24"/>
      <c r="I38" s="22"/>
      <c r="J38" s="21"/>
      <c r="K38" s="302"/>
      <c r="L38" s="302"/>
    </row>
    <row r="39" spans="1:12" s="29" customFormat="1" ht="12" customHeight="1" x14ac:dyDescent="0.3">
      <c r="A39" s="149"/>
      <c r="B39" s="38"/>
      <c r="C39" s="37"/>
      <c r="D39" s="22"/>
      <c r="E39" s="41"/>
      <c r="F39" s="40"/>
      <c r="G39" s="23"/>
      <c r="H39" s="24"/>
      <c r="I39" s="22"/>
      <c r="J39" s="21"/>
      <c r="K39" s="302"/>
      <c r="L39" s="302"/>
    </row>
    <row r="40" spans="1:12" s="29" customFormat="1" x14ac:dyDescent="0.3">
      <c r="A40" s="149"/>
      <c r="C40" s="30"/>
    </row>
  </sheetData>
  <mergeCells count="5">
    <mergeCell ref="K36:L36"/>
    <mergeCell ref="K37:L37"/>
    <mergeCell ref="K38:L38"/>
    <mergeCell ref="K39:L39"/>
    <mergeCell ref="K35:L35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7"/>
  <sheetViews>
    <sheetView workbookViewId="0"/>
  </sheetViews>
  <sheetFormatPr baseColWidth="10" defaultRowHeight="14.4" x14ac:dyDescent="0.3"/>
  <cols>
    <col min="3" max="3" width="19.5546875" customWidth="1"/>
    <col min="5" max="5" width="14.88671875" customWidth="1"/>
  </cols>
  <sheetData>
    <row r="1" spans="1:15" ht="12" customHeight="1" thickBot="1" x14ac:dyDescent="0.35">
      <c r="A1" s="43" t="s">
        <v>164</v>
      </c>
      <c r="B1" s="43" t="s">
        <v>171</v>
      </c>
      <c r="C1" s="44" t="s">
        <v>172</v>
      </c>
      <c r="D1" s="43" t="s">
        <v>173</v>
      </c>
      <c r="E1" s="45" t="s">
        <v>174</v>
      </c>
      <c r="F1" s="46" t="s">
        <v>175</v>
      </c>
      <c r="G1" s="43" t="s">
        <v>176</v>
      </c>
      <c r="H1" s="43" t="s">
        <v>177</v>
      </c>
      <c r="I1" s="45" t="s">
        <v>178</v>
      </c>
      <c r="J1" s="47" t="s">
        <v>179</v>
      </c>
      <c r="K1" s="47" t="s">
        <v>180</v>
      </c>
      <c r="L1" s="48" t="s">
        <v>181</v>
      </c>
      <c r="M1" s="49" t="s">
        <v>182</v>
      </c>
      <c r="N1" s="50" t="s">
        <v>183</v>
      </c>
      <c r="O1" s="50" t="s">
        <v>184</v>
      </c>
    </row>
    <row r="2" spans="1:15" ht="12" customHeight="1" x14ac:dyDescent="0.3">
      <c r="A2" s="51" t="s">
        <v>185</v>
      </c>
      <c r="B2" s="52" t="s">
        <v>186</v>
      </c>
      <c r="C2" s="53" t="s">
        <v>118</v>
      </c>
      <c r="D2" s="54" t="s">
        <v>187</v>
      </c>
      <c r="E2" s="55" t="s">
        <v>117</v>
      </c>
      <c r="F2" s="52" t="s">
        <v>11</v>
      </c>
      <c r="G2" s="52" t="s">
        <v>70</v>
      </c>
      <c r="H2" s="52">
        <v>2531</v>
      </c>
      <c r="I2" s="55" t="s">
        <v>185</v>
      </c>
      <c r="J2" s="56">
        <v>40704</v>
      </c>
      <c r="K2" s="56"/>
      <c r="L2" s="57" t="s">
        <v>188</v>
      </c>
      <c r="M2" s="55" t="s">
        <v>118</v>
      </c>
      <c r="N2" s="52">
        <v>63</v>
      </c>
      <c r="O2" s="56">
        <v>40183</v>
      </c>
    </row>
    <row r="3" spans="1:15" ht="12" customHeight="1" x14ac:dyDescent="0.3">
      <c r="A3" s="51" t="s">
        <v>185</v>
      </c>
      <c r="B3" s="52" t="s">
        <v>186</v>
      </c>
      <c r="C3" s="53" t="s">
        <v>57</v>
      </c>
      <c r="D3" s="52" t="s">
        <v>189</v>
      </c>
      <c r="E3" s="55" t="s">
        <v>190</v>
      </c>
      <c r="F3" s="52" t="s">
        <v>10</v>
      </c>
      <c r="G3" s="52" t="s">
        <v>191</v>
      </c>
      <c r="H3" s="52">
        <v>951030</v>
      </c>
      <c r="I3" s="55" t="s">
        <v>185</v>
      </c>
      <c r="J3" s="56">
        <v>41292</v>
      </c>
      <c r="K3" s="56"/>
      <c r="L3" s="57" t="s">
        <v>188</v>
      </c>
      <c r="M3" s="55" t="s">
        <v>57</v>
      </c>
      <c r="N3" s="52">
        <v>122</v>
      </c>
      <c r="O3" s="56">
        <v>41288</v>
      </c>
    </row>
    <row r="4" spans="1:15" ht="12" customHeight="1" x14ac:dyDescent="0.3">
      <c r="A4" s="51" t="s">
        <v>185</v>
      </c>
      <c r="B4" s="52" t="s">
        <v>186</v>
      </c>
      <c r="C4" s="53" t="s">
        <v>57</v>
      </c>
      <c r="D4" s="52" t="s">
        <v>189</v>
      </c>
      <c r="E4" s="55" t="s">
        <v>72</v>
      </c>
      <c r="F4" s="52" t="s">
        <v>10</v>
      </c>
      <c r="G4" s="52" t="s">
        <v>191</v>
      </c>
      <c r="H4" s="52">
        <v>950573</v>
      </c>
      <c r="I4" s="55" t="s">
        <v>185</v>
      </c>
      <c r="J4" s="56">
        <v>41292</v>
      </c>
      <c r="K4" s="56"/>
      <c r="L4" s="57" t="s">
        <v>188</v>
      </c>
      <c r="M4" s="55" t="s">
        <v>57</v>
      </c>
      <c r="N4" s="52">
        <v>122</v>
      </c>
      <c r="O4" s="56">
        <v>41288</v>
      </c>
    </row>
    <row r="5" spans="1:15" ht="12" customHeight="1" x14ac:dyDescent="0.3">
      <c r="A5" s="51" t="s">
        <v>185</v>
      </c>
      <c r="B5" s="52" t="s">
        <v>186</v>
      </c>
      <c r="C5" s="53" t="s">
        <v>57</v>
      </c>
      <c r="D5" s="52" t="s">
        <v>189</v>
      </c>
      <c r="E5" s="55" t="s">
        <v>86</v>
      </c>
      <c r="F5" s="52" t="s">
        <v>10</v>
      </c>
      <c r="G5" s="52" t="s">
        <v>191</v>
      </c>
      <c r="H5" s="52">
        <v>950913</v>
      </c>
      <c r="I5" s="55" t="s">
        <v>185</v>
      </c>
      <c r="J5" s="56">
        <v>41292</v>
      </c>
      <c r="K5" s="58"/>
      <c r="L5" s="57" t="s">
        <v>188</v>
      </c>
      <c r="M5" s="55" t="s">
        <v>57</v>
      </c>
      <c r="N5" s="52">
        <v>122</v>
      </c>
      <c r="O5" s="56">
        <v>41288</v>
      </c>
    </row>
    <row r="6" spans="1:15" ht="12" customHeight="1" x14ac:dyDescent="0.3">
      <c r="A6" s="51" t="s">
        <v>185</v>
      </c>
      <c r="B6" s="52" t="s">
        <v>186</v>
      </c>
      <c r="C6" s="53" t="s">
        <v>59</v>
      </c>
      <c r="D6" s="52" t="s">
        <v>187</v>
      </c>
      <c r="E6" s="55" t="s">
        <v>92</v>
      </c>
      <c r="F6" s="52" t="s">
        <v>10</v>
      </c>
      <c r="G6" s="52" t="s">
        <v>191</v>
      </c>
      <c r="H6" s="52">
        <v>913818</v>
      </c>
      <c r="I6" s="55" t="s">
        <v>185</v>
      </c>
      <c r="J6" s="56">
        <v>41297</v>
      </c>
      <c r="K6" s="52"/>
      <c r="L6" s="57" t="s">
        <v>188</v>
      </c>
      <c r="M6" s="55" t="s">
        <v>59</v>
      </c>
      <c r="N6" s="52">
        <v>129</v>
      </c>
      <c r="O6" s="56">
        <v>41288</v>
      </c>
    </row>
    <row r="7" spans="1:15" ht="12" customHeight="1" x14ac:dyDescent="0.3">
      <c r="A7" s="51" t="s">
        <v>185</v>
      </c>
      <c r="B7" s="52" t="s">
        <v>186</v>
      </c>
      <c r="C7" s="53" t="s">
        <v>59</v>
      </c>
      <c r="D7" s="52" t="s">
        <v>187</v>
      </c>
      <c r="E7" s="55" t="s">
        <v>82</v>
      </c>
      <c r="F7" s="52" t="s">
        <v>10</v>
      </c>
      <c r="G7" s="52" t="s">
        <v>191</v>
      </c>
      <c r="H7" s="52">
        <v>913819</v>
      </c>
      <c r="I7" s="55" t="s">
        <v>185</v>
      </c>
      <c r="J7" s="56">
        <v>41297</v>
      </c>
      <c r="K7" s="52"/>
      <c r="L7" s="57" t="s">
        <v>188</v>
      </c>
      <c r="M7" s="55" t="s">
        <v>59</v>
      </c>
      <c r="N7" s="52">
        <v>129</v>
      </c>
      <c r="O7" s="56">
        <v>41288</v>
      </c>
    </row>
    <row r="8" spans="1:15" ht="12" customHeight="1" x14ac:dyDescent="0.3">
      <c r="A8" s="59" t="s">
        <v>185</v>
      </c>
      <c r="B8" s="54" t="s">
        <v>186</v>
      </c>
      <c r="C8" s="60" t="s">
        <v>170</v>
      </c>
      <c r="D8" s="52" t="s">
        <v>189</v>
      </c>
      <c r="E8" s="57" t="s">
        <v>113</v>
      </c>
      <c r="F8" s="52" t="s">
        <v>10</v>
      </c>
      <c r="G8" s="54" t="s">
        <v>192</v>
      </c>
      <c r="H8" s="54">
        <v>32026</v>
      </c>
      <c r="I8" s="57" t="s">
        <v>185</v>
      </c>
      <c r="J8" s="61">
        <v>43173</v>
      </c>
      <c r="K8" s="61">
        <v>43481</v>
      </c>
      <c r="L8" s="57" t="s">
        <v>188</v>
      </c>
      <c r="M8" s="57" t="s">
        <v>170</v>
      </c>
      <c r="N8" s="54">
        <v>4411</v>
      </c>
      <c r="O8" s="56">
        <v>43096</v>
      </c>
    </row>
    <row r="9" spans="1:15" ht="12" customHeight="1" x14ac:dyDescent="0.3">
      <c r="A9" s="59" t="s">
        <v>185</v>
      </c>
      <c r="B9" s="54" t="s">
        <v>186</v>
      </c>
      <c r="C9" s="60" t="s">
        <v>170</v>
      </c>
      <c r="D9" s="52" t="s">
        <v>189</v>
      </c>
      <c r="E9" s="57" t="s">
        <v>113</v>
      </c>
      <c r="F9" s="52" t="s">
        <v>10</v>
      </c>
      <c r="G9" s="54" t="s">
        <v>192</v>
      </c>
      <c r="H9" s="54">
        <v>32026</v>
      </c>
      <c r="I9" s="57" t="s">
        <v>185</v>
      </c>
      <c r="J9" s="61">
        <v>43441</v>
      </c>
      <c r="K9" s="61">
        <v>43481</v>
      </c>
      <c r="L9" s="57" t="s">
        <v>188</v>
      </c>
      <c r="M9" s="57" t="s">
        <v>60</v>
      </c>
      <c r="N9" s="52">
        <v>2941</v>
      </c>
      <c r="O9" s="58">
        <v>41948</v>
      </c>
    </row>
    <row r="10" spans="1:15" ht="12" customHeight="1" x14ac:dyDescent="0.3">
      <c r="A10" s="59" t="s">
        <v>185</v>
      </c>
      <c r="B10" s="54" t="s">
        <v>186</v>
      </c>
      <c r="C10" s="60" t="s">
        <v>170</v>
      </c>
      <c r="D10" s="52" t="s">
        <v>189</v>
      </c>
      <c r="E10" s="57" t="s">
        <v>113</v>
      </c>
      <c r="F10" s="52" t="s">
        <v>10</v>
      </c>
      <c r="G10" s="54" t="s">
        <v>192</v>
      </c>
      <c r="H10" s="54">
        <v>32026</v>
      </c>
      <c r="I10" s="57" t="s">
        <v>185</v>
      </c>
      <c r="J10" s="61">
        <v>43441</v>
      </c>
      <c r="K10" s="61">
        <v>43481</v>
      </c>
      <c r="L10" s="57" t="s">
        <v>188</v>
      </c>
      <c r="M10" s="57" t="s">
        <v>56</v>
      </c>
      <c r="N10" s="52">
        <v>2940</v>
      </c>
      <c r="O10" s="58">
        <v>41948</v>
      </c>
    </row>
    <row r="11" spans="1:15" ht="12" customHeight="1" x14ac:dyDescent="0.3">
      <c r="A11" s="59" t="s">
        <v>185</v>
      </c>
      <c r="B11" s="54" t="s">
        <v>186</v>
      </c>
      <c r="C11" s="57" t="s">
        <v>56</v>
      </c>
      <c r="D11" s="52" t="s">
        <v>189</v>
      </c>
      <c r="E11" s="57" t="s">
        <v>113</v>
      </c>
      <c r="F11" s="52" t="s">
        <v>10</v>
      </c>
      <c r="G11" s="54" t="s">
        <v>192</v>
      </c>
      <c r="H11" s="54">
        <v>32026</v>
      </c>
      <c r="I11" s="57" t="s">
        <v>185</v>
      </c>
      <c r="J11" s="61">
        <v>43481</v>
      </c>
      <c r="K11" s="61">
        <v>43599</v>
      </c>
      <c r="L11" s="57" t="s">
        <v>188</v>
      </c>
      <c r="M11" s="57" t="s">
        <v>56</v>
      </c>
      <c r="N11" s="52">
        <v>1110</v>
      </c>
      <c r="O11" s="58">
        <v>41752</v>
      </c>
    </row>
    <row r="12" spans="1:15" ht="12" customHeight="1" x14ac:dyDescent="0.3">
      <c r="A12" s="51" t="s">
        <v>185</v>
      </c>
      <c r="B12" s="52" t="s">
        <v>186</v>
      </c>
      <c r="C12" s="53" t="s">
        <v>118</v>
      </c>
      <c r="D12" s="52" t="s">
        <v>187</v>
      </c>
      <c r="E12" s="55" t="s">
        <v>119</v>
      </c>
      <c r="F12" s="52" t="s">
        <v>11</v>
      </c>
      <c r="G12" s="52" t="s">
        <v>70</v>
      </c>
      <c r="H12" s="52">
        <v>2511</v>
      </c>
      <c r="I12" s="55" t="s">
        <v>185</v>
      </c>
      <c r="J12" s="56">
        <v>41880</v>
      </c>
      <c r="K12" s="56"/>
      <c r="L12" s="57" t="s">
        <v>188</v>
      </c>
      <c r="M12" s="55" t="s">
        <v>118</v>
      </c>
      <c r="N12" s="52">
        <v>10</v>
      </c>
      <c r="O12" s="56">
        <v>40183</v>
      </c>
    </row>
    <row r="13" spans="1:15" ht="12" customHeight="1" x14ac:dyDescent="0.3">
      <c r="A13" s="51" t="s">
        <v>185</v>
      </c>
      <c r="B13" s="52" t="s">
        <v>186</v>
      </c>
      <c r="C13" s="53" t="s">
        <v>118</v>
      </c>
      <c r="D13" s="52" t="s">
        <v>187</v>
      </c>
      <c r="E13" s="55" t="s">
        <v>128</v>
      </c>
      <c r="F13" s="52" t="s">
        <v>11</v>
      </c>
      <c r="G13" s="52" t="s">
        <v>70</v>
      </c>
      <c r="H13" s="52">
        <v>2515</v>
      </c>
      <c r="I13" s="55" t="s">
        <v>185</v>
      </c>
      <c r="J13" s="56">
        <v>41880</v>
      </c>
      <c r="K13" s="56"/>
      <c r="L13" s="57" t="s">
        <v>188</v>
      </c>
      <c r="M13" s="55" t="s">
        <v>118</v>
      </c>
      <c r="N13" s="52">
        <v>51</v>
      </c>
      <c r="O13" s="56">
        <v>40183</v>
      </c>
    </row>
    <row r="14" spans="1:15" ht="12" customHeight="1" x14ac:dyDescent="0.3">
      <c r="A14" s="51" t="s">
        <v>185</v>
      </c>
      <c r="B14" s="52" t="s">
        <v>186</v>
      </c>
      <c r="C14" s="53" t="s">
        <v>48</v>
      </c>
      <c r="D14" s="52" t="s">
        <v>187</v>
      </c>
      <c r="E14" s="55" t="s">
        <v>115</v>
      </c>
      <c r="F14" s="52" t="s">
        <v>11</v>
      </c>
      <c r="G14" s="52" t="s">
        <v>70</v>
      </c>
      <c r="H14" s="52">
        <v>2533</v>
      </c>
      <c r="I14" s="55" t="s">
        <v>185</v>
      </c>
      <c r="J14" s="56">
        <v>42005</v>
      </c>
      <c r="K14" s="54"/>
      <c r="L14" s="57" t="s">
        <v>126</v>
      </c>
      <c r="M14" s="55" t="s">
        <v>48</v>
      </c>
      <c r="N14" s="52">
        <v>3706</v>
      </c>
      <c r="O14" s="56">
        <v>42003</v>
      </c>
    </row>
    <row r="15" spans="1:15" ht="12" customHeight="1" x14ac:dyDescent="0.3">
      <c r="A15" s="59" t="s">
        <v>185</v>
      </c>
      <c r="B15" s="54" t="s">
        <v>186</v>
      </c>
      <c r="C15" s="60" t="s">
        <v>58</v>
      </c>
      <c r="D15" s="52" t="s">
        <v>189</v>
      </c>
      <c r="E15" s="57" t="s">
        <v>193</v>
      </c>
      <c r="F15" s="52" t="s">
        <v>10</v>
      </c>
      <c r="G15" s="54" t="s">
        <v>191</v>
      </c>
      <c r="H15" s="52">
        <v>960348</v>
      </c>
      <c r="I15" s="55" t="s">
        <v>185</v>
      </c>
      <c r="J15" s="58">
        <v>42072</v>
      </c>
      <c r="K15" s="54"/>
      <c r="L15" s="57" t="s">
        <v>188</v>
      </c>
      <c r="M15" s="57" t="s">
        <v>58</v>
      </c>
      <c r="N15" s="54">
        <v>3720</v>
      </c>
      <c r="O15" s="58">
        <v>42003</v>
      </c>
    </row>
    <row r="16" spans="1:15" ht="12" customHeight="1" x14ac:dyDescent="0.3">
      <c r="A16" s="59" t="s">
        <v>185</v>
      </c>
      <c r="B16" s="54" t="s">
        <v>186</v>
      </c>
      <c r="C16" s="60" t="s">
        <v>163</v>
      </c>
      <c r="D16" s="52" t="s">
        <v>189</v>
      </c>
      <c r="E16" s="57" t="s">
        <v>78</v>
      </c>
      <c r="F16" s="52" t="s">
        <v>10</v>
      </c>
      <c r="G16" s="54" t="s">
        <v>191</v>
      </c>
      <c r="H16" s="54">
        <v>925411</v>
      </c>
      <c r="I16" s="57" t="s">
        <v>185</v>
      </c>
      <c r="J16" s="58">
        <v>42233</v>
      </c>
      <c r="K16" s="56"/>
      <c r="L16" s="57" t="s">
        <v>188</v>
      </c>
      <c r="M16" s="60" t="s">
        <v>163</v>
      </c>
      <c r="N16" s="54">
        <v>3724</v>
      </c>
      <c r="O16" s="58">
        <v>42003</v>
      </c>
    </row>
    <row r="17" spans="1:15" ht="12" customHeight="1" x14ac:dyDescent="0.3">
      <c r="A17" s="51" t="s">
        <v>185</v>
      </c>
      <c r="B17" s="52" t="s">
        <v>186</v>
      </c>
      <c r="C17" s="53" t="s">
        <v>48</v>
      </c>
      <c r="D17" s="52" t="s">
        <v>187</v>
      </c>
      <c r="E17" s="55" t="s">
        <v>127</v>
      </c>
      <c r="F17" s="52" t="s">
        <v>11</v>
      </c>
      <c r="G17" s="52" t="s">
        <v>70</v>
      </c>
      <c r="H17" s="52">
        <v>2032</v>
      </c>
      <c r="I17" s="55" t="s">
        <v>185</v>
      </c>
      <c r="J17" s="56">
        <v>42320</v>
      </c>
      <c r="K17" s="54"/>
      <c r="L17" s="57" t="s">
        <v>126</v>
      </c>
      <c r="M17" s="55" t="s">
        <v>48</v>
      </c>
      <c r="N17" s="52">
        <v>3707</v>
      </c>
      <c r="O17" s="56">
        <v>42003</v>
      </c>
    </row>
    <row r="18" spans="1:15" ht="12" customHeight="1" x14ac:dyDescent="0.3">
      <c r="A18" s="51" t="s">
        <v>185</v>
      </c>
      <c r="B18" s="52" t="s">
        <v>186</v>
      </c>
      <c r="C18" s="53" t="s">
        <v>110</v>
      </c>
      <c r="D18" s="52" t="s">
        <v>189</v>
      </c>
      <c r="E18" s="55" t="s">
        <v>94</v>
      </c>
      <c r="F18" s="52" t="s">
        <v>10</v>
      </c>
      <c r="G18" s="52" t="s">
        <v>191</v>
      </c>
      <c r="H18" s="52">
        <v>900428</v>
      </c>
      <c r="I18" s="55" t="s">
        <v>185</v>
      </c>
      <c r="J18" s="56">
        <v>42335</v>
      </c>
      <c r="K18" s="56">
        <v>43487</v>
      </c>
      <c r="L18" s="57" t="s">
        <v>188</v>
      </c>
      <c r="M18" s="55" t="s">
        <v>61</v>
      </c>
      <c r="N18" s="52">
        <v>135</v>
      </c>
      <c r="O18" s="56">
        <v>41655</v>
      </c>
    </row>
    <row r="19" spans="1:15" ht="12" customHeight="1" x14ac:dyDescent="0.3">
      <c r="A19" s="59" t="s">
        <v>185</v>
      </c>
      <c r="B19" s="54" t="s">
        <v>186</v>
      </c>
      <c r="C19" s="59" t="s">
        <v>144</v>
      </c>
      <c r="D19" s="52" t="s">
        <v>187</v>
      </c>
      <c r="E19" s="57" t="s">
        <v>143</v>
      </c>
      <c r="F19" s="52" t="s">
        <v>11</v>
      </c>
      <c r="G19" s="54" t="s">
        <v>70</v>
      </c>
      <c r="H19" s="54">
        <v>2023</v>
      </c>
      <c r="I19" s="55" t="s">
        <v>185</v>
      </c>
      <c r="J19" s="58">
        <v>42370</v>
      </c>
      <c r="K19" s="58"/>
      <c r="L19" s="57" t="s">
        <v>188</v>
      </c>
      <c r="M19" s="57" t="s">
        <v>144</v>
      </c>
      <c r="N19" s="54">
        <v>3609</v>
      </c>
      <c r="O19" s="58">
        <v>42368</v>
      </c>
    </row>
    <row r="20" spans="1:15" ht="12" customHeight="1" x14ac:dyDescent="0.3">
      <c r="A20" s="51" t="s">
        <v>185</v>
      </c>
      <c r="B20" s="52" t="s">
        <v>186</v>
      </c>
      <c r="C20" s="53" t="s">
        <v>48</v>
      </c>
      <c r="D20" s="52" t="s">
        <v>187</v>
      </c>
      <c r="E20" s="55" t="s">
        <v>116</v>
      </c>
      <c r="F20" s="52" t="s">
        <v>11</v>
      </c>
      <c r="G20" s="52" t="s">
        <v>70</v>
      </c>
      <c r="H20" s="52">
        <v>2011</v>
      </c>
      <c r="I20" s="55" t="s">
        <v>185</v>
      </c>
      <c r="J20" s="56">
        <v>42466</v>
      </c>
      <c r="K20" s="56"/>
      <c r="L20" s="57" t="s">
        <v>126</v>
      </c>
      <c r="M20" s="55" t="s">
        <v>48</v>
      </c>
      <c r="N20" s="52">
        <v>3612</v>
      </c>
      <c r="O20" s="56">
        <v>42368</v>
      </c>
    </row>
    <row r="21" spans="1:15" ht="12" customHeight="1" x14ac:dyDescent="0.3">
      <c r="A21" s="59" t="s">
        <v>185</v>
      </c>
      <c r="B21" s="54" t="s">
        <v>186</v>
      </c>
      <c r="C21" s="60" t="s">
        <v>194</v>
      </c>
      <c r="D21" s="52" t="s">
        <v>189</v>
      </c>
      <c r="E21" s="57" t="s">
        <v>195</v>
      </c>
      <c r="F21" s="52" t="s">
        <v>10</v>
      </c>
      <c r="G21" s="54" t="s">
        <v>191</v>
      </c>
      <c r="H21" s="52">
        <v>923236</v>
      </c>
      <c r="I21" s="55" t="s">
        <v>185</v>
      </c>
      <c r="J21" s="58">
        <v>42482</v>
      </c>
      <c r="K21" s="56"/>
      <c r="L21" s="57" t="s">
        <v>188</v>
      </c>
      <c r="M21" s="57" t="s">
        <v>194</v>
      </c>
      <c r="N21" s="54">
        <v>3608</v>
      </c>
      <c r="O21" s="56">
        <v>42368</v>
      </c>
    </row>
    <row r="22" spans="1:15" ht="12" customHeight="1" x14ac:dyDescent="0.3">
      <c r="A22" s="59" t="s">
        <v>185</v>
      </c>
      <c r="B22" s="54" t="s">
        <v>186</v>
      </c>
      <c r="C22" s="60" t="s">
        <v>163</v>
      </c>
      <c r="D22" s="52" t="s">
        <v>189</v>
      </c>
      <c r="E22" s="57" t="s">
        <v>91</v>
      </c>
      <c r="F22" s="52" t="s">
        <v>10</v>
      </c>
      <c r="G22" s="54" t="s">
        <v>191</v>
      </c>
      <c r="H22" s="54">
        <v>963357</v>
      </c>
      <c r="I22" s="57" t="s">
        <v>185</v>
      </c>
      <c r="J22" s="58">
        <v>42872</v>
      </c>
      <c r="K22" s="56"/>
      <c r="L22" s="57" t="s">
        <v>188</v>
      </c>
      <c r="M22" s="60" t="s">
        <v>163</v>
      </c>
      <c r="N22" s="54">
        <v>4220</v>
      </c>
      <c r="O22" s="56">
        <v>42734</v>
      </c>
    </row>
    <row r="23" spans="1:15" ht="12" customHeight="1" x14ac:dyDescent="0.3">
      <c r="A23" s="59" t="s">
        <v>185</v>
      </c>
      <c r="B23" s="54" t="s">
        <v>186</v>
      </c>
      <c r="C23" s="60" t="s">
        <v>196</v>
      </c>
      <c r="D23" s="52" t="s">
        <v>189</v>
      </c>
      <c r="E23" s="57" t="s">
        <v>197</v>
      </c>
      <c r="F23" s="52" t="s">
        <v>10</v>
      </c>
      <c r="G23" s="54" t="s">
        <v>191</v>
      </c>
      <c r="H23" s="52">
        <v>962048</v>
      </c>
      <c r="I23" s="55" t="s">
        <v>185</v>
      </c>
      <c r="J23" s="58">
        <v>42751</v>
      </c>
      <c r="K23" s="56"/>
      <c r="L23" s="57" t="s">
        <v>188</v>
      </c>
      <c r="M23" s="57" t="s">
        <v>196</v>
      </c>
      <c r="N23" s="62">
        <v>3607</v>
      </c>
      <c r="O23" s="56">
        <v>42368</v>
      </c>
    </row>
    <row r="24" spans="1:15" ht="12" customHeight="1" x14ac:dyDescent="0.3">
      <c r="A24" s="59" t="s">
        <v>185</v>
      </c>
      <c r="B24" s="54" t="s">
        <v>186</v>
      </c>
      <c r="C24" s="60" t="s">
        <v>56</v>
      </c>
      <c r="D24" s="52" t="s">
        <v>189</v>
      </c>
      <c r="E24" s="57" t="s">
        <v>198</v>
      </c>
      <c r="F24" s="52" t="s">
        <v>10</v>
      </c>
      <c r="G24" s="54" t="s">
        <v>191</v>
      </c>
      <c r="H24" s="54">
        <v>915616</v>
      </c>
      <c r="I24" s="55" t="s">
        <v>185</v>
      </c>
      <c r="J24" s="58">
        <v>42762</v>
      </c>
      <c r="K24" s="56"/>
      <c r="L24" s="57" t="s">
        <v>188</v>
      </c>
      <c r="M24" s="57" t="s">
        <v>56</v>
      </c>
      <c r="N24" s="52">
        <v>1110</v>
      </c>
      <c r="O24" s="56">
        <v>41752</v>
      </c>
    </row>
    <row r="25" spans="1:15" ht="12" customHeight="1" x14ac:dyDescent="0.3">
      <c r="A25" s="59" t="s">
        <v>185</v>
      </c>
      <c r="B25" s="54" t="s">
        <v>186</v>
      </c>
      <c r="C25" s="60" t="s">
        <v>60</v>
      </c>
      <c r="D25" s="52" t="s">
        <v>189</v>
      </c>
      <c r="E25" s="55" t="s">
        <v>111</v>
      </c>
      <c r="F25" s="52" t="s">
        <v>10</v>
      </c>
      <c r="G25" s="52" t="s">
        <v>191</v>
      </c>
      <c r="H25" s="52">
        <v>960037</v>
      </c>
      <c r="I25" s="55" t="s">
        <v>185</v>
      </c>
      <c r="J25" s="58">
        <v>42762</v>
      </c>
      <c r="K25" s="56"/>
      <c r="L25" s="57" t="s">
        <v>188</v>
      </c>
      <c r="M25" s="57" t="s">
        <v>60</v>
      </c>
      <c r="N25" s="52">
        <v>2941</v>
      </c>
      <c r="O25" s="58">
        <v>41948</v>
      </c>
    </row>
    <row r="26" spans="1:15" ht="12" customHeight="1" x14ac:dyDescent="0.3">
      <c r="A26" s="51" t="s">
        <v>185</v>
      </c>
      <c r="B26" s="52" t="s">
        <v>186</v>
      </c>
      <c r="C26" s="53" t="s">
        <v>54</v>
      </c>
      <c r="D26" s="52" t="s">
        <v>189</v>
      </c>
      <c r="E26" s="55" t="s">
        <v>81</v>
      </c>
      <c r="F26" s="52" t="s">
        <v>10</v>
      </c>
      <c r="G26" s="52" t="s">
        <v>191</v>
      </c>
      <c r="H26" s="52">
        <v>964053</v>
      </c>
      <c r="I26" s="55" t="s">
        <v>185</v>
      </c>
      <c r="J26" s="58">
        <v>42783</v>
      </c>
      <c r="K26" s="56"/>
      <c r="L26" s="57" t="s">
        <v>188</v>
      </c>
      <c r="M26" s="55" t="s">
        <v>54</v>
      </c>
      <c r="N26" s="52">
        <v>3614</v>
      </c>
      <c r="O26" s="56">
        <v>42368</v>
      </c>
    </row>
    <row r="27" spans="1:15" ht="12" customHeight="1" x14ac:dyDescent="0.3">
      <c r="A27" s="51" t="s">
        <v>185</v>
      </c>
      <c r="B27" s="52" t="s">
        <v>186</v>
      </c>
      <c r="C27" s="53" t="s">
        <v>110</v>
      </c>
      <c r="D27" s="52" t="s">
        <v>189</v>
      </c>
      <c r="E27" s="55" t="s">
        <v>109</v>
      </c>
      <c r="F27" s="52" t="s">
        <v>10</v>
      </c>
      <c r="G27" s="52" t="s">
        <v>191</v>
      </c>
      <c r="H27" s="52">
        <v>966309</v>
      </c>
      <c r="I27" s="55" t="s">
        <v>185</v>
      </c>
      <c r="J27" s="56">
        <v>42828</v>
      </c>
      <c r="K27" s="56"/>
      <c r="L27" s="57" t="s">
        <v>188</v>
      </c>
      <c r="M27" s="55" t="s">
        <v>61</v>
      </c>
      <c r="N27" s="52">
        <v>136</v>
      </c>
      <c r="O27" s="56">
        <v>41655</v>
      </c>
    </row>
    <row r="28" spans="1:15" ht="12" customHeight="1" x14ac:dyDescent="0.3">
      <c r="A28" s="51" t="s">
        <v>185</v>
      </c>
      <c r="B28" s="52" t="s">
        <v>186</v>
      </c>
      <c r="C28" s="53" t="s">
        <v>47</v>
      </c>
      <c r="D28" s="52" t="s">
        <v>189</v>
      </c>
      <c r="E28" s="51" t="s">
        <v>142</v>
      </c>
      <c r="F28" s="63" t="s">
        <v>10</v>
      </c>
      <c r="G28" s="63" t="s">
        <v>191</v>
      </c>
      <c r="H28" s="63">
        <v>951620</v>
      </c>
      <c r="I28" s="55" t="s">
        <v>185</v>
      </c>
      <c r="J28" s="56">
        <v>42851</v>
      </c>
      <c r="K28" s="52"/>
      <c r="L28" s="57" t="s">
        <v>188</v>
      </c>
      <c r="M28" s="64" t="s">
        <v>47</v>
      </c>
      <c r="N28" s="52">
        <v>133</v>
      </c>
      <c r="O28" s="56">
        <v>41655</v>
      </c>
    </row>
    <row r="29" spans="1:15" ht="12" customHeight="1" x14ac:dyDescent="0.3">
      <c r="A29" s="51" t="s">
        <v>185</v>
      </c>
      <c r="B29" s="52" t="s">
        <v>186</v>
      </c>
      <c r="C29" s="59" t="s">
        <v>63</v>
      </c>
      <c r="D29" s="52" t="s">
        <v>189</v>
      </c>
      <c r="E29" s="55" t="s">
        <v>80</v>
      </c>
      <c r="F29" s="52" t="s">
        <v>10</v>
      </c>
      <c r="G29" s="52" t="s">
        <v>191</v>
      </c>
      <c r="H29" s="52">
        <v>951473</v>
      </c>
      <c r="I29" s="55" t="s">
        <v>185</v>
      </c>
      <c r="J29" s="56">
        <v>41710</v>
      </c>
      <c r="K29" s="56"/>
      <c r="L29" s="57" t="s">
        <v>188</v>
      </c>
      <c r="M29" s="57" t="s">
        <v>63</v>
      </c>
      <c r="N29" s="52">
        <v>139</v>
      </c>
      <c r="O29" s="56">
        <v>41655</v>
      </c>
    </row>
    <row r="30" spans="1:15" ht="12" customHeight="1" x14ac:dyDescent="0.3">
      <c r="A30" s="51" t="s">
        <v>185</v>
      </c>
      <c r="B30" s="52" t="s">
        <v>186</v>
      </c>
      <c r="C30" s="59" t="s">
        <v>63</v>
      </c>
      <c r="D30" s="52" t="s">
        <v>189</v>
      </c>
      <c r="E30" s="65" t="s">
        <v>199</v>
      </c>
      <c r="F30" s="66" t="s">
        <v>200</v>
      </c>
      <c r="G30" s="66" t="s">
        <v>192</v>
      </c>
      <c r="H30" s="66">
        <v>32019</v>
      </c>
      <c r="I30" s="65" t="s">
        <v>185</v>
      </c>
      <c r="J30" s="67">
        <v>42809</v>
      </c>
      <c r="K30" s="67"/>
      <c r="L30" s="68" t="s">
        <v>188</v>
      </c>
      <c r="M30" s="68" t="s">
        <v>63</v>
      </c>
      <c r="N30" s="52">
        <v>4221</v>
      </c>
      <c r="O30" s="61">
        <v>42734</v>
      </c>
    </row>
    <row r="31" spans="1:15" ht="12" customHeight="1" x14ac:dyDescent="0.3">
      <c r="A31" s="51" t="s">
        <v>185</v>
      </c>
      <c r="B31" s="52" t="s">
        <v>186</v>
      </c>
      <c r="C31" s="59" t="s">
        <v>63</v>
      </c>
      <c r="D31" s="52" t="s">
        <v>189</v>
      </c>
      <c r="E31" s="55" t="s">
        <v>201</v>
      </c>
      <c r="F31" s="52" t="s">
        <v>10</v>
      </c>
      <c r="G31" s="52" t="s">
        <v>191</v>
      </c>
      <c r="H31" s="52">
        <v>964934</v>
      </c>
      <c r="I31" s="55" t="s">
        <v>185</v>
      </c>
      <c r="J31" s="69">
        <v>42857</v>
      </c>
      <c r="K31" s="56"/>
      <c r="L31" s="57" t="s">
        <v>188</v>
      </c>
      <c r="M31" s="57" t="s">
        <v>63</v>
      </c>
      <c r="N31" s="52">
        <v>139</v>
      </c>
      <c r="O31" s="56">
        <v>41655</v>
      </c>
    </row>
    <row r="32" spans="1:15" ht="12" customHeight="1" x14ac:dyDescent="0.3">
      <c r="A32" s="51" t="s">
        <v>185</v>
      </c>
      <c r="B32" s="52" t="s">
        <v>186</v>
      </c>
      <c r="C32" s="59" t="s">
        <v>63</v>
      </c>
      <c r="D32" s="52" t="s">
        <v>189</v>
      </c>
      <c r="E32" s="57" t="s">
        <v>93</v>
      </c>
      <c r="F32" s="52" t="s">
        <v>10</v>
      </c>
      <c r="G32" s="54" t="s">
        <v>191</v>
      </c>
      <c r="H32" s="52">
        <v>40073</v>
      </c>
      <c r="I32" s="55" t="s">
        <v>185</v>
      </c>
      <c r="J32" s="58">
        <v>42873</v>
      </c>
      <c r="K32" s="56"/>
      <c r="L32" s="57" t="s">
        <v>188</v>
      </c>
      <c r="M32" s="57" t="s">
        <v>63</v>
      </c>
      <c r="N32" s="52">
        <v>4213</v>
      </c>
      <c r="O32" s="61">
        <v>42734</v>
      </c>
    </row>
    <row r="33" spans="1:15" ht="12" customHeight="1" x14ac:dyDescent="0.3">
      <c r="A33" s="51" t="s">
        <v>185</v>
      </c>
      <c r="B33" s="52" t="s">
        <v>186</v>
      </c>
      <c r="C33" s="59" t="s">
        <v>63</v>
      </c>
      <c r="D33" s="52" t="s">
        <v>189</v>
      </c>
      <c r="E33" s="57" t="s">
        <v>87</v>
      </c>
      <c r="F33" s="52" t="s">
        <v>10</v>
      </c>
      <c r="G33" s="54" t="s">
        <v>191</v>
      </c>
      <c r="H33" s="52">
        <v>910616</v>
      </c>
      <c r="I33" s="55" t="s">
        <v>185</v>
      </c>
      <c r="J33" s="58">
        <v>43130</v>
      </c>
      <c r="K33" s="56">
        <v>43476</v>
      </c>
      <c r="L33" s="57" t="s">
        <v>188</v>
      </c>
      <c r="M33" s="57" t="s">
        <v>63</v>
      </c>
      <c r="N33" s="52">
        <v>4213</v>
      </c>
      <c r="O33" s="56">
        <v>42734</v>
      </c>
    </row>
    <row r="34" spans="1:15" ht="12" customHeight="1" x14ac:dyDescent="0.3">
      <c r="A34" s="51" t="s">
        <v>185</v>
      </c>
      <c r="B34" s="52" t="s">
        <v>186</v>
      </c>
      <c r="C34" s="53" t="s">
        <v>57</v>
      </c>
      <c r="D34" s="52" t="s">
        <v>189</v>
      </c>
      <c r="E34" s="55" t="s">
        <v>83</v>
      </c>
      <c r="F34" s="52" t="s">
        <v>10</v>
      </c>
      <c r="G34" s="52" t="s">
        <v>191</v>
      </c>
      <c r="H34" s="52">
        <v>25103</v>
      </c>
      <c r="I34" s="55" t="s">
        <v>185</v>
      </c>
      <c r="J34" s="56">
        <v>43108</v>
      </c>
      <c r="K34" s="56"/>
      <c r="L34" s="57" t="s">
        <v>188</v>
      </c>
      <c r="M34" s="55" t="s">
        <v>57</v>
      </c>
      <c r="N34" s="52">
        <v>122</v>
      </c>
      <c r="O34" s="56">
        <v>41288</v>
      </c>
    </row>
    <row r="35" spans="1:15" ht="12" customHeight="1" x14ac:dyDescent="0.3">
      <c r="A35" s="59" t="s">
        <v>185</v>
      </c>
      <c r="B35" s="54" t="s">
        <v>186</v>
      </c>
      <c r="C35" s="60" t="s">
        <v>196</v>
      </c>
      <c r="D35" s="54" t="s">
        <v>189</v>
      </c>
      <c r="E35" s="57" t="s">
        <v>202</v>
      </c>
      <c r="F35" s="52" t="s">
        <v>11</v>
      </c>
      <c r="G35" s="54" t="s">
        <v>70</v>
      </c>
      <c r="H35" s="52">
        <v>21138</v>
      </c>
      <c r="I35" s="55" t="s">
        <v>185</v>
      </c>
      <c r="J35" s="56">
        <v>43109</v>
      </c>
      <c r="K35" s="56"/>
      <c r="L35" s="57" t="s">
        <v>188</v>
      </c>
      <c r="M35" s="57" t="s">
        <v>196</v>
      </c>
      <c r="N35" s="62">
        <v>3606</v>
      </c>
      <c r="O35" s="56">
        <v>42368</v>
      </c>
    </row>
    <row r="36" spans="1:15" ht="12" customHeight="1" x14ac:dyDescent="0.3">
      <c r="A36" s="51" t="s">
        <v>185</v>
      </c>
      <c r="B36" s="52" t="s">
        <v>186</v>
      </c>
      <c r="C36" s="53" t="s">
        <v>24</v>
      </c>
      <c r="D36" s="52" t="s">
        <v>189</v>
      </c>
      <c r="E36" s="55" t="s">
        <v>77</v>
      </c>
      <c r="F36" s="52" t="s">
        <v>10</v>
      </c>
      <c r="G36" s="52" t="s">
        <v>191</v>
      </c>
      <c r="H36" s="52">
        <v>915628</v>
      </c>
      <c r="I36" s="55" t="s">
        <v>185</v>
      </c>
      <c r="J36" s="56">
        <v>42380</v>
      </c>
      <c r="K36" s="56"/>
      <c r="L36" s="57" t="s">
        <v>188</v>
      </c>
      <c r="M36" s="55" t="s">
        <v>24</v>
      </c>
      <c r="N36" s="52">
        <v>1111</v>
      </c>
      <c r="O36" s="56">
        <v>41752</v>
      </c>
    </row>
    <row r="37" spans="1:15" ht="12" customHeight="1" x14ac:dyDescent="0.3">
      <c r="A37" s="51" t="s">
        <v>185</v>
      </c>
      <c r="B37" s="52" t="s">
        <v>186</v>
      </c>
      <c r="C37" s="53" t="s">
        <v>24</v>
      </c>
      <c r="D37" s="52" t="s">
        <v>189</v>
      </c>
      <c r="E37" s="55" t="s">
        <v>84</v>
      </c>
      <c r="F37" s="52" t="s">
        <v>10</v>
      </c>
      <c r="G37" s="52" t="s">
        <v>191</v>
      </c>
      <c r="H37" s="52">
        <v>11854</v>
      </c>
      <c r="I37" s="55" t="s">
        <v>185</v>
      </c>
      <c r="J37" s="56">
        <v>42381</v>
      </c>
      <c r="K37" s="56"/>
      <c r="L37" s="57" t="s">
        <v>188</v>
      </c>
      <c r="M37" s="55" t="s">
        <v>24</v>
      </c>
      <c r="N37" s="52">
        <v>1111</v>
      </c>
      <c r="O37" s="56">
        <v>41752</v>
      </c>
    </row>
    <row r="38" spans="1:15" ht="12" customHeight="1" x14ac:dyDescent="0.3">
      <c r="A38" s="59" t="s">
        <v>185</v>
      </c>
      <c r="B38" s="54" t="s">
        <v>186</v>
      </c>
      <c r="C38" s="55" t="s">
        <v>203</v>
      </c>
      <c r="D38" s="52" t="s">
        <v>189</v>
      </c>
      <c r="E38" s="57" t="s">
        <v>204</v>
      </c>
      <c r="F38" s="52" t="s">
        <v>200</v>
      </c>
      <c r="G38" s="54" t="s">
        <v>192</v>
      </c>
      <c r="H38" s="54">
        <v>32029</v>
      </c>
      <c r="I38" s="57" t="s">
        <v>185</v>
      </c>
      <c r="J38" s="58">
        <v>43453</v>
      </c>
      <c r="K38" s="56"/>
      <c r="L38" s="57" t="s">
        <v>188</v>
      </c>
      <c r="M38" s="55" t="s">
        <v>203</v>
      </c>
      <c r="N38" s="52">
        <v>3617</v>
      </c>
      <c r="O38" s="58">
        <v>42368</v>
      </c>
    </row>
    <row r="39" spans="1:15" ht="12" customHeight="1" x14ac:dyDescent="0.3">
      <c r="A39" s="51" t="s">
        <v>185</v>
      </c>
      <c r="B39" s="52" t="s">
        <v>186</v>
      </c>
      <c r="C39" s="53" t="s">
        <v>205</v>
      </c>
      <c r="D39" s="52" t="s">
        <v>189</v>
      </c>
      <c r="E39" s="55" t="s">
        <v>206</v>
      </c>
      <c r="F39" s="52" t="s">
        <v>10</v>
      </c>
      <c r="G39" s="52" t="s">
        <v>191</v>
      </c>
      <c r="H39" s="52">
        <v>963036</v>
      </c>
      <c r="I39" s="55" t="s">
        <v>185</v>
      </c>
      <c r="J39" s="58">
        <v>43202</v>
      </c>
      <c r="K39" s="56"/>
      <c r="L39" s="57" t="s">
        <v>188</v>
      </c>
      <c r="M39" s="55" t="s">
        <v>205</v>
      </c>
      <c r="N39" s="52">
        <v>1318</v>
      </c>
      <c r="O39" s="56">
        <v>43202</v>
      </c>
    </row>
    <row r="40" spans="1:15" ht="12" customHeight="1" x14ac:dyDescent="0.3">
      <c r="A40" s="51" t="s">
        <v>185</v>
      </c>
      <c r="B40" s="52" t="s">
        <v>186</v>
      </c>
      <c r="C40" s="53" t="s">
        <v>205</v>
      </c>
      <c r="D40" s="52" t="s">
        <v>189</v>
      </c>
      <c r="E40" s="51" t="s">
        <v>207</v>
      </c>
      <c r="F40" s="63" t="s">
        <v>10</v>
      </c>
      <c r="G40" s="63" t="s">
        <v>191</v>
      </c>
      <c r="H40" s="63">
        <v>962728</v>
      </c>
      <c r="I40" s="55" t="s">
        <v>185</v>
      </c>
      <c r="J40" s="58">
        <v>43202</v>
      </c>
      <c r="K40" s="56"/>
      <c r="L40" s="57" t="s">
        <v>188</v>
      </c>
      <c r="M40" s="55" t="s">
        <v>205</v>
      </c>
      <c r="N40" s="52">
        <v>1318</v>
      </c>
      <c r="O40" s="56">
        <v>43202</v>
      </c>
    </row>
    <row r="41" spans="1:15" ht="12" customHeight="1" x14ac:dyDescent="0.3">
      <c r="A41" s="51" t="s">
        <v>185</v>
      </c>
      <c r="B41" s="52" t="s">
        <v>186</v>
      </c>
      <c r="C41" s="53" t="s">
        <v>205</v>
      </c>
      <c r="D41" s="52" t="s">
        <v>189</v>
      </c>
      <c r="E41" s="55" t="s">
        <v>208</v>
      </c>
      <c r="F41" s="63" t="s">
        <v>10</v>
      </c>
      <c r="G41" s="52" t="s">
        <v>191</v>
      </c>
      <c r="H41" s="52">
        <v>902330</v>
      </c>
      <c r="I41" s="55" t="s">
        <v>185</v>
      </c>
      <c r="J41" s="58">
        <v>43202</v>
      </c>
      <c r="K41" s="56"/>
      <c r="L41" s="57" t="s">
        <v>188</v>
      </c>
      <c r="M41" s="55" t="s">
        <v>205</v>
      </c>
      <c r="N41" s="52">
        <v>1318</v>
      </c>
      <c r="O41" s="56">
        <v>43202</v>
      </c>
    </row>
    <row r="42" spans="1:15" ht="12" customHeight="1" x14ac:dyDescent="0.3">
      <c r="A42" s="59" t="s">
        <v>185</v>
      </c>
      <c r="B42" s="54" t="s">
        <v>186</v>
      </c>
      <c r="C42" s="60" t="s">
        <v>163</v>
      </c>
      <c r="D42" s="52" t="s">
        <v>189</v>
      </c>
      <c r="E42" s="57" t="s">
        <v>78</v>
      </c>
      <c r="F42" s="52" t="s">
        <v>10</v>
      </c>
      <c r="G42" s="54" t="s">
        <v>191</v>
      </c>
      <c r="H42" s="54">
        <v>925411</v>
      </c>
      <c r="I42" s="57" t="s">
        <v>185</v>
      </c>
      <c r="J42" s="58">
        <v>43466</v>
      </c>
      <c r="K42" s="56"/>
      <c r="L42" s="57" t="s">
        <v>188</v>
      </c>
      <c r="M42" s="60" t="s">
        <v>163</v>
      </c>
      <c r="N42" s="54">
        <v>3719</v>
      </c>
      <c r="O42" s="58">
        <v>42003</v>
      </c>
    </row>
    <row r="43" spans="1:15" ht="12" customHeight="1" x14ac:dyDescent="0.3">
      <c r="A43" s="59" t="s">
        <v>185</v>
      </c>
      <c r="B43" s="54" t="s">
        <v>186</v>
      </c>
      <c r="C43" s="60" t="s">
        <v>163</v>
      </c>
      <c r="D43" s="52" t="s">
        <v>189</v>
      </c>
      <c r="E43" s="57" t="s">
        <v>78</v>
      </c>
      <c r="F43" s="52" t="s">
        <v>10</v>
      </c>
      <c r="G43" s="54" t="s">
        <v>191</v>
      </c>
      <c r="H43" s="54">
        <v>925411</v>
      </c>
      <c r="I43" s="57" t="s">
        <v>185</v>
      </c>
      <c r="J43" s="58">
        <v>43466</v>
      </c>
      <c r="K43" s="56"/>
      <c r="L43" s="57" t="s">
        <v>188</v>
      </c>
      <c r="M43" s="60" t="s">
        <v>163</v>
      </c>
      <c r="N43" s="54">
        <v>3724</v>
      </c>
      <c r="O43" s="58">
        <v>42003</v>
      </c>
    </row>
    <row r="44" spans="1:15" ht="12" customHeight="1" x14ac:dyDescent="0.3">
      <c r="A44" s="59" t="s">
        <v>185</v>
      </c>
      <c r="B44" s="54" t="s">
        <v>186</v>
      </c>
      <c r="C44" s="60" t="s">
        <v>163</v>
      </c>
      <c r="D44" s="52" t="s">
        <v>189</v>
      </c>
      <c r="E44" s="57" t="s">
        <v>91</v>
      </c>
      <c r="F44" s="52" t="s">
        <v>10</v>
      </c>
      <c r="G44" s="54" t="s">
        <v>191</v>
      </c>
      <c r="H44" s="54">
        <v>963357</v>
      </c>
      <c r="I44" s="57" t="s">
        <v>185</v>
      </c>
      <c r="J44" s="58">
        <v>43466</v>
      </c>
      <c r="K44" s="56"/>
      <c r="L44" s="57" t="s">
        <v>188</v>
      </c>
      <c r="M44" s="60" t="s">
        <v>163</v>
      </c>
      <c r="N44" s="54">
        <v>3719</v>
      </c>
      <c r="O44" s="58">
        <v>42003</v>
      </c>
    </row>
    <row r="45" spans="1:15" ht="12" customHeight="1" x14ac:dyDescent="0.3">
      <c r="A45" s="59" t="s">
        <v>185</v>
      </c>
      <c r="B45" s="54" t="s">
        <v>186</v>
      </c>
      <c r="C45" s="60" t="s">
        <v>163</v>
      </c>
      <c r="D45" s="52" t="s">
        <v>189</v>
      </c>
      <c r="E45" s="57" t="s">
        <v>91</v>
      </c>
      <c r="F45" s="52" t="s">
        <v>10</v>
      </c>
      <c r="G45" s="54" t="s">
        <v>191</v>
      </c>
      <c r="H45" s="54">
        <v>963357</v>
      </c>
      <c r="I45" s="57" t="s">
        <v>185</v>
      </c>
      <c r="J45" s="58">
        <v>43466</v>
      </c>
      <c r="K45" s="56"/>
      <c r="L45" s="57" t="s">
        <v>188</v>
      </c>
      <c r="M45" s="60" t="s">
        <v>163</v>
      </c>
      <c r="N45" s="54">
        <v>3724</v>
      </c>
      <c r="O45" s="58">
        <v>42003</v>
      </c>
    </row>
    <row r="46" spans="1:15" ht="12" customHeight="1" x14ac:dyDescent="0.3">
      <c r="A46" s="59" t="s">
        <v>185</v>
      </c>
      <c r="B46" s="54" t="s">
        <v>186</v>
      </c>
      <c r="C46" s="60" t="s">
        <v>163</v>
      </c>
      <c r="D46" s="52" t="s">
        <v>189</v>
      </c>
      <c r="E46" s="57" t="s">
        <v>79</v>
      </c>
      <c r="F46" s="52" t="s">
        <v>10</v>
      </c>
      <c r="G46" s="54" t="s">
        <v>192</v>
      </c>
      <c r="H46" s="54">
        <v>967032</v>
      </c>
      <c r="I46" s="57" t="s">
        <v>185</v>
      </c>
      <c r="J46" s="58">
        <v>43466</v>
      </c>
      <c r="K46" s="56"/>
      <c r="L46" s="57" t="s">
        <v>188</v>
      </c>
      <c r="M46" s="60" t="s">
        <v>163</v>
      </c>
      <c r="N46" s="54">
        <v>3719</v>
      </c>
      <c r="O46" s="58">
        <v>42003</v>
      </c>
    </row>
    <row r="47" spans="1:15" ht="12" customHeight="1" x14ac:dyDescent="0.3">
      <c r="A47" s="59" t="s">
        <v>185</v>
      </c>
      <c r="B47" s="54" t="s">
        <v>186</v>
      </c>
      <c r="C47" s="60" t="s">
        <v>163</v>
      </c>
      <c r="D47" s="52" t="s">
        <v>189</v>
      </c>
      <c r="E47" s="57" t="s">
        <v>79</v>
      </c>
      <c r="F47" s="52" t="s">
        <v>10</v>
      </c>
      <c r="G47" s="54" t="s">
        <v>192</v>
      </c>
      <c r="H47" s="54">
        <v>967032</v>
      </c>
      <c r="I47" s="57" t="s">
        <v>185</v>
      </c>
      <c r="J47" s="58">
        <v>43466</v>
      </c>
      <c r="K47" s="56"/>
      <c r="L47" s="57" t="s">
        <v>188</v>
      </c>
      <c r="M47" s="60" t="s">
        <v>163</v>
      </c>
      <c r="N47" s="54">
        <v>3724</v>
      </c>
      <c r="O47" s="58">
        <v>42003</v>
      </c>
    </row>
    <row r="48" spans="1:15" ht="12" customHeight="1" x14ac:dyDescent="0.3">
      <c r="A48" s="59" t="s">
        <v>185</v>
      </c>
      <c r="B48" s="54" t="s">
        <v>186</v>
      </c>
      <c r="C48" s="60" t="s">
        <v>163</v>
      </c>
      <c r="D48" s="52" t="s">
        <v>189</v>
      </c>
      <c r="E48" s="57" t="s">
        <v>85</v>
      </c>
      <c r="F48" s="52" t="s">
        <v>10</v>
      </c>
      <c r="G48" s="54" t="s">
        <v>191</v>
      </c>
      <c r="H48" s="54">
        <v>967276</v>
      </c>
      <c r="I48" s="57" t="s">
        <v>185</v>
      </c>
      <c r="J48" s="58">
        <v>43466</v>
      </c>
      <c r="K48" s="56"/>
      <c r="L48" s="57" t="s">
        <v>188</v>
      </c>
      <c r="M48" s="60" t="s">
        <v>163</v>
      </c>
      <c r="N48" s="54">
        <v>3719</v>
      </c>
      <c r="O48" s="58">
        <v>42003</v>
      </c>
    </row>
    <row r="49" spans="1:15" ht="12" customHeight="1" x14ac:dyDescent="0.3">
      <c r="A49" s="59" t="s">
        <v>185</v>
      </c>
      <c r="B49" s="54" t="s">
        <v>186</v>
      </c>
      <c r="C49" s="60" t="s">
        <v>163</v>
      </c>
      <c r="D49" s="52" t="s">
        <v>189</v>
      </c>
      <c r="E49" s="57" t="s">
        <v>85</v>
      </c>
      <c r="F49" s="52" t="s">
        <v>10</v>
      </c>
      <c r="G49" s="54" t="s">
        <v>191</v>
      </c>
      <c r="H49" s="54">
        <v>967276</v>
      </c>
      <c r="I49" s="57" t="s">
        <v>185</v>
      </c>
      <c r="J49" s="58">
        <v>43466</v>
      </c>
      <c r="K49" s="56"/>
      <c r="L49" s="57" t="s">
        <v>188</v>
      </c>
      <c r="M49" s="60" t="s">
        <v>163</v>
      </c>
      <c r="N49" s="54">
        <v>3724</v>
      </c>
      <c r="O49" s="58">
        <v>42003</v>
      </c>
    </row>
    <row r="50" spans="1:15" ht="12" customHeight="1" x14ac:dyDescent="0.3">
      <c r="A50" s="51" t="s">
        <v>185</v>
      </c>
      <c r="B50" s="52" t="s">
        <v>186</v>
      </c>
      <c r="C50" s="53" t="s">
        <v>59</v>
      </c>
      <c r="D50" s="52" t="s">
        <v>187</v>
      </c>
      <c r="E50" s="55" t="s">
        <v>92</v>
      </c>
      <c r="F50" s="52" t="s">
        <v>10</v>
      </c>
      <c r="G50" s="52" t="s">
        <v>191</v>
      </c>
      <c r="H50" s="52">
        <v>913818</v>
      </c>
      <c r="I50" s="55" t="s">
        <v>185</v>
      </c>
      <c r="J50" s="56">
        <v>43466</v>
      </c>
      <c r="K50" s="52"/>
      <c r="L50" s="57" t="s">
        <v>188</v>
      </c>
      <c r="M50" s="59" t="s">
        <v>73</v>
      </c>
      <c r="N50" s="70">
        <v>3613</v>
      </c>
      <c r="O50" s="58">
        <v>42368</v>
      </c>
    </row>
    <row r="51" spans="1:15" ht="12" customHeight="1" x14ac:dyDescent="0.3">
      <c r="A51" s="51" t="s">
        <v>185</v>
      </c>
      <c r="B51" s="52" t="s">
        <v>186</v>
      </c>
      <c r="C51" s="53" t="s">
        <v>59</v>
      </c>
      <c r="D51" s="52" t="s">
        <v>187</v>
      </c>
      <c r="E51" s="55" t="s">
        <v>82</v>
      </c>
      <c r="F51" s="52" t="s">
        <v>10</v>
      </c>
      <c r="G51" s="52" t="s">
        <v>191</v>
      </c>
      <c r="H51" s="52">
        <v>913819</v>
      </c>
      <c r="I51" s="55" t="s">
        <v>185</v>
      </c>
      <c r="J51" s="56">
        <v>43466</v>
      </c>
      <c r="K51" s="52"/>
      <c r="L51" s="57" t="s">
        <v>188</v>
      </c>
      <c r="M51" s="59" t="s">
        <v>73</v>
      </c>
      <c r="N51" s="70">
        <v>3613</v>
      </c>
      <c r="O51" s="58">
        <v>42368</v>
      </c>
    </row>
    <row r="52" spans="1:15" ht="12" customHeight="1" x14ac:dyDescent="0.3">
      <c r="A52" s="51" t="s">
        <v>185</v>
      </c>
      <c r="B52" s="52" t="s">
        <v>186</v>
      </c>
      <c r="C52" s="71" t="s">
        <v>62</v>
      </c>
      <c r="D52" s="52" t="s">
        <v>189</v>
      </c>
      <c r="E52" s="55" t="s">
        <v>87</v>
      </c>
      <c r="F52" s="52" t="s">
        <v>10</v>
      </c>
      <c r="G52" s="52" t="s">
        <v>191</v>
      </c>
      <c r="H52" s="52">
        <v>910616</v>
      </c>
      <c r="I52" s="55" t="s">
        <v>185</v>
      </c>
      <c r="J52" s="56">
        <v>43476</v>
      </c>
      <c r="K52" s="56"/>
      <c r="L52" s="57" t="s">
        <v>188</v>
      </c>
      <c r="M52" s="55" t="s">
        <v>62</v>
      </c>
      <c r="N52" s="52">
        <v>134</v>
      </c>
      <c r="O52" s="56">
        <v>41655</v>
      </c>
    </row>
    <row r="53" spans="1:15" ht="12" customHeight="1" x14ac:dyDescent="0.3">
      <c r="A53" s="51" t="s">
        <v>185</v>
      </c>
      <c r="B53" s="52" t="s">
        <v>186</v>
      </c>
      <c r="C53" s="53" t="s">
        <v>62</v>
      </c>
      <c r="D53" s="52" t="s">
        <v>189</v>
      </c>
      <c r="E53" s="55" t="s">
        <v>209</v>
      </c>
      <c r="F53" s="52" t="s">
        <v>200</v>
      </c>
      <c r="G53" s="52" t="s">
        <v>192</v>
      </c>
      <c r="H53" s="52">
        <v>32011</v>
      </c>
      <c r="I53" s="55" t="s">
        <v>185</v>
      </c>
      <c r="J53" s="56">
        <v>43490</v>
      </c>
      <c r="K53" s="56"/>
      <c r="L53" s="57" t="s">
        <v>188</v>
      </c>
      <c r="M53" s="55" t="s">
        <v>62</v>
      </c>
      <c r="N53" s="52">
        <v>137</v>
      </c>
      <c r="O53" s="56">
        <v>41655</v>
      </c>
    </row>
    <row r="54" spans="1:15" ht="12" customHeight="1" x14ac:dyDescent="0.3">
      <c r="A54" s="59" t="s">
        <v>185</v>
      </c>
      <c r="B54" s="54" t="s">
        <v>186</v>
      </c>
      <c r="C54" s="60" t="s">
        <v>56</v>
      </c>
      <c r="D54" s="52" t="s">
        <v>189</v>
      </c>
      <c r="E54" s="57" t="s">
        <v>210</v>
      </c>
      <c r="F54" s="52" t="s">
        <v>10</v>
      </c>
      <c r="G54" s="54" t="s">
        <v>192</v>
      </c>
      <c r="H54" s="54">
        <v>32030</v>
      </c>
      <c r="I54" s="55" t="s">
        <v>185</v>
      </c>
      <c r="J54" s="58">
        <v>43479</v>
      </c>
      <c r="K54" s="56">
        <v>43504</v>
      </c>
      <c r="L54" s="57" t="s">
        <v>188</v>
      </c>
      <c r="M54" s="57" t="s">
        <v>56</v>
      </c>
      <c r="N54" s="52">
        <v>1110</v>
      </c>
      <c r="O54" s="56">
        <v>41752</v>
      </c>
    </row>
    <row r="55" spans="1:15" ht="12" customHeight="1" x14ac:dyDescent="0.3">
      <c r="A55" s="59" t="s">
        <v>185</v>
      </c>
      <c r="B55" s="54" t="s">
        <v>186</v>
      </c>
      <c r="C55" s="60" t="s">
        <v>58</v>
      </c>
      <c r="D55" s="52" t="s">
        <v>189</v>
      </c>
      <c r="E55" s="57" t="s">
        <v>211</v>
      </c>
      <c r="F55" s="52" t="s">
        <v>10</v>
      </c>
      <c r="G55" s="54" t="s">
        <v>191</v>
      </c>
      <c r="H55" s="52">
        <v>963988</v>
      </c>
      <c r="I55" s="55" t="s">
        <v>185</v>
      </c>
      <c r="J55" s="61">
        <v>43481</v>
      </c>
      <c r="K55" s="56"/>
      <c r="L55" s="57" t="s">
        <v>188</v>
      </c>
      <c r="M55" s="57" t="s">
        <v>58</v>
      </c>
      <c r="N55" s="54">
        <v>3720</v>
      </c>
      <c r="O55" s="58">
        <v>42003</v>
      </c>
    </row>
    <row r="56" spans="1:15" ht="12" customHeight="1" x14ac:dyDescent="0.3">
      <c r="A56" s="59" t="s">
        <v>185</v>
      </c>
      <c r="B56" s="54" t="s">
        <v>186</v>
      </c>
      <c r="C56" s="60" t="s">
        <v>58</v>
      </c>
      <c r="D56" s="52" t="s">
        <v>189</v>
      </c>
      <c r="E56" s="57" t="s">
        <v>114</v>
      </c>
      <c r="F56" s="52" t="s">
        <v>10</v>
      </c>
      <c r="G56" s="54" t="s">
        <v>191</v>
      </c>
      <c r="H56" s="52">
        <v>965874</v>
      </c>
      <c r="I56" s="55" t="s">
        <v>185</v>
      </c>
      <c r="J56" s="61">
        <v>43481</v>
      </c>
      <c r="K56" s="56"/>
      <c r="L56" s="57" t="s">
        <v>188</v>
      </c>
      <c r="M56" s="57" t="s">
        <v>58</v>
      </c>
      <c r="N56" s="54">
        <v>3720</v>
      </c>
      <c r="O56" s="58">
        <v>42003</v>
      </c>
    </row>
    <row r="57" spans="1:15" ht="12" customHeight="1" x14ac:dyDescent="0.3">
      <c r="A57" s="51" t="s">
        <v>185</v>
      </c>
      <c r="B57" s="52" t="s">
        <v>186</v>
      </c>
      <c r="C57" s="55" t="s">
        <v>61</v>
      </c>
      <c r="D57" s="52" t="s">
        <v>189</v>
      </c>
      <c r="E57" s="55" t="s">
        <v>94</v>
      </c>
      <c r="F57" s="52" t="s">
        <v>10</v>
      </c>
      <c r="G57" s="52" t="s">
        <v>191</v>
      </c>
      <c r="H57" s="52">
        <v>900428</v>
      </c>
      <c r="I57" s="55" t="s">
        <v>185</v>
      </c>
      <c r="J57" s="56">
        <v>43487</v>
      </c>
      <c r="K57" s="56"/>
      <c r="L57" s="57" t="s">
        <v>188</v>
      </c>
      <c r="M57" s="55" t="s">
        <v>61</v>
      </c>
      <c r="N57" s="52">
        <v>135</v>
      </c>
      <c r="O57" s="56">
        <v>41655</v>
      </c>
    </row>
    <row r="58" spans="1:15" ht="12" customHeight="1" x14ac:dyDescent="0.3">
      <c r="A58" s="59" t="s">
        <v>185</v>
      </c>
      <c r="B58" s="54" t="s">
        <v>186</v>
      </c>
      <c r="C58" s="60" t="s">
        <v>56</v>
      </c>
      <c r="D58" s="52" t="s">
        <v>189</v>
      </c>
      <c r="E58" s="57" t="s">
        <v>210</v>
      </c>
      <c r="F58" s="52" t="s">
        <v>10</v>
      </c>
      <c r="G58" s="54" t="s">
        <v>191</v>
      </c>
      <c r="H58" s="54">
        <v>696767</v>
      </c>
      <c r="I58" s="55" t="s">
        <v>185</v>
      </c>
      <c r="J58" s="56">
        <v>43504</v>
      </c>
      <c r="K58" s="56">
        <v>43533</v>
      </c>
      <c r="L58" s="57" t="s">
        <v>188</v>
      </c>
      <c r="M58" s="57" t="s">
        <v>56</v>
      </c>
      <c r="N58" s="52">
        <v>1110</v>
      </c>
      <c r="O58" s="56">
        <v>41752</v>
      </c>
    </row>
    <row r="59" spans="1:15" ht="12" customHeight="1" x14ac:dyDescent="0.3">
      <c r="A59" s="51" t="s">
        <v>185</v>
      </c>
      <c r="B59" s="52" t="s">
        <v>186</v>
      </c>
      <c r="C59" s="53" t="s">
        <v>110</v>
      </c>
      <c r="D59" s="52" t="s">
        <v>189</v>
      </c>
      <c r="E59" s="55" t="s">
        <v>109</v>
      </c>
      <c r="F59" s="52" t="s">
        <v>10</v>
      </c>
      <c r="G59" s="52" t="s">
        <v>191</v>
      </c>
      <c r="H59" s="52">
        <v>966309</v>
      </c>
      <c r="I59" s="55" t="s">
        <v>185</v>
      </c>
      <c r="J59" s="58">
        <v>43522</v>
      </c>
      <c r="K59" s="56"/>
      <c r="L59" s="57" t="s">
        <v>188</v>
      </c>
      <c r="M59" s="53" t="s">
        <v>212</v>
      </c>
      <c r="N59" s="52">
        <v>255</v>
      </c>
      <c r="O59" s="56">
        <v>43495</v>
      </c>
    </row>
    <row r="60" spans="1:15" ht="12" customHeight="1" x14ac:dyDescent="0.3">
      <c r="A60" s="59" t="s">
        <v>185</v>
      </c>
      <c r="B60" s="54" t="s">
        <v>186</v>
      </c>
      <c r="C60" s="60" t="s">
        <v>56</v>
      </c>
      <c r="D60" s="52" t="s">
        <v>189</v>
      </c>
      <c r="E60" s="57" t="s">
        <v>210</v>
      </c>
      <c r="F60" s="52" t="s">
        <v>10</v>
      </c>
      <c r="G60" s="54" t="s">
        <v>191</v>
      </c>
      <c r="H60" s="54">
        <v>967599</v>
      </c>
      <c r="I60" s="55" t="s">
        <v>185</v>
      </c>
      <c r="J60" s="56">
        <v>43533</v>
      </c>
      <c r="K60" s="56"/>
      <c r="L60" s="57" t="s">
        <v>188</v>
      </c>
      <c r="M60" s="57" t="s">
        <v>56</v>
      </c>
      <c r="N60" s="52">
        <v>1110</v>
      </c>
      <c r="O60" s="56">
        <v>41752</v>
      </c>
    </row>
    <row r="61" spans="1:15" ht="12" customHeight="1" x14ac:dyDescent="0.3">
      <c r="A61" s="59" t="s">
        <v>185</v>
      </c>
      <c r="B61" s="54" t="s">
        <v>186</v>
      </c>
      <c r="C61" s="60" t="s">
        <v>163</v>
      </c>
      <c r="D61" s="52" t="s">
        <v>189</v>
      </c>
      <c r="E61" s="57" t="s">
        <v>78</v>
      </c>
      <c r="F61" s="52" t="s">
        <v>10</v>
      </c>
      <c r="G61" s="54" t="s">
        <v>191</v>
      </c>
      <c r="H61" s="54">
        <v>925411</v>
      </c>
      <c r="I61" s="57" t="s">
        <v>185</v>
      </c>
      <c r="J61" s="58">
        <v>43557</v>
      </c>
      <c r="K61" s="56"/>
      <c r="L61" s="57" t="s">
        <v>188</v>
      </c>
      <c r="M61" s="53" t="s">
        <v>62</v>
      </c>
      <c r="N61" s="54">
        <v>148395</v>
      </c>
      <c r="O61" s="58">
        <v>43557</v>
      </c>
    </row>
    <row r="62" spans="1:15" ht="12" customHeight="1" x14ac:dyDescent="0.3">
      <c r="A62" s="59" t="s">
        <v>185</v>
      </c>
      <c r="B62" s="54" t="s">
        <v>186</v>
      </c>
      <c r="C62" s="60" t="s">
        <v>163</v>
      </c>
      <c r="D62" s="52" t="s">
        <v>189</v>
      </c>
      <c r="E62" s="57" t="s">
        <v>91</v>
      </c>
      <c r="F62" s="52" t="s">
        <v>10</v>
      </c>
      <c r="G62" s="54" t="s">
        <v>191</v>
      </c>
      <c r="H62" s="54">
        <v>963357</v>
      </c>
      <c r="I62" s="57" t="s">
        <v>185</v>
      </c>
      <c r="J62" s="58">
        <v>43557</v>
      </c>
      <c r="K62" s="69"/>
      <c r="L62" s="57" t="s">
        <v>188</v>
      </c>
      <c r="M62" s="53" t="s">
        <v>62</v>
      </c>
      <c r="N62" s="54">
        <v>148395</v>
      </c>
      <c r="O62" s="58">
        <v>43557</v>
      </c>
    </row>
    <row r="63" spans="1:15" ht="12" customHeight="1" x14ac:dyDescent="0.3">
      <c r="A63" s="59" t="s">
        <v>185</v>
      </c>
      <c r="B63" s="54" t="s">
        <v>186</v>
      </c>
      <c r="C63" s="60" t="s">
        <v>163</v>
      </c>
      <c r="D63" s="52" t="s">
        <v>189</v>
      </c>
      <c r="E63" s="57" t="s">
        <v>79</v>
      </c>
      <c r="F63" s="52" t="s">
        <v>10</v>
      </c>
      <c r="G63" s="54" t="s">
        <v>192</v>
      </c>
      <c r="H63" s="54">
        <v>967032</v>
      </c>
      <c r="I63" s="57" t="s">
        <v>185</v>
      </c>
      <c r="J63" s="58">
        <v>43557</v>
      </c>
      <c r="K63" s="56"/>
      <c r="L63" s="57" t="s">
        <v>188</v>
      </c>
      <c r="M63" s="53" t="s">
        <v>62</v>
      </c>
      <c r="N63" s="54">
        <v>148395</v>
      </c>
      <c r="O63" s="58">
        <v>43557</v>
      </c>
    </row>
    <row r="64" spans="1:15" ht="12" customHeight="1" x14ac:dyDescent="0.3">
      <c r="A64" s="59" t="s">
        <v>185</v>
      </c>
      <c r="B64" s="54" t="s">
        <v>186</v>
      </c>
      <c r="C64" s="57" t="s">
        <v>56</v>
      </c>
      <c r="D64" s="52" t="s">
        <v>189</v>
      </c>
      <c r="E64" s="57" t="s">
        <v>113</v>
      </c>
      <c r="F64" s="52" t="s">
        <v>10</v>
      </c>
      <c r="G64" s="54" t="s">
        <v>191</v>
      </c>
      <c r="H64" s="54">
        <v>696925</v>
      </c>
      <c r="I64" s="57" t="s">
        <v>185</v>
      </c>
      <c r="J64" s="61">
        <v>43599</v>
      </c>
      <c r="K64" s="72"/>
      <c r="L64" s="57" t="s">
        <v>188</v>
      </c>
      <c r="M64" s="57" t="s">
        <v>56</v>
      </c>
      <c r="N64" s="52">
        <v>1110</v>
      </c>
      <c r="O64" s="58">
        <v>41752</v>
      </c>
    </row>
    <row r="65" spans="1:15" ht="12" customHeight="1" x14ac:dyDescent="0.3">
      <c r="A65" s="59" t="s">
        <v>185</v>
      </c>
      <c r="B65" s="54" t="s">
        <v>186</v>
      </c>
      <c r="C65" s="60" t="s">
        <v>163</v>
      </c>
      <c r="D65" s="52" t="s">
        <v>189</v>
      </c>
      <c r="E65" s="57" t="s">
        <v>78</v>
      </c>
      <c r="F65" s="52" t="s">
        <v>10</v>
      </c>
      <c r="G65" s="54" t="s">
        <v>191</v>
      </c>
      <c r="H65" s="54">
        <v>925411</v>
      </c>
      <c r="I65" s="57" t="s">
        <v>185</v>
      </c>
      <c r="J65" s="58">
        <v>43635</v>
      </c>
      <c r="K65" s="56"/>
      <c r="L65" s="57" t="s">
        <v>188</v>
      </c>
      <c r="M65" s="55" t="s">
        <v>24</v>
      </c>
      <c r="N65" s="54"/>
      <c r="O65" s="58">
        <v>43635</v>
      </c>
    </row>
    <row r="66" spans="1:15" ht="12" customHeight="1" x14ac:dyDescent="0.3">
      <c r="A66" s="59" t="s">
        <v>185</v>
      </c>
      <c r="B66" s="54" t="s">
        <v>186</v>
      </c>
      <c r="C66" s="60" t="s">
        <v>163</v>
      </c>
      <c r="D66" s="52" t="s">
        <v>189</v>
      </c>
      <c r="E66" s="57" t="s">
        <v>91</v>
      </c>
      <c r="F66" s="52" t="s">
        <v>10</v>
      </c>
      <c r="G66" s="54" t="s">
        <v>191</v>
      </c>
      <c r="H66" s="54">
        <v>963357</v>
      </c>
      <c r="I66" s="57" t="s">
        <v>185</v>
      </c>
      <c r="J66" s="58">
        <v>43635</v>
      </c>
      <c r="K66" s="69"/>
      <c r="L66" s="57" t="s">
        <v>188</v>
      </c>
      <c r="M66" s="55" t="s">
        <v>24</v>
      </c>
      <c r="N66" s="54"/>
      <c r="O66" s="58">
        <v>43635</v>
      </c>
    </row>
    <row r="67" spans="1:15" ht="12" customHeight="1" x14ac:dyDescent="0.3">
      <c r="A67" s="59" t="s">
        <v>185</v>
      </c>
      <c r="B67" s="54" t="s">
        <v>186</v>
      </c>
      <c r="C67" s="60" t="s">
        <v>163</v>
      </c>
      <c r="D67" s="52" t="s">
        <v>189</v>
      </c>
      <c r="E67" s="57" t="s">
        <v>79</v>
      </c>
      <c r="F67" s="52" t="s">
        <v>10</v>
      </c>
      <c r="G67" s="54" t="s">
        <v>192</v>
      </c>
      <c r="H67" s="54">
        <v>967032</v>
      </c>
      <c r="I67" s="57" t="s">
        <v>185</v>
      </c>
      <c r="J67" s="58">
        <v>43635</v>
      </c>
      <c r="K67" s="56"/>
      <c r="L67" s="57" t="s">
        <v>188</v>
      </c>
      <c r="M67" s="55" t="s">
        <v>24</v>
      </c>
      <c r="N67" s="54"/>
      <c r="O67" s="58">
        <v>43635</v>
      </c>
    </row>
  </sheetData>
  <autoFilter ref="A1:O1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Resumen </vt:lpstr>
      <vt:lpstr>Cuota Bacalao Norte 47°LS</vt:lpstr>
      <vt:lpstr>Cuota Bacalao Sur 47° </vt:lpstr>
      <vt:lpstr>Detalle Captura Artesanal N 47°</vt:lpstr>
      <vt:lpstr>Detalle Captura Artesanal Licit</vt:lpstr>
      <vt:lpstr>Detalle Captura Industrial Lici</vt:lpstr>
      <vt:lpstr>Publicación Web</vt:lpstr>
      <vt:lpstr>Licitacion y Movimientos PEP</vt:lpstr>
      <vt:lpstr>Hoja1</vt:lpstr>
      <vt:lpstr>Hoja2</vt:lpstr>
      <vt:lpstr>'Cuota Bacalao Norte 47°LS'!Área_de_impresión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kamila molina</cp:lastModifiedBy>
  <cp:lastPrinted>2018-12-12T12:57:57Z</cp:lastPrinted>
  <dcterms:created xsi:type="dcterms:W3CDTF">2017-01-09T18:36:58Z</dcterms:created>
  <dcterms:modified xsi:type="dcterms:W3CDTF">2021-04-06T20:46:54Z</dcterms:modified>
</cp:coreProperties>
</file>