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.- PLANILLAS CONTROL DE CUOTAS\2019\2.- Pelagicos\Jibia 2019\"/>
    </mc:Choice>
  </mc:AlternateContent>
  <bookViews>
    <workbookView xWindow="19320" yWindow="45" windowWidth="19020" windowHeight="11355" tabRatio="427" activeTab="2"/>
  </bookViews>
  <sheets>
    <sheet name="Resumen_Cuota Global_Jibia " sheetId="1" r:id="rId1"/>
    <sheet name="Industrial" sheetId="3" r:id="rId2"/>
    <sheet name="Artesanal" sheetId="5" r:id="rId3"/>
  </sheets>
  <calcPr calcId="152511"/>
</workbook>
</file>

<file path=xl/calcChain.xml><?xml version="1.0" encoding="utf-8"?>
<calcChain xmlns="http://schemas.openxmlformats.org/spreadsheetml/2006/main">
  <c r="I15" i="5" l="1"/>
  <c r="J18" i="3"/>
  <c r="H15" i="5" l="1"/>
  <c r="I18" i="3"/>
  <c r="D18" i="3"/>
  <c r="E18" i="3"/>
  <c r="F18" i="3"/>
  <c r="H18" i="3"/>
  <c r="D15" i="5"/>
  <c r="E15" i="5"/>
  <c r="F15" i="5"/>
  <c r="G15" i="5"/>
  <c r="C15" i="5"/>
  <c r="G33" i="3"/>
  <c r="F33" i="3"/>
  <c r="K31" i="3"/>
  <c r="K33" i="3" s="1"/>
  <c r="J33" i="3"/>
  <c r="I33" i="3"/>
  <c r="H33" i="3"/>
  <c r="C40" i="1"/>
  <c r="D40" i="1"/>
  <c r="D33" i="3"/>
  <c r="F18" i="1" l="1"/>
  <c r="F19" i="1"/>
  <c r="F20" i="1"/>
  <c r="F21" i="1"/>
  <c r="F22" i="1"/>
  <c r="D26" i="1" l="1"/>
  <c r="C26" i="1"/>
  <c r="C42" i="1" l="1"/>
  <c r="C41" i="1"/>
  <c r="D41" i="1"/>
  <c r="D42" i="1"/>
  <c r="E23" i="1"/>
  <c r="G23" i="1" s="1"/>
  <c r="H23" i="1" l="1"/>
  <c r="E11" i="1" l="1"/>
  <c r="E10" i="1"/>
  <c r="E9" i="1"/>
  <c r="H9" i="1" s="1"/>
  <c r="G9" i="1" s="1"/>
  <c r="E8" i="1"/>
  <c r="G8" i="1" s="1"/>
  <c r="E7" i="1"/>
  <c r="H7" i="1" s="1"/>
  <c r="G7" i="1" s="1"/>
  <c r="G10" i="1" l="1"/>
  <c r="H10" i="1"/>
  <c r="G11" i="1"/>
  <c r="E12" i="1" s="1"/>
  <c r="H11" i="1"/>
  <c r="G12" i="1" l="1"/>
  <c r="E13" i="1" s="1"/>
  <c r="H13" i="1" s="1"/>
  <c r="H12" i="1"/>
  <c r="G13" i="1" l="1"/>
  <c r="E14" i="1" s="1"/>
  <c r="H14" i="1" s="1"/>
  <c r="G14" i="1" l="1"/>
  <c r="E15" i="1" s="1"/>
  <c r="G15" i="1" s="1"/>
  <c r="E16" i="1" s="1"/>
  <c r="H15" i="1" l="1"/>
  <c r="G16" i="1"/>
  <c r="E17" i="1" s="1"/>
  <c r="H16" i="1"/>
  <c r="G17" i="1" l="1"/>
  <c r="E18" i="1" s="1"/>
  <c r="H17" i="1"/>
  <c r="G18" i="1" l="1"/>
  <c r="E19" i="1" s="1"/>
  <c r="H18" i="1"/>
  <c r="H19" i="1" l="1"/>
  <c r="G19" i="1"/>
  <c r="E20" i="1" s="1"/>
  <c r="H20" i="1" l="1"/>
  <c r="G20" i="1"/>
  <c r="E21" i="1" s="1"/>
  <c r="H21" i="1" l="1"/>
  <c r="G21" i="1"/>
  <c r="E22" i="1" s="1"/>
  <c r="G22" i="1" l="1"/>
  <c r="H22" i="1"/>
</calcChain>
</file>

<file path=xl/sharedStrings.xml><?xml version="1.0" encoding="utf-8"?>
<sst xmlns="http://schemas.openxmlformats.org/spreadsheetml/2006/main" count="149" uniqueCount="82">
  <si>
    <t>Unidad de Pesquería</t>
  </si>
  <si>
    <t>Fraccionamiento</t>
  </si>
  <si>
    <t>Período</t>
  </si>
  <si>
    <t>Cuota asignada (t)</t>
  </si>
  <si>
    <t>Cuota Efectiva (t)</t>
  </si>
  <si>
    <t>Captura (t)</t>
  </si>
  <si>
    <t>Saldo (t)</t>
  </si>
  <si>
    <t>Fecha de Cierre</t>
  </si>
  <si>
    <t xml:space="preserve">Apertura </t>
  </si>
  <si>
    <t>Investigación</t>
  </si>
  <si>
    <t>Imprevistos</t>
  </si>
  <si>
    <t>F.Acompañante artesanal</t>
  </si>
  <si>
    <t>Ene-Dic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</si>
  <si>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</si>
  <si>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</si>
  <si>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</si>
  <si>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</si>
  <si>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</si>
  <si>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</si>
  <si>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</si>
  <si>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</si>
  <si>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</si>
  <si>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</si>
  <si>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</si>
  <si>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Objetivo Artesanal</t>
  </si>
  <si>
    <t>Objetivo Industrial</t>
  </si>
  <si>
    <t>F.Acompañante Industrial</t>
  </si>
  <si>
    <t>Jibia XV-XII</t>
  </si>
  <si>
    <t>Febrero</t>
  </si>
  <si>
    <t>CONSUMO %</t>
  </si>
  <si>
    <t>-</t>
  </si>
  <si>
    <t>mes</t>
  </si>
  <si>
    <t>Captura Industrial</t>
  </si>
  <si>
    <t xml:space="preserve">Captura Total </t>
  </si>
  <si>
    <t>% Consumo</t>
  </si>
  <si>
    <t>Saldo</t>
  </si>
  <si>
    <t>Cuota total asignada (obj + FA)</t>
  </si>
  <si>
    <t>Captura Artesanal</t>
  </si>
  <si>
    <t xml:space="preserve">Control Cuota Anual de Captura para la pesquería Jibia XV-XII, AÑO 2019.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 EX N° 527-2018 </t>
  </si>
  <si>
    <t>Region Operacion</t>
  </si>
  <si>
    <t>Zona de Operación</t>
  </si>
  <si>
    <t>Region Desembarques</t>
  </si>
  <si>
    <t>XI</t>
  </si>
  <si>
    <t>Mes</t>
  </si>
  <si>
    <t>Año</t>
  </si>
  <si>
    <t>Número Declaración</t>
  </si>
  <si>
    <t>Región de Desembarque</t>
  </si>
  <si>
    <t>RPI</t>
  </si>
  <si>
    <t>Nave</t>
  </si>
  <si>
    <t>Armador</t>
  </si>
  <si>
    <t>Cod Especie</t>
  </si>
  <si>
    <t>Especie</t>
  </si>
  <si>
    <t>Nm_Zona</t>
  </si>
  <si>
    <t>Captura</t>
  </si>
  <si>
    <t>Nm_Regimen</t>
  </si>
  <si>
    <t>FRIOSUR X</t>
  </si>
  <si>
    <t xml:space="preserve">PESQUERA GRIMAR S.A. </t>
  </si>
  <si>
    <t>JIBIA O CALAMAR ROJO</t>
  </si>
  <si>
    <t>NORTE EXTERIOR</t>
  </si>
  <si>
    <t>Marco Normal</t>
  </si>
  <si>
    <t/>
  </si>
  <si>
    <t>PUERTO BALLENA</t>
  </si>
  <si>
    <t>DERIS S.A.</t>
  </si>
  <si>
    <t>MN</t>
  </si>
  <si>
    <t>SUR EXTERIOR</t>
  </si>
  <si>
    <t>Detalle</t>
  </si>
  <si>
    <t>II</t>
  </si>
  <si>
    <t>MARLIN</t>
  </si>
  <si>
    <t>CORPESCA S.A.</t>
  </si>
  <si>
    <t>4,232</t>
  </si>
  <si>
    <t>VIII</t>
  </si>
  <si>
    <t>X</t>
  </si>
  <si>
    <t>V</t>
  </si>
  <si>
    <t>VII</t>
  </si>
  <si>
    <t>TOTAL</t>
  </si>
  <si>
    <t>Captura Jibia XV-XII por Región (toneladas)</t>
  </si>
  <si>
    <t>VI</t>
  </si>
  <si>
    <t>113 - 151</t>
  </si>
  <si>
    <t>Captura Jibia Industrial XV-XII mensual (toneladas)</t>
  </si>
  <si>
    <t>Región captura</t>
  </si>
  <si>
    <t>Captura Jibia Artesanal XV-XII mensual (toneladas)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</si>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</sst>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0.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1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18" fillId="0" borderId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0" fillId="48" borderId="12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1" fillId="4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7" fillId="48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8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54" fillId="0" borderId="0"/>
  </cellStyleXfs>
  <cellXfs count="138">
    <xf numFmtId="0" fontId="0" fillId="0" borderId="0" xfId="0"/>
    <xf numFmtId="0" fontId="0" fillId="0" borderId="0" xfId="0"/>
    <xf numFmtId="0" fontId="0" fillId="56" borderId="0" xfId="0" applyFill="1" applyBorder="1"/>
    <xf numFmtId="0" fontId="0" fillId="56" borderId="21" xfId="0" applyFill="1" applyBorder="1"/>
    <xf numFmtId="0" fontId="0" fillId="56" borderId="22" xfId="0" applyFill="1" applyBorder="1"/>
    <xf numFmtId="0" fontId="0" fillId="56" borderId="23" xfId="0" applyFill="1" applyBorder="1"/>
    <xf numFmtId="0" fontId="46" fillId="0" borderId="10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14" fontId="16" fillId="0" borderId="10" xfId="0" applyNumberFormat="1" applyFont="1" applyFill="1" applyBorder="1" applyAlignment="1">
      <alignment horizontal="center"/>
    </xf>
    <xf numFmtId="0" fontId="16" fillId="33" borderId="29" xfId="0" applyFont="1" applyFill="1" applyBorder="1"/>
    <xf numFmtId="0" fontId="0" fillId="56" borderId="0" xfId="0" applyFill="1"/>
    <xf numFmtId="0" fontId="16" fillId="33" borderId="37" xfId="0" applyFont="1" applyFill="1" applyBorder="1"/>
    <xf numFmtId="0" fontId="16" fillId="33" borderId="38" xfId="0" applyFont="1" applyFill="1" applyBorder="1"/>
    <xf numFmtId="0" fontId="16" fillId="33" borderId="34" xfId="0" applyFont="1" applyFill="1" applyBorder="1"/>
    <xf numFmtId="0" fontId="0" fillId="56" borderId="0" xfId="0" applyFont="1" applyFill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0" xfId="0" applyFont="1" applyBorder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24" xfId="0" applyFont="1" applyBorder="1"/>
    <xf numFmtId="0" fontId="0" fillId="0" borderId="35" xfId="0" applyFont="1" applyBorder="1"/>
    <xf numFmtId="0" fontId="0" fillId="0" borderId="27" xfId="0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0" fontId="0" fillId="0" borderId="28" xfId="0" applyFont="1" applyBorder="1"/>
    <xf numFmtId="0" fontId="0" fillId="0" borderId="10" xfId="0" applyFont="1" applyFill="1" applyBorder="1" applyAlignment="1">
      <alignment horizontal="center"/>
    </xf>
    <xf numFmtId="0" fontId="0" fillId="56" borderId="23" xfId="0" applyFont="1" applyFill="1" applyBorder="1"/>
    <xf numFmtId="0" fontId="0" fillId="56" borderId="0" xfId="0" applyFont="1" applyFill="1"/>
    <xf numFmtId="0" fontId="16" fillId="33" borderId="39" xfId="0" applyFont="1" applyFill="1" applyBorder="1"/>
    <xf numFmtId="0" fontId="0" fillId="0" borderId="40" xfId="0" applyFont="1" applyBorder="1"/>
    <xf numFmtId="0" fontId="0" fillId="0" borderId="41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0" fontId="0" fillId="0" borderId="41" xfId="0" applyNumberFormat="1" applyFont="1" applyBorder="1" applyAlignment="1">
      <alignment horizontal="center"/>
    </xf>
    <xf numFmtId="14" fontId="16" fillId="0" borderId="41" xfId="0" applyNumberFormat="1" applyFont="1" applyFill="1" applyBorder="1" applyAlignment="1">
      <alignment horizontal="center"/>
    </xf>
    <xf numFmtId="0" fontId="0" fillId="0" borderId="42" xfId="0" applyFont="1" applyBorder="1"/>
    <xf numFmtId="0" fontId="22" fillId="33" borderId="29" xfId="0" applyFont="1" applyFill="1" applyBorder="1" applyAlignment="1">
      <alignment horizontal="center" vertical="center" wrapText="1"/>
    </xf>
    <xf numFmtId="4" fontId="22" fillId="33" borderId="29" xfId="0" applyNumberFormat="1" applyFont="1" applyFill="1" applyBorder="1" applyAlignment="1">
      <alignment horizontal="center" vertical="center" wrapText="1"/>
    </xf>
    <xf numFmtId="4" fontId="22" fillId="33" borderId="36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center" vertical="center" wrapText="1"/>
    </xf>
    <xf numFmtId="4" fontId="24" fillId="33" borderId="30" xfId="0" applyNumberFormat="1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56" borderId="10" xfId="0" applyFill="1" applyBorder="1"/>
    <xf numFmtId="0" fontId="18" fillId="0" borderId="10" xfId="42112" applyFont="1" applyFill="1" applyBorder="1" applyAlignment="1">
      <alignment horizontal="right" wrapText="1"/>
    </xf>
    <xf numFmtId="0" fontId="16" fillId="58" borderId="10" xfId="0" applyFont="1" applyFill="1" applyBorder="1" applyAlignment="1">
      <alignment horizontal="center" wrapText="1"/>
    </xf>
    <xf numFmtId="0" fontId="16" fillId="61" borderId="10" xfId="0" applyFont="1" applyFill="1" applyBorder="1" applyAlignment="1">
      <alignment horizontal="center" vertical="center"/>
    </xf>
    <xf numFmtId="0" fontId="16" fillId="59" borderId="10" xfId="0" applyFont="1" applyFill="1" applyBorder="1" applyAlignment="1">
      <alignment horizontal="center" vertical="center" wrapText="1"/>
    </xf>
    <xf numFmtId="0" fontId="16" fillId="57" borderId="10" xfId="0" applyFont="1" applyFill="1" applyBorder="1" applyAlignment="1">
      <alignment horizontal="center"/>
    </xf>
    <xf numFmtId="0" fontId="16" fillId="59" borderId="10" xfId="0" applyFont="1" applyFill="1" applyBorder="1" applyAlignment="1">
      <alignment horizontal="center"/>
    </xf>
    <xf numFmtId="0" fontId="19" fillId="60" borderId="10" xfId="42112" applyFont="1" applyFill="1" applyBorder="1" applyAlignment="1">
      <alignment horizontal="center" wrapText="1"/>
    </xf>
    <xf numFmtId="0" fontId="16" fillId="59" borderId="10" xfId="0" applyFont="1" applyFill="1" applyBorder="1" applyAlignment="1">
      <alignment horizontal="center" wrapText="1"/>
    </xf>
    <xf numFmtId="0" fontId="16" fillId="58" borderId="10" xfId="0" applyFont="1" applyFill="1" applyBorder="1" applyAlignment="1">
      <alignment horizontal="center"/>
    </xf>
    <xf numFmtId="0" fontId="19" fillId="61" borderId="10" xfId="42112" applyFont="1" applyFill="1" applyBorder="1" applyAlignment="1">
      <alignment horizontal="center" wrapText="1"/>
    </xf>
    <xf numFmtId="9" fontId="16" fillId="61" borderId="10" xfId="42110" applyFont="1" applyFill="1" applyBorder="1" applyAlignment="1">
      <alignment horizontal="center"/>
    </xf>
    <xf numFmtId="0" fontId="19" fillId="59" borderId="10" xfId="42112" applyFont="1" applyFill="1" applyBorder="1" applyAlignment="1">
      <alignment horizontal="center" wrapText="1"/>
    </xf>
    <xf numFmtId="9" fontId="16" fillId="59" borderId="10" xfId="42110" applyFont="1" applyFill="1" applyBorder="1" applyAlignment="1">
      <alignment horizontal="center"/>
    </xf>
    <xf numFmtId="14" fontId="16" fillId="0" borderId="43" xfId="0" applyNumberFormat="1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4" fontId="16" fillId="0" borderId="27" xfId="0" applyNumberFormat="1" applyFont="1" applyFill="1" applyBorder="1" applyAlignment="1">
      <alignment horizontal="center"/>
    </xf>
    <xf numFmtId="0" fontId="18" fillId="0" borderId="10" xfId="42113" applyFont="1" applyFill="1" applyBorder="1" applyAlignment="1">
      <alignment horizontal="right" wrapText="1"/>
    </xf>
    <xf numFmtId="0" fontId="18" fillId="0" borderId="10" xfId="42114" applyFont="1" applyFill="1" applyBorder="1" applyAlignment="1">
      <alignment horizontal="right" wrapText="1"/>
    </xf>
    <xf numFmtId="0" fontId="16" fillId="0" borderId="10" xfId="0" applyFont="1" applyBorder="1"/>
    <xf numFmtId="0" fontId="0" fillId="56" borderId="10" xfId="0" applyFont="1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52" fillId="62" borderId="46" xfId="0" applyFont="1" applyFill="1" applyBorder="1" applyAlignment="1">
      <alignment horizontal="center" vertical="center" wrapText="1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18" fillId="65" borderId="10" xfId="42114" applyFont="1" applyFill="1" applyBorder="1" applyAlignment="1">
      <alignment horizontal="center"/>
    </xf>
    <xf numFmtId="0" fontId="0" fillId="0" borderId="52" xfId="0" applyFont="1" applyFill="1" applyBorder="1"/>
    <xf numFmtId="0" fontId="16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Font="1" applyBorder="1"/>
    <xf numFmtId="0" fontId="0" fillId="0" borderId="55" xfId="0" applyFont="1" applyBorder="1"/>
    <xf numFmtId="0" fontId="0" fillId="0" borderId="56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10" fontId="0" fillId="0" borderId="56" xfId="0" applyNumberFormat="1" applyFont="1" applyBorder="1" applyAlignment="1">
      <alignment horizontal="center"/>
    </xf>
    <xf numFmtId="14" fontId="16" fillId="0" borderId="56" xfId="0" applyNumberFormat="1" applyFont="1" applyFill="1" applyBorder="1" applyAlignment="1">
      <alignment horizontal="center"/>
    </xf>
    <xf numFmtId="0" fontId="0" fillId="0" borderId="57" xfId="0" applyFont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/>
    <xf numFmtId="0" fontId="50" fillId="0" borderId="11" xfId="42115" applyFont="1" applyFill="1" applyBorder="1" applyAlignment="1">
      <alignment wrapText="1"/>
    </xf>
    <xf numFmtId="0" fontId="0" fillId="0" borderId="10" xfId="0" applyFill="1" applyBorder="1"/>
    <xf numFmtId="0" fontId="55" fillId="64" borderId="50" xfId="42116" applyFont="1" applyFill="1" applyBorder="1" applyAlignment="1">
      <alignment horizontal="center"/>
    </xf>
    <xf numFmtId="0" fontId="55" fillId="0" borderId="11" xfId="42116" applyFont="1" applyFill="1" applyBorder="1" applyAlignment="1">
      <alignment horizontal="right" wrapText="1"/>
    </xf>
    <xf numFmtId="0" fontId="55" fillId="0" borderId="11" xfId="42116" applyFont="1" applyFill="1" applyBorder="1" applyAlignment="1">
      <alignment wrapText="1"/>
    </xf>
    <xf numFmtId="10" fontId="0" fillId="0" borderId="27" xfId="42110" applyNumberFormat="1" applyFont="1" applyBorder="1" applyAlignment="1">
      <alignment horizontal="center"/>
    </xf>
    <xf numFmtId="10" fontId="0" fillId="0" borderId="43" xfId="42110" applyNumberFormat="1" applyFont="1" applyBorder="1" applyAlignment="1">
      <alignment horizontal="center"/>
    </xf>
    <xf numFmtId="10" fontId="0" fillId="0" borderId="25" xfId="42110" applyNumberFormat="1" applyFont="1" applyBorder="1" applyAlignment="1">
      <alignment horizontal="center"/>
    </xf>
    <xf numFmtId="10" fontId="0" fillId="0" borderId="10" xfId="4211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0" xfId="0" applyBorder="1"/>
    <xf numFmtId="2" fontId="16" fillId="0" borderId="10" xfId="0" applyNumberFormat="1" applyFont="1" applyBorder="1"/>
    <xf numFmtId="165" fontId="16" fillId="0" borderId="10" xfId="0" applyNumberFormat="1" applyFont="1" applyBorder="1"/>
    <xf numFmtId="0" fontId="19" fillId="63" borderId="10" xfId="42113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165" fontId="0" fillId="0" borderId="43" xfId="0" applyNumberFormat="1" applyFont="1" applyFill="1" applyBorder="1" applyAlignment="1">
      <alignment horizontal="center"/>
    </xf>
    <xf numFmtId="0" fontId="19" fillId="63" borderId="10" xfId="42114" applyFont="1" applyFill="1" applyBorder="1" applyAlignment="1">
      <alignment horizontal="center"/>
    </xf>
    <xf numFmtId="0" fontId="16" fillId="66" borderId="10" xfId="0" applyFont="1" applyFill="1" applyBorder="1"/>
    <xf numFmtId="0" fontId="16" fillId="66" borderId="10" xfId="0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/>
    </xf>
    <xf numFmtId="0" fontId="18" fillId="0" borderId="20" xfId="42113" applyFont="1" applyFill="1" applyBorder="1" applyAlignment="1">
      <alignment horizontal="right" wrapText="1"/>
    </xf>
    <xf numFmtId="0" fontId="0" fillId="67" borderId="10" xfId="0" applyFill="1" applyBorder="1" applyAlignment="1">
      <alignment horizontal="center"/>
    </xf>
    <xf numFmtId="0" fontId="52" fillId="62" borderId="21" xfId="0" applyFont="1" applyFill="1" applyBorder="1" applyAlignment="1">
      <alignment horizontal="center" vertical="center" wrapText="1"/>
    </xf>
    <xf numFmtId="0" fontId="52" fillId="62" borderId="22" xfId="0" applyFont="1" applyFill="1" applyBorder="1" applyAlignment="1">
      <alignment horizontal="center" vertical="center" wrapText="1"/>
    </xf>
    <xf numFmtId="0" fontId="52" fillId="62" borderId="44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0" xfId="0" applyFont="1" applyFill="1" applyBorder="1" applyAlignment="1">
      <alignment horizontal="center" vertical="center" wrapText="1"/>
    </xf>
    <xf numFmtId="0" fontId="52" fillId="62" borderId="45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textRotation="90"/>
    </xf>
    <xf numFmtId="0" fontId="47" fillId="33" borderId="34" xfId="0" applyFont="1" applyFill="1" applyBorder="1" applyAlignment="1">
      <alignment horizontal="center" vertical="center" textRotation="90"/>
    </xf>
    <xf numFmtId="14" fontId="53" fillId="62" borderId="4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9" fillId="63" borderId="62" xfId="42114" applyFont="1" applyFill="1" applyBorder="1" applyAlignment="1">
      <alignment horizontal="center"/>
    </xf>
    <xf numFmtId="0" fontId="19" fillId="63" borderId="51" xfId="42114" applyFont="1" applyFill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9" fillId="63" borderId="10" xfId="42113" applyFont="1" applyFill="1" applyBorder="1" applyAlignment="1">
      <alignment horizontal="center" wrapText="1"/>
    </xf>
    <xf numFmtId="0" fontId="19" fillId="63" borderId="49" xfId="42113" applyFont="1" applyFill="1" applyBorder="1" applyAlignment="1">
      <alignment horizontal="center" wrapText="1"/>
    </xf>
    <xf numFmtId="0" fontId="19" fillId="63" borderId="41" xfId="42113" applyFont="1" applyFill="1" applyBorder="1" applyAlignment="1">
      <alignment horizontal="center" wrapText="1"/>
    </xf>
    <xf numFmtId="0" fontId="19" fillId="63" borderId="62" xfId="42113" applyFont="1" applyFill="1" applyBorder="1" applyAlignment="1">
      <alignment horizontal="center"/>
    </xf>
    <xf numFmtId="0" fontId="19" fillId="63" borderId="51" xfId="42113" applyFont="1" applyFill="1" applyBorder="1" applyAlignment="1">
      <alignment horizontal="center"/>
    </xf>
    <xf numFmtId="0" fontId="16" fillId="66" borderId="10" xfId="0" applyFont="1" applyFill="1" applyBorder="1" applyAlignment="1">
      <alignment horizontal="center" vertical="center" wrapText="1"/>
    </xf>
    <xf numFmtId="0" fontId="16" fillId="66" borderId="10" xfId="0" applyFont="1" applyFill="1" applyBorder="1" applyAlignment="1">
      <alignment horizontal="center"/>
    </xf>
  </cellXfs>
  <cellStyles count="42117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1" xfId="2" builtinId="16" customBuiltin="1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58" xfId="42111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3"/>
    <cellStyle name="Normal_Hoja3" xfId="42116"/>
    <cellStyle name="Normal_Ind " xfId="42114"/>
    <cellStyle name="Normal_Industrial" xfId="42115"/>
    <cellStyle name="Normal_Resumen_anual Jibia " xfId="42112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" xfId="42110" builtinId="5"/>
    <cellStyle name="Porcentaje 2" xfId="42107"/>
    <cellStyle name="Porcentaje 3" xfId="42108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58127</xdr:rowOff>
    </xdr:from>
    <xdr:to>
      <xdr:col>1</xdr:col>
      <xdr:colOff>802822</xdr:colOff>
      <xdr:row>3</xdr:row>
      <xdr:rowOff>129120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3512"/>
          <a:ext cx="1691822" cy="578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179"/>
  <sheetViews>
    <sheetView zoomScale="90" zoomScaleNormal="90" workbookViewId="0">
      <selection activeCell="F18" sqref="F18"/>
    </sheetView>
  </sheetViews>
  <sheetFormatPr baseColWidth="10" defaultColWidth="11.42578125" defaultRowHeight="15"/>
  <cols>
    <col min="1" max="1" width="13" style="1" customWidth="1"/>
    <col min="2" max="2" width="23.7109375" style="1" customWidth="1"/>
    <col min="3" max="3" width="16.85546875" style="1" customWidth="1"/>
    <col min="4" max="4" width="17.5703125" style="1" customWidth="1"/>
    <col min="5" max="5" width="15" style="1" customWidth="1"/>
    <col min="6" max="6" width="14.7109375" style="1" customWidth="1"/>
    <col min="7" max="7" width="14.85546875" style="1" customWidth="1"/>
    <col min="8" max="8" width="15.85546875" style="1" customWidth="1"/>
    <col min="9" max="10" width="15.42578125" style="1" customWidth="1"/>
    <col min="11" max="11" width="15.140625" style="1" customWidth="1"/>
    <col min="12" max="12" width="12.5703125" style="1" customWidth="1"/>
    <col min="13" max="13" width="16.140625" style="1" customWidth="1"/>
    <col min="14" max="14" width="15.85546875" style="1" customWidth="1"/>
    <col min="15" max="23" width="11.42578125" style="1"/>
    <col min="24" max="24" width="13.5703125" style="1" customWidth="1"/>
    <col min="25" max="16384" width="11.42578125" style="1"/>
  </cols>
  <sheetData>
    <row r="1" spans="1:25" s="11" customFormat="1" ht="15.7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2"/>
    </row>
    <row r="2" spans="1:25" ht="27" customHeight="1">
      <c r="A2" s="113" t="s">
        <v>38</v>
      </c>
      <c r="B2" s="114"/>
      <c r="C2" s="114"/>
      <c r="D2" s="114"/>
      <c r="E2" s="114"/>
      <c r="F2" s="114"/>
      <c r="G2" s="114"/>
      <c r="H2" s="114"/>
      <c r="I2" s="114"/>
      <c r="J2" s="11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7" customHeight="1">
      <c r="A3" s="116"/>
      <c r="B3" s="117"/>
      <c r="C3" s="117"/>
      <c r="D3" s="117"/>
      <c r="E3" s="117"/>
      <c r="F3" s="117"/>
      <c r="G3" s="117"/>
      <c r="H3" s="117"/>
      <c r="I3" s="117"/>
      <c r="J3" s="11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.45" customHeight="1" thickBot="1">
      <c r="A4" s="69"/>
      <c r="B4" s="70"/>
      <c r="C4" s="70"/>
      <c r="D4" s="124">
        <v>43655</v>
      </c>
      <c r="E4" s="124"/>
      <c r="F4" s="124"/>
      <c r="G4" s="70"/>
      <c r="H4" s="70"/>
      <c r="I4" s="70"/>
      <c r="J4" s="7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thickBo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6" customFormat="1" ht="30.75" thickBot="1">
      <c r="A6" s="37" t="s">
        <v>0</v>
      </c>
      <c r="B6" s="38" t="s">
        <v>1</v>
      </c>
      <c r="C6" s="39" t="s">
        <v>2</v>
      </c>
      <c r="D6" s="40" t="s">
        <v>3</v>
      </c>
      <c r="E6" s="40" t="s">
        <v>4</v>
      </c>
      <c r="F6" s="41" t="s">
        <v>5</v>
      </c>
      <c r="G6" s="40" t="s">
        <v>6</v>
      </c>
      <c r="H6" s="42" t="s">
        <v>29</v>
      </c>
      <c r="I6" s="42" t="s">
        <v>7</v>
      </c>
      <c r="J6" s="43" t="s">
        <v>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6" customFormat="1" ht="15" customHeight="1">
      <c r="A7" s="122" t="s">
        <v>27</v>
      </c>
      <c r="B7" s="30" t="s">
        <v>9</v>
      </c>
      <c r="C7" s="31" t="s">
        <v>12</v>
      </c>
      <c r="D7" s="60">
        <v>1000</v>
      </c>
      <c r="E7" s="32">
        <f>D7</f>
        <v>1000</v>
      </c>
      <c r="F7" s="32"/>
      <c r="G7" s="33">
        <f t="shared" ref="G7:G23" si="0">E7-F7</f>
        <v>1000</v>
      </c>
      <c r="H7" s="34">
        <f t="shared" ref="H7:H23" si="1">F7/E7</f>
        <v>0</v>
      </c>
      <c r="I7" s="35" t="s">
        <v>30</v>
      </c>
      <c r="J7" s="36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6" customFormat="1">
      <c r="A8" s="122"/>
      <c r="B8" s="12" t="s">
        <v>10</v>
      </c>
      <c r="C8" s="19" t="s">
        <v>12</v>
      </c>
      <c r="D8" s="20">
        <v>0</v>
      </c>
      <c r="E8" s="20">
        <f>D8</f>
        <v>0</v>
      </c>
      <c r="F8" s="27"/>
      <c r="G8" s="6">
        <f t="shared" si="0"/>
        <v>0</v>
      </c>
      <c r="H8" s="34">
        <v>0</v>
      </c>
      <c r="I8" s="9" t="s">
        <v>30</v>
      </c>
      <c r="J8" s="2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6" customFormat="1" ht="15.75" thickBot="1">
      <c r="A9" s="122"/>
      <c r="B9" s="13" t="s">
        <v>11</v>
      </c>
      <c r="C9" s="23" t="s">
        <v>12</v>
      </c>
      <c r="D9" s="61">
        <v>1592</v>
      </c>
      <c r="E9" s="24">
        <f>D9</f>
        <v>1592</v>
      </c>
      <c r="F9" s="72">
        <v>22.128</v>
      </c>
      <c r="G9" s="8">
        <f t="shared" si="0"/>
        <v>1569.8720000000001</v>
      </c>
      <c r="H9" s="94">
        <f t="shared" si="1"/>
        <v>1.3899497487437186E-2</v>
      </c>
      <c r="I9" s="9" t="s">
        <v>30</v>
      </c>
      <c r="J9" s="2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6" customFormat="1" ht="15.75" thickBot="1">
      <c r="A10" s="122"/>
      <c r="B10" s="10" t="s">
        <v>24</v>
      </c>
      <c r="C10" s="74" t="s">
        <v>12</v>
      </c>
      <c r="D10" s="75">
        <v>157608</v>
      </c>
      <c r="E10" s="76">
        <f>D10</f>
        <v>157608</v>
      </c>
      <c r="F10" s="106">
        <v>4345.1040000000003</v>
      </c>
      <c r="G10" s="77">
        <f>E10-F10</f>
        <v>153262.89600000001</v>
      </c>
      <c r="H10" s="95">
        <f>F10/E10</f>
        <v>2.756905740825339E-2</v>
      </c>
      <c r="I10" s="78" t="s">
        <v>30</v>
      </c>
      <c r="J10" s="79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6" customFormat="1" ht="15" customHeight="1">
      <c r="A11" s="122"/>
      <c r="B11" s="119" t="s">
        <v>25</v>
      </c>
      <c r="C11" s="86" t="s">
        <v>13</v>
      </c>
      <c r="D11" s="62">
        <v>4960</v>
      </c>
      <c r="E11" s="17">
        <f>D11</f>
        <v>4960</v>
      </c>
      <c r="F11" s="62">
        <v>4.9000000000000002E-2</v>
      </c>
      <c r="G11" s="7">
        <f>E11-F11</f>
        <v>4959.951</v>
      </c>
      <c r="H11" s="96">
        <f t="shared" si="1"/>
        <v>9.8790322580645173E-6</v>
      </c>
      <c r="I11" s="59" t="s">
        <v>30</v>
      </c>
      <c r="J11" s="18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6" customFormat="1">
      <c r="A12" s="122"/>
      <c r="B12" s="120"/>
      <c r="C12" s="87" t="s">
        <v>28</v>
      </c>
      <c r="D12" s="27">
        <v>4960</v>
      </c>
      <c r="E12" s="20">
        <f t="shared" ref="E12:E22" si="2">D12+G11</f>
        <v>9919.9510000000009</v>
      </c>
      <c r="F12" s="27">
        <v>4.0000000000000001E-3</v>
      </c>
      <c r="G12" s="6">
        <f>E12-F12</f>
        <v>9919.9470000000001</v>
      </c>
      <c r="H12" s="97">
        <f t="shared" si="1"/>
        <v>4.0322779820182577E-7</v>
      </c>
      <c r="I12" s="9" t="s">
        <v>30</v>
      </c>
      <c r="J12" s="22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>
      <c r="A13" s="122"/>
      <c r="B13" s="120"/>
      <c r="C13" s="87" t="s">
        <v>14</v>
      </c>
      <c r="D13" s="27">
        <v>4950</v>
      </c>
      <c r="E13" s="20">
        <f t="shared" si="2"/>
        <v>14869.947</v>
      </c>
      <c r="F13" s="27">
        <v>4.1829999999999998</v>
      </c>
      <c r="G13" s="6">
        <f t="shared" si="0"/>
        <v>14865.763999999999</v>
      </c>
      <c r="H13" s="97">
        <f t="shared" si="1"/>
        <v>2.8130564285131616E-4</v>
      </c>
      <c r="I13" s="9" t="s">
        <v>30</v>
      </c>
      <c r="J13" s="2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6" customFormat="1">
      <c r="A14" s="122"/>
      <c r="B14" s="120"/>
      <c r="C14" s="87" t="s">
        <v>15</v>
      </c>
      <c r="D14" s="27">
        <v>4950</v>
      </c>
      <c r="E14" s="20">
        <f t="shared" si="2"/>
        <v>19815.763999999999</v>
      </c>
      <c r="F14" s="27">
        <v>2023.4939999999999</v>
      </c>
      <c r="G14" s="6">
        <f t="shared" si="0"/>
        <v>17792.27</v>
      </c>
      <c r="H14" s="21">
        <f t="shared" si="1"/>
        <v>0.10211536633157318</v>
      </c>
      <c r="I14" s="9" t="s">
        <v>30</v>
      </c>
      <c r="J14" s="22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6" customFormat="1">
      <c r="A15" s="122"/>
      <c r="B15" s="120"/>
      <c r="C15" s="87" t="s">
        <v>16</v>
      </c>
      <c r="D15" s="27">
        <v>4948</v>
      </c>
      <c r="E15" s="20">
        <f t="shared" si="2"/>
        <v>22740.27</v>
      </c>
      <c r="F15" s="27">
        <v>12662.767</v>
      </c>
      <c r="G15" s="6">
        <f t="shared" si="0"/>
        <v>10077.503000000001</v>
      </c>
      <c r="H15" s="21">
        <f t="shared" si="1"/>
        <v>0.55684330045333674</v>
      </c>
      <c r="I15" s="9" t="s">
        <v>30</v>
      </c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6" customFormat="1">
      <c r="A16" s="122"/>
      <c r="B16" s="120"/>
      <c r="C16" s="87" t="s">
        <v>17</v>
      </c>
      <c r="D16" s="27">
        <v>4948</v>
      </c>
      <c r="E16" s="20">
        <f t="shared" si="2"/>
        <v>15025.503000000001</v>
      </c>
      <c r="F16" s="27">
        <v>13340.434999999999</v>
      </c>
      <c r="G16" s="6">
        <f t="shared" si="0"/>
        <v>1685.0680000000011</v>
      </c>
      <c r="H16" s="21">
        <f t="shared" si="1"/>
        <v>0.88785280599258465</v>
      </c>
      <c r="I16" s="9" t="s">
        <v>30</v>
      </c>
      <c r="J16" s="22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6" customFormat="1">
      <c r="A17" s="122"/>
      <c r="B17" s="120"/>
      <c r="C17" s="87" t="s">
        <v>18</v>
      </c>
      <c r="D17" s="27">
        <v>4940</v>
      </c>
      <c r="E17" s="20">
        <f t="shared" si="2"/>
        <v>6625.0680000000011</v>
      </c>
      <c r="F17" s="27">
        <v>2495.1669999999999</v>
      </c>
      <c r="G17" s="6">
        <f t="shared" si="0"/>
        <v>4129.9010000000017</v>
      </c>
      <c r="H17" s="21">
        <f t="shared" si="1"/>
        <v>0.3766251153950419</v>
      </c>
      <c r="I17" s="9" t="s">
        <v>30</v>
      </c>
      <c r="J17" s="22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6" customFormat="1">
      <c r="A18" s="122"/>
      <c r="B18" s="120"/>
      <c r="C18" s="87" t="s">
        <v>19</v>
      </c>
      <c r="D18" s="27">
        <v>4940</v>
      </c>
      <c r="E18" s="20">
        <f t="shared" si="2"/>
        <v>9069.9010000000017</v>
      </c>
      <c r="F18" s="27">
        <f t="shared" ref="F18:F22" si="3">+C35</f>
        <v>0</v>
      </c>
      <c r="G18" s="6">
        <f t="shared" si="0"/>
        <v>9069.9010000000017</v>
      </c>
      <c r="H18" s="21">
        <f t="shared" si="1"/>
        <v>0</v>
      </c>
      <c r="I18" s="9" t="s">
        <v>30</v>
      </c>
      <c r="J18" s="22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6" customFormat="1">
      <c r="A19" s="122"/>
      <c r="B19" s="120"/>
      <c r="C19" s="87" t="s">
        <v>20</v>
      </c>
      <c r="D19" s="27">
        <v>1</v>
      </c>
      <c r="E19" s="20">
        <f>D19+G18</f>
        <v>9070.9010000000017</v>
      </c>
      <c r="F19" s="27">
        <f t="shared" si="3"/>
        <v>0</v>
      </c>
      <c r="G19" s="6">
        <f t="shared" si="0"/>
        <v>9070.9010000000017</v>
      </c>
      <c r="H19" s="21">
        <f t="shared" si="1"/>
        <v>0</v>
      </c>
      <c r="I19" s="9" t="s">
        <v>30</v>
      </c>
      <c r="J19" s="22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6" customFormat="1">
      <c r="A20" s="122"/>
      <c r="B20" s="120"/>
      <c r="C20" s="87" t="s">
        <v>21</v>
      </c>
      <c r="D20" s="27">
        <v>1</v>
      </c>
      <c r="E20" s="20">
        <f t="shared" si="2"/>
        <v>9071.9010000000017</v>
      </c>
      <c r="F20" s="27">
        <f t="shared" si="3"/>
        <v>0</v>
      </c>
      <c r="G20" s="6">
        <f t="shared" si="0"/>
        <v>9071.9010000000017</v>
      </c>
      <c r="H20" s="21">
        <f t="shared" si="1"/>
        <v>0</v>
      </c>
      <c r="I20" s="9" t="s">
        <v>30</v>
      </c>
      <c r="J20" s="22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6" customFormat="1">
      <c r="A21" s="122"/>
      <c r="B21" s="120"/>
      <c r="C21" s="87" t="s">
        <v>22</v>
      </c>
      <c r="D21" s="27">
        <v>1</v>
      </c>
      <c r="E21" s="20">
        <f t="shared" si="2"/>
        <v>9072.9010000000017</v>
      </c>
      <c r="F21" s="27">
        <f t="shared" si="3"/>
        <v>0</v>
      </c>
      <c r="G21" s="6">
        <f t="shared" si="0"/>
        <v>9072.9010000000017</v>
      </c>
      <c r="H21" s="21">
        <f t="shared" si="1"/>
        <v>0</v>
      </c>
      <c r="I21" s="9" t="s">
        <v>30</v>
      </c>
      <c r="J21" s="22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6" customFormat="1" ht="15.75" thickBot="1">
      <c r="A22" s="122"/>
      <c r="B22" s="121"/>
      <c r="C22" s="88" t="s">
        <v>23</v>
      </c>
      <c r="D22" s="72">
        <v>1</v>
      </c>
      <c r="E22" s="24">
        <f t="shared" si="2"/>
        <v>9073.9010000000017</v>
      </c>
      <c r="F22" s="72">
        <f t="shared" si="3"/>
        <v>0</v>
      </c>
      <c r="G22" s="8">
        <f t="shared" si="0"/>
        <v>9073.9010000000017</v>
      </c>
      <c r="H22" s="25">
        <f t="shared" si="1"/>
        <v>0</v>
      </c>
      <c r="I22" s="63" t="s">
        <v>30</v>
      </c>
      <c r="J22" s="2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16" customFormat="1" ht="15.75" thickBot="1">
      <c r="A23" s="123"/>
      <c r="B23" s="14" t="s">
        <v>26</v>
      </c>
      <c r="C23" s="80" t="s">
        <v>12</v>
      </c>
      <c r="D23" s="81">
        <v>200</v>
      </c>
      <c r="E23" s="81">
        <f>D23</f>
        <v>200</v>
      </c>
      <c r="F23" s="81">
        <v>0</v>
      </c>
      <c r="G23" s="82">
        <f t="shared" si="0"/>
        <v>200</v>
      </c>
      <c r="H23" s="83">
        <f t="shared" si="1"/>
        <v>0</v>
      </c>
      <c r="I23" s="84" t="s">
        <v>30</v>
      </c>
      <c r="J23" s="8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29" customFormat="1">
      <c r="A24" s="28"/>
      <c r="B24" s="15"/>
      <c r="C24" s="15"/>
      <c r="D24" s="15"/>
      <c r="E24" s="15"/>
      <c r="F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29" customFormat="1"/>
    <row r="26" spans="1:25" s="29" customFormat="1" ht="27" hidden="1" customHeight="1">
      <c r="B26" s="47" t="s">
        <v>36</v>
      </c>
      <c r="C26" s="48">
        <f>SUM(D11:D23)</f>
        <v>39800</v>
      </c>
      <c r="D26" s="49">
        <f>SUM(D9:D10)</f>
        <v>159200</v>
      </c>
    </row>
    <row r="27" spans="1:25" s="29" customFormat="1" ht="25.9" hidden="1" customHeight="1">
      <c r="B27" s="50" t="s">
        <v>31</v>
      </c>
      <c r="C27" s="52" t="s">
        <v>32</v>
      </c>
      <c r="D27" s="53" t="s">
        <v>37</v>
      </c>
    </row>
    <row r="28" spans="1:25" s="29" customFormat="1" hidden="1">
      <c r="B28" s="44">
        <v>1</v>
      </c>
      <c r="C28" s="46"/>
      <c r="D28" s="67"/>
    </row>
    <row r="29" spans="1:25" s="11" customFormat="1" hidden="1">
      <c r="B29" s="44">
        <v>2</v>
      </c>
      <c r="C29" s="46"/>
      <c r="D29" s="68"/>
      <c r="G29" s="29"/>
    </row>
    <row r="30" spans="1:25" s="11" customFormat="1" hidden="1">
      <c r="B30" s="44">
        <v>3</v>
      </c>
      <c r="C30" s="46"/>
      <c r="D30" s="45"/>
    </row>
    <row r="31" spans="1:25" s="11" customFormat="1" hidden="1">
      <c r="B31" s="44">
        <v>4</v>
      </c>
      <c r="C31" s="46"/>
      <c r="D31" s="45"/>
    </row>
    <row r="32" spans="1:25" s="11" customFormat="1" hidden="1">
      <c r="B32" s="44">
        <v>5</v>
      </c>
      <c r="C32" s="46"/>
      <c r="D32" s="45"/>
    </row>
    <row r="33" spans="2:4" s="11" customFormat="1" hidden="1">
      <c r="B33" s="44">
        <v>6</v>
      </c>
      <c r="C33" s="46"/>
      <c r="D33" s="45"/>
    </row>
    <row r="34" spans="2:4" s="11" customFormat="1" hidden="1">
      <c r="B34" s="44">
        <v>7</v>
      </c>
      <c r="C34" s="46"/>
      <c r="D34" s="45"/>
    </row>
    <row r="35" spans="2:4" s="11" customFormat="1" hidden="1">
      <c r="B35" s="44">
        <v>8</v>
      </c>
      <c r="C35" s="46"/>
      <c r="D35" s="45"/>
    </row>
    <row r="36" spans="2:4" s="11" customFormat="1" hidden="1">
      <c r="B36" s="44">
        <v>9</v>
      </c>
      <c r="C36" s="46"/>
      <c r="D36" s="45"/>
    </row>
    <row r="37" spans="2:4" s="11" customFormat="1" hidden="1">
      <c r="B37" s="44">
        <v>10</v>
      </c>
      <c r="C37" s="46"/>
      <c r="D37" s="45"/>
    </row>
    <row r="38" spans="2:4" s="11" customFormat="1" hidden="1">
      <c r="B38" s="44">
        <v>11</v>
      </c>
      <c r="C38" s="46"/>
      <c r="D38" s="45"/>
    </row>
    <row r="39" spans="2:4" s="11" customFormat="1" hidden="1">
      <c r="B39" s="44">
        <v>12</v>
      </c>
      <c r="C39" s="46"/>
      <c r="D39" s="45"/>
    </row>
    <row r="40" spans="2:4" s="11" customFormat="1" hidden="1">
      <c r="B40" s="54" t="s">
        <v>33</v>
      </c>
      <c r="C40" s="51">
        <f>SUM(C28:C38)</f>
        <v>0</v>
      </c>
      <c r="D40" s="51">
        <f>SUM(D28:D38)</f>
        <v>0</v>
      </c>
    </row>
    <row r="41" spans="2:4" s="11" customFormat="1" hidden="1">
      <c r="B41" s="54" t="s">
        <v>35</v>
      </c>
      <c r="C41" s="55">
        <f>+C26-C40</f>
        <v>39800</v>
      </c>
      <c r="D41" s="57">
        <f>+D26-D40</f>
        <v>159200</v>
      </c>
    </row>
    <row r="42" spans="2:4" s="11" customFormat="1" hidden="1">
      <c r="B42" s="54" t="s">
        <v>34</v>
      </c>
      <c r="C42" s="56">
        <f>+C40/C26</f>
        <v>0</v>
      </c>
      <c r="D42" s="58">
        <f>+D40/D26</f>
        <v>0</v>
      </c>
    </row>
    <row r="43" spans="2:4" s="11" customFormat="1" hidden="1"/>
    <row r="44" spans="2:4" s="11" customFormat="1"/>
    <row r="45" spans="2:4" s="11" customFormat="1"/>
    <row r="46" spans="2:4" s="11" customFormat="1"/>
    <row r="47" spans="2:4" s="11" customFormat="1"/>
    <row r="48" spans="2:4" s="11" customFormat="1"/>
    <row r="49" s="11" customFormat="1"/>
    <row r="50" s="11" customFormat="1"/>
    <row r="51" s="11" customFormat="1"/>
    <row r="52" s="11" customFormat="1"/>
    <row r="53" s="11" customFormat="1"/>
    <row r="54" s="11" customFormat="1"/>
    <row r="55" s="11" customFormat="1"/>
    <row r="56" s="11" customFormat="1"/>
    <row r="57" s="11" customFormat="1"/>
    <row r="58" s="11" customFormat="1"/>
    <row r="59" s="11" customFormat="1"/>
    <row r="60" s="11" customFormat="1"/>
    <row r="61" s="11" customFormat="1"/>
    <row r="62" s="11" customFormat="1"/>
    <row r="63" s="11" customFormat="1"/>
    <row r="6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</sheetData>
  <mergeCells count="4">
    <mergeCell ref="A2:J3"/>
    <mergeCell ref="B11:B22"/>
    <mergeCell ref="A7:A23"/>
    <mergeCell ref="D4:F4"/>
  </mergeCells>
  <conditionalFormatting sqref="H7:H23">
    <cfRule type="cellIs" dxfId="0" priority="6" operator="greaterThan">
      <formula>0.95</formula>
    </cfRule>
  </conditionalFormatting>
  <conditionalFormatting sqref="C28:C39">
    <cfRule type="dataBar" priority="5">
      <dataBar>
        <cfvo type="min"/>
        <cfvo type="max"/>
        <color rgb="FF63C384"/>
      </dataBar>
    </cfRule>
  </conditionalFormatting>
  <conditionalFormatting sqref="D28:D39">
    <cfRule type="dataBar" priority="4">
      <dataBar>
        <cfvo type="min"/>
        <cfvo type="max"/>
        <color rgb="FFFF555A"/>
      </dataBar>
    </cfRule>
  </conditionalFormatting>
  <conditionalFormatting sqref="F9:F10">
    <cfRule type="dataBar" priority="3">
      <dataBar>
        <cfvo type="min"/>
        <cfvo type="max"/>
        <color rgb="FFFF555A"/>
      </dataBar>
    </cfRule>
  </conditionalFormatting>
  <conditionalFormatting sqref="F11:F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{AC66A18B-39FA-48B6-A3CE-86640C233B9B}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66A18B-39FA-48B6-A3CE-86640C233B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F11:F22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P52"/>
  <sheetViews>
    <sheetView showGridLines="0" workbookViewId="0">
      <selection activeCell="J13" sqref="J13"/>
    </sheetView>
  </sheetViews>
  <sheetFormatPr baseColWidth="10" defaultRowHeight="15"/>
  <cols>
    <col min="4" max="4" width="15.7109375" customWidth="1"/>
    <col min="5" max="5" width="15.7109375" style="98" customWidth="1"/>
  </cols>
  <sheetData>
    <row r="3" spans="2:10">
      <c r="B3" s="125" t="s">
        <v>78</v>
      </c>
      <c r="C3" s="125"/>
      <c r="D3" s="125"/>
      <c r="E3" s="125"/>
      <c r="F3" s="125"/>
      <c r="G3" s="125"/>
      <c r="H3" s="125"/>
      <c r="I3" s="125"/>
      <c r="J3" s="125"/>
    </row>
    <row r="4" spans="2:10">
      <c r="B4" s="131" t="s">
        <v>39</v>
      </c>
      <c r="C4" s="131" t="s">
        <v>40</v>
      </c>
      <c r="D4" s="134" t="s">
        <v>43</v>
      </c>
      <c r="E4" s="135"/>
      <c r="F4" s="135"/>
      <c r="G4" s="135"/>
      <c r="H4" s="135"/>
      <c r="I4" s="135"/>
      <c r="J4" s="135"/>
    </row>
    <row r="5" spans="2:10">
      <c r="B5" s="131"/>
      <c r="C5" s="131"/>
      <c r="D5" s="104" t="s">
        <v>13</v>
      </c>
      <c r="E5" s="104" t="s">
        <v>28</v>
      </c>
      <c r="F5" s="104" t="s">
        <v>14</v>
      </c>
      <c r="G5" s="104" t="s">
        <v>15</v>
      </c>
      <c r="H5" s="104" t="s">
        <v>16</v>
      </c>
      <c r="I5" s="104" t="s">
        <v>17</v>
      </c>
      <c r="J5" s="104" t="s">
        <v>18</v>
      </c>
    </row>
    <row r="6" spans="2:10" s="98" customFormat="1">
      <c r="B6" s="64">
        <v>1</v>
      </c>
      <c r="C6" s="64">
        <v>102</v>
      </c>
      <c r="D6" s="64"/>
      <c r="E6" s="64"/>
      <c r="F6" s="64"/>
      <c r="G6" s="64"/>
      <c r="H6" s="64"/>
      <c r="I6" s="64">
        <v>1.427</v>
      </c>
      <c r="J6" s="64">
        <v>30.177</v>
      </c>
    </row>
    <row r="7" spans="2:10" s="1" customFormat="1">
      <c r="B7" s="64">
        <v>2</v>
      </c>
      <c r="C7" s="64">
        <v>106</v>
      </c>
      <c r="D7" s="90"/>
      <c r="E7" s="90"/>
      <c r="F7" s="64">
        <v>4.1829999999999998</v>
      </c>
      <c r="G7" s="64"/>
      <c r="H7" s="64"/>
      <c r="I7" s="64"/>
      <c r="J7" s="64"/>
    </row>
    <row r="8" spans="2:10" s="98" customFormat="1">
      <c r="B8" s="64">
        <v>5</v>
      </c>
      <c r="C8" s="64">
        <v>111</v>
      </c>
      <c r="D8" s="90"/>
      <c r="E8" s="90"/>
      <c r="F8" s="64"/>
      <c r="G8" s="64">
        <v>3.99</v>
      </c>
      <c r="H8" s="64"/>
      <c r="I8" s="64"/>
      <c r="J8" s="64"/>
    </row>
    <row r="9" spans="2:10" s="98" customFormat="1">
      <c r="B9" s="64">
        <v>6</v>
      </c>
      <c r="C9" s="64">
        <v>112</v>
      </c>
      <c r="D9" s="90"/>
      <c r="E9" s="90"/>
      <c r="F9" s="64"/>
      <c r="G9" s="64">
        <v>17.027000000000001</v>
      </c>
      <c r="H9" s="64"/>
      <c r="I9" s="64"/>
      <c r="J9" s="64"/>
    </row>
    <row r="10" spans="2:10" s="98" customFormat="1">
      <c r="B10" s="64">
        <v>6</v>
      </c>
      <c r="C10" s="64">
        <v>151</v>
      </c>
      <c r="D10" s="90"/>
      <c r="E10" s="90"/>
      <c r="F10" s="64"/>
      <c r="G10" s="64">
        <v>4.4390000000000001</v>
      </c>
      <c r="H10" s="64"/>
      <c r="I10" s="64"/>
      <c r="J10" s="64"/>
    </row>
    <row r="11" spans="2:10" s="98" customFormat="1">
      <c r="B11" s="64">
        <v>7</v>
      </c>
      <c r="C11" s="64">
        <v>113</v>
      </c>
      <c r="D11" s="90"/>
      <c r="E11" s="90"/>
      <c r="F11" s="64"/>
      <c r="G11" s="64">
        <v>159.98500000000001</v>
      </c>
      <c r="H11" s="64"/>
      <c r="I11" s="64">
        <v>46.677999999999997</v>
      </c>
      <c r="J11" s="64">
        <v>2.0070000000000001</v>
      </c>
    </row>
    <row r="12" spans="2:10" s="98" customFormat="1">
      <c r="B12" s="64">
        <v>8</v>
      </c>
      <c r="C12" s="64">
        <v>114</v>
      </c>
      <c r="D12" s="90"/>
      <c r="E12" s="90"/>
      <c r="F12" s="64"/>
      <c r="G12" s="64">
        <v>1838.048</v>
      </c>
      <c r="H12" s="64">
        <v>12662.714</v>
      </c>
      <c r="I12" s="64">
        <v>13292.33</v>
      </c>
      <c r="J12" s="64">
        <v>2462.9830000000002</v>
      </c>
    </row>
    <row r="13" spans="2:10" s="98" customFormat="1">
      <c r="B13" s="64">
        <v>9</v>
      </c>
      <c r="C13" s="64">
        <v>115</v>
      </c>
      <c r="D13" s="90"/>
      <c r="E13" s="90"/>
      <c r="F13" s="64"/>
      <c r="G13" s="64"/>
      <c r="H13" s="64">
        <v>4.0000000000000001E-3</v>
      </c>
      <c r="I13" s="64"/>
      <c r="J13" s="64"/>
    </row>
    <row r="14" spans="2:10">
      <c r="B14" s="64">
        <v>10</v>
      </c>
      <c r="C14" s="64">
        <v>117</v>
      </c>
      <c r="D14" s="64">
        <v>3.2000000000000001E-2</v>
      </c>
      <c r="E14" s="64"/>
      <c r="F14" s="90"/>
      <c r="G14" s="90"/>
      <c r="H14" s="90"/>
      <c r="I14" s="90"/>
      <c r="J14" s="90"/>
    </row>
    <row r="15" spans="2:10">
      <c r="B15" s="64">
        <v>11</v>
      </c>
      <c r="C15" s="64">
        <v>118</v>
      </c>
      <c r="D15" s="64">
        <v>1.4E-2</v>
      </c>
      <c r="E15" s="64">
        <v>4.0000000000000001E-3</v>
      </c>
      <c r="F15" s="90"/>
      <c r="G15" s="90"/>
      <c r="H15" s="90">
        <v>1E-3</v>
      </c>
      <c r="I15" s="90"/>
      <c r="J15" s="90"/>
    </row>
    <row r="16" spans="2:10">
      <c r="B16" s="64">
        <v>11</v>
      </c>
      <c r="C16" s="64">
        <v>119</v>
      </c>
      <c r="D16" s="64">
        <v>3.0000000000000001E-3</v>
      </c>
      <c r="E16" s="64"/>
      <c r="F16" s="90"/>
      <c r="G16" s="90"/>
      <c r="H16" s="90">
        <v>1E-3</v>
      </c>
      <c r="I16" s="90"/>
      <c r="J16" s="90"/>
    </row>
    <row r="17" spans="2:15" s="98" customFormat="1">
      <c r="B17" s="64">
        <v>14</v>
      </c>
      <c r="C17" s="111">
        <v>161</v>
      </c>
      <c r="D17" s="64"/>
      <c r="E17" s="64"/>
      <c r="F17" s="90"/>
      <c r="G17" s="90"/>
      <c r="H17" s="90">
        <v>4.7E-2</v>
      </c>
      <c r="I17" s="90"/>
      <c r="J17" s="90"/>
    </row>
    <row r="18" spans="2:15">
      <c r="B18" s="128" t="s">
        <v>74</v>
      </c>
      <c r="C18" s="129"/>
      <c r="D18" s="66">
        <f t="shared" ref="D18:F18" si="0">SUM(D7:D17)</f>
        <v>4.9000000000000002E-2</v>
      </c>
      <c r="E18" s="66">
        <f t="shared" si="0"/>
        <v>4.0000000000000001E-3</v>
      </c>
      <c r="F18" s="66">
        <f t="shared" si="0"/>
        <v>4.1829999999999998</v>
      </c>
      <c r="G18" s="66">
        <v>2023.4939999999999</v>
      </c>
      <c r="H18" s="66">
        <f>SUM(H7:H17)</f>
        <v>12662.767000000002</v>
      </c>
      <c r="I18" s="66">
        <f>SUM(I6:I17)</f>
        <v>13340.434999999999</v>
      </c>
      <c r="J18" s="66">
        <f>SUM(J6:J17)</f>
        <v>2495.1670000000004</v>
      </c>
    </row>
    <row r="19" spans="2:15" ht="15" customHeight="1">
      <c r="B19" s="16"/>
      <c r="C19" s="16"/>
      <c r="D19" s="16"/>
      <c r="E19" s="16"/>
    </row>
    <row r="20" spans="2:15" ht="15" hidden="1" customHeight="1">
      <c r="B20" s="16"/>
      <c r="C20" s="16"/>
      <c r="D20" s="16"/>
      <c r="E20" s="16"/>
      <c r="K20" s="99"/>
      <c r="L20" s="100"/>
      <c r="M20" s="100"/>
      <c r="N20" s="100"/>
      <c r="O20" s="100"/>
    </row>
    <row r="21" spans="2:15" hidden="1">
      <c r="B21" s="16"/>
      <c r="C21" s="16"/>
      <c r="D21" s="16"/>
      <c r="E21" s="16"/>
    </row>
    <row r="22" spans="2:15" hidden="1">
      <c r="B22" s="130" t="s">
        <v>75</v>
      </c>
      <c r="C22" s="130"/>
      <c r="D22" s="130"/>
      <c r="E22" s="130"/>
      <c r="F22" s="130"/>
      <c r="G22" s="130"/>
      <c r="H22" s="130"/>
      <c r="I22" s="130"/>
      <c r="J22" s="130"/>
    </row>
    <row r="23" spans="2:15" hidden="1">
      <c r="B23" s="132" t="s">
        <v>39</v>
      </c>
      <c r="C23" s="132" t="s">
        <v>40</v>
      </c>
      <c r="D23" s="126" t="s">
        <v>41</v>
      </c>
      <c r="E23" s="127"/>
      <c r="F23" s="127"/>
      <c r="G23" s="127"/>
      <c r="H23" s="127"/>
      <c r="I23" s="127"/>
      <c r="J23" s="127"/>
      <c r="K23" s="127"/>
    </row>
    <row r="24" spans="2:15" hidden="1">
      <c r="B24" s="133"/>
      <c r="C24" s="133"/>
      <c r="D24" s="105" t="s">
        <v>66</v>
      </c>
      <c r="E24" s="107"/>
      <c r="F24" s="105" t="s">
        <v>72</v>
      </c>
      <c r="G24" s="107" t="s">
        <v>76</v>
      </c>
      <c r="H24" s="105" t="s">
        <v>73</v>
      </c>
      <c r="I24" s="105" t="s">
        <v>70</v>
      </c>
      <c r="J24" s="105" t="s">
        <v>71</v>
      </c>
      <c r="K24" s="105" t="s">
        <v>42</v>
      </c>
    </row>
    <row r="25" spans="2:15" s="1" customFormat="1" hidden="1">
      <c r="B25" s="64">
        <v>2</v>
      </c>
      <c r="C25" s="64">
        <v>106</v>
      </c>
      <c r="D25" s="101">
        <v>4.1829999999999998</v>
      </c>
      <c r="E25" s="101"/>
      <c r="F25" s="101"/>
      <c r="G25" s="101"/>
      <c r="H25" s="101"/>
      <c r="I25" s="73"/>
      <c r="J25" s="101"/>
      <c r="K25" s="101"/>
    </row>
    <row r="26" spans="2:15" s="98" customFormat="1" hidden="1">
      <c r="B26" s="64">
        <v>5</v>
      </c>
      <c r="C26" s="64">
        <v>111</v>
      </c>
      <c r="D26" s="101"/>
      <c r="E26" s="101"/>
      <c r="F26" s="101">
        <v>3.99</v>
      </c>
      <c r="G26" s="101"/>
      <c r="H26" s="101"/>
      <c r="I26" s="73"/>
      <c r="J26" s="101"/>
      <c r="K26" s="101"/>
    </row>
    <row r="27" spans="2:15" s="98" customFormat="1" hidden="1">
      <c r="B27" s="64">
        <v>6</v>
      </c>
      <c r="C27" s="64">
        <v>112</v>
      </c>
      <c r="D27" s="101"/>
      <c r="E27" s="101"/>
      <c r="F27" s="101"/>
      <c r="G27" s="101">
        <v>17.027000000000001</v>
      </c>
      <c r="H27" s="101"/>
      <c r="I27" s="73"/>
      <c r="J27" s="101"/>
      <c r="K27" s="101"/>
    </row>
    <row r="28" spans="2:15" s="98" customFormat="1" hidden="1">
      <c r="B28" s="64">
        <v>7</v>
      </c>
      <c r="C28" s="64" t="s">
        <v>77</v>
      </c>
      <c r="D28" s="101"/>
      <c r="E28" s="101"/>
      <c r="F28" s="101"/>
      <c r="G28" s="101"/>
      <c r="H28" s="101">
        <v>160.13200000000001</v>
      </c>
      <c r="I28" s="73"/>
      <c r="J28" s="101"/>
      <c r="K28" s="101"/>
    </row>
    <row r="29" spans="2:15" s="98" customFormat="1" hidden="1">
      <c r="B29" s="64">
        <v>8</v>
      </c>
      <c r="C29" s="64">
        <v>114</v>
      </c>
      <c r="D29" s="101"/>
      <c r="E29" s="101"/>
      <c r="F29" s="101"/>
      <c r="G29" s="101"/>
      <c r="H29" s="101"/>
      <c r="I29" s="73">
        <v>358.13299999999998</v>
      </c>
      <c r="J29" s="101"/>
      <c r="K29" s="101"/>
    </row>
    <row r="30" spans="2:15" hidden="1">
      <c r="B30" s="64">
        <v>10</v>
      </c>
      <c r="C30" s="65">
        <v>117</v>
      </c>
      <c r="D30" s="101"/>
      <c r="E30" s="101"/>
      <c r="F30" s="101"/>
      <c r="G30" s="101"/>
      <c r="H30" s="101"/>
      <c r="I30" s="65"/>
      <c r="J30" s="101">
        <v>3.2000000000000001E-2</v>
      </c>
      <c r="K30" s="101"/>
    </row>
    <row r="31" spans="2:15" hidden="1">
      <c r="B31" s="64">
        <v>11</v>
      </c>
      <c r="C31" s="65">
        <v>118</v>
      </c>
      <c r="D31" s="101"/>
      <c r="E31" s="101"/>
      <c r="F31" s="101"/>
      <c r="G31" s="101"/>
      <c r="H31" s="101"/>
      <c r="I31" s="65"/>
      <c r="J31" s="101"/>
      <c r="K31" s="101">
        <f>0.012+0.006</f>
        <v>1.8000000000000002E-2</v>
      </c>
    </row>
    <row r="32" spans="2:15" hidden="1">
      <c r="B32" s="64">
        <v>11</v>
      </c>
      <c r="C32" s="65">
        <v>119</v>
      </c>
      <c r="D32" s="101"/>
      <c r="E32" s="101"/>
      <c r="F32" s="101"/>
      <c r="G32" s="101"/>
      <c r="H32" s="101"/>
      <c r="I32" s="65"/>
      <c r="J32" s="101"/>
      <c r="K32" s="101">
        <v>3.0000000000000001E-3</v>
      </c>
    </row>
    <row r="33" spans="2:16" hidden="1">
      <c r="B33" s="128" t="s">
        <v>74</v>
      </c>
      <c r="C33" s="129"/>
      <c r="D33" s="66">
        <f>SUM(D24:D32)</f>
        <v>4.1829999999999998</v>
      </c>
      <c r="E33" s="66"/>
      <c r="F33" s="66">
        <f>SUM(F24:F32)</f>
        <v>3.99</v>
      </c>
      <c r="G33" s="66">
        <f>SUM(G24:G32)</f>
        <v>17.027000000000001</v>
      </c>
      <c r="H33" s="66">
        <f>SUM(H24:H32)</f>
        <v>160.13200000000001</v>
      </c>
      <c r="I33" s="102">
        <f>SUM(I25:I32)</f>
        <v>358.13299999999998</v>
      </c>
      <c r="J33" s="102">
        <f t="shared" ref="J33" si="1">SUM(J25:J32)</f>
        <v>3.2000000000000001E-2</v>
      </c>
      <c r="K33" s="103">
        <f>SUM(K25:K32)</f>
        <v>2.1000000000000001E-2</v>
      </c>
    </row>
    <row r="34" spans="2:16" hidden="1"/>
    <row r="35" spans="2:16" hidden="1"/>
    <row r="36" spans="2:16" hidden="1">
      <c r="B36" s="1" t="s">
        <v>65</v>
      </c>
    </row>
    <row r="37" spans="2:16" ht="12" hidden="1" customHeight="1">
      <c r="B37" s="91" t="s">
        <v>44</v>
      </c>
      <c r="C37" s="91" t="s">
        <v>43</v>
      </c>
      <c r="D37" s="91" t="s">
        <v>45</v>
      </c>
      <c r="E37" s="91"/>
      <c r="F37" s="91" t="s">
        <v>40</v>
      </c>
      <c r="G37" s="91" t="s">
        <v>39</v>
      </c>
      <c r="H37" s="91" t="s">
        <v>46</v>
      </c>
      <c r="I37" s="91" t="s">
        <v>47</v>
      </c>
      <c r="J37" s="91" t="s">
        <v>48</v>
      </c>
      <c r="K37" s="91" t="s">
        <v>49</v>
      </c>
      <c r="L37" s="91" t="s">
        <v>50</v>
      </c>
      <c r="M37" s="91" t="s">
        <v>51</v>
      </c>
      <c r="N37" s="91" t="s">
        <v>52</v>
      </c>
      <c r="O37" s="91" t="s">
        <v>53</v>
      </c>
      <c r="P37" s="91" t="s">
        <v>54</v>
      </c>
    </row>
    <row r="38" spans="2:16" ht="12" hidden="1" customHeight="1">
      <c r="B38" s="92">
        <v>2019</v>
      </c>
      <c r="C38" s="92">
        <v>1</v>
      </c>
      <c r="D38" s="92">
        <v>436133</v>
      </c>
      <c r="E38" s="92"/>
      <c r="F38" s="92">
        <v>117</v>
      </c>
      <c r="G38" s="92">
        <v>10</v>
      </c>
      <c r="H38" s="92">
        <v>11</v>
      </c>
      <c r="I38" s="92">
        <v>1997</v>
      </c>
      <c r="J38" s="93" t="s">
        <v>55</v>
      </c>
      <c r="K38" s="93" t="s">
        <v>56</v>
      </c>
      <c r="L38" s="92">
        <v>445</v>
      </c>
      <c r="M38" s="93" t="s">
        <v>57</v>
      </c>
      <c r="N38" s="93" t="s">
        <v>58</v>
      </c>
      <c r="O38" s="92">
        <v>3.2000000000000001E-2</v>
      </c>
      <c r="P38" s="93" t="s">
        <v>59</v>
      </c>
    </row>
    <row r="39" spans="2:16" ht="12" hidden="1" customHeight="1">
      <c r="B39" s="92">
        <v>2019</v>
      </c>
      <c r="C39" s="92">
        <v>1</v>
      </c>
      <c r="D39" s="92">
        <v>436163</v>
      </c>
      <c r="E39" s="92"/>
      <c r="F39" s="92">
        <v>118</v>
      </c>
      <c r="G39" s="92">
        <v>11</v>
      </c>
      <c r="H39" s="92">
        <v>11</v>
      </c>
      <c r="I39" s="92">
        <v>1997</v>
      </c>
      <c r="J39" s="93" t="s">
        <v>55</v>
      </c>
      <c r="K39" s="93" t="s">
        <v>56</v>
      </c>
      <c r="L39" s="92">
        <v>445</v>
      </c>
      <c r="M39" s="93" t="s">
        <v>57</v>
      </c>
      <c r="N39" s="93" t="s">
        <v>58</v>
      </c>
      <c r="O39" s="92">
        <v>1.2E-2</v>
      </c>
      <c r="P39" s="93" t="s">
        <v>59</v>
      </c>
    </row>
    <row r="40" spans="2:16" ht="12" hidden="1" customHeight="1">
      <c r="B40" s="92">
        <v>2019</v>
      </c>
      <c r="C40" s="92">
        <v>1</v>
      </c>
      <c r="D40" s="92">
        <v>30000109</v>
      </c>
      <c r="E40" s="92"/>
      <c r="F40" s="92">
        <v>118</v>
      </c>
      <c r="G40" s="92">
        <v>11</v>
      </c>
      <c r="H40" s="92">
        <v>11</v>
      </c>
      <c r="I40" s="92">
        <v>2011</v>
      </c>
      <c r="J40" s="93" t="s">
        <v>61</v>
      </c>
      <c r="K40" s="93" t="s">
        <v>62</v>
      </c>
      <c r="L40" s="92">
        <v>445</v>
      </c>
      <c r="M40" s="93" t="s">
        <v>57</v>
      </c>
      <c r="N40" s="93" t="s">
        <v>58</v>
      </c>
      <c r="O40" s="92">
        <v>2E-3</v>
      </c>
      <c r="P40" s="93" t="s">
        <v>63</v>
      </c>
    </row>
    <row r="41" spans="2:16" ht="12" hidden="1" customHeight="1">
      <c r="B41" s="92">
        <v>2019</v>
      </c>
      <c r="C41" s="92">
        <v>1</v>
      </c>
      <c r="D41" s="92">
        <v>30000109</v>
      </c>
      <c r="E41" s="92"/>
      <c r="F41" s="92">
        <v>119</v>
      </c>
      <c r="G41" s="92">
        <v>11</v>
      </c>
      <c r="H41" s="92">
        <v>11</v>
      </c>
      <c r="I41" s="92">
        <v>2011</v>
      </c>
      <c r="J41" s="93" t="s">
        <v>61</v>
      </c>
      <c r="K41" s="93" t="s">
        <v>62</v>
      </c>
      <c r="L41" s="92">
        <v>445</v>
      </c>
      <c r="M41" s="93" t="s">
        <v>57</v>
      </c>
      <c r="N41" s="93" t="s">
        <v>64</v>
      </c>
      <c r="O41" s="92">
        <v>3.0000000000000001E-3</v>
      </c>
      <c r="P41" s="93" t="s">
        <v>63</v>
      </c>
    </row>
    <row r="42" spans="2:16" ht="12" hidden="1" customHeight="1">
      <c r="B42" s="92">
        <v>2019</v>
      </c>
      <c r="C42" s="92">
        <v>3</v>
      </c>
      <c r="D42" s="92">
        <v>436819</v>
      </c>
      <c r="E42" s="92"/>
      <c r="F42" s="92">
        <v>106</v>
      </c>
      <c r="G42" s="92">
        <v>2</v>
      </c>
      <c r="H42" s="92">
        <v>2</v>
      </c>
      <c r="I42" s="92">
        <v>1989</v>
      </c>
      <c r="J42" s="93" t="s">
        <v>67</v>
      </c>
      <c r="K42" s="93" t="s">
        <v>68</v>
      </c>
      <c r="L42" s="92">
        <v>445</v>
      </c>
      <c r="M42" s="93" t="s">
        <v>57</v>
      </c>
      <c r="N42" s="93" t="s">
        <v>60</v>
      </c>
      <c r="O42" s="92">
        <v>4.1829999999999998</v>
      </c>
      <c r="P42" s="93" t="s">
        <v>59</v>
      </c>
    </row>
    <row r="43" spans="2:16" hidden="1">
      <c r="B43" s="89" t="s">
        <v>60</v>
      </c>
      <c r="C43" s="89" t="s">
        <v>60</v>
      </c>
      <c r="D43" s="89" t="s">
        <v>60</v>
      </c>
      <c r="E43" s="89"/>
      <c r="F43" s="89" t="s">
        <v>60</v>
      </c>
      <c r="G43" s="89" t="s">
        <v>60</v>
      </c>
      <c r="H43" s="89" t="s">
        <v>60</v>
      </c>
      <c r="I43" s="89" t="s">
        <v>60</v>
      </c>
      <c r="J43" s="89" t="s">
        <v>60</v>
      </c>
      <c r="K43" s="89" t="s">
        <v>60</v>
      </c>
      <c r="L43" s="89" t="s">
        <v>60</v>
      </c>
      <c r="M43" s="89" t="s">
        <v>60</v>
      </c>
      <c r="N43" s="89" t="s">
        <v>60</v>
      </c>
      <c r="O43" s="89" t="s">
        <v>69</v>
      </c>
      <c r="P43" s="89" t="s">
        <v>60</v>
      </c>
    </row>
    <row r="44" spans="2:16" hidden="1"/>
    <row r="46" spans="2:16">
      <c r="C46" s="98"/>
      <c r="D46" s="98"/>
      <c r="F46" s="98"/>
      <c r="G46" s="98"/>
      <c r="H46" s="98"/>
    </row>
    <row r="47" spans="2:16">
      <c r="C47" s="99"/>
      <c r="D47" s="100"/>
      <c r="E47" s="100"/>
      <c r="F47" s="100"/>
      <c r="G47" s="100"/>
      <c r="H47" s="100"/>
      <c r="I47" s="1"/>
    </row>
    <row r="48" spans="2:16">
      <c r="C48" s="99"/>
      <c r="D48" s="100"/>
      <c r="E48" s="100"/>
      <c r="F48" s="100"/>
      <c r="G48" s="100"/>
      <c r="H48" s="100"/>
    </row>
    <row r="49" spans="3:8">
      <c r="C49" s="99"/>
      <c r="D49" s="100"/>
      <c r="E49" s="100"/>
      <c r="F49" s="100"/>
      <c r="G49" s="100"/>
      <c r="H49" s="100"/>
    </row>
    <row r="50" spans="3:8">
      <c r="C50" s="99"/>
      <c r="D50" s="100"/>
      <c r="E50" s="100"/>
      <c r="F50" s="100"/>
      <c r="G50" s="100"/>
      <c r="H50" s="100"/>
    </row>
    <row r="51" spans="3:8">
      <c r="C51" s="99"/>
      <c r="D51" s="100"/>
      <c r="E51" s="100"/>
      <c r="F51" s="100"/>
      <c r="G51" s="100"/>
      <c r="H51" s="100"/>
    </row>
    <row r="52" spans="3:8">
      <c r="C52" s="99"/>
      <c r="D52" s="100"/>
      <c r="E52" s="100"/>
      <c r="F52" s="100"/>
      <c r="G52" s="100"/>
      <c r="H52" s="100"/>
    </row>
  </sheetData>
  <mergeCells count="10">
    <mergeCell ref="B3:J3"/>
    <mergeCell ref="D23:K23"/>
    <mergeCell ref="B33:C33"/>
    <mergeCell ref="B22:J22"/>
    <mergeCell ref="B4:B5"/>
    <mergeCell ref="C4:C5"/>
    <mergeCell ref="B23:B24"/>
    <mergeCell ref="C23:C24"/>
    <mergeCell ref="B18:C18"/>
    <mergeCell ref="D4:J4"/>
  </mergeCells>
  <conditionalFormatting sqref="I25:I31 D25:E31">
    <cfRule type="dataBar" priority="7">
      <dataBar>
        <cfvo type="min"/>
        <cfvo type="max"/>
        <color rgb="FF63C384"/>
      </dataBar>
    </cfRule>
  </conditionalFormatting>
  <conditionalFormatting sqref="F25:F31">
    <cfRule type="dataBar" priority="3">
      <dataBar>
        <cfvo type="min"/>
        <cfvo type="max"/>
        <color rgb="FF63C384"/>
      </dataBar>
    </cfRule>
  </conditionalFormatting>
  <conditionalFormatting sqref="H25:H31">
    <cfRule type="dataBar" priority="2">
      <dataBar>
        <cfvo type="min"/>
        <cfvo type="max"/>
        <color rgb="FF63C384"/>
      </dataBar>
    </cfRule>
  </conditionalFormatting>
  <conditionalFormatting sqref="D7:F17">
    <cfRule type="dataBar" priority="8">
      <dataBar>
        <cfvo type="min"/>
        <cfvo type="max"/>
        <color rgb="FF63C384"/>
      </dataBar>
    </cfRule>
  </conditionalFormatting>
  <conditionalFormatting sqref="G7:G17">
    <cfRule type="dataBar" priority="9">
      <dataBar>
        <cfvo type="min"/>
        <cfvo type="max"/>
        <color rgb="FF63C384"/>
      </dataBar>
    </cfRule>
  </conditionalFormatting>
  <conditionalFormatting sqref="H7:J17">
    <cfRule type="dataBar" priority="1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3:I15"/>
  <sheetViews>
    <sheetView tabSelected="1" workbookViewId="0">
      <selection activeCell="I13" sqref="I13"/>
    </sheetView>
  </sheetViews>
  <sheetFormatPr baseColWidth="10" defaultRowHeight="15"/>
  <sheetData>
    <row r="3" spans="2:9">
      <c r="B3" s="130" t="s">
        <v>80</v>
      </c>
      <c r="C3" s="130"/>
      <c r="D3" s="130"/>
      <c r="E3" s="130"/>
      <c r="F3" s="130"/>
      <c r="G3" s="130"/>
      <c r="H3" s="130"/>
      <c r="I3" s="130"/>
    </row>
    <row r="4" spans="2:9">
      <c r="B4" s="136" t="s">
        <v>79</v>
      </c>
      <c r="C4" s="137" t="s">
        <v>43</v>
      </c>
      <c r="D4" s="137"/>
      <c r="E4" s="137"/>
      <c r="F4" s="137"/>
      <c r="G4" s="137"/>
      <c r="H4" s="137"/>
      <c r="I4" s="137"/>
    </row>
    <row r="5" spans="2:9">
      <c r="B5" s="136"/>
      <c r="C5" s="110" t="s">
        <v>13</v>
      </c>
      <c r="D5" s="110" t="s">
        <v>28</v>
      </c>
      <c r="E5" s="110" t="s">
        <v>14</v>
      </c>
      <c r="F5" s="110" t="s">
        <v>15</v>
      </c>
      <c r="G5" s="110" t="s">
        <v>16</v>
      </c>
      <c r="H5" s="110" t="s">
        <v>17</v>
      </c>
      <c r="I5" s="110" t="s">
        <v>18</v>
      </c>
    </row>
    <row r="6" spans="2:9">
      <c r="B6" s="112">
        <v>1</v>
      </c>
      <c r="C6" s="101">
        <v>4.1000000000000002E-2</v>
      </c>
      <c r="D6" s="101">
        <v>0.109</v>
      </c>
      <c r="E6" s="101"/>
      <c r="F6" s="101"/>
      <c r="G6" s="101"/>
      <c r="H6" s="101"/>
      <c r="I6" s="101"/>
    </row>
    <row r="7" spans="2:9" s="98" customFormat="1">
      <c r="B7" s="112">
        <v>3</v>
      </c>
      <c r="C7" s="101"/>
      <c r="D7" s="101"/>
      <c r="E7" s="101"/>
      <c r="F7" s="101"/>
      <c r="G7" s="101">
        <v>0.37</v>
      </c>
      <c r="H7" s="101"/>
      <c r="I7" s="101"/>
    </row>
    <row r="8" spans="2:9">
      <c r="B8" s="112">
        <v>4</v>
      </c>
      <c r="C8" s="101">
        <v>0.05</v>
      </c>
      <c r="D8" s="101">
        <v>0.3</v>
      </c>
      <c r="E8" s="101">
        <v>18.484000000000002</v>
      </c>
      <c r="F8" s="101">
        <v>137.345</v>
      </c>
      <c r="G8" s="101">
        <v>564.452</v>
      </c>
      <c r="H8" s="101">
        <v>628.48699999999997</v>
      </c>
      <c r="I8" s="101">
        <v>17.164999999999999</v>
      </c>
    </row>
    <row r="9" spans="2:9">
      <c r="B9" s="112">
        <v>5</v>
      </c>
      <c r="C9" s="101"/>
      <c r="D9" s="101"/>
      <c r="E9" s="101">
        <v>0.05</v>
      </c>
      <c r="F9" s="101">
        <v>10.776999999999999</v>
      </c>
      <c r="G9" s="101">
        <v>25.077000000000002</v>
      </c>
      <c r="H9" s="101">
        <v>30.213999999999999</v>
      </c>
      <c r="I9" s="101">
        <v>12.364000000000001</v>
      </c>
    </row>
    <row r="10" spans="2:9" s="98" customFormat="1">
      <c r="B10" s="112">
        <v>6</v>
      </c>
      <c r="C10" s="101"/>
      <c r="D10" s="101"/>
      <c r="E10" s="101"/>
      <c r="F10" s="101"/>
      <c r="G10" s="101"/>
      <c r="H10" s="101"/>
      <c r="I10" s="101">
        <v>0.09</v>
      </c>
    </row>
    <row r="11" spans="2:9">
      <c r="B11" s="112">
        <v>7</v>
      </c>
      <c r="C11" s="101"/>
      <c r="D11" s="101"/>
      <c r="E11" s="101">
        <v>0.09</v>
      </c>
      <c r="F11" s="101">
        <v>1.74</v>
      </c>
      <c r="G11" s="101">
        <v>4.4999999999999998E-2</v>
      </c>
      <c r="H11" s="101">
        <v>14.686999999999999</v>
      </c>
      <c r="I11" s="101">
        <v>549.173</v>
      </c>
    </row>
    <row r="12" spans="2:9">
      <c r="B12" s="112">
        <v>8</v>
      </c>
      <c r="C12" s="101">
        <v>4.8639999999999999</v>
      </c>
      <c r="D12" s="101">
        <v>0.24199999999999999</v>
      </c>
      <c r="E12" s="101">
        <v>0.11</v>
      </c>
      <c r="F12" s="101">
        <v>0.22</v>
      </c>
      <c r="G12" s="101">
        <v>616.38800000000003</v>
      </c>
      <c r="H12" s="101">
        <v>1708.299</v>
      </c>
      <c r="I12" s="101">
        <v>3.5350000000000001</v>
      </c>
    </row>
    <row r="13" spans="2:9" s="98" customFormat="1">
      <c r="B13" s="112">
        <v>10</v>
      </c>
      <c r="C13" s="101"/>
      <c r="D13" s="101"/>
      <c r="E13" s="101"/>
      <c r="F13" s="101"/>
      <c r="G13" s="101"/>
      <c r="H13" s="101">
        <v>0.31900000000000001</v>
      </c>
      <c r="I13" s="101"/>
    </row>
    <row r="14" spans="2:9">
      <c r="B14" s="112">
        <v>14</v>
      </c>
      <c r="C14" s="101">
        <v>1.7000000000000001E-2</v>
      </c>
      <c r="D14" s="101"/>
      <c r="E14" s="101"/>
      <c r="F14" s="101"/>
      <c r="G14" s="101"/>
      <c r="H14" s="101"/>
      <c r="I14" s="101"/>
    </row>
    <row r="15" spans="2:9">
      <c r="B15" s="109" t="s">
        <v>81</v>
      </c>
      <c r="C15" s="108">
        <f>SUM(C6:C14)</f>
        <v>4.9720000000000004</v>
      </c>
      <c r="D15" s="108">
        <f t="shared" ref="D15:G15" si="0">SUM(D6:D14)</f>
        <v>0.65100000000000002</v>
      </c>
      <c r="E15" s="108">
        <f t="shared" si="0"/>
        <v>18.734000000000002</v>
      </c>
      <c r="F15" s="108">
        <f t="shared" si="0"/>
        <v>150.08199999999999</v>
      </c>
      <c r="G15" s="108">
        <f t="shared" si="0"/>
        <v>1206.3319999999999</v>
      </c>
      <c r="H15" s="108">
        <f>SUM(H6:H14)</f>
        <v>2382.0059999999999</v>
      </c>
      <c r="I15" s="108">
        <f>SUM(I6:I14)</f>
        <v>582.327</v>
      </c>
    </row>
  </sheetData>
  <mergeCells count="3">
    <mergeCell ref="B4:B5"/>
    <mergeCell ref="C4:I4"/>
    <mergeCell ref="B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Resumen_Cuota Global_Jibia </vt:lpstr>
      <vt:lpstr>Industrial</vt:lpstr>
      <vt:lpstr>Artesanal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MOLINA SAN MARTIN, KAMILA FERNANDA</cp:lastModifiedBy>
  <dcterms:created xsi:type="dcterms:W3CDTF">2017-01-09T11:10:59Z</dcterms:created>
  <dcterms:modified xsi:type="dcterms:W3CDTF">2019-07-10T17:50:58Z</dcterms:modified>
</cp:coreProperties>
</file>