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ibia 2023\"/>
    </mc:Choice>
  </mc:AlternateContent>
  <bookViews>
    <workbookView xWindow="0" yWindow="0" windowWidth="19200" windowHeight="10995" tabRatio="822"/>
  </bookViews>
  <sheets>
    <sheet name="Resumen_Cuota Global_Jibia " sheetId="1" r:id="rId1"/>
    <sheet name="Artesanal" sheetId="5" r:id="rId2"/>
    <sheet name="Industrial" sheetId="3" r:id="rId3"/>
    <sheet name="Página web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5" l="1"/>
  <c r="F80" i="5"/>
  <c r="G80" i="5"/>
  <c r="H80" i="5"/>
  <c r="I80" i="5"/>
  <c r="J80" i="5"/>
  <c r="K80" i="5"/>
  <c r="L80" i="5"/>
  <c r="M80" i="5"/>
  <c r="N80" i="5"/>
  <c r="O80" i="5"/>
  <c r="D80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O39" i="5"/>
  <c r="E39" i="5"/>
  <c r="F39" i="5"/>
  <c r="G39" i="5"/>
  <c r="H39" i="5"/>
  <c r="I39" i="5"/>
  <c r="J39" i="5"/>
  <c r="K39" i="5"/>
  <c r="L39" i="5"/>
  <c r="M39" i="5"/>
  <c r="N39" i="5"/>
  <c r="D39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6" i="5"/>
  <c r="P47" i="5"/>
  <c r="P80" i="5" l="1"/>
  <c r="P39" i="5"/>
  <c r="P19" i="3"/>
  <c r="P28" i="3" l="1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27" i="3"/>
  <c r="P45" i="3" l="1"/>
  <c r="H12" i="1" s="1"/>
  <c r="E45" i="3" l="1"/>
  <c r="F45" i="3"/>
  <c r="G45" i="3"/>
  <c r="H45" i="3"/>
  <c r="I45" i="3"/>
  <c r="J45" i="3"/>
  <c r="K45" i="3"/>
  <c r="L45" i="3"/>
  <c r="M45" i="3"/>
  <c r="N45" i="3"/>
  <c r="O45" i="3"/>
  <c r="D45" i="3"/>
  <c r="P10" i="3" l="1"/>
  <c r="F14" i="1" l="1"/>
  <c r="P5" i="3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1" s="1"/>
  <c r="M21" i="3"/>
  <c r="L21" i="3"/>
  <c r="K21" i="3"/>
  <c r="J21" i="3"/>
  <c r="I21" i="3"/>
  <c r="H21" i="3"/>
  <c r="G21" i="3"/>
  <c r="F21" i="3"/>
  <c r="E21" i="3"/>
  <c r="D21" i="3"/>
  <c r="G12" i="1" l="1"/>
  <c r="I12" i="1" l="1"/>
  <c r="J12" i="1"/>
  <c r="N2" i="6"/>
  <c r="H2" i="6"/>
  <c r="H14" i="1" l="1"/>
  <c r="O2" i="6"/>
  <c r="K2" i="6" l="1"/>
  <c r="G60" i="3"/>
  <c r="F60" i="3"/>
  <c r="P58" i="3"/>
  <c r="P60" i="3" s="1"/>
  <c r="J60" i="3"/>
  <c r="I60" i="3"/>
  <c r="H60" i="3"/>
  <c r="D60" i="3"/>
  <c r="G13" i="1" l="1"/>
  <c r="J13" i="1" s="1"/>
  <c r="I13" i="1" s="1"/>
  <c r="G11" i="1"/>
  <c r="G14" i="1" l="1"/>
  <c r="I11" i="1"/>
  <c r="L2" i="6" s="1"/>
  <c r="J11" i="1"/>
  <c r="M2" i="6" s="1"/>
  <c r="J2" i="6"/>
  <c r="J14" i="1" l="1"/>
  <c r="I14" i="1"/>
</calcChain>
</file>

<file path=xl/sharedStrings.xml><?xml version="1.0" encoding="utf-8"?>
<sst xmlns="http://schemas.openxmlformats.org/spreadsheetml/2006/main" count="252" uniqueCount="105">
  <si>
    <t>Investigación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</si>
  <si>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</si>
  <si>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</si>
  <si>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</si>
  <si>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</si>
  <si>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</si>
  <si>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</si>
  <si>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</si>
  <si>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</si>
  <si>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</si>
  <si>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</si>
  <si>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</si>
  <si>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</si>
  <si>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</si>
  <si>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</si>
  <si>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</si>
  <si>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</si>
  <si>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</si>
  <si>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</si>
  <si>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</si>
  <si>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</si>
  <si>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</si>
  <si>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</si>
  <si>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</si>
  <si>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</si>
  <si>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</si>
  <si>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</si>
  <si>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</si>
  <si>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</si>
  <si>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</si>
  <si>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</si>
  <si>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</si>
  <si>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</si>
  <si>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</si>
  <si>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</si>
  <si>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</si>
  <si>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</si>
  <si>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</si>
  <si>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</si>
  <si>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</si>
  <si>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</si>
  <si>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</si>
  <si>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</si>
  <si>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</si>
  <si>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</si>
  <si>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</si>
  <si>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</si>
  <si>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</si>
  <si>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</si>
  <si>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</si>
  <si>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</si>
  <si>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</si>
  <si>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</si>
  <si>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</si>
  <si>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</si>
  <si>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</si>
  <si>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</si>
  <si>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</si>
  <si>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</si>
  <si>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</si>
  <si>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</si>
  <si>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</si>
  <si>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</si>
  <si>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</si>
  <si>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</si>
  <si>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</si>
  <si>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</si>
  <si>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</si>
  <si>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</si>
  <si>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</si>
  <si>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</si>
  <si>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ENERO</t>
  </si>
  <si>
    <t>DICIEMBRE</t>
  </si>
  <si>
    <t>Información preliminar</t>
  </si>
  <si>
    <t>Diciembre</t>
  </si>
  <si>
    <t>año</t>
  </si>
  <si>
    <t>comentario</t>
  </si>
  <si>
    <t>OBJETIVO</t>
  </si>
  <si>
    <t>GLOBAL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</si>
  <si>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</si>
  <si>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</si>
  <si>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</si>
  <si>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</si>
  <si>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</si>
  <si>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</si>
  <si>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</si>
  <si>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</si>
  <si>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</si>
  <si>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</si>
  <si>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</si>
  <si>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</si>
  <si>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</si>
  <si>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</si>
  <si>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</si>
  <si>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</si>
  <si>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</si>
  <si>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</si>
  <si>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</si>
  <si>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</si>
  <si>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</si>
  <si>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</si>
  <si>
    <t xml:space="preserve">Control Cuota Anual de Captura para la pesquería Jibia XV-XII, AÑO 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</si>
  <si>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DTO. EXENTO N° 74 : 200.000</t>
  </si>
  <si>
    <t xml:space="preserve">FA </t>
  </si>
  <si>
    <t>Captura Jibia Artesanal XV-XII mensual Fauna acompañante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</si>
</sst>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6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8" fillId="65" borderId="30" xfId="0" applyFont="1" applyFill="1" applyBorder="1" applyAlignment="1">
      <alignment vertical="center" wrapText="1"/>
    </xf>
    <xf numFmtId="0" fontId="58" fillId="65" borderId="0" xfId="0" applyFont="1" applyFill="1" applyAlignment="1">
      <alignment vertical="center" wrapText="1"/>
    </xf>
    <xf numFmtId="0" fontId="58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0" fontId="18" fillId="0" borderId="10" xfId="4211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58" fillId="65" borderId="27" xfId="0" applyFont="1" applyFill="1" applyBorder="1" applyAlignment="1">
      <alignment horizontal="center" vertical="center" wrapText="1"/>
    </xf>
    <xf numFmtId="0" fontId="58" fillId="65" borderId="28" xfId="0" applyFont="1" applyFill="1" applyBorder="1" applyAlignment="1">
      <alignment horizontal="center" vertical="center" wrapText="1"/>
    </xf>
    <xf numFmtId="0" fontId="58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7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0" fillId="65" borderId="26" xfId="0" applyNumberFormat="1" applyFont="1" applyFill="1" applyBorder="1" applyAlignment="1">
      <alignment horizontal="center" vertical="center" wrapText="1"/>
    </xf>
    <xf numFmtId="171" fontId="60" fillId="65" borderId="24" xfId="0" applyNumberFormat="1" applyFont="1" applyFill="1" applyBorder="1" applyAlignment="1">
      <alignment horizontal="center" vertical="center" wrapText="1"/>
    </xf>
    <xf numFmtId="171" fontId="60" fillId="65" borderId="32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  <xf numFmtId="167" fontId="0" fillId="66" borderId="10" xfId="0" applyNumberFormat="1" applyFill="1" applyBorder="1" applyAlignment="1">
      <alignment horizontal="center"/>
    </xf>
    <xf numFmtId="167" fontId="0" fillId="66" borderId="10" xfId="0" applyNumberFormat="1" applyFill="1" applyBorder="1" applyAlignment="1">
      <alignment horizontal="center" vertical="center"/>
    </xf>
    <xf numFmtId="0" fontId="0" fillId="66" borderId="10" xfId="0" applyFill="1" applyBorder="1" applyAlignment="1">
      <alignment horizontal="center"/>
    </xf>
    <xf numFmtId="0" fontId="18" fillId="66" borderId="10" xfId="42112" applyFont="1" applyFill="1" applyBorder="1" applyAlignment="1">
      <alignment horizontal="center" wrapText="1"/>
    </xf>
    <xf numFmtId="0" fontId="18" fillId="66" borderId="10" xfId="42112" applyFont="1" applyFill="1" applyBorder="1" applyAlignment="1">
      <alignment horizontal="center" vertical="center" wrapText="1"/>
    </xf>
    <xf numFmtId="0" fontId="0" fillId="66" borderId="10" xfId="0" applyFill="1" applyBorder="1" applyAlignment="1">
      <alignment horizontal="center" vertical="center"/>
    </xf>
  </cellXfs>
  <cellStyles count="42116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2"/>
    <cellStyle name="Normal_Hoja3" xfId="42115"/>
    <cellStyle name="Normal_Ind " xfId="42113"/>
    <cellStyle name="Normal_Industrial" xfId="42114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10502</xdr:rowOff>
    </xdr:from>
    <xdr:to>
      <xdr:col>3</xdr:col>
      <xdr:colOff>12247</xdr:colOff>
      <xdr:row>6</xdr:row>
      <xdr:rowOff>119595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820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51"/>
  <sheetViews>
    <sheetView tabSelected="1" zoomScaleNormal="100" workbookViewId="0">
      <selection activeCell="F23" sqref="F23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4" customWidth="1"/>
    <col min="4" max="4" width="24.140625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5.42578125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69" t="s">
        <v>101</v>
      </c>
      <c r="D5" s="70"/>
      <c r="E5" s="70"/>
      <c r="F5" s="70"/>
      <c r="G5" s="70"/>
      <c r="H5" s="70"/>
      <c r="I5" s="70"/>
      <c r="J5" s="70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4"/>
      <c r="D6" s="55"/>
      <c r="E6" s="55"/>
      <c r="F6" s="55"/>
      <c r="G6" s="55"/>
      <c r="H6" s="55"/>
      <c r="I6" s="55"/>
      <c r="J6" s="55"/>
      <c r="K6" s="5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6">
        <v>45007</v>
      </c>
      <c r="D7" s="77"/>
      <c r="E7" s="77"/>
      <c r="F7" s="77"/>
      <c r="G7" s="77"/>
      <c r="H7" s="77"/>
      <c r="I7" s="77"/>
      <c r="J7" s="77"/>
      <c r="K7" s="7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2"/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3" t="s">
        <v>73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4" t="s">
        <v>92</v>
      </c>
      <c r="D10" s="45" t="s">
        <v>93</v>
      </c>
      <c r="E10" s="45" t="s">
        <v>94</v>
      </c>
      <c r="F10" s="45" t="s">
        <v>95</v>
      </c>
      <c r="G10" s="45" t="s">
        <v>96</v>
      </c>
      <c r="H10" s="46" t="s">
        <v>97</v>
      </c>
      <c r="I10" s="45" t="s">
        <v>98</v>
      </c>
      <c r="J10" s="44" t="s">
        <v>13</v>
      </c>
      <c r="K10" s="44" t="s">
        <v>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4" t="s">
        <v>68</v>
      </c>
      <c r="D11" s="5" t="s">
        <v>70</v>
      </c>
      <c r="E11" s="50" t="s">
        <v>1</v>
      </c>
      <c r="F11" s="51">
        <v>195000</v>
      </c>
      <c r="G11" s="34">
        <f>F11</f>
        <v>195000</v>
      </c>
      <c r="H11" s="62">
        <f>Artesanal!P39+Industrial!P21</f>
        <v>16751.032100000004</v>
      </c>
      <c r="I11" s="65">
        <f>+G11-H11</f>
        <v>178248.96789999999</v>
      </c>
      <c r="J11" s="36">
        <f>+H11/G11</f>
        <v>8.590272871794874E-2</v>
      </c>
      <c r="K11" s="35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4"/>
      <c r="D12" s="5" t="s">
        <v>103</v>
      </c>
      <c r="E12" s="5" t="s">
        <v>1</v>
      </c>
      <c r="F12" s="51">
        <v>4000</v>
      </c>
      <c r="G12" s="34">
        <f>+F12</f>
        <v>4000</v>
      </c>
      <c r="H12" s="62">
        <f>Artesanal!P80+Industrial!P45</f>
        <v>387.34699999999998</v>
      </c>
      <c r="I12" s="65">
        <f>+G12-H12</f>
        <v>3612.6530000000002</v>
      </c>
      <c r="J12" s="36">
        <f t="shared" ref="J12" si="0">+H12/G12</f>
        <v>9.6836749999999999E-2</v>
      </c>
      <c r="K12" s="35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4"/>
      <c r="D13" s="5" t="s">
        <v>0</v>
      </c>
      <c r="E13" s="5" t="s">
        <v>1</v>
      </c>
      <c r="F13" s="52">
        <v>1000</v>
      </c>
      <c r="G13" s="27">
        <f>F13</f>
        <v>1000</v>
      </c>
      <c r="H13" s="61"/>
      <c r="I13" s="66">
        <f t="shared" ref="I13" si="1">G13-H13</f>
        <v>1000</v>
      </c>
      <c r="J13" s="37">
        <f t="shared" ref="J13" si="2">H13/G13</f>
        <v>0</v>
      </c>
      <c r="K13" s="2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4"/>
      <c r="D14" s="75" t="s">
        <v>48</v>
      </c>
      <c r="E14" s="75"/>
      <c r="F14" s="53">
        <f>SUM(F11:F13)</f>
        <v>200000</v>
      </c>
      <c r="G14" s="34">
        <f>SUM(G11:G13)</f>
        <v>200000</v>
      </c>
      <c r="H14" s="62">
        <f>SUM(H11:H13)</f>
        <v>17138.379100000006</v>
      </c>
      <c r="I14" s="62">
        <f>G14-H14</f>
        <v>182861.62089999998</v>
      </c>
      <c r="J14" s="48">
        <f>H14/G14</f>
        <v>8.5691895500000032E-2</v>
      </c>
      <c r="K14" s="47"/>
    </row>
    <row r="15" spans="2:26" s="1" customForma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26" s="1" customFormat="1">
      <c r="B16" s="31"/>
      <c r="C16" s="72" t="s">
        <v>102</v>
      </c>
      <c r="D16" s="7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1" customForma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1" customForma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1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1" customForma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1" customForma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1" customForma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1" customForma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1" customForma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1" customForma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1" customForma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1" customForma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1" customForma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1" customForma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1" customForma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1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1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1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1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J11:J14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80"/>
  <sheetViews>
    <sheetView showGridLines="0" zoomScale="80" zoomScaleNormal="80" workbookViewId="0">
      <selection activeCell="J56" sqref="J56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79" t="s">
        <v>80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2:16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ht="24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>
      <c r="B4" s="81" t="s">
        <v>52</v>
      </c>
      <c r="C4" s="83" t="s">
        <v>15</v>
      </c>
      <c r="D4" s="82" t="s">
        <v>17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>
      <c r="B5" s="81"/>
      <c r="C5" s="84"/>
      <c r="D5" s="16" t="s">
        <v>2</v>
      </c>
      <c r="E5" s="16" t="s">
        <v>12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16" t="s">
        <v>11</v>
      </c>
      <c r="O5" s="16" t="s">
        <v>74</v>
      </c>
      <c r="P5" s="16" t="s">
        <v>48</v>
      </c>
    </row>
    <row r="6" spans="2:16">
      <c r="B6" s="38" t="s">
        <v>83</v>
      </c>
      <c r="C6" s="38">
        <v>101</v>
      </c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59">
        <f>SUM(D6:O6)</f>
        <v>0</v>
      </c>
    </row>
    <row r="7" spans="2:16">
      <c r="B7" s="38" t="s">
        <v>84</v>
      </c>
      <c r="C7" s="38">
        <v>102</v>
      </c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59">
        <f t="shared" ref="P7:P38" si="0">SUM(D7:O7)</f>
        <v>0</v>
      </c>
    </row>
    <row r="8" spans="2:16">
      <c r="B8" s="38" t="s">
        <v>84</v>
      </c>
      <c r="C8" s="38">
        <v>103</v>
      </c>
      <c r="D8" s="6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59">
        <f t="shared" si="0"/>
        <v>0</v>
      </c>
    </row>
    <row r="9" spans="2:16">
      <c r="B9" s="38" t="s">
        <v>84</v>
      </c>
      <c r="C9" s="38">
        <v>105</v>
      </c>
      <c r="D9" s="101">
        <v>0.05</v>
      </c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59">
        <f t="shared" si="0"/>
        <v>0.05</v>
      </c>
    </row>
    <row r="10" spans="2:16">
      <c r="B10" s="38" t="s">
        <v>40</v>
      </c>
      <c r="C10" s="38">
        <v>104</v>
      </c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59">
        <f t="shared" si="0"/>
        <v>0</v>
      </c>
    </row>
    <row r="11" spans="2:16">
      <c r="B11" s="38" t="s">
        <v>40</v>
      </c>
      <c r="C11" s="38">
        <v>106</v>
      </c>
      <c r="D11" s="63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59">
        <f t="shared" si="0"/>
        <v>0</v>
      </c>
    </row>
    <row r="12" spans="2:16">
      <c r="B12" s="38" t="s">
        <v>85</v>
      </c>
      <c r="C12" s="38">
        <v>107</v>
      </c>
      <c r="D12" s="101">
        <v>0.23</v>
      </c>
      <c r="E12" s="101">
        <v>0.4</v>
      </c>
      <c r="F12" s="100">
        <v>0.06</v>
      </c>
      <c r="G12" s="64"/>
      <c r="H12" s="64"/>
      <c r="I12" s="64"/>
      <c r="J12" s="64"/>
      <c r="K12" s="64"/>
      <c r="L12" s="64"/>
      <c r="M12" s="64"/>
      <c r="N12" s="64"/>
      <c r="O12" s="64"/>
      <c r="P12" s="59">
        <f t="shared" si="0"/>
        <v>0.69</v>
      </c>
    </row>
    <row r="13" spans="2:16">
      <c r="B13" s="38" t="s">
        <v>85</v>
      </c>
      <c r="C13" s="38">
        <v>108</v>
      </c>
      <c r="D13" s="101">
        <v>0.26</v>
      </c>
      <c r="E13" s="101">
        <v>0.08</v>
      </c>
      <c r="F13" s="100">
        <v>0.03</v>
      </c>
      <c r="G13" s="64"/>
      <c r="H13" s="64"/>
      <c r="I13" s="64"/>
      <c r="J13" s="64"/>
      <c r="K13" s="64"/>
      <c r="L13" s="64"/>
      <c r="M13" s="64"/>
      <c r="N13" s="64"/>
      <c r="O13" s="64"/>
      <c r="P13" s="59">
        <f t="shared" si="0"/>
        <v>0.37</v>
      </c>
    </row>
    <row r="14" spans="2:16">
      <c r="B14" s="38" t="s">
        <v>86</v>
      </c>
      <c r="C14" s="38">
        <v>109</v>
      </c>
      <c r="D14" s="101">
        <v>4.7690000000000001</v>
      </c>
      <c r="E14" s="101">
        <v>16.835000000000001</v>
      </c>
      <c r="F14" s="100">
        <v>825.28899999999999</v>
      </c>
      <c r="G14" s="64"/>
      <c r="H14" s="64"/>
      <c r="I14" s="64"/>
      <c r="J14" s="64"/>
      <c r="K14" s="64"/>
      <c r="L14" s="64"/>
      <c r="M14" s="64"/>
      <c r="N14" s="64"/>
      <c r="O14" s="64"/>
      <c r="P14" s="59">
        <f t="shared" si="0"/>
        <v>846.89300000000003</v>
      </c>
    </row>
    <row r="15" spans="2:16">
      <c r="B15" s="38" t="s">
        <v>86</v>
      </c>
      <c r="C15" s="38">
        <v>148</v>
      </c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59">
        <f t="shared" si="0"/>
        <v>0</v>
      </c>
    </row>
    <row r="16" spans="2:16">
      <c r="B16" s="38" t="s">
        <v>86</v>
      </c>
      <c r="C16" s="38">
        <v>110</v>
      </c>
      <c r="D16" s="101">
        <v>9.2029999999999994</v>
      </c>
      <c r="E16" s="101">
        <v>163.227</v>
      </c>
      <c r="F16" s="100">
        <v>191.261</v>
      </c>
      <c r="G16" s="64"/>
      <c r="H16" s="64"/>
      <c r="I16" s="64"/>
      <c r="J16" s="64"/>
      <c r="K16" s="64"/>
      <c r="L16" s="64"/>
      <c r="M16" s="64"/>
      <c r="N16" s="64"/>
      <c r="O16" s="64"/>
      <c r="P16" s="59">
        <f t="shared" si="0"/>
        <v>363.69100000000003</v>
      </c>
    </row>
    <row r="17" spans="2:16">
      <c r="B17" s="38" t="s">
        <v>46</v>
      </c>
      <c r="C17" s="38">
        <v>111</v>
      </c>
      <c r="D17" s="101">
        <v>444.67809999999997</v>
      </c>
      <c r="E17" s="101">
        <v>2694.1583000000001</v>
      </c>
      <c r="F17" s="100">
        <v>3554.2069999999999</v>
      </c>
      <c r="G17" s="64"/>
      <c r="H17" s="64"/>
      <c r="I17" s="64"/>
      <c r="J17" s="64"/>
      <c r="K17" s="64"/>
      <c r="L17" s="64"/>
      <c r="M17" s="64"/>
      <c r="N17" s="64"/>
      <c r="O17" s="64"/>
      <c r="P17" s="59">
        <f t="shared" si="0"/>
        <v>6693.0434000000005</v>
      </c>
    </row>
    <row r="18" spans="2:16">
      <c r="B18" s="38" t="s">
        <v>46</v>
      </c>
      <c r="C18" s="38">
        <v>130</v>
      </c>
      <c r="D18" s="63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9">
        <f t="shared" si="0"/>
        <v>0</v>
      </c>
    </row>
    <row r="19" spans="2:16">
      <c r="B19" s="38" t="s">
        <v>46</v>
      </c>
      <c r="C19" s="38">
        <v>131</v>
      </c>
      <c r="D19" s="6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59">
        <f t="shared" si="0"/>
        <v>0</v>
      </c>
    </row>
    <row r="20" spans="2:16">
      <c r="B20" s="38" t="s">
        <v>46</v>
      </c>
      <c r="C20" s="38">
        <v>133</v>
      </c>
      <c r="D20" s="63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59">
        <f t="shared" si="0"/>
        <v>0</v>
      </c>
    </row>
    <row r="21" spans="2:16">
      <c r="B21" s="38" t="s">
        <v>46</v>
      </c>
      <c r="C21" s="38">
        <v>150</v>
      </c>
      <c r="D21" s="63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59">
        <f t="shared" si="0"/>
        <v>0</v>
      </c>
    </row>
    <row r="22" spans="2:16">
      <c r="B22" s="38" t="s">
        <v>50</v>
      </c>
      <c r="C22" s="38">
        <v>112</v>
      </c>
      <c r="D22" s="101">
        <v>0.11</v>
      </c>
      <c r="E22" s="101">
        <v>14.9664</v>
      </c>
      <c r="F22" s="100">
        <v>6.0258000000000003</v>
      </c>
      <c r="G22" s="64"/>
      <c r="H22" s="64"/>
      <c r="I22" s="64"/>
      <c r="J22" s="64"/>
      <c r="K22" s="64"/>
      <c r="L22" s="64"/>
      <c r="M22" s="64"/>
      <c r="N22" s="64"/>
      <c r="O22" s="64"/>
      <c r="P22" s="59">
        <f t="shared" si="0"/>
        <v>21.1022</v>
      </c>
    </row>
    <row r="23" spans="2:16">
      <c r="B23" s="38" t="s">
        <v>47</v>
      </c>
      <c r="C23" s="38">
        <v>113</v>
      </c>
      <c r="D23" s="101">
        <v>22.007000000000001</v>
      </c>
      <c r="E23" s="101">
        <v>145.423</v>
      </c>
      <c r="F23" s="100">
        <v>762.25139999999999</v>
      </c>
      <c r="G23" s="64"/>
      <c r="H23" s="64"/>
      <c r="I23" s="64"/>
      <c r="J23" s="64"/>
      <c r="K23" s="64"/>
      <c r="L23" s="64"/>
      <c r="M23" s="64"/>
      <c r="N23" s="64"/>
      <c r="O23" s="64"/>
      <c r="P23" s="59">
        <f t="shared" si="0"/>
        <v>929.68139999999994</v>
      </c>
    </row>
    <row r="24" spans="2:16">
      <c r="B24" s="38" t="s">
        <v>47</v>
      </c>
      <c r="C24" s="38">
        <v>152</v>
      </c>
      <c r="D24" s="63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59">
        <f t="shared" si="0"/>
        <v>0</v>
      </c>
    </row>
    <row r="25" spans="2:16">
      <c r="B25" s="38" t="s">
        <v>100</v>
      </c>
      <c r="C25" s="38">
        <v>165</v>
      </c>
      <c r="D25" s="63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59">
        <f t="shared" si="0"/>
        <v>0</v>
      </c>
    </row>
    <row r="26" spans="2:16">
      <c r="B26" s="38" t="s">
        <v>44</v>
      </c>
      <c r="C26" s="38">
        <v>114</v>
      </c>
      <c r="D26" s="101">
        <v>969.10860000000002</v>
      </c>
      <c r="E26" s="101">
        <v>3184.6487000000002</v>
      </c>
      <c r="F26" s="100">
        <v>3569.0978</v>
      </c>
      <c r="G26" s="64"/>
      <c r="H26" s="64"/>
      <c r="I26" s="64"/>
      <c r="J26" s="64"/>
      <c r="K26" s="64"/>
      <c r="L26" s="64"/>
      <c r="M26" s="64"/>
      <c r="N26" s="64"/>
      <c r="O26" s="64"/>
      <c r="P26" s="59">
        <f t="shared" si="0"/>
        <v>7722.8551000000007</v>
      </c>
    </row>
    <row r="27" spans="2:16">
      <c r="B27" s="38" t="s">
        <v>44</v>
      </c>
      <c r="C27" s="38">
        <v>153</v>
      </c>
      <c r="D27" s="63"/>
      <c r="E27" s="101">
        <v>10.241</v>
      </c>
      <c r="F27" s="100">
        <v>18.593</v>
      </c>
      <c r="G27" s="64"/>
      <c r="H27" s="64"/>
      <c r="I27" s="64"/>
      <c r="J27" s="64"/>
      <c r="K27" s="64"/>
      <c r="L27" s="64"/>
      <c r="M27" s="64"/>
      <c r="N27" s="64"/>
      <c r="O27" s="64"/>
      <c r="P27" s="59">
        <f t="shared" si="0"/>
        <v>28.834</v>
      </c>
    </row>
    <row r="28" spans="2:16">
      <c r="B28" s="38" t="s">
        <v>87</v>
      </c>
      <c r="C28" s="38">
        <v>115</v>
      </c>
      <c r="D28" s="101">
        <v>1.357</v>
      </c>
      <c r="E28" s="101">
        <v>1.4390000000000001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59">
        <f t="shared" si="0"/>
        <v>2.7960000000000003</v>
      </c>
    </row>
    <row r="29" spans="2:16">
      <c r="B29" s="38" t="s">
        <v>88</v>
      </c>
      <c r="C29" s="38">
        <v>161</v>
      </c>
      <c r="D29" s="101">
        <v>1.03</v>
      </c>
      <c r="E29" s="101">
        <v>16.760000000000002</v>
      </c>
      <c r="F29" s="100">
        <v>116.904</v>
      </c>
      <c r="G29" s="64"/>
      <c r="H29" s="64"/>
      <c r="I29" s="64"/>
      <c r="J29" s="64"/>
      <c r="K29" s="64"/>
      <c r="L29" s="64"/>
      <c r="M29" s="64"/>
      <c r="N29" s="64"/>
      <c r="O29" s="64"/>
      <c r="P29" s="59">
        <f t="shared" si="0"/>
        <v>134.69399999999999</v>
      </c>
    </row>
    <row r="30" spans="2:16">
      <c r="B30" s="38" t="s">
        <v>88</v>
      </c>
      <c r="C30" s="38">
        <v>163</v>
      </c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59">
        <f t="shared" si="0"/>
        <v>0</v>
      </c>
    </row>
    <row r="31" spans="2:16">
      <c r="B31" s="38" t="s">
        <v>45</v>
      </c>
      <c r="C31" s="38">
        <v>162</v>
      </c>
      <c r="D31" s="63"/>
      <c r="E31" s="63"/>
      <c r="F31" s="100">
        <v>0.15</v>
      </c>
      <c r="G31" s="64"/>
      <c r="H31" s="64"/>
      <c r="I31" s="64"/>
      <c r="J31" s="64"/>
      <c r="K31" s="64"/>
      <c r="L31" s="64"/>
      <c r="M31" s="64"/>
      <c r="N31" s="64"/>
      <c r="O31" s="64"/>
      <c r="P31" s="59">
        <f t="shared" si="0"/>
        <v>0.15</v>
      </c>
    </row>
    <row r="32" spans="2:16">
      <c r="B32" s="38" t="s">
        <v>45</v>
      </c>
      <c r="C32" s="38">
        <v>117</v>
      </c>
      <c r="D32" s="63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59">
        <f t="shared" si="0"/>
        <v>0</v>
      </c>
    </row>
    <row r="33" spans="2:16">
      <c r="B33" s="38" t="s">
        <v>45</v>
      </c>
      <c r="C33" s="38">
        <v>121</v>
      </c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59">
        <f t="shared" si="0"/>
        <v>0</v>
      </c>
    </row>
    <row r="34" spans="2:16">
      <c r="B34" s="38" t="s">
        <v>16</v>
      </c>
      <c r="C34" s="38">
        <v>118</v>
      </c>
      <c r="D34" s="63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59">
        <f t="shared" si="0"/>
        <v>0</v>
      </c>
    </row>
    <row r="35" spans="2:16">
      <c r="B35" s="38" t="s">
        <v>16</v>
      </c>
      <c r="C35" s="38">
        <v>119</v>
      </c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59">
        <f t="shared" si="0"/>
        <v>0</v>
      </c>
    </row>
    <row r="36" spans="2:16">
      <c r="B36" s="38" t="s">
        <v>16</v>
      </c>
      <c r="C36" s="38">
        <v>123</v>
      </c>
      <c r="D36" s="63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59">
        <f t="shared" si="0"/>
        <v>0</v>
      </c>
    </row>
    <row r="37" spans="2:16">
      <c r="B37" s="38" t="s">
        <v>89</v>
      </c>
      <c r="C37" s="38">
        <v>120</v>
      </c>
      <c r="D37" s="6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59">
        <f t="shared" si="0"/>
        <v>0</v>
      </c>
    </row>
    <row r="38" spans="2:16">
      <c r="B38" s="38" t="s">
        <v>89</v>
      </c>
      <c r="C38" s="38">
        <v>124</v>
      </c>
      <c r="D38" s="63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59">
        <f t="shared" si="0"/>
        <v>0</v>
      </c>
    </row>
    <row r="39" spans="2:16">
      <c r="B39" s="85" t="s">
        <v>53</v>
      </c>
      <c r="C39" s="86"/>
      <c r="D39" s="60">
        <f>SUM(D6:D38)</f>
        <v>1452.8027</v>
      </c>
      <c r="E39" s="60">
        <f t="shared" ref="E39:O39" si="1">SUM(E6:E38)</f>
        <v>6248.1784000000007</v>
      </c>
      <c r="F39" s="60">
        <f t="shared" si="1"/>
        <v>9043.8690000000006</v>
      </c>
      <c r="G39" s="60">
        <f t="shared" si="1"/>
        <v>0</v>
      </c>
      <c r="H39" s="60">
        <f t="shared" si="1"/>
        <v>0</v>
      </c>
      <c r="I39" s="60">
        <f t="shared" si="1"/>
        <v>0</v>
      </c>
      <c r="J39" s="60">
        <f t="shared" si="1"/>
        <v>0</v>
      </c>
      <c r="K39" s="60">
        <f t="shared" si="1"/>
        <v>0</v>
      </c>
      <c r="L39" s="60">
        <f t="shared" si="1"/>
        <v>0</v>
      </c>
      <c r="M39" s="60">
        <f t="shared" si="1"/>
        <v>0</v>
      </c>
      <c r="N39" s="60">
        <f t="shared" si="1"/>
        <v>0</v>
      </c>
      <c r="O39" s="60">
        <f t="shared" si="1"/>
        <v>0</v>
      </c>
      <c r="P39" s="60">
        <f>SUM(D39:O39)</f>
        <v>16744.850100000003</v>
      </c>
    </row>
    <row r="43" spans="2:16" ht="31.5" customHeight="1">
      <c r="B43" s="79" t="s">
        <v>104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5" spans="2:16">
      <c r="B45" s="81" t="s">
        <v>52</v>
      </c>
      <c r="C45" s="83" t="s">
        <v>15</v>
      </c>
      <c r="D45" s="82" t="s">
        <v>17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2:16">
      <c r="B46" s="81"/>
      <c r="C46" s="84"/>
      <c r="D46" s="16" t="s">
        <v>2</v>
      </c>
      <c r="E46" s="16" t="s">
        <v>12</v>
      </c>
      <c r="F46" s="16" t="s">
        <v>3</v>
      </c>
      <c r="G46" s="16" t="s">
        <v>4</v>
      </c>
      <c r="H46" s="16" t="s">
        <v>5</v>
      </c>
      <c r="I46" s="16" t="s">
        <v>6</v>
      </c>
      <c r="J46" s="16" t="s">
        <v>7</v>
      </c>
      <c r="K46" s="16" t="s">
        <v>8</v>
      </c>
      <c r="L46" s="16" t="s">
        <v>9</v>
      </c>
      <c r="M46" s="16" t="s">
        <v>10</v>
      </c>
      <c r="N46" s="16" t="s">
        <v>11</v>
      </c>
      <c r="O46" s="16" t="s">
        <v>74</v>
      </c>
      <c r="P46" s="16" t="s">
        <v>48</v>
      </c>
    </row>
    <row r="47" spans="2:16">
      <c r="B47" s="38" t="s">
        <v>83</v>
      </c>
      <c r="C47" s="38">
        <v>101</v>
      </c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59">
        <f t="shared" ref="P47:P79" si="2">SUM(D47:O47)</f>
        <v>0</v>
      </c>
    </row>
    <row r="48" spans="2:16">
      <c r="B48" s="38" t="s">
        <v>84</v>
      </c>
      <c r="C48" s="38">
        <v>102</v>
      </c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59">
        <f t="shared" si="2"/>
        <v>0</v>
      </c>
    </row>
    <row r="49" spans="2:16">
      <c r="B49" s="38" t="s">
        <v>84</v>
      </c>
      <c r="C49" s="38">
        <v>103</v>
      </c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59">
        <f t="shared" si="2"/>
        <v>0</v>
      </c>
    </row>
    <row r="50" spans="2:16">
      <c r="B50" s="38" t="s">
        <v>84</v>
      </c>
      <c r="C50" s="38">
        <v>105</v>
      </c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59">
        <f t="shared" si="2"/>
        <v>0</v>
      </c>
    </row>
    <row r="51" spans="2:16">
      <c r="B51" s="38" t="s">
        <v>40</v>
      </c>
      <c r="C51" s="38">
        <v>104</v>
      </c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59">
        <f t="shared" si="2"/>
        <v>0</v>
      </c>
    </row>
    <row r="52" spans="2:16">
      <c r="B52" s="38" t="s">
        <v>40</v>
      </c>
      <c r="C52" s="38">
        <v>106</v>
      </c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59">
        <f t="shared" si="2"/>
        <v>0</v>
      </c>
    </row>
    <row r="53" spans="2:16">
      <c r="B53" s="38" t="s">
        <v>85</v>
      </c>
      <c r="C53" s="38">
        <v>107</v>
      </c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59">
        <f t="shared" si="2"/>
        <v>0</v>
      </c>
    </row>
    <row r="54" spans="2:16">
      <c r="B54" s="38" t="s">
        <v>85</v>
      </c>
      <c r="C54" s="38">
        <v>108</v>
      </c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59">
        <f t="shared" si="2"/>
        <v>0</v>
      </c>
    </row>
    <row r="55" spans="2:16">
      <c r="B55" s="38" t="s">
        <v>86</v>
      </c>
      <c r="C55" s="38">
        <v>109</v>
      </c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59">
        <f t="shared" si="2"/>
        <v>0</v>
      </c>
    </row>
    <row r="56" spans="2:16">
      <c r="B56" s="38" t="s">
        <v>86</v>
      </c>
      <c r="C56" s="38">
        <v>148</v>
      </c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59">
        <f t="shared" si="2"/>
        <v>0</v>
      </c>
    </row>
    <row r="57" spans="2:16">
      <c r="B57" s="38" t="s">
        <v>86</v>
      </c>
      <c r="C57" s="38">
        <v>110</v>
      </c>
      <c r="D57" s="63"/>
      <c r="E57" s="63"/>
      <c r="F57" s="100">
        <v>4.2489999999999997</v>
      </c>
      <c r="G57" s="64"/>
      <c r="H57" s="64"/>
      <c r="I57" s="64"/>
      <c r="J57" s="64"/>
      <c r="K57" s="64"/>
      <c r="L57" s="64"/>
      <c r="M57" s="64"/>
      <c r="N57" s="64"/>
      <c r="O57" s="64"/>
      <c r="P57" s="59">
        <f t="shared" si="2"/>
        <v>4.2489999999999997</v>
      </c>
    </row>
    <row r="58" spans="2:16">
      <c r="B58" s="38" t="s">
        <v>46</v>
      </c>
      <c r="C58" s="38">
        <v>111</v>
      </c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59">
        <f t="shared" si="2"/>
        <v>0</v>
      </c>
    </row>
    <row r="59" spans="2:16">
      <c r="B59" s="38" t="s">
        <v>46</v>
      </c>
      <c r="C59" s="38">
        <v>130</v>
      </c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59">
        <f t="shared" si="2"/>
        <v>0</v>
      </c>
    </row>
    <row r="60" spans="2:16">
      <c r="B60" s="38" t="s">
        <v>46</v>
      </c>
      <c r="C60" s="38">
        <v>131</v>
      </c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59">
        <f t="shared" si="2"/>
        <v>0</v>
      </c>
    </row>
    <row r="61" spans="2:16">
      <c r="B61" s="38" t="s">
        <v>46</v>
      </c>
      <c r="C61" s="38">
        <v>133</v>
      </c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59">
        <f t="shared" si="2"/>
        <v>0</v>
      </c>
    </row>
    <row r="62" spans="2:16">
      <c r="B62" s="38" t="s">
        <v>46</v>
      </c>
      <c r="C62" s="38">
        <v>150</v>
      </c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59">
        <f t="shared" si="2"/>
        <v>0</v>
      </c>
    </row>
    <row r="63" spans="2:16">
      <c r="B63" s="38" t="s">
        <v>50</v>
      </c>
      <c r="C63" s="38">
        <v>112</v>
      </c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59">
        <f t="shared" si="2"/>
        <v>0</v>
      </c>
    </row>
    <row r="64" spans="2:16">
      <c r="B64" s="38" t="s">
        <v>47</v>
      </c>
      <c r="C64" s="38">
        <v>113</v>
      </c>
      <c r="D64" s="63"/>
      <c r="E64" s="63"/>
      <c r="F64" s="100">
        <v>4.3999999999999997E-2</v>
      </c>
      <c r="G64" s="64"/>
      <c r="H64" s="64"/>
      <c r="I64" s="64"/>
      <c r="J64" s="64"/>
      <c r="K64" s="64"/>
      <c r="L64" s="64"/>
      <c r="M64" s="64"/>
      <c r="N64" s="64"/>
      <c r="O64" s="64"/>
      <c r="P64" s="59">
        <f t="shared" si="2"/>
        <v>4.3999999999999997E-2</v>
      </c>
    </row>
    <row r="65" spans="2:16">
      <c r="B65" s="38" t="s">
        <v>47</v>
      </c>
      <c r="C65" s="38">
        <v>152</v>
      </c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59">
        <f t="shared" si="2"/>
        <v>0</v>
      </c>
    </row>
    <row r="66" spans="2:16">
      <c r="B66" s="38" t="s">
        <v>100</v>
      </c>
      <c r="C66" s="38">
        <v>165</v>
      </c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9">
        <f t="shared" si="2"/>
        <v>0</v>
      </c>
    </row>
    <row r="67" spans="2:16">
      <c r="B67" s="38" t="s">
        <v>44</v>
      </c>
      <c r="C67" s="38">
        <v>114</v>
      </c>
      <c r="D67" s="63"/>
      <c r="E67" s="101">
        <v>0.73499999999999999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59">
        <f t="shared" si="2"/>
        <v>0.73499999999999999</v>
      </c>
    </row>
    <row r="68" spans="2:16">
      <c r="B68" s="38" t="s">
        <v>44</v>
      </c>
      <c r="C68" s="38">
        <v>153</v>
      </c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59">
        <f t="shared" si="2"/>
        <v>0</v>
      </c>
    </row>
    <row r="69" spans="2:16">
      <c r="B69" s="38" t="s">
        <v>87</v>
      </c>
      <c r="C69" s="38">
        <v>115</v>
      </c>
      <c r="D69" s="63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59">
        <f t="shared" si="2"/>
        <v>0</v>
      </c>
    </row>
    <row r="70" spans="2:16">
      <c r="B70" s="38" t="s">
        <v>88</v>
      </c>
      <c r="C70" s="38">
        <v>161</v>
      </c>
      <c r="D70" s="63"/>
      <c r="E70" s="63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59">
        <f t="shared" si="2"/>
        <v>0</v>
      </c>
    </row>
    <row r="71" spans="2:16">
      <c r="B71" s="38" t="s">
        <v>88</v>
      </c>
      <c r="C71" s="38">
        <v>163</v>
      </c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59">
        <f t="shared" si="2"/>
        <v>0</v>
      </c>
    </row>
    <row r="72" spans="2:16">
      <c r="B72" s="38" t="s">
        <v>45</v>
      </c>
      <c r="C72" s="38">
        <v>162</v>
      </c>
      <c r="D72" s="63"/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59">
        <f t="shared" si="2"/>
        <v>0</v>
      </c>
    </row>
    <row r="73" spans="2:16">
      <c r="B73" s="38" t="s">
        <v>45</v>
      </c>
      <c r="C73" s="38">
        <v>117</v>
      </c>
      <c r="D73" s="63"/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59">
        <f t="shared" si="2"/>
        <v>0</v>
      </c>
    </row>
    <row r="74" spans="2:16">
      <c r="B74" s="38" t="s">
        <v>45</v>
      </c>
      <c r="C74" s="38">
        <v>121</v>
      </c>
      <c r="D74" s="63"/>
      <c r="E74" s="6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59">
        <f t="shared" si="2"/>
        <v>0</v>
      </c>
    </row>
    <row r="75" spans="2:16">
      <c r="B75" s="38" t="s">
        <v>16</v>
      </c>
      <c r="C75" s="38">
        <v>118</v>
      </c>
      <c r="D75" s="63"/>
      <c r="E75" s="63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59">
        <f t="shared" si="2"/>
        <v>0</v>
      </c>
    </row>
    <row r="76" spans="2:16">
      <c r="B76" s="38" t="s">
        <v>16</v>
      </c>
      <c r="C76" s="38">
        <v>119</v>
      </c>
      <c r="D76" s="63"/>
      <c r="E76" s="63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59">
        <f t="shared" si="2"/>
        <v>0</v>
      </c>
    </row>
    <row r="77" spans="2:16">
      <c r="B77" s="38" t="s">
        <v>16</v>
      </c>
      <c r="C77" s="38">
        <v>123</v>
      </c>
      <c r="D77" s="63"/>
      <c r="E77" s="63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59">
        <f t="shared" si="2"/>
        <v>0</v>
      </c>
    </row>
    <row r="78" spans="2:16">
      <c r="B78" s="38" t="s">
        <v>89</v>
      </c>
      <c r="C78" s="38">
        <v>120</v>
      </c>
      <c r="D78" s="63"/>
      <c r="E78" s="63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59">
        <f t="shared" si="2"/>
        <v>0</v>
      </c>
    </row>
    <row r="79" spans="2:16">
      <c r="B79" s="38" t="s">
        <v>89</v>
      </c>
      <c r="C79" s="38">
        <v>124</v>
      </c>
      <c r="D79" s="63"/>
      <c r="E79" s="63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59">
        <f t="shared" si="2"/>
        <v>0</v>
      </c>
    </row>
    <row r="80" spans="2:16">
      <c r="B80" s="85" t="s">
        <v>53</v>
      </c>
      <c r="C80" s="86"/>
      <c r="D80" s="60">
        <f>SUM(D47:D79)</f>
        <v>0</v>
      </c>
      <c r="E80" s="60">
        <f t="shared" ref="E80:O80" si="3">SUM(E47:E79)</f>
        <v>0.73499999999999999</v>
      </c>
      <c r="F80" s="60">
        <f t="shared" si="3"/>
        <v>4.2929999999999993</v>
      </c>
      <c r="G80" s="60">
        <f t="shared" si="3"/>
        <v>0</v>
      </c>
      <c r="H80" s="60">
        <f t="shared" si="3"/>
        <v>0</v>
      </c>
      <c r="I80" s="60">
        <f t="shared" si="3"/>
        <v>0</v>
      </c>
      <c r="J80" s="60">
        <f t="shared" si="3"/>
        <v>0</v>
      </c>
      <c r="K80" s="60">
        <f t="shared" si="3"/>
        <v>0</v>
      </c>
      <c r="L80" s="60">
        <f t="shared" si="3"/>
        <v>0</v>
      </c>
      <c r="M80" s="60">
        <f t="shared" si="3"/>
        <v>0</v>
      </c>
      <c r="N80" s="60">
        <f t="shared" si="3"/>
        <v>0</v>
      </c>
      <c r="O80" s="60">
        <f t="shared" si="3"/>
        <v>0</v>
      </c>
      <c r="P80" s="60">
        <f>SUM(D80:O80)</f>
        <v>5.0279999999999996</v>
      </c>
    </row>
  </sheetData>
  <mergeCells count="10">
    <mergeCell ref="B45:B46"/>
    <mergeCell ref="C45:C46"/>
    <mergeCell ref="D45:P45"/>
    <mergeCell ref="B80:C80"/>
    <mergeCell ref="B43:P43"/>
    <mergeCell ref="B1:P3"/>
    <mergeCell ref="B4:B5"/>
    <mergeCell ref="D4:P4"/>
    <mergeCell ref="C4:C5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9"/>
  <sheetViews>
    <sheetView showGridLines="0" zoomScale="80" zoomScaleNormal="80" workbookViewId="0">
      <selection activeCell="I39" sqref="I39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87" t="s">
        <v>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B3" s="94" t="s">
        <v>90</v>
      </c>
      <c r="C3" s="94" t="s">
        <v>15</v>
      </c>
      <c r="D3" s="99" t="s"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>
      <c r="B4" s="94"/>
      <c r="C4" s="94"/>
      <c r="D4" s="17" t="s">
        <v>2</v>
      </c>
      <c r="E4" s="17" t="s">
        <v>12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74</v>
      </c>
      <c r="P4" s="17" t="s">
        <v>48</v>
      </c>
    </row>
    <row r="5" spans="1:17">
      <c r="B5" s="18">
        <v>1</v>
      </c>
      <c r="C5" s="18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7">
        <f t="shared" ref="P5:P9" si="0">SUM(D5:O5)</f>
        <v>0</v>
      </c>
    </row>
    <row r="6" spans="1:17">
      <c r="B6" s="18">
        <v>2</v>
      </c>
      <c r="C6" s="18">
        <v>106</v>
      </c>
      <c r="D6" s="27"/>
      <c r="E6" s="27"/>
      <c r="F6" s="57"/>
      <c r="G6" s="57"/>
      <c r="H6" s="57"/>
      <c r="I6" s="57"/>
      <c r="J6" s="57"/>
      <c r="K6" s="57"/>
      <c r="L6" s="57"/>
      <c r="M6" s="57"/>
      <c r="N6" s="57"/>
      <c r="O6" s="57"/>
      <c r="P6" s="27">
        <f t="shared" si="0"/>
        <v>0</v>
      </c>
    </row>
    <row r="7" spans="1:17">
      <c r="B7" s="18">
        <v>5</v>
      </c>
      <c r="C7" s="18">
        <v>111</v>
      </c>
      <c r="D7" s="27"/>
      <c r="E7" s="27"/>
      <c r="F7" s="57"/>
      <c r="G7" s="57"/>
      <c r="H7" s="57"/>
      <c r="I7" s="57"/>
      <c r="J7" s="57"/>
      <c r="K7" s="57"/>
      <c r="L7" s="57"/>
      <c r="M7" s="57"/>
      <c r="N7" s="57"/>
      <c r="O7" s="57"/>
      <c r="P7" s="27">
        <f t="shared" si="0"/>
        <v>0</v>
      </c>
    </row>
    <row r="8" spans="1:17">
      <c r="B8" s="18">
        <v>6</v>
      </c>
      <c r="C8" s="18">
        <v>112</v>
      </c>
      <c r="D8" s="27"/>
      <c r="E8" s="27"/>
      <c r="F8" s="57"/>
      <c r="G8" s="57"/>
      <c r="H8" s="57"/>
      <c r="I8" s="57"/>
      <c r="J8" s="57"/>
      <c r="K8" s="57"/>
      <c r="L8" s="57"/>
      <c r="M8" s="57"/>
      <c r="N8" s="57"/>
      <c r="O8" s="57"/>
      <c r="P8" s="27">
        <f t="shared" si="0"/>
        <v>0</v>
      </c>
    </row>
    <row r="9" spans="1:17">
      <c r="B9" s="18">
        <v>6</v>
      </c>
      <c r="C9" s="18">
        <v>151</v>
      </c>
      <c r="D9" s="27"/>
      <c r="E9" s="27"/>
      <c r="F9" s="57"/>
      <c r="G9" s="57"/>
      <c r="H9" s="57"/>
      <c r="I9" s="57"/>
      <c r="J9" s="57"/>
      <c r="K9" s="57"/>
      <c r="L9" s="57"/>
      <c r="M9" s="57"/>
      <c r="N9" s="57"/>
      <c r="O9" s="57"/>
      <c r="P9" s="27">
        <f t="shared" si="0"/>
        <v>0</v>
      </c>
    </row>
    <row r="10" spans="1:17">
      <c r="B10" s="18">
        <v>7</v>
      </c>
      <c r="C10" s="18">
        <v>113</v>
      </c>
      <c r="D10" s="27"/>
      <c r="E10" s="102">
        <v>0.75900000000000001</v>
      </c>
      <c r="F10" s="103">
        <v>5.423</v>
      </c>
      <c r="G10" s="57"/>
      <c r="H10" s="57"/>
      <c r="I10" s="57"/>
      <c r="J10" s="57"/>
      <c r="K10" s="57"/>
      <c r="L10" s="57"/>
      <c r="M10" s="57"/>
      <c r="N10" s="57"/>
      <c r="O10" s="57"/>
      <c r="P10" s="27">
        <f>SUM(D10:O10)</f>
        <v>6.1820000000000004</v>
      </c>
    </row>
    <row r="11" spans="1:17">
      <c r="B11" s="18">
        <v>8</v>
      </c>
      <c r="C11" s="18">
        <v>114</v>
      </c>
      <c r="D11" s="27"/>
      <c r="E11" s="2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27">
        <f>SUM(D11:O11)</f>
        <v>0</v>
      </c>
    </row>
    <row r="12" spans="1:17">
      <c r="B12" s="18">
        <v>8</v>
      </c>
      <c r="C12" s="18">
        <v>153</v>
      </c>
      <c r="D12" s="27"/>
      <c r="E12" s="2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27">
        <f t="shared" ref="P12:P20" si="1">SUM(D12:O12)</f>
        <v>0</v>
      </c>
    </row>
    <row r="13" spans="1:17">
      <c r="B13" s="18">
        <v>9</v>
      </c>
      <c r="C13" s="18">
        <v>115</v>
      </c>
      <c r="D13" s="27"/>
      <c r="E13" s="2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27">
        <f t="shared" si="1"/>
        <v>0</v>
      </c>
    </row>
    <row r="14" spans="1:17">
      <c r="B14" s="18">
        <v>10</v>
      </c>
      <c r="C14" s="18">
        <v>117</v>
      </c>
      <c r="D14" s="57"/>
      <c r="E14" s="5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1"/>
        <v>0</v>
      </c>
    </row>
    <row r="15" spans="1:17">
      <c r="B15" s="18">
        <v>10</v>
      </c>
      <c r="C15" s="18">
        <v>162</v>
      </c>
      <c r="D15" s="57"/>
      <c r="E15" s="5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1"/>
        <v>0</v>
      </c>
    </row>
    <row r="16" spans="1:17">
      <c r="B16" s="18">
        <v>11</v>
      </c>
      <c r="C16" s="18">
        <v>118</v>
      </c>
      <c r="D16" s="57"/>
      <c r="E16" s="5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f t="shared" si="1"/>
        <v>0</v>
      </c>
    </row>
    <row r="17" spans="2:16">
      <c r="B17" s="18">
        <v>11</v>
      </c>
      <c r="C17" s="18">
        <v>119</v>
      </c>
      <c r="D17" s="57"/>
      <c r="E17" s="5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1"/>
        <v>0</v>
      </c>
    </row>
    <row r="18" spans="2:16">
      <c r="B18" s="18">
        <v>12</v>
      </c>
      <c r="C18" s="19">
        <v>120</v>
      </c>
      <c r="D18" s="57"/>
      <c r="E18" s="5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1"/>
        <v>0</v>
      </c>
    </row>
    <row r="19" spans="2:16">
      <c r="B19" s="18">
        <v>14</v>
      </c>
      <c r="C19" s="19">
        <v>161</v>
      </c>
      <c r="D19" s="57"/>
      <c r="E19" s="5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1"/>
        <v>0</v>
      </c>
    </row>
    <row r="20" spans="2:16">
      <c r="B20" s="18">
        <v>16</v>
      </c>
      <c r="C20" s="19">
        <v>165</v>
      </c>
      <c r="D20" s="57"/>
      <c r="E20" s="5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1"/>
        <v>0</v>
      </c>
    </row>
    <row r="21" spans="2:16">
      <c r="B21" s="97" t="s">
        <v>48</v>
      </c>
      <c r="C21" s="98"/>
      <c r="D21" s="58">
        <f t="shared" ref="D21:K21" si="2">SUM(D5:D20)</f>
        <v>0</v>
      </c>
      <c r="E21" s="58">
        <f t="shared" si="2"/>
        <v>0.75900000000000001</v>
      </c>
      <c r="F21" s="58">
        <f t="shared" si="2"/>
        <v>5.423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58">
        <f t="shared" si="2"/>
        <v>0</v>
      </c>
      <c r="L21" s="58">
        <f>SUM(L5:L20)</f>
        <v>0</v>
      </c>
      <c r="M21" s="58">
        <f>SUM(M5:M20)</f>
        <v>0</v>
      </c>
      <c r="N21" s="58">
        <f t="shared" ref="N21:O21" si="3">SUM(N5:N20)</f>
        <v>0</v>
      </c>
      <c r="O21" s="58">
        <f t="shared" si="3"/>
        <v>0</v>
      </c>
      <c r="P21" s="58">
        <f>SUM(P5:P20)</f>
        <v>6.1820000000000004</v>
      </c>
    </row>
    <row r="23" spans="2:16" ht="30" customHeight="1">
      <c r="B23" s="87" t="s">
        <v>81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 ht="32.2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94" t="s">
        <v>90</v>
      </c>
      <c r="C25" s="94" t="s">
        <v>15</v>
      </c>
      <c r="D25" s="99" t="s">
        <v>17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16">
      <c r="B26" s="94"/>
      <c r="C26" s="94"/>
      <c r="D26" s="17" t="s">
        <v>2</v>
      </c>
      <c r="E26" s="17" t="s">
        <v>12</v>
      </c>
      <c r="F26" s="17" t="s">
        <v>3</v>
      </c>
      <c r="G26" s="17" t="s">
        <v>4</v>
      </c>
      <c r="H26" s="17" t="s">
        <v>5</v>
      </c>
      <c r="I26" s="17" t="s">
        <v>6</v>
      </c>
      <c r="J26" s="17" t="s">
        <v>7</v>
      </c>
      <c r="K26" s="17" t="s">
        <v>8</v>
      </c>
      <c r="L26" s="17" t="s">
        <v>9</v>
      </c>
      <c r="M26" s="17" t="s">
        <v>10</v>
      </c>
      <c r="N26" s="17" t="s">
        <v>11</v>
      </c>
      <c r="O26" s="17" t="s">
        <v>74</v>
      </c>
      <c r="P26" s="17" t="s">
        <v>48</v>
      </c>
    </row>
    <row r="27" spans="2:16">
      <c r="B27" s="40">
        <v>1</v>
      </c>
      <c r="C27" s="40">
        <v>102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9">
        <f>SUM(D27:O27)</f>
        <v>0</v>
      </c>
    </row>
    <row r="28" spans="2:16">
      <c r="B28" s="40">
        <v>2</v>
      </c>
      <c r="C28" s="40">
        <v>106</v>
      </c>
      <c r="D28" s="68"/>
      <c r="E28" s="6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9">
        <f t="shared" ref="P28:P44" si="4">SUM(D28:O28)</f>
        <v>0</v>
      </c>
    </row>
    <row r="29" spans="2:16">
      <c r="B29" s="40">
        <v>2</v>
      </c>
      <c r="C29" s="40">
        <v>104</v>
      </c>
      <c r="D29" s="68"/>
      <c r="E29" s="6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39">
        <f t="shared" si="4"/>
        <v>0</v>
      </c>
    </row>
    <row r="30" spans="2:16">
      <c r="B30" s="40">
        <v>4</v>
      </c>
      <c r="C30" s="40">
        <v>110</v>
      </c>
      <c r="D30" s="68"/>
      <c r="E30" s="68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39">
        <f t="shared" si="4"/>
        <v>0</v>
      </c>
    </row>
    <row r="31" spans="2:16">
      <c r="B31" s="40">
        <v>5</v>
      </c>
      <c r="C31" s="40">
        <v>111</v>
      </c>
      <c r="D31" s="68"/>
      <c r="E31" s="68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39">
        <f t="shared" si="4"/>
        <v>0</v>
      </c>
    </row>
    <row r="32" spans="2:16">
      <c r="B32" s="40">
        <v>6</v>
      </c>
      <c r="C32" s="40">
        <v>112</v>
      </c>
      <c r="D32" s="68"/>
      <c r="E32" s="68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39">
        <f t="shared" si="4"/>
        <v>0</v>
      </c>
    </row>
    <row r="33" spans="1:16">
      <c r="B33" s="40">
        <v>6</v>
      </c>
      <c r="C33" s="40">
        <v>151</v>
      </c>
      <c r="D33" s="68"/>
      <c r="E33" s="68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39">
        <f t="shared" si="4"/>
        <v>0</v>
      </c>
    </row>
    <row r="34" spans="1:16">
      <c r="A34" s="30">
        <v>0.14000000000000001</v>
      </c>
      <c r="B34" s="40">
        <v>7</v>
      </c>
      <c r="C34" s="40">
        <v>113</v>
      </c>
      <c r="D34" s="105">
        <v>15.523999999999999</v>
      </c>
      <c r="E34" s="105">
        <v>4.5229999999999997</v>
      </c>
      <c r="F34" s="104">
        <v>21.079000000000001</v>
      </c>
      <c r="G34" s="67"/>
      <c r="H34" s="67"/>
      <c r="I34" s="67"/>
      <c r="J34" s="67"/>
      <c r="K34" s="67"/>
      <c r="L34" s="67"/>
      <c r="M34" s="67"/>
      <c r="N34" s="67"/>
      <c r="O34" s="67"/>
      <c r="P34" s="39">
        <f t="shared" si="4"/>
        <v>41.125999999999998</v>
      </c>
    </row>
    <row r="35" spans="1:16">
      <c r="A35" s="30">
        <v>7.4999999999999997E-2</v>
      </c>
      <c r="B35" s="40">
        <v>8</v>
      </c>
      <c r="C35" s="40">
        <v>114</v>
      </c>
      <c r="D35" s="105">
        <v>82.305999999999997</v>
      </c>
      <c r="E35" s="105">
        <v>80.569999999999993</v>
      </c>
      <c r="F35" s="104">
        <v>51.122999999999998</v>
      </c>
      <c r="G35" s="67"/>
      <c r="H35" s="67"/>
      <c r="I35" s="67"/>
      <c r="J35" s="67"/>
      <c r="K35" s="67"/>
      <c r="L35" s="67"/>
      <c r="M35" s="67"/>
      <c r="N35" s="67"/>
      <c r="O35" s="67"/>
      <c r="P35" s="39">
        <f t="shared" si="4"/>
        <v>213.99899999999997</v>
      </c>
    </row>
    <row r="36" spans="1:16">
      <c r="B36" s="40">
        <v>8</v>
      </c>
      <c r="C36" s="40">
        <v>153</v>
      </c>
      <c r="D36" s="68"/>
      <c r="E36" s="68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39">
        <f t="shared" si="4"/>
        <v>0</v>
      </c>
    </row>
    <row r="37" spans="1:16">
      <c r="B37" s="40">
        <v>9</v>
      </c>
      <c r="C37" s="40">
        <v>115</v>
      </c>
      <c r="D37" s="68"/>
      <c r="E37" s="68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39">
        <f t="shared" si="4"/>
        <v>0</v>
      </c>
    </row>
    <row r="38" spans="1:16">
      <c r="B38" s="40">
        <v>10</v>
      </c>
      <c r="C38" s="40">
        <v>117</v>
      </c>
      <c r="D38" s="67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39">
        <f t="shared" si="4"/>
        <v>0</v>
      </c>
    </row>
    <row r="39" spans="1:16">
      <c r="B39" s="40">
        <v>10</v>
      </c>
      <c r="C39" s="40">
        <v>162</v>
      </c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39">
        <f t="shared" si="4"/>
        <v>0</v>
      </c>
    </row>
    <row r="40" spans="1:16">
      <c r="B40" s="40">
        <v>11</v>
      </c>
      <c r="C40" s="40">
        <v>118</v>
      </c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39">
        <f t="shared" si="4"/>
        <v>0</v>
      </c>
    </row>
    <row r="41" spans="1:16">
      <c r="B41" s="40">
        <v>11</v>
      </c>
      <c r="C41" s="40">
        <v>119</v>
      </c>
      <c r="D41" s="67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39">
        <f t="shared" si="4"/>
        <v>0</v>
      </c>
    </row>
    <row r="42" spans="1:16">
      <c r="B42" s="40">
        <v>12</v>
      </c>
      <c r="C42" s="41">
        <v>120</v>
      </c>
      <c r="D42" s="67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39">
        <f t="shared" si="4"/>
        <v>0</v>
      </c>
    </row>
    <row r="43" spans="1:16">
      <c r="B43" s="40">
        <v>14</v>
      </c>
      <c r="C43" s="41">
        <v>161</v>
      </c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39">
        <f t="shared" si="4"/>
        <v>0</v>
      </c>
    </row>
    <row r="44" spans="1:16">
      <c r="B44" s="40">
        <v>16</v>
      </c>
      <c r="C44" s="41">
        <v>165</v>
      </c>
      <c r="D44" s="104">
        <v>40.378999999999998</v>
      </c>
      <c r="E44" s="104">
        <v>2.9910000000000001</v>
      </c>
      <c r="F44" s="105">
        <v>83.823999999999998</v>
      </c>
      <c r="G44" s="68"/>
      <c r="H44" s="68"/>
      <c r="I44" s="68"/>
      <c r="J44" s="68"/>
      <c r="K44" s="68"/>
      <c r="L44" s="68"/>
      <c r="M44" s="68"/>
      <c r="N44" s="68"/>
      <c r="O44" s="68"/>
      <c r="P44" s="39">
        <f t="shared" si="4"/>
        <v>127.19399999999999</v>
      </c>
    </row>
    <row r="45" spans="1:16">
      <c r="B45" s="97" t="s">
        <v>48</v>
      </c>
      <c r="C45" s="98"/>
      <c r="D45" s="49">
        <f>SUM(D27:D44)</f>
        <v>138.209</v>
      </c>
      <c r="E45" s="49">
        <f t="shared" ref="E45:O45" si="5">SUM(E27:E44)</f>
        <v>88.083999999999989</v>
      </c>
      <c r="F45" s="49">
        <f t="shared" si="5"/>
        <v>156.02600000000001</v>
      </c>
      <c r="G45" s="49">
        <f t="shared" si="5"/>
        <v>0</v>
      </c>
      <c r="H45" s="49">
        <f t="shared" si="5"/>
        <v>0</v>
      </c>
      <c r="I45" s="49">
        <f t="shared" si="5"/>
        <v>0</v>
      </c>
      <c r="J45" s="49">
        <f t="shared" si="5"/>
        <v>0</v>
      </c>
      <c r="K45" s="49">
        <f t="shared" si="5"/>
        <v>0</v>
      </c>
      <c r="L45" s="49">
        <f t="shared" si="5"/>
        <v>0</v>
      </c>
      <c r="M45" s="49">
        <f t="shared" si="5"/>
        <v>0</v>
      </c>
      <c r="N45" s="49">
        <f t="shared" si="5"/>
        <v>0</v>
      </c>
      <c r="O45" s="49">
        <f t="shared" si="5"/>
        <v>0</v>
      </c>
      <c r="P45" s="49">
        <f>SUM(P27:P44)</f>
        <v>382.31899999999996</v>
      </c>
    </row>
    <row r="46" spans="1:16" ht="15" hidden="1" customHeight="1"/>
    <row r="47" spans="1:16" ht="15" hidden="1" customHeight="1">
      <c r="P47" s="11"/>
    </row>
    <row r="48" spans="1:16" hidden="1"/>
    <row r="49" spans="2:21" hidden="1">
      <c r="B49" s="93" t="s">
        <v>49</v>
      </c>
      <c r="C49" s="93"/>
      <c r="D49" s="93"/>
      <c r="E49" s="93"/>
      <c r="F49" s="93"/>
      <c r="G49" s="93"/>
      <c r="H49" s="93"/>
      <c r="I49" s="93"/>
      <c r="J49" s="93"/>
      <c r="K49" s="20"/>
      <c r="L49" s="20"/>
      <c r="M49" s="20"/>
      <c r="N49" s="20"/>
      <c r="O49" s="20"/>
    </row>
    <row r="50" spans="2:21" hidden="1">
      <c r="B50" s="95" t="s">
        <v>90</v>
      </c>
      <c r="C50" s="95" t="s">
        <v>15</v>
      </c>
      <c r="D50" s="89" t="s">
        <v>91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2:21" hidden="1">
      <c r="B51" s="96"/>
      <c r="C51" s="96"/>
      <c r="D51" s="15" t="s">
        <v>40</v>
      </c>
      <c r="E51" s="15"/>
      <c r="F51" s="15" t="s">
        <v>46</v>
      </c>
      <c r="G51" s="15" t="s">
        <v>50</v>
      </c>
      <c r="H51" s="15" t="s">
        <v>47</v>
      </c>
      <c r="I51" s="15" t="s">
        <v>44</v>
      </c>
      <c r="J51" s="15" t="s">
        <v>45</v>
      </c>
      <c r="K51" s="15"/>
      <c r="L51" s="15"/>
      <c r="M51" s="15"/>
      <c r="N51" s="15"/>
      <c r="O51" s="15"/>
      <c r="P51" s="15" t="s">
        <v>16</v>
      </c>
    </row>
    <row r="52" spans="2:21" hidden="1">
      <c r="B52" s="3">
        <v>2</v>
      </c>
      <c r="C52" s="3">
        <v>106</v>
      </c>
      <c r="D52" s="12">
        <v>4.1829999999999998</v>
      </c>
      <c r="E52" s="12"/>
      <c r="F52" s="12"/>
      <c r="G52" s="12"/>
      <c r="H52" s="12"/>
      <c r="I52" s="6"/>
      <c r="J52" s="12"/>
      <c r="K52" s="12"/>
      <c r="L52" s="12"/>
      <c r="M52" s="12"/>
      <c r="N52" s="12"/>
      <c r="O52" s="12"/>
      <c r="P52" s="12"/>
    </row>
    <row r="53" spans="2:21" hidden="1">
      <c r="B53" s="3">
        <v>5</v>
      </c>
      <c r="C53" s="3">
        <v>111</v>
      </c>
      <c r="D53" s="12"/>
      <c r="E53" s="12"/>
      <c r="F53" s="12">
        <v>3.99</v>
      </c>
      <c r="G53" s="12"/>
      <c r="H53" s="12"/>
      <c r="I53" s="6"/>
      <c r="J53" s="12"/>
      <c r="K53" s="12"/>
      <c r="L53" s="12"/>
      <c r="M53" s="12"/>
      <c r="N53" s="12"/>
      <c r="O53" s="12"/>
      <c r="P53" s="12"/>
    </row>
    <row r="54" spans="2:21" hidden="1">
      <c r="B54" s="3">
        <v>6</v>
      </c>
      <c r="C54" s="3">
        <v>112</v>
      </c>
      <c r="D54" s="12"/>
      <c r="E54" s="12"/>
      <c r="F54" s="12"/>
      <c r="G54" s="12">
        <v>17.027000000000001</v>
      </c>
      <c r="H54" s="12"/>
      <c r="I54" s="6"/>
      <c r="J54" s="12"/>
      <c r="K54" s="12"/>
      <c r="L54" s="12"/>
      <c r="M54" s="12"/>
      <c r="N54" s="12"/>
      <c r="O54" s="12"/>
      <c r="P54" s="12"/>
    </row>
    <row r="55" spans="2:21" hidden="1">
      <c r="B55" s="3">
        <v>7</v>
      </c>
      <c r="C55" s="3" t="s">
        <v>51</v>
      </c>
      <c r="D55" s="12"/>
      <c r="E55" s="12"/>
      <c r="F55" s="12"/>
      <c r="G55" s="12"/>
      <c r="H55" s="12">
        <v>160.13200000000001</v>
      </c>
      <c r="I55" s="6"/>
      <c r="J55" s="12"/>
      <c r="K55" s="12"/>
      <c r="L55" s="12"/>
      <c r="M55" s="12"/>
      <c r="N55" s="12"/>
      <c r="O55" s="12"/>
      <c r="P55" s="12"/>
    </row>
    <row r="56" spans="2:21" hidden="1">
      <c r="B56" s="3">
        <v>8</v>
      </c>
      <c r="C56" s="3">
        <v>114</v>
      </c>
      <c r="D56" s="12"/>
      <c r="E56" s="12"/>
      <c r="F56" s="12"/>
      <c r="G56" s="12"/>
      <c r="H56" s="12"/>
      <c r="I56" s="6">
        <v>358.13299999999998</v>
      </c>
      <c r="J56" s="12"/>
      <c r="K56" s="12"/>
      <c r="L56" s="12"/>
      <c r="M56" s="12"/>
      <c r="N56" s="12"/>
      <c r="O56" s="12"/>
      <c r="P56" s="12"/>
    </row>
    <row r="57" spans="2:21" hidden="1">
      <c r="B57" s="3">
        <v>10</v>
      </c>
      <c r="C57" s="4">
        <v>117</v>
      </c>
      <c r="D57" s="12"/>
      <c r="E57" s="12"/>
      <c r="F57" s="12"/>
      <c r="G57" s="12"/>
      <c r="H57" s="12"/>
      <c r="I57" s="4"/>
      <c r="J57" s="12">
        <v>3.2000000000000001E-2</v>
      </c>
      <c r="K57" s="12"/>
      <c r="L57" s="12"/>
      <c r="M57" s="12"/>
      <c r="N57" s="12"/>
      <c r="O57" s="12"/>
      <c r="P57" s="12"/>
    </row>
    <row r="58" spans="2:21" hidden="1">
      <c r="B58" s="3">
        <v>11</v>
      </c>
      <c r="C58" s="4">
        <v>118</v>
      </c>
      <c r="D58" s="12"/>
      <c r="E58" s="12"/>
      <c r="F58" s="12"/>
      <c r="G58" s="12"/>
      <c r="H58" s="12"/>
      <c r="I58" s="4"/>
      <c r="J58" s="12"/>
      <c r="K58" s="12"/>
      <c r="L58" s="12"/>
      <c r="M58" s="12"/>
      <c r="N58" s="12"/>
      <c r="O58" s="12"/>
      <c r="P58" s="12">
        <f>0.012+0.006</f>
        <v>1.8000000000000002E-2</v>
      </c>
    </row>
    <row r="59" spans="2:21" hidden="1">
      <c r="B59" s="3">
        <v>11</v>
      </c>
      <c r="C59" s="4">
        <v>119</v>
      </c>
      <c r="D59" s="12"/>
      <c r="E59" s="12"/>
      <c r="F59" s="12"/>
      <c r="G59" s="12"/>
      <c r="H59" s="12"/>
      <c r="I59" s="4"/>
      <c r="J59" s="12"/>
      <c r="K59" s="12"/>
      <c r="L59" s="12"/>
      <c r="M59" s="12"/>
      <c r="N59" s="12"/>
      <c r="O59" s="12"/>
      <c r="P59" s="12">
        <v>3.0000000000000001E-3</v>
      </c>
    </row>
    <row r="60" spans="2:21" hidden="1">
      <c r="B60" s="91" t="s">
        <v>48</v>
      </c>
      <c r="C60" s="92"/>
      <c r="D60" s="5">
        <f>SUM(D51:D59)</f>
        <v>4.1829999999999998</v>
      </c>
      <c r="E60" s="5"/>
      <c r="F60" s="5">
        <f>SUM(F51:F59)</f>
        <v>3.99</v>
      </c>
      <c r="G60" s="5">
        <f>SUM(G51:G59)</f>
        <v>17.027000000000001</v>
      </c>
      <c r="H60" s="5">
        <f>SUM(H51:H59)</f>
        <v>160.13200000000001</v>
      </c>
      <c r="I60" s="13">
        <f>SUM(I52:I59)</f>
        <v>358.13299999999998</v>
      </c>
      <c r="J60" s="13">
        <f t="shared" ref="J60" si="6">SUM(J52:J59)</f>
        <v>3.2000000000000001E-2</v>
      </c>
      <c r="K60" s="13"/>
      <c r="L60" s="13"/>
      <c r="M60" s="13"/>
      <c r="N60" s="13"/>
      <c r="O60" s="13"/>
      <c r="P60" s="14">
        <f>SUM(P52:P59)</f>
        <v>2.1000000000000001E-2</v>
      </c>
    </row>
    <row r="61" spans="2:21" hidden="1"/>
    <row r="62" spans="2:21" hidden="1"/>
    <row r="63" spans="2:21" hidden="1">
      <c r="B63" t="s">
        <v>39</v>
      </c>
    </row>
    <row r="64" spans="2:21" ht="12" hidden="1" customHeight="1">
      <c r="B64" s="8" t="s">
        <v>18</v>
      </c>
      <c r="C64" s="8" t="s">
        <v>17</v>
      </c>
      <c r="D64" s="8" t="s">
        <v>19</v>
      </c>
      <c r="E64" s="8"/>
      <c r="F64" s="8" t="s">
        <v>15</v>
      </c>
      <c r="G64" s="43" t="s">
        <v>90</v>
      </c>
      <c r="H64" s="8" t="s">
        <v>20</v>
      </c>
      <c r="I64" s="8" t="s">
        <v>21</v>
      </c>
      <c r="J64" s="8" t="s">
        <v>22</v>
      </c>
      <c r="K64" s="8"/>
      <c r="L64" s="8"/>
      <c r="M64" s="8"/>
      <c r="N64" s="8"/>
      <c r="O64" s="8"/>
      <c r="P64" s="8" t="s">
        <v>23</v>
      </c>
      <c r="Q64" s="8" t="s">
        <v>24</v>
      </c>
      <c r="R64" s="8" t="s">
        <v>25</v>
      </c>
      <c r="S64" s="8" t="s">
        <v>26</v>
      </c>
      <c r="T64" s="8" t="s">
        <v>27</v>
      </c>
      <c r="U64" s="8" t="s">
        <v>28</v>
      </c>
    </row>
    <row r="65" spans="2:21" ht="12" hidden="1" customHeight="1">
      <c r="B65" s="9">
        <v>2019</v>
      </c>
      <c r="C65" s="9">
        <v>1</v>
      </c>
      <c r="D65" s="9">
        <v>436133</v>
      </c>
      <c r="E65" s="9"/>
      <c r="F65" s="9">
        <v>117</v>
      </c>
      <c r="G65" s="9">
        <v>10</v>
      </c>
      <c r="H65" s="9">
        <v>11</v>
      </c>
      <c r="I65" s="9">
        <v>1997</v>
      </c>
      <c r="J65" s="10" t="s">
        <v>29</v>
      </c>
      <c r="K65" s="10"/>
      <c r="L65" s="10"/>
      <c r="M65" s="10"/>
      <c r="N65" s="10"/>
      <c r="O65" s="10"/>
      <c r="P65" s="10" t="s">
        <v>30</v>
      </c>
      <c r="Q65" s="9">
        <v>445</v>
      </c>
      <c r="R65" s="10" t="s">
        <v>31</v>
      </c>
      <c r="S65" s="10" t="s">
        <v>32</v>
      </c>
      <c r="T65" s="9">
        <v>3.2000000000000001E-2</v>
      </c>
      <c r="U65" s="10" t="s">
        <v>33</v>
      </c>
    </row>
    <row r="66" spans="2:21" ht="12" hidden="1" customHeight="1">
      <c r="B66" s="9">
        <v>2019</v>
      </c>
      <c r="C66" s="9">
        <v>1</v>
      </c>
      <c r="D66" s="9">
        <v>436163</v>
      </c>
      <c r="E66" s="9"/>
      <c r="F66" s="9">
        <v>118</v>
      </c>
      <c r="G66" s="9">
        <v>11</v>
      </c>
      <c r="H66" s="9">
        <v>11</v>
      </c>
      <c r="I66" s="9">
        <v>1997</v>
      </c>
      <c r="J66" s="10" t="s">
        <v>29</v>
      </c>
      <c r="K66" s="10"/>
      <c r="L66" s="10"/>
      <c r="M66" s="10"/>
      <c r="N66" s="10"/>
      <c r="O66" s="10"/>
      <c r="P66" s="10" t="s">
        <v>30</v>
      </c>
      <c r="Q66" s="9">
        <v>445</v>
      </c>
      <c r="R66" s="10" t="s">
        <v>31</v>
      </c>
      <c r="S66" s="10" t="s">
        <v>32</v>
      </c>
      <c r="T66" s="9">
        <v>1.2E-2</v>
      </c>
      <c r="U66" s="10" t="s">
        <v>33</v>
      </c>
    </row>
    <row r="67" spans="2:21" ht="12" hidden="1" customHeight="1">
      <c r="B67" s="9">
        <v>2019</v>
      </c>
      <c r="C67" s="9">
        <v>1</v>
      </c>
      <c r="D67" s="9">
        <v>30000109</v>
      </c>
      <c r="E67" s="9"/>
      <c r="F67" s="9">
        <v>118</v>
      </c>
      <c r="G67" s="9">
        <v>11</v>
      </c>
      <c r="H67" s="9">
        <v>11</v>
      </c>
      <c r="I67" s="9">
        <v>2011</v>
      </c>
      <c r="J67" s="10" t="s">
        <v>35</v>
      </c>
      <c r="K67" s="10"/>
      <c r="L67" s="10"/>
      <c r="M67" s="10"/>
      <c r="N67" s="10"/>
      <c r="O67" s="10"/>
      <c r="P67" s="10" t="s">
        <v>36</v>
      </c>
      <c r="Q67" s="9">
        <v>445</v>
      </c>
      <c r="R67" s="10" t="s">
        <v>31</v>
      </c>
      <c r="S67" s="10" t="s">
        <v>32</v>
      </c>
      <c r="T67" s="9">
        <v>2E-3</v>
      </c>
      <c r="U67" s="10" t="s">
        <v>37</v>
      </c>
    </row>
    <row r="68" spans="2:21" ht="12" hidden="1" customHeight="1">
      <c r="B68" s="9">
        <v>2019</v>
      </c>
      <c r="C68" s="9">
        <v>1</v>
      </c>
      <c r="D68" s="9">
        <v>30000109</v>
      </c>
      <c r="E68" s="9"/>
      <c r="F68" s="9">
        <v>119</v>
      </c>
      <c r="G68" s="9">
        <v>11</v>
      </c>
      <c r="H68" s="9">
        <v>11</v>
      </c>
      <c r="I68" s="9">
        <v>2011</v>
      </c>
      <c r="J68" s="10" t="s">
        <v>35</v>
      </c>
      <c r="K68" s="10"/>
      <c r="L68" s="10"/>
      <c r="M68" s="10"/>
      <c r="N68" s="10"/>
      <c r="O68" s="10"/>
      <c r="P68" s="10" t="s">
        <v>36</v>
      </c>
      <c r="Q68" s="9">
        <v>445</v>
      </c>
      <c r="R68" s="10" t="s">
        <v>31</v>
      </c>
      <c r="S68" s="10" t="s">
        <v>38</v>
      </c>
      <c r="T68" s="9">
        <v>3.0000000000000001E-3</v>
      </c>
      <c r="U68" s="10" t="s">
        <v>37</v>
      </c>
    </row>
    <row r="69" spans="2:21" ht="12" hidden="1" customHeight="1">
      <c r="B69" s="9">
        <v>2019</v>
      </c>
      <c r="C69" s="9">
        <v>3</v>
      </c>
      <c r="D69" s="9">
        <v>436819</v>
      </c>
      <c r="E69" s="9"/>
      <c r="F69" s="9">
        <v>106</v>
      </c>
      <c r="G69" s="9">
        <v>2</v>
      </c>
      <c r="H69" s="9">
        <v>2</v>
      </c>
      <c r="I69" s="9">
        <v>1989</v>
      </c>
      <c r="J69" s="10" t="s">
        <v>41</v>
      </c>
      <c r="K69" s="10"/>
      <c r="L69" s="10"/>
      <c r="M69" s="10"/>
      <c r="N69" s="10"/>
      <c r="O69" s="10"/>
      <c r="P69" s="10" t="s">
        <v>42</v>
      </c>
      <c r="Q69" s="9">
        <v>445</v>
      </c>
      <c r="R69" s="10" t="s">
        <v>31</v>
      </c>
      <c r="S69" s="10" t="s">
        <v>34</v>
      </c>
      <c r="T69" s="9">
        <v>4.1829999999999998</v>
      </c>
      <c r="U69" s="10" t="s">
        <v>33</v>
      </c>
    </row>
    <row r="70" spans="2:21" hidden="1">
      <c r="B70" s="7" t="s">
        <v>34</v>
      </c>
      <c r="C70" s="7" t="s">
        <v>34</v>
      </c>
      <c r="D70" s="7" t="s">
        <v>34</v>
      </c>
      <c r="E70" s="7"/>
      <c r="F70" s="7" t="s">
        <v>34</v>
      </c>
      <c r="G70" s="7" t="s">
        <v>34</v>
      </c>
      <c r="H70" s="7" t="s">
        <v>34</v>
      </c>
      <c r="I70" s="7" t="s">
        <v>34</v>
      </c>
      <c r="J70" s="7" t="s">
        <v>34</v>
      </c>
      <c r="K70" s="7"/>
      <c r="L70" s="7"/>
      <c r="M70" s="7"/>
      <c r="N70" s="7"/>
      <c r="O70" s="7"/>
      <c r="P70" s="7" t="s">
        <v>34</v>
      </c>
      <c r="Q70" s="7" t="s">
        <v>34</v>
      </c>
      <c r="R70" s="7" t="s">
        <v>34</v>
      </c>
      <c r="S70" s="7" t="s">
        <v>34</v>
      </c>
      <c r="T70" s="7" t="s">
        <v>43</v>
      </c>
      <c r="U70" s="7" t="s">
        <v>34</v>
      </c>
    </row>
    <row r="71" spans="2:21" hidden="1"/>
    <row r="72" spans="2:21" hidden="1"/>
    <row r="73" spans="2:21" hidden="1"/>
    <row r="74" spans="2:21" hidden="1">
      <c r="C74" s="11"/>
    </row>
    <row r="75" spans="2:21" hidden="1">
      <c r="C75" s="11"/>
    </row>
    <row r="76" spans="2:21">
      <c r="C76" s="11"/>
    </row>
    <row r="77" spans="2:21">
      <c r="C77" s="11"/>
    </row>
    <row r="78" spans="2:21">
      <c r="C78" s="11"/>
    </row>
    <row r="79" spans="2:21">
      <c r="C79" s="11"/>
    </row>
  </sheetData>
  <mergeCells count="15">
    <mergeCell ref="B3:B4"/>
    <mergeCell ref="C3:C4"/>
    <mergeCell ref="D3:P3"/>
    <mergeCell ref="B21:C21"/>
    <mergeCell ref="A1:Q2"/>
    <mergeCell ref="B23:P24"/>
    <mergeCell ref="D50:P50"/>
    <mergeCell ref="B60:C60"/>
    <mergeCell ref="B49:J49"/>
    <mergeCell ref="B25:B26"/>
    <mergeCell ref="C25:C26"/>
    <mergeCell ref="B50:B51"/>
    <mergeCell ref="C50:C51"/>
    <mergeCell ref="B45:C45"/>
    <mergeCell ref="D25:P25"/>
  </mergeCells>
  <conditionalFormatting sqref="P27:P4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P27:P44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sqref="A1:Q2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9" customWidth="1"/>
    <col min="15" max="15" width="10.42578125" bestFit="1" customWidth="1"/>
  </cols>
  <sheetData>
    <row r="1" spans="1:17" ht="15.75">
      <c r="A1" s="21" t="s">
        <v>54</v>
      </c>
      <c r="B1" s="21" t="s">
        <v>55</v>
      </c>
      <c r="C1" s="21" t="s">
        <v>56</v>
      </c>
      <c r="D1" s="22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79</v>
      </c>
      <c r="L1" s="21" t="s">
        <v>64</v>
      </c>
      <c r="M1" s="23" t="s">
        <v>65</v>
      </c>
      <c r="N1" s="24" t="s">
        <v>66</v>
      </c>
      <c r="O1" s="25" t="s">
        <v>67</v>
      </c>
      <c r="P1" s="25" t="s">
        <v>75</v>
      </c>
      <c r="Q1" s="25" t="s">
        <v>76</v>
      </c>
    </row>
    <row r="2" spans="1:17" ht="15.75">
      <c r="A2" s="26" t="s">
        <v>68</v>
      </c>
      <c r="B2" s="27" t="s">
        <v>69</v>
      </c>
      <c r="C2" s="26" t="s">
        <v>70</v>
      </c>
      <c r="D2" s="27" t="s">
        <v>78</v>
      </c>
      <c r="E2" s="27" t="s">
        <v>77</v>
      </c>
      <c r="F2" s="27" t="s">
        <v>71</v>
      </c>
      <c r="G2" s="27" t="s">
        <v>72</v>
      </c>
      <c r="H2" s="27">
        <f>+'Resumen_Cuota Global_Jibia '!F11</f>
        <v>195000</v>
      </c>
      <c r="I2" s="27">
        <v>0</v>
      </c>
      <c r="J2" s="27">
        <f>+'Resumen_Cuota Global_Jibia '!G11</f>
        <v>195000</v>
      </c>
      <c r="K2" s="27">
        <f>+'Resumen_Cuota Global_Jibia '!H11</f>
        <v>16751.032100000004</v>
      </c>
      <c r="L2" s="27">
        <f>+'Resumen_Cuota Global_Jibia '!I11</f>
        <v>178248.96789999999</v>
      </c>
      <c r="M2" s="33">
        <f>+'Resumen_Cuota Global_Jibia '!J11</f>
        <v>8.590272871794874E-2</v>
      </c>
      <c r="N2" s="27" t="str">
        <f>+'Resumen_Cuota Global_Jibia '!K11</f>
        <v>-</v>
      </c>
      <c r="O2" s="28">
        <f>+'Resumen_Cuota Global_Jibia '!C$7</f>
        <v>45007</v>
      </c>
      <c r="P2" s="32">
        <v>2023</v>
      </c>
      <c r="Q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2017-01-09T11:10:59Z</dcterms:created>
  <dcterms:modified xsi:type="dcterms:W3CDTF">2023-03-22T13:06:39Z</dcterms:modified>
</cp:coreProperties>
</file>