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520" windowHeight="8145" tabRatio="617"/>
  </bookViews>
  <sheets>
    <sheet name="Resumen_año_19" sheetId="3" r:id="rId1"/>
    <sheet name="Hoja1" sheetId="8" state="hidden" r:id="rId2"/>
    <sheet name="SARDINA AUSTRAL" sheetId="1" r:id="rId3"/>
    <sheet name="Investigación " sheetId="6" r:id="rId4"/>
    <sheet name="Consumo Humano " sheetId="7" r:id="rId5"/>
    <sheet name="Sardinaaustralweb" sheetId="5" r:id="rId6"/>
  </sheets>
  <externalReferences>
    <externalReference r:id="rId7"/>
  </externalReferences>
  <definedNames>
    <definedName name="_xlnm._FilterDatabase" localSheetId="2" hidden="1">'SARDINA AUSTRAL'!$E$7:$O$36</definedName>
    <definedName name="_xlnm._FilterDatabase" localSheetId="5" hidden="1">Sardinaaustralweb!$A$1:$O$41</definedName>
  </definedNames>
  <calcPr calcId="144525"/>
</workbook>
</file>

<file path=xl/calcChain.xml><?xml version="1.0" encoding="utf-8"?>
<calcChain xmlns="http://schemas.openxmlformats.org/spreadsheetml/2006/main">
  <c r="F11" i="1" l="1"/>
  <c r="E7" i="3" l="1"/>
  <c r="F46" i="1"/>
  <c r="I42" i="1"/>
  <c r="H42" i="1"/>
  <c r="G19" i="1"/>
  <c r="G11" i="1"/>
  <c r="G15" i="1"/>
  <c r="F23" i="1" l="1"/>
  <c r="G31" i="1" l="1"/>
  <c r="F31" i="1" l="1"/>
  <c r="D7" i="3" s="1"/>
  <c r="F36" i="1"/>
  <c r="D11" i="3" s="1"/>
  <c r="D13" i="3"/>
  <c r="D9" i="3"/>
  <c r="D10" i="7"/>
  <c r="M7" i="1"/>
  <c r="J36" i="8" l="1"/>
  <c r="K36" i="8"/>
  <c r="F24" i="8" l="1"/>
  <c r="P7" i="1"/>
  <c r="I24" i="8" l="1"/>
  <c r="G35" i="8"/>
  <c r="G34" i="8"/>
  <c r="G33" i="8"/>
  <c r="G32" i="8"/>
  <c r="G31" i="8"/>
  <c r="G30" i="8"/>
  <c r="G29" i="8"/>
  <c r="G28" i="8"/>
  <c r="G27" i="8"/>
  <c r="G26" i="8"/>
  <c r="G25" i="8"/>
  <c r="G24" i="8"/>
  <c r="H24" i="8" l="1"/>
  <c r="G37" i="8"/>
  <c r="J24" i="8" l="1"/>
  <c r="K24" i="8"/>
  <c r="H19" i="8" l="1"/>
  <c r="H9" i="8" s="1"/>
  <c r="H17" i="8"/>
  <c r="H8" i="8" s="1"/>
  <c r="F19" i="8"/>
  <c r="G19" i="8" s="1"/>
  <c r="F18" i="8"/>
  <c r="G18" i="8" s="1"/>
  <c r="F17" i="8"/>
  <c r="G17" i="8" s="1"/>
  <c r="E20" i="8"/>
  <c r="E11" i="8"/>
  <c r="G11" i="8" s="1"/>
  <c r="G10" i="8"/>
  <c r="G9" i="8"/>
  <c r="G8" i="8"/>
  <c r="G7" i="8"/>
  <c r="I19" i="8" l="1"/>
  <c r="J8" i="8"/>
  <c r="J17" i="8"/>
  <c r="J9" i="8"/>
  <c r="I8" i="8"/>
  <c r="J19" i="8"/>
  <c r="I9" i="8"/>
  <c r="I17" i="8"/>
  <c r="I32" i="1" l="1"/>
  <c r="I31" i="1"/>
  <c r="I36" i="1"/>
  <c r="G7" i="3" l="1"/>
  <c r="H15" i="8" s="1"/>
  <c r="D14" i="6" l="1"/>
  <c r="G12" i="3" s="1"/>
  <c r="N40" i="5" l="1"/>
  <c r="N39" i="5"/>
  <c r="B3" i="1" l="1"/>
  <c r="O4" i="5" l="1"/>
  <c r="O8" i="5"/>
  <c r="O12" i="5"/>
  <c r="O16" i="5"/>
  <c r="O20" i="5"/>
  <c r="O24" i="5"/>
  <c r="O28" i="5"/>
  <c r="O32" i="5"/>
  <c r="O36" i="5"/>
  <c r="O40" i="5"/>
  <c r="O5" i="5"/>
  <c r="O9" i="5"/>
  <c r="O13" i="5"/>
  <c r="O17" i="5"/>
  <c r="O21" i="5"/>
  <c r="O25" i="5"/>
  <c r="O29" i="5"/>
  <c r="O33" i="5"/>
  <c r="O37" i="5"/>
  <c r="O41" i="5"/>
  <c r="O6" i="5"/>
  <c r="O10" i="5"/>
  <c r="O14" i="5"/>
  <c r="O18" i="5"/>
  <c r="O22" i="5"/>
  <c r="O26" i="5"/>
  <c r="O30" i="5"/>
  <c r="O34" i="5"/>
  <c r="O38" i="5"/>
  <c r="O2" i="5"/>
  <c r="O3" i="5"/>
  <c r="O7" i="5"/>
  <c r="O11" i="5"/>
  <c r="O15" i="5"/>
  <c r="O19" i="5"/>
  <c r="O23" i="5"/>
  <c r="O27" i="5"/>
  <c r="O31" i="5"/>
  <c r="O35" i="5"/>
  <c r="O39" i="5"/>
  <c r="D5" i="6"/>
  <c r="D15" i="3" l="1"/>
  <c r="F15" i="8" l="1"/>
  <c r="G8" i="3"/>
  <c r="H18" i="8" s="1"/>
  <c r="H10" i="8" l="1"/>
  <c r="I18" i="8"/>
  <c r="J18" i="8"/>
  <c r="G15" i="8"/>
  <c r="N2" i="5"/>
  <c r="N3" i="5"/>
  <c r="N5" i="5"/>
  <c r="N6" i="5"/>
  <c r="N8" i="5"/>
  <c r="N9" i="5"/>
  <c r="N11" i="5"/>
  <c r="N12" i="5"/>
  <c r="N14" i="5"/>
  <c r="N15" i="5"/>
  <c r="N17" i="5"/>
  <c r="N18" i="5"/>
  <c r="N20" i="5"/>
  <c r="N21" i="5"/>
  <c r="N23" i="5"/>
  <c r="N24" i="5"/>
  <c r="N26" i="5"/>
  <c r="N27" i="5"/>
  <c r="N29" i="5"/>
  <c r="N30" i="5"/>
  <c r="N32" i="5"/>
  <c r="N33" i="5"/>
  <c r="N35" i="5"/>
  <c r="N36" i="5"/>
  <c r="H38" i="5"/>
  <c r="I2" i="5"/>
  <c r="K2" i="5"/>
  <c r="I3" i="5"/>
  <c r="K3" i="5"/>
  <c r="I5" i="5"/>
  <c r="K5" i="5"/>
  <c r="I6" i="5"/>
  <c r="K6" i="5"/>
  <c r="I7" i="5"/>
  <c r="I8" i="5"/>
  <c r="K8" i="5"/>
  <c r="I9" i="5"/>
  <c r="K9" i="5"/>
  <c r="I11" i="5"/>
  <c r="K11" i="5"/>
  <c r="I12" i="5"/>
  <c r="K12" i="5"/>
  <c r="I14" i="5"/>
  <c r="K14" i="5"/>
  <c r="I15" i="5"/>
  <c r="K15" i="5"/>
  <c r="I17" i="5"/>
  <c r="K17" i="5"/>
  <c r="I18" i="5"/>
  <c r="K18" i="5"/>
  <c r="K19" i="5" s="1"/>
  <c r="I19" i="5"/>
  <c r="I20" i="5"/>
  <c r="K20" i="5"/>
  <c r="I21" i="5"/>
  <c r="K21" i="5"/>
  <c r="I23" i="5"/>
  <c r="K23" i="5"/>
  <c r="I24" i="5"/>
  <c r="I25" i="5" s="1"/>
  <c r="K24" i="5"/>
  <c r="I26" i="5"/>
  <c r="K26" i="5"/>
  <c r="I27" i="5"/>
  <c r="K27" i="5"/>
  <c r="I29" i="5"/>
  <c r="K29" i="5"/>
  <c r="I30" i="5"/>
  <c r="K30" i="5"/>
  <c r="I32" i="5"/>
  <c r="K32" i="5"/>
  <c r="I33" i="5"/>
  <c r="I34" i="5" s="1"/>
  <c r="K33" i="5"/>
  <c r="I35" i="5"/>
  <c r="K35" i="5"/>
  <c r="I36" i="5"/>
  <c r="K36" i="5"/>
  <c r="H33" i="5"/>
  <c r="H32" i="5"/>
  <c r="H30" i="5"/>
  <c r="H29" i="5"/>
  <c r="E34" i="5"/>
  <c r="E33" i="5"/>
  <c r="E32" i="5"/>
  <c r="G9" i="3"/>
  <c r="E13" i="6"/>
  <c r="F13" i="6" s="1"/>
  <c r="E12" i="6"/>
  <c r="F12" i="6" s="1"/>
  <c r="H25" i="1"/>
  <c r="I38" i="5"/>
  <c r="K38" i="5"/>
  <c r="M34" i="1"/>
  <c r="P34" i="1"/>
  <c r="N34" i="1"/>
  <c r="P9" i="1"/>
  <c r="I25" i="8" s="1"/>
  <c r="P11" i="1"/>
  <c r="I26" i="8" s="1"/>
  <c r="P13" i="1"/>
  <c r="I27" i="8" s="1"/>
  <c r="P15" i="1"/>
  <c r="I28" i="8" s="1"/>
  <c r="P17" i="1"/>
  <c r="I29" i="8" s="1"/>
  <c r="P19" i="1"/>
  <c r="I30" i="8" s="1"/>
  <c r="P21" i="1"/>
  <c r="I31" i="8" s="1"/>
  <c r="P23" i="1"/>
  <c r="I32" i="8" s="1"/>
  <c r="P25" i="1"/>
  <c r="I33" i="8" s="1"/>
  <c r="P27" i="1"/>
  <c r="I34" i="8" s="1"/>
  <c r="P29" i="1"/>
  <c r="I35" i="8" s="1"/>
  <c r="N9" i="1"/>
  <c r="N11" i="1"/>
  <c r="N13" i="1"/>
  <c r="N17" i="1"/>
  <c r="N21" i="1"/>
  <c r="N23" i="1"/>
  <c r="N25" i="1"/>
  <c r="N27" i="1"/>
  <c r="N29" i="1"/>
  <c r="N7" i="1"/>
  <c r="O7" i="1" s="1"/>
  <c r="Q7" i="1" s="1"/>
  <c r="M9" i="1"/>
  <c r="F25" i="8" s="1"/>
  <c r="M11" i="1"/>
  <c r="F26" i="8" s="1"/>
  <c r="H26" i="8" s="1"/>
  <c r="M13" i="1"/>
  <c r="F27" i="8" s="1"/>
  <c r="H27" i="8" s="1"/>
  <c r="M15" i="1"/>
  <c r="F28" i="8" s="1"/>
  <c r="H28" i="8" s="1"/>
  <c r="M17" i="1"/>
  <c r="F29" i="8" s="1"/>
  <c r="H29" i="8" s="1"/>
  <c r="M19" i="1"/>
  <c r="F30" i="8" s="1"/>
  <c r="H30" i="8" s="1"/>
  <c r="M21" i="1"/>
  <c r="F31" i="8" s="1"/>
  <c r="H31" i="8" s="1"/>
  <c r="M23" i="1"/>
  <c r="F32" i="8" s="1"/>
  <c r="H32" i="8" s="1"/>
  <c r="M25" i="1"/>
  <c r="F33" i="8" s="1"/>
  <c r="H33" i="8" s="1"/>
  <c r="M27" i="1"/>
  <c r="F34" i="8" s="1"/>
  <c r="H34" i="8" s="1"/>
  <c r="M29" i="1"/>
  <c r="O29" i="1" l="1"/>
  <c r="R29" i="1" s="1"/>
  <c r="F35" i="8"/>
  <c r="H35" i="8" s="1"/>
  <c r="K35" i="8" s="1"/>
  <c r="J31" i="8"/>
  <c r="H25" i="8"/>
  <c r="J25" i="8" s="1"/>
  <c r="O25" i="1"/>
  <c r="Q25" i="1" s="1"/>
  <c r="O23" i="1"/>
  <c r="R23" i="1" s="1"/>
  <c r="I10" i="8"/>
  <c r="J10" i="8"/>
  <c r="J27" i="8"/>
  <c r="K27" i="8"/>
  <c r="K30" i="8"/>
  <c r="J30" i="8"/>
  <c r="K26" i="8"/>
  <c r="J26" i="8"/>
  <c r="K33" i="8"/>
  <c r="J33" i="8"/>
  <c r="J29" i="8"/>
  <c r="K29" i="8"/>
  <c r="I37" i="8"/>
  <c r="K25" i="8"/>
  <c r="Q29" i="1"/>
  <c r="K32" i="8"/>
  <c r="J32" i="8"/>
  <c r="J28" i="8"/>
  <c r="K28" i="8"/>
  <c r="K34" i="5"/>
  <c r="K25" i="5"/>
  <c r="I15" i="8"/>
  <c r="J15" i="8"/>
  <c r="K25" i="1"/>
  <c r="M29" i="5" s="1"/>
  <c r="J25" i="1"/>
  <c r="I13" i="5"/>
  <c r="O13" i="1"/>
  <c r="Q13" i="1" s="1"/>
  <c r="K34" i="8"/>
  <c r="J34" i="8"/>
  <c r="K13" i="5"/>
  <c r="K28" i="5"/>
  <c r="K7" i="5"/>
  <c r="I4" i="5"/>
  <c r="I28" i="5"/>
  <c r="I22" i="5"/>
  <c r="I10" i="5"/>
  <c r="K10" i="5"/>
  <c r="O17" i="1"/>
  <c r="Q17" i="1" s="1"/>
  <c r="H31" i="5"/>
  <c r="H34" i="5"/>
  <c r="K31" i="5"/>
  <c r="I16" i="5"/>
  <c r="K4" i="5"/>
  <c r="I37" i="5"/>
  <c r="I31" i="5"/>
  <c r="K16" i="5"/>
  <c r="J29" i="5"/>
  <c r="K22" i="5"/>
  <c r="K37" i="5"/>
  <c r="O11" i="1"/>
  <c r="R11" i="1" s="1"/>
  <c r="O9" i="1"/>
  <c r="Q9" i="1" s="1"/>
  <c r="O34" i="1"/>
  <c r="R34" i="1" s="1"/>
  <c r="O21" i="1"/>
  <c r="O27" i="1"/>
  <c r="Q27" i="1" s="1"/>
  <c r="R7" i="1"/>
  <c r="R13" i="1"/>
  <c r="N15" i="1"/>
  <c r="O15" i="1" s="1"/>
  <c r="Q15" i="1" s="1"/>
  <c r="N19" i="1"/>
  <c r="O19" i="1" s="1"/>
  <c r="J35" i="8" l="1"/>
  <c r="R25" i="1"/>
  <c r="Q23" i="1"/>
  <c r="R17" i="1"/>
  <c r="F37" i="8"/>
  <c r="H37" i="8" s="1"/>
  <c r="J37" i="8" s="1"/>
  <c r="Q21" i="1"/>
  <c r="Q34" i="1"/>
  <c r="R9" i="1"/>
  <c r="Q11" i="1"/>
  <c r="H26" i="1"/>
  <c r="L29" i="5"/>
  <c r="R27" i="1"/>
  <c r="R15" i="1"/>
  <c r="Q19" i="1"/>
  <c r="R19" i="1"/>
  <c r="K37" i="8" l="1"/>
  <c r="J30" i="5"/>
  <c r="J31" i="5" s="1"/>
  <c r="J26" i="1"/>
  <c r="L30" i="5" s="1"/>
  <c r="L31" i="5" s="1"/>
  <c r="K26" i="1"/>
  <c r="M30" i="5" s="1"/>
  <c r="M31" i="5" s="1"/>
  <c r="I39" i="5"/>
  <c r="K39" i="5"/>
  <c r="I40" i="5"/>
  <c r="K40" i="5"/>
  <c r="H40" i="5"/>
  <c r="H39" i="5"/>
  <c r="H36" i="5"/>
  <c r="H35" i="5"/>
  <c r="H27" i="5"/>
  <c r="H26" i="5"/>
  <c r="H24" i="5"/>
  <c r="H23" i="5"/>
  <c r="H21" i="5"/>
  <c r="H20" i="5"/>
  <c r="H18" i="5"/>
  <c r="H17" i="5"/>
  <c r="H15" i="5"/>
  <c r="H14" i="5"/>
  <c r="H12" i="5"/>
  <c r="H11" i="5"/>
  <c r="H9" i="5"/>
  <c r="H8" i="5"/>
  <c r="H6" i="5"/>
  <c r="H5" i="5"/>
  <c r="H3" i="5"/>
  <c r="H2" i="5"/>
  <c r="M41" i="5"/>
  <c r="L41" i="5"/>
  <c r="K41" i="5"/>
  <c r="J41" i="5"/>
  <c r="I41" i="5"/>
  <c r="H41" i="5"/>
  <c r="H22" i="5" l="1"/>
  <c r="H19" i="5"/>
  <c r="H4" i="5"/>
  <c r="H28" i="5"/>
  <c r="H7" i="5"/>
  <c r="H37" i="5"/>
  <c r="H25" i="5"/>
  <c r="H16" i="5"/>
  <c r="H13" i="5"/>
  <c r="H10" i="5"/>
  <c r="F14" i="3" l="1"/>
  <c r="F13" i="3"/>
  <c r="F12" i="3"/>
  <c r="F8" i="3"/>
  <c r="F9" i="3"/>
  <c r="F10" i="3"/>
  <c r="G11" i="3"/>
  <c r="G36" i="1"/>
  <c r="E11" i="3" s="1"/>
  <c r="H34" i="1"/>
  <c r="H29" i="1"/>
  <c r="H27" i="1"/>
  <c r="H23" i="1"/>
  <c r="H21" i="1"/>
  <c r="J21" i="1" s="1"/>
  <c r="H19" i="1"/>
  <c r="H17" i="1"/>
  <c r="H15" i="1"/>
  <c r="H13" i="1"/>
  <c r="H11" i="1"/>
  <c r="H9" i="1"/>
  <c r="H7" i="1"/>
  <c r="E15" i="3" l="1"/>
  <c r="F16" i="8"/>
  <c r="J5" i="5"/>
  <c r="J9" i="1"/>
  <c r="J17" i="5"/>
  <c r="J17" i="1"/>
  <c r="H18" i="1" s="1"/>
  <c r="J32" i="5"/>
  <c r="J27" i="1"/>
  <c r="J8" i="5"/>
  <c r="J11" i="1"/>
  <c r="L8" i="5" s="1"/>
  <c r="J20" i="5"/>
  <c r="J19" i="1"/>
  <c r="L20" i="5" s="1"/>
  <c r="J35" i="5"/>
  <c r="J29" i="1"/>
  <c r="J11" i="5"/>
  <c r="J13" i="1"/>
  <c r="J2" i="5"/>
  <c r="J7" i="1"/>
  <c r="J14" i="5"/>
  <c r="J15" i="1"/>
  <c r="L14" i="5" s="1"/>
  <c r="J26" i="5"/>
  <c r="J23" i="1"/>
  <c r="L26" i="5" s="1"/>
  <c r="G15" i="3"/>
  <c r="H16" i="8"/>
  <c r="L23" i="5"/>
  <c r="J23" i="5"/>
  <c r="K7" i="1"/>
  <c r="M2" i="5" s="1"/>
  <c r="K13" i="1"/>
  <c r="M11" i="5" s="1"/>
  <c r="K29" i="1"/>
  <c r="M35" i="5" s="1"/>
  <c r="K34" i="1"/>
  <c r="M39" i="5" s="1"/>
  <c r="J39" i="5"/>
  <c r="K11" i="1"/>
  <c r="M8" i="5" s="1"/>
  <c r="K19" i="1"/>
  <c r="M20" i="5" s="1"/>
  <c r="K27" i="1"/>
  <c r="M32" i="5" s="1"/>
  <c r="K17" i="1"/>
  <c r="M17" i="5" s="1"/>
  <c r="K23" i="1"/>
  <c r="M26" i="5" s="1"/>
  <c r="K9" i="1"/>
  <c r="M5" i="5" s="1"/>
  <c r="K15" i="1"/>
  <c r="M14" i="5" s="1"/>
  <c r="K21" i="1"/>
  <c r="M23" i="5" s="1"/>
  <c r="J34" i="1"/>
  <c r="F7" i="3"/>
  <c r="H8" i="3"/>
  <c r="H13" i="3"/>
  <c r="H9" i="3"/>
  <c r="I8" i="3"/>
  <c r="F11" i="3"/>
  <c r="I10" i="3"/>
  <c r="H14" i="3"/>
  <c r="H12" i="3"/>
  <c r="I12" i="3"/>
  <c r="H10" i="3"/>
  <c r="I9" i="3"/>
  <c r="G16" i="8" l="1"/>
  <c r="J16" i="8" s="1"/>
  <c r="F20" i="8"/>
  <c r="G20" i="8" s="1"/>
  <c r="L17" i="5"/>
  <c r="H7" i="8"/>
  <c r="H20" i="8"/>
  <c r="H22" i="1"/>
  <c r="I7" i="3"/>
  <c r="F15" i="3"/>
  <c r="H8" i="1"/>
  <c r="L2" i="5"/>
  <c r="L32" i="5"/>
  <c r="H28" i="1"/>
  <c r="L11" i="5"/>
  <c r="H14" i="1"/>
  <c r="H10" i="1"/>
  <c r="L5" i="5"/>
  <c r="L35" i="5"/>
  <c r="H30" i="1"/>
  <c r="H24" i="1"/>
  <c r="J24" i="1" s="1"/>
  <c r="H16" i="1"/>
  <c r="J16" i="1" s="1"/>
  <c r="J18" i="1"/>
  <c r="H12" i="1"/>
  <c r="H20" i="1"/>
  <c r="H35" i="1"/>
  <c r="H36" i="1" s="1"/>
  <c r="L39" i="5"/>
  <c r="H11" i="3"/>
  <c r="I11" i="3"/>
  <c r="H7" i="3"/>
  <c r="I16" i="8" l="1"/>
  <c r="J6" i="5"/>
  <c r="J7" i="5" s="1"/>
  <c r="J10" i="1"/>
  <c r="L6" i="5" s="1"/>
  <c r="L7" i="5" s="1"/>
  <c r="J36" i="5"/>
  <c r="J37" i="5" s="1"/>
  <c r="J30" i="1"/>
  <c r="L36" i="5" s="1"/>
  <c r="L37" i="5" s="1"/>
  <c r="J12" i="5"/>
  <c r="J13" i="5" s="1"/>
  <c r="J14" i="1"/>
  <c r="L12" i="5" s="1"/>
  <c r="L13" i="5" s="1"/>
  <c r="J24" i="5"/>
  <c r="J25" i="5" s="1"/>
  <c r="J22" i="1"/>
  <c r="L24" i="5" s="1"/>
  <c r="L25" i="5" s="1"/>
  <c r="J33" i="5"/>
  <c r="J34" i="5" s="1"/>
  <c r="J28" i="1"/>
  <c r="L33" i="5" s="1"/>
  <c r="L34" i="5" s="1"/>
  <c r="H11" i="8"/>
  <c r="J7" i="8"/>
  <c r="I7" i="8"/>
  <c r="J20" i="8"/>
  <c r="I20" i="8"/>
  <c r="J3" i="5"/>
  <c r="J4" i="5" s="1"/>
  <c r="J8" i="1"/>
  <c r="L3" i="5" s="1"/>
  <c r="L4" i="5" s="1"/>
  <c r="J21" i="5"/>
  <c r="J22" i="5" s="1"/>
  <c r="J20" i="1"/>
  <c r="L21" i="5" s="1"/>
  <c r="L22" i="5" s="1"/>
  <c r="J9" i="5"/>
  <c r="J10" i="5" s="1"/>
  <c r="J12" i="1"/>
  <c r="L9" i="5" s="1"/>
  <c r="L10" i="5" s="1"/>
  <c r="K22" i="1"/>
  <c r="M24" i="5" s="1"/>
  <c r="M25" i="5" s="1"/>
  <c r="K30" i="1"/>
  <c r="M36" i="5" s="1"/>
  <c r="M37" i="5" s="1"/>
  <c r="L18" i="5"/>
  <c r="L19" i="5" s="1"/>
  <c r="J18" i="5"/>
  <c r="J19" i="5" s="1"/>
  <c r="L15" i="5"/>
  <c r="L16" i="5" s="1"/>
  <c r="J15" i="5"/>
  <c r="J16" i="5" s="1"/>
  <c r="K10" i="1"/>
  <c r="M6" i="5" s="1"/>
  <c r="M7" i="5" s="1"/>
  <c r="L27" i="5"/>
  <c r="L28" i="5" s="1"/>
  <c r="J27" i="5"/>
  <c r="J28" i="5" s="1"/>
  <c r="H31" i="1"/>
  <c r="K24" i="1"/>
  <c r="M27" i="5" s="1"/>
  <c r="M28" i="5" s="1"/>
  <c r="K8" i="1"/>
  <c r="M3" i="5" s="1"/>
  <c r="M4" i="5" s="1"/>
  <c r="K18" i="1"/>
  <c r="M18" i="5" s="1"/>
  <c r="M19" i="5" s="1"/>
  <c r="K16" i="1"/>
  <c r="M15" i="5" s="1"/>
  <c r="M16" i="5" s="1"/>
  <c r="K12" i="1"/>
  <c r="M9" i="5" s="1"/>
  <c r="M10" i="5" s="1"/>
  <c r="K35" i="1"/>
  <c r="M40" i="5" s="1"/>
  <c r="K14" i="1"/>
  <c r="M12" i="5" s="1"/>
  <c r="M13" i="5" s="1"/>
  <c r="K28" i="1"/>
  <c r="M33" i="5" s="1"/>
  <c r="M34" i="5" s="1"/>
  <c r="K20" i="1"/>
  <c r="M21" i="5" s="1"/>
  <c r="M22" i="5" s="1"/>
  <c r="J35" i="1"/>
  <c r="L40" i="5" s="1"/>
  <c r="J40" i="5"/>
  <c r="J11" i="8" l="1"/>
  <c r="I11" i="8"/>
  <c r="K31" i="1"/>
  <c r="M38" i="5" s="1"/>
  <c r="J38" i="5"/>
  <c r="J31" i="1"/>
  <c r="L38" i="5" s="1"/>
</calcChain>
</file>

<file path=xl/comments1.xml><?xml version="1.0" encoding="utf-8"?>
<comments xmlns="http://schemas.openxmlformats.org/spreadsheetml/2006/main">
  <authors>
    <author>gezul</author>
    <author>ZULETA ESPINOZA, GERALDINE</author>
  </authors>
  <commentList>
    <comment ref="F11" authorId="0">
      <text>
        <r>
          <rPr>
            <b/>
            <sz val="9"/>
            <color indexed="81"/>
            <rFont val="Tahoma"/>
            <charset val="1"/>
          </rPr>
          <t>gezul:</t>
        </r>
        <r>
          <rPr>
            <sz val="9"/>
            <color indexed="81"/>
            <rFont val="Tahoma"/>
            <charset val="1"/>
          </rPr>
          <t xml:space="preserve">
Res N° 22 del 10-06-2020, adelantamiento de cuota del segundo período</t>
        </r>
      </text>
    </comment>
    <comment ref="G11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Cesion N° 16-20 a fovor 80 ton.
Cesión Res N°03 de 54,852 ton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se incorpora descuento por sancion en resolucion N° 4650 del 28-12-2018</t>
        </r>
      </text>
    </comment>
    <comment ref="G15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
RES N° 8
Res N° 11 
Cesión Res N° 09 de 60 ton 
Res N° 10 cesion de 123 ton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N° 11 cesion de 300 ton en favor de ASOGPESCA ANCUD AG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
Cesion Res N° 16-20 cede 80 ton 
Cesión Res N° 09 cede 60 ton 
Cesión Res N° 12 cede 50 ton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Cesión Res N° 03 cede 54,852 ton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adelanta cuota
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
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Cesión Res N° 10 cede 123 toneladas</t>
        </r>
      </text>
    </comment>
  </commentList>
</comments>
</file>

<file path=xl/sharedStrings.xml><?xml version="1.0" encoding="utf-8"?>
<sst xmlns="http://schemas.openxmlformats.org/spreadsheetml/2006/main" count="505" uniqueCount="133">
  <si>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</si>
  <si>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</si>
  <si>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</si>
  <si>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</si>
  <si>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</si>
  <si>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</si>
  <si>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</si>
  <si>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</si>
  <si>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</si>
  <si>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</si>
  <si>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CUOTA INVESTIGACION</t>
  </si>
  <si>
    <t>CUOTA CONSUMO HUMANO</t>
  </si>
  <si>
    <t>FAUNA ACOMPAÑANTE</t>
  </si>
  <si>
    <t>Ene-Oct</t>
  </si>
  <si>
    <t>Nov-Dic</t>
  </si>
  <si>
    <t>ARMAR A.G. RAG 320-10</t>
  </si>
  <si>
    <t>AGARMAR  RAG 156-10</t>
  </si>
  <si>
    <t>PESCA AUSTRAL AG 326-10</t>
  </si>
  <si>
    <t>AQUEPESCA. AG 270-10</t>
  </si>
  <si>
    <t>STI CAMINO CHINQUIHUE , RSU 10.01.0942</t>
  </si>
  <si>
    <t xml:space="preserve">STI. " ESTRELLA DEL SUR DE CALBUCO" RSU10010571 </t>
  </si>
  <si>
    <t xml:space="preserve">STI PECERCAL RSU 10.01.0948 </t>
  </si>
  <si>
    <t>STI PROVEEDORES MARITIMOS DE QUILLAIPE RSU 10.01.0835</t>
  </si>
  <si>
    <t>BOLSON RESIDUAL</t>
  </si>
  <si>
    <t>TOTAL OBJETIVO XI REGION</t>
  </si>
  <si>
    <t>D.Ex N°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</si>
  <si>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</si>
  <si>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</si>
  <si>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</si>
  <si>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</si>
  <si>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</si>
  <si>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</si>
  <si>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</si>
  <si>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</si>
  <si>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</si>
  <si>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</si>
  <si>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</si>
  <si>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</si>
  <si>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</si>
  <si>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</si>
  <si>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</si>
  <si>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</si>
  <si>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</si>
  <si>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</si>
  <si>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</si>
  <si>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</si>
  <si>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</si>
  <si>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</si>
  <si>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</si>
  <si>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ORGANIZACION</t>
  </si>
  <si>
    <t>ARMADORES ARTESANALES DE CALBUCO ARMAR AG. RAG 320-10</t>
  </si>
  <si>
    <t>ENERO</t>
  </si>
  <si>
    <t>OCTUBRE</t>
  </si>
  <si>
    <t>NOVIEMBRE</t>
  </si>
  <si>
    <t xml:space="preserve">DICIEMBRE </t>
  </si>
  <si>
    <t>AG DE ARMADORES DE LA DECIMA REFGION   RAG 156-10</t>
  </si>
  <si>
    <t>AG DE ARMADORES ARTESANALES ASOGFER AG. RAG 310-10</t>
  </si>
  <si>
    <t>AG DE ARMADORES ARTESANALES PESCA AUSTRAL  RAG 326-10</t>
  </si>
  <si>
    <t xml:space="preserve"> AG DE ARMADORES Y PESCADORES CERQUEROS ARTESANALES DE ANCUD ASOGPESCA ANCUD AG  RAG 4266</t>
  </si>
  <si>
    <t>AG DE PRODUCTORES PELAGICOS ARMADORES ARTESANALES DE LA CALETA DE QUELLON DECIMA REGION AQUEPESCA AG 270-10</t>
  </si>
  <si>
    <t>STI  PESCADORES ARTESANALES ARMADORES BUZOS ALGUEROS BENTONICOS DEMERSALES PELAGICOS RECOLECTORES DE ORILLA Y OFICIOS CONEXOS DE LA CALETA PESQUERA CAMINO CHINQUIHUE RSU 10010942</t>
  </si>
  <si>
    <t>STI ARMADORES ARTESANALES DEMERSALES Y RAMOS AFINES  ESTRELLA SUR DE CALBUCO RSU 10010571</t>
  </si>
  <si>
    <t xml:space="preserve">STI  PESCADORES ARTEANALES ARMADORES ARTESANALES Y RAMOS AFINES DE LA COMUNA DE CALBUCO PECERCAL RSU 10010948 </t>
  </si>
  <si>
    <t>STI  PESCADORES ARTESANALES RECOLECTORES DE ORILLA BOLINCHEROS Y RAMOS SIMILARES PROVEEDORES MARITIMOS DE QUILLAIPE RSU 10010835</t>
  </si>
  <si>
    <t>RESIDUAL BOLSON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</si>
  <si>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</si>
  <si>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</si>
  <si>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</si>
  <si>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</si>
  <si>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</si>
  <si>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</si>
  <si>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</si>
  <si>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</si>
  <si>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 xml:space="preserve">Cuota Asignada Total </t>
  </si>
  <si>
    <t xml:space="preserve">Movimioentos </t>
  </si>
  <si>
    <t xml:space="preserve">Captura </t>
  </si>
  <si>
    <t xml:space="preserve">Saldo </t>
  </si>
  <si>
    <t>% Consumido</t>
  </si>
  <si>
    <t>STI. Pescadores artesanales, recolectires de orilla buzos mariscadores, bolincheros, acuicultores y ramos similares "ILUSION DEL MAR" RSU 10.01.0876</t>
  </si>
  <si>
    <t xml:space="preserve">Cierre </t>
  </si>
  <si>
    <t>Cierre</t>
  </si>
  <si>
    <t xml:space="preserve">Sardina Austral Region de Los Lagos </t>
  </si>
  <si>
    <t>Aysén</t>
  </si>
  <si>
    <t>LOS LAGOS</t>
  </si>
  <si>
    <t xml:space="preserve">AYSÉN </t>
  </si>
  <si>
    <t>CONSUMO HUMANO (1%)</t>
  </si>
  <si>
    <t>ASOGFER AG- 310-10</t>
  </si>
  <si>
    <t xml:space="preserve">Movimientos </t>
  </si>
  <si>
    <t>Información preliminar</t>
  </si>
  <si>
    <t>% Consumo</t>
  </si>
  <si>
    <t>año</t>
  </si>
  <si>
    <t>mensaje</t>
  </si>
  <si>
    <t>Cuota Asignada</t>
  </si>
  <si>
    <t>Movimiento</t>
  </si>
  <si>
    <t xml:space="preserve">% Consumido </t>
  </si>
  <si>
    <t>Fraccion Artesanal Objetivo</t>
  </si>
  <si>
    <t>Fauna acompañante</t>
  </si>
  <si>
    <t>Consumo Humano</t>
  </si>
  <si>
    <t>Investigación</t>
  </si>
  <si>
    <t xml:space="preserve">Total </t>
  </si>
  <si>
    <t>Artesanal X</t>
  </si>
  <si>
    <t>Artesanal XI</t>
  </si>
  <si>
    <t xml:space="preserve">Fauna acompañante </t>
  </si>
  <si>
    <t xml:space="preserve">Unidad de pesquería </t>
  </si>
  <si>
    <t xml:space="preserve"> Asignatario LTP</t>
  </si>
  <si>
    <t xml:space="preserve">Cuota Total </t>
  </si>
  <si>
    <t>Total LTP</t>
  </si>
  <si>
    <t>Sardina Austral Region de Los Lagos</t>
  </si>
  <si>
    <t>Armadores Artesanales de Calbuco ARMAR A.G., RAG 320-10</t>
  </si>
  <si>
    <t>Asociación Gremial Armadores Artesanales de la Décima Región RAG 156-10</t>
  </si>
  <si>
    <t>Asociación Gremial Armadores Artesanales ASOGFER AG- ASOGFE AG RAG 310-10</t>
  </si>
  <si>
    <t>Asociación Gremial de Armadores Artesanales Pesca Austral A.G. - PESCA AUSTRAL A.G. RAG 326-10</t>
  </si>
  <si>
    <t>Asociación Gremial de Armadores y Pescadores Cerqueros Artesanales de Ancud- ASOGPESCA ANCUD A.G. RAG 4266</t>
  </si>
  <si>
    <t>Asociación Gremial de Productores Pelágicos, Armadores  Artesanales de la Caleta de Quellón Décima Región- AQUEPESCA A.G. RAG 270-10</t>
  </si>
  <si>
    <t>STI Pescadores Artesanales, Armadores, Buzos, Algueros, Bentónicos, Demersales, Pelágicos,  Recolectores de Orilla y Oficios Conexos de la caleta pesquera, camino Chinquihue, RSU 10010942</t>
  </si>
  <si>
    <t>STI. Pescadores Armadores Artesanales Demersales y Ramos Afines" ESTRELLA DEL SUR DE CALBUCO" RSU 10010571</t>
  </si>
  <si>
    <t>STI. Pescadores Artesanales, Armadores Artesanales y Ramos Afines de la comuna de Calbuco   PECERCAL RSU 10.01.0948</t>
  </si>
  <si>
    <t>STI. Pescadores Artesanales, Recolectores de Orilla, Bolincheros y Ramos Similares  PROVEEDORES MARITIMOS DE QUILLAIPE RSU 10.01.0835</t>
  </si>
  <si>
    <t>Bolson Residual</t>
  </si>
  <si>
    <t xml:space="preserve">Cesiones individuales </t>
  </si>
  <si>
    <t>CONSUMO HUMANO  REGIÓN DE LOS LAGOS</t>
  </si>
  <si>
    <t xml:space="preserve">CONSUMO HUMANO REGIÓN DE AYSÉN </t>
  </si>
  <si>
    <t>ASOGPESCA  ANCUD 4266</t>
  </si>
  <si>
    <t>Embarcacíon</t>
  </si>
  <si>
    <t>Cuota</t>
  </si>
  <si>
    <t>captura</t>
  </si>
  <si>
    <t xml:space="preserve">Cesiones Individuales. </t>
  </si>
  <si>
    <t>DON LUIS</t>
  </si>
  <si>
    <t>Ene - Dic</t>
  </si>
  <si>
    <t>Res</t>
  </si>
  <si>
    <t>RESUMEN CONTROL DE CUOTA SARDINA AUSTRAL X-XII_2020</t>
  </si>
  <si>
    <t xml:space="preserve">                     CONTROL DE CUOTA  SARDINA AUSTRAL X Y XI REGIONES AÑO 2020</t>
  </si>
  <si>
    <t>INVESTIGACIÓN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</si>
</sst>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\-0.00\ "/>
    <numFmt numFmtId="168" formatCode="0.000"/>
    <numFmt numFmtId="169" formatCode="_-* #,##0.00\ _p_t_a_-;\-* #,##0.00\ _p_t_a_-;_-* \-??\ _p_t_a_-;_-@_-"/>
    <numFmt numFmtId="170" formatCode="yyyy/mm/dd;@"/>
    <numFmt numFmtId="171" formatCode="0.000%"/>
    <numFmt numFmtId="172" formatCode="0.00_ ;[Red]\-0.0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8C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auto="1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07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</cellStyleXfs>
  <cellXfs count="26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10" fillId="7" borderId="0" xfId="0" applyFont="1" applyFill="1" applyBorder="1" applyAlignment="1">
      <alignment horizontal="center"/>
    </xf>
    <xf numFmtId="168" fontId="10" fillId="7" borderId="21" xfId="1" applyNumberFormat="1" applyFont="1" applyFill="1" applyBorder="1" applyAlignment="1">
      <alignment horizontal="center"/>
    </xf>
    <xf numFmtId="2" fontId="8" fillId="8" borderId="11" xfId="0" applyNumberFormat="1" applyFont="1" applyFill="1" applyBorder="1" applyAlignment="1">
      <alignment horizontal="center"/>
    </xf>
    <xf numFmtId="2" fontId="8" fillId="7" borderId="22" xfId="1" applyNumberFormat="1" applyFont="1" applyFill="1" applyBorder="1" applyAlignment="1">
      <alignment horizontal="center"/>
    </xf>
    <xf numFmtId="2" fontId="8" fillId="7" borderId="23" xfId="1" applyNumberFormat="1" applyFont="1" applyFill="1" applyBorder="1" applyAlignment="1">
      <alignment horizontal="center"/>
    </xf>
    <xf numFmtId="10" fontId="8" fillId="7" borderId="24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2" fontId="8" fillId="8" borderId="12" xfId="0" applyNumberFormat="1" applyFont="1" applyFill="1" applyBorder="1" applyAlignment="1">
      <alignment horizontal="center"/>
    </xf>
    <xf numFmtId="10" fontId="8" fillId="7" borderId="25" xfId="0" applyNumberFormat="1" applyFont="1" applyFill="1" applyBorder="1" applyAlignment="1">
      <alignment horizontal="center"/>
    </xf>
    <xf numFmtId="168" fontId="10" fillId="7" borderId="26" xfId="1" applyNumberFormat="1" applyFont="1" applyFill="1" applyBorder="1" applyAlignment="1">
      <alignment horizontal="center"/>
    </xf>
    <xf numFmtId="2" fontId="8" fillId="8" borderId="20" xfId="0" applyNumberFormat="1" applyFont="1" applyFill="1" applyBorder="1" applyAlignment="1">
      <alignment horizontal="center"/>
    </xf>
    <xf numFmtId="10" fontId="8" fillId="7" borderId="19" xfId="0" applyNumberFormat="1" applyFont="1" applyFill="1" applyBorder="1" applyAlignment="1">
      <alignment horizontal="center"/>
    </xf>
    <xf numFmtId="2" fontId="8" fillId="7" borderId="0" xfId="1" applyNumberFormat="1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168" fontId="10" fillId="7" borderId="4" xfId="1" applyNumberFormat="1" applyFont="1" applyFill="1" applyBorder="1" applyAlignment="1">
      <alignment horizontal="center"/>
    </xf>
    <xf numFmtId="2" fontId="8" fillId="8" borderId="18" xfId="0" applyNumberFormat="1" applyFont="1" applyFill="1" applyBorder="1" applyAlignment="1">
      <alignment horizontal="center"/>
    </xf>
    <xf numFmtId="2" fontId="8" fillId="7" borderId="3" xfId="1" applyNumberFormat="1" applyFont="1" applyFill="1" applyBorder="1" applyAlignment="1">
      <alignment horizontal="center"/>
    </xf>
    <xf numFmtId="2" fontId="8" fillId="7" borderId="15" xfId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2" fontId="0" fillId="7" borderId="30" xfId="0" applyNumberFormat="1" applyFont="1" applyFill="1" applyBorder="1" applyAlignment="1">
      <alignment horizontal="center"/>
    </xf>
    <xf numFmtId="2" fontId="11" fillId="7" borderId="8" xfId="1" applyNumberFormat="1" applyFont="1" applyFill="1" applyBorder="1" applyAlignment="1">
      <alignment horizontal="center"/>
    </xf>
    <xf numFmtId="10" fontId="11" fillId="7" borderId="8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2" fontId="11" fillId="7" borderId="32" xfId="1" applyNumberFormat="1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2" fontId="11" fillId="7" borderId="15" xfId="1" applyNumberFormat="1" applyFont="1" applyFill="1" applyBorder="1" applyAlignment="1">
      <alignment horizontal="center"/>
    </xf>
    <xf numFmtId="10" fontId="11" fillId="7" borderId="15" xfId="2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1" borderId="0" xfId="0" applyFill="1"/>
    <xf numFmtId="0" fontId="8" fillId="34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9" fontId="0" fillId="8" borderId="0" xfId="2" applyFont="1" applyFill="1" applyBorder="1" applyAlignment="1">
      <alignment vertical="center"/>
    </xf>
    <xf numFmtId="0" fontId="0" fillId="8" borderId="22" xfId="0" applyFont="1" applyFill="1" applyBorder="1" applyAlignment="1">
      <alignment vertical="center"/>
    </xf>
    <xf numFmtId="0" fontId="0" fillId="8" borderId="22" xfId="0" applyFont="1" applyFill="1" applyBorder="1" applyAlignment="1">
      <alignment horizontal="left" vertical="center" wrapText="1"/>
    </xf>
    <xf numFmtId="2" fontId="0" fillId="8" borderId="0" xfId="0" applyNumberFormat="1" applyFont="1" applyFill="1" applyBorder="1" applyAlignment="1">
      <alignment vertical="center"/>
    </xf>
    <xf numFmtId="2" fontId="0" fillId="8" borderId="22" xfId="0" applyNumberFormat="1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168" fontId="0" fillId="8" borderId="0" xfId="0" applyNumberFormat="1" applyFont="1" applyFill="1" applyBorder="1" applyAlignment="1">
      <alignment horizontal="right" vertical="center"/>
    </xf>
    <xf numFmtId="9" fontId="1" fillId="8" borderId="22" xfId="2" applyFont="1" applyFill="1" applyBorder="1" applyAlignment="1">
      <alignment vertical="center"/>
    </xf>
    <xf numFmtId="168" fontId="10" fillId="7" borderId="2" xfId="1" applyNumberFormat="1" applyFont="1" applyFill="1" applyBorder="1" applyAlignment="1">
      <alignment horizontal="center"/>
    </xf>
    <xf numFmtId="2" fontId="8" fillId="8" borderId="6" xfId="0" applyNumberFormat="1" applyFont="1" applyFill="1" applyBorder="1" applyAlignment="1">
      <alignment horizontal="center"/>
    </xf>
    <xf numFmtId="2" fontId="8" fillId="7" borderId="1" xfId="1" applyNumberFormat="1" applyFont="1" applyFill="1" applyBorder="1" applyAlignment="1">
      <alignment horizontal="center"/>
    </xf>
    <xf numFmtId="2" fontId="8" fillId="7" borderId="8" xfId="1" applyNumberFormat="1" applyFont="1" applyFill="1" applyBorder="1" applyAlignment="1">
      <alignment horizontal="center"/>
    </xf>
    <xf numFmtId="10" fontId="8" fillId="7" borderId="9" xfId="0" applyNumberFormat="1" applyFont="1" applyFill="1" applyBorder="1" applyAlignment="1">
      <alignment horizontal="center"/>
    </xf>
    <xf numFmtId="168" fontId="10" fillId="7" borderId="49" xfId="1" applyNumberFormat="1" applyFont="1" applyFill="1" applyBorder="1" applyAlignment="1">
      <alignment horizontal="center"/>
    </xf>
    <xf numFmtId="2" fontId="8" fillId="7" borderId="50" xfId="1" applyNumberFormat="1" applyFont="1" applyFill="1" applyBorder="1" applyAlignment="1">
      <alignment horizontal="center"/>
    </xf>
    <xf numFmtId="10" fontId="8" fillId="7" borderId="1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170" fontId="1" fillId="8" borderId="0" xfId="2" applyNumberFormat="1" applyFont="1" applyFill="1" applyBorder="1" applyAlignment="1">
      <alignment horizontal="center" vertical="center"/>
    </xf>
    <xf numFmtId="170" fontId="0" fillId="8" borderId="0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 wrapText="1"/>
    </xf>
    <xf numFmtId="1" fontId="8" fillId="8" borderId="17" xfId="0" applyNumberFormat="1" applyFont="1" applyFill="1" applyBorder="1" applyAlignment="1">
      <alignment horizontal="center" vertical="center" wrapText="1"/>
    </xf>
    <xf numFmtId="167" fontId="8" fillId="8" borderId="17" xfId="1" applyNumberFormat="1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8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8" borderId="10" xfId="0" applyNumberFormat="1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2" fontId="10" fillId="8" borderId="14" xfId="0" applyNumberFormat="1" applyFont="1" applyFill="1" applyBorder="1" applyAlignment="1">
      <alignment horizontal="center" vertical="center" wrapText="1"/>
    </xf>
    <xf numFmtId="2" fontId="10" fillId="34" borderId="17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2" fontId="10" fillId="34" borderId="24" xfId="0" applyNumberFormat="1" applyFont="1" applyFill="1" applyBorder="1" applyAlignment="1">
      <alignment horizontal="center" vertical="center" wrapText="1"/>
    </xf>
    <xf numFmtId="2" fontId="10" fillId="8" borderId="24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8" fillId="7" borderId="1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9" fontId="0" fillId="2" borderId="0" xfId="2" applyFont="1" applyFill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2" fontId="8" fillId="7" borderId="7" xfId="1" applyNumberFormat="1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0" fillId="2" borderId="54" xfId="0" applyFill="1" applyBorder="1"/>
    <xf numFmtId="0" fontId="0" fillId="2" borderId="10" xfId="0" applyFill="1" applyBorder="1"/>
    <xf numFmtId="0" fontId="0" fillId="2" borderId="55" xfId="0" applyFill="1" applyBorder="1"/>
    <xf numFmtId="0" fontId="0" fillId="2" borderId="17" xfId="0" applyFill="1" applyBorder="1"/>
    <xf numFmtId="0" fontId="0" fillId="36" borderId="0" xfId="0" applyFill="1"/>
    <xf numFmtId="0" fontId="0" fillId="36" borderId="57" xfId="0" applyFill="1" applyBorder="1"/>
    <xf numFmtId="0" fontId="0" fillId="36" borderId="0" xfId="0" applyFill="1" applyBorder="1"/>
    <xf numFmtId="9" fontId="0" fillId="8" borderId="0" xfId="2" applyFont="1" applyFill="1" applyBorder="1" applyAlignment="1">
      <alignment horizontal="right" vertical="center"/>
    </xf>
    <xf numFmtId="9" fontId="0" fillId="8" borderId="22" xfId="2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horizontal="right" vertical="center"/>
    </xf>
    <xf numFmtId="14" fontId="0" fillId="8" borderId="22" xfId="0" applyNumberFormat="1" applyFont="1" applyFill="1" applyBorder="1" applyAlignment="1">
      <alignment vertical="center"/>
    </xf>
    <xf numFmtId="14" fontId="8" fillId="7" borderId="19" xfId="0" applyNumberFormat="1" applyFont="1" applyFill="1" applyBorder="1" applyAlignment="1">
      <alignment horizontal="center"/>
    </xf>
    <xf numFmtId="14" fontId="8" fillId="7" borderId="16" xfId="0" applyNumberFormat="1" applyFont="1" applyFill="1" applyBorder="1" applyAlignment="1">
      <alignment horizontal="center"/>
    </xf>
    <xf numFmtId="10" fontId="10" fillId="34" borderId="44" xfId="2" applyNumberFormat="1" applyFont="1" applyFill="1" applyBorder="1" applyAlignment="1">
      <alignment horizontal="center" vertical="center" wrapText="1"/>
    </xf>
    <xf numFmtId="10" fontId="10" fillId="34" borderId="45" xfId="2" applyNumberFormat="1" applyFont="1" applyFill="1" applyBorder="1" applyAlignment="1">
      <alignment horizontal="center" vertical="center" wrapText="1"/>
    </xf>
    <xf numFmtId="10" fontId="10" fillId="34" borderId="47" xfId="2" applyNumberFormat="1" applyFont="1" applyFill="1" applyBorder="1" applyAlignment="1">
      <alignment horizontal="center" vertical="center" wrapText="1"/>
    </xf>
    <xf numFmtId="10" fontId="10" fillId="34" borderId="27" xfId="2" applyNumberFormat="1" applyFont="1" applyFill="1" applyBorder="1" applyAlignment="1">
      <alignment horizontal="center" vertical="center" wrapText="1"/>
    </xf>
    <xf numFmtId="168" fontId="10" fillId="7" borderId="45" xfId="1" applyNumberFormat="1" applyFont="1" applyFill="1" applyBorder="1" applyAlignment="1">
      <alignment horizontal="center"/>
    </xf>
    <xf numFmtId="168" fontId="0" fillId="31" borderId="0" xfId="0" applyNumberFormat="1" applyFill="1"/>
    <xf numFmtId="2" fontId="0" fillId="31" borderId="0" xfId="0" applyNumberFormat="1" applyFill="1"/>
    <xf numFmtId="2" fontId="10" fillId="0" borderId="24" xfId="0" applyNumberFormat="1" applyFont="1" applyFill="1" applyBorder="1" applyAlignment="1">
      <alignment horizontal="center" vertical="center" wrapText="1"/>
    </xf>
    <xf numFmtId="14" fontId="8" fillId="7" borderId="19" xfId="2" applyNumberFormat="1" applyFont="1" applyFill="1" applyBorder="1" applyAlignment="1">
      <alignment horizontal="center"/>
    </xf>
    <xf numFmtId="14" fontId="8" fillId="7" borderId="24" xfId="0" applyNumberFormat="1" applyFont="1" applyFill="1" applyBorder="1" applyAlignment="1">
      <alignment horizontal="center"/>
    </xf>
    <xf numFmtId="0" fontId="0" fillId="2" borderId="24" xfId="0" applyFill="1" applyBorder="1"/>
    <xf numFmtId="0" fontId="45" fillId="5" borderId="6" xfId="0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45" fillId="5" borderId="51" xfId="0" applyFont="1" applyFill="1" applyBorder="1" applyAlignment="1">
      <alignment horizontal="center" vertical="center" wrapText="1"/>
    </xf>
    <xf numFmtId="0" fontId="45" fillId="5" borderId="59" xfId="0" applyFont="1" applyFill="1" applyBorder="1" applyAlignment="1">
      <alignment horizontal="center" vertical="center" wrapText="1"/>
    </xf>
    <xf numFmtId="0" fontId="45" fillId="5" borderId="5" xfId="0" applyFont="1" applyFill="1" applyBorder="1" applyAlignment="1">
      <alignment horizontal="center" vertical="center" wrapText="1"/>
    </xf>
    <xf numFmtId="0" fontId="45" fillId="5" borderId="2" xfId="0" applyFont="1" applyFill="1" applyBorder="1" applyAlignment="1">
      <alignment horizontal="center" vertical="center" wrapText="1"/>
    </xf>
    <xf numFmtId="9" fontId="0" fillId="2" borderId="58" xfId="2" applyFont="1" applyFill="1" applyBorder="1"/>
    <xf numFmtId="0" fontId="0" fillId="2" borderId="44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171" fontId="0" fillId="2" borderId="58" xfId="2" applyNumberFormat="1" applyFont="1" applyFill="1" applyBorder="1"/>
    <xf numFmtId="14" fontId="0" fillId="8" borderId="0" xfId="0" applyNumberFormat="1" applyFont="1" applyFill="1"/>
    <xf numFmtId="170" fontId="0" fillId="8" borderId="22" xfId="2" applyNumberFormat="1" applyFont="1" applyFill="1" applyBorder="1" applyAlignment="1">
      <alignment horizontal="center" vertical="center"/>
    </xf>
    <xf numFmtId="168" fontId="0" fillId="2" borderId="0" xfId="0" applyNumberFormat="1" applyFill="1"/>
    <xf numFmtId="0" fontId="0" fillId="8" borderId="14" xfId="0" applyFont="1" applyFill="1" applyBorder="1" applyAlignment="1">
      <alignment vertical="center"/>
    </xf>
    <xf numFmtId="0" fontId="2" fillId="37" borderId="6" xfId="0" applyNumberFormat="1" applyFont="1" applyFill="1" applyBorder="1" applyAlignment="1">
      <alignment horizontal="center" vertical="center"/>
    </xf>
    <xf numFmtId="0" fontId="48" fillId="38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14" xfId="2" applyNumberFormat="1" applyFont="1" applyBorder="1" applyAlignment="1">
      <alignment horizontal="center"/>
    </xf>
    <xf numFmtId="2" fontId="0" fillId="8" borderId="1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9" fillId="39" borderId="14" xfId="27590" applyFont="1" applyFill="1" applyBorder="1" applyAlignment="1">
      <alignment horizontal="center" vertical="center" wrapText="1"/>
    </xf>
    <xf numFmtId="0" fontId="48" fillId="39" borderId="14" xfId="27590" applyFont="1" applyFill="1" applyBorder="1" applyAlignment="1">
      <alignment horizontal="center" vertical="center" wrapText="1"/>
    </xf>
    <xf numFmtId="0" fontId="48" fillId="39" borderId="14" xfId="30901" applyFont="1" applyFill="1" applyBorder="1" applyAlignment="1">
      <alignment horizontal="center" vertical="center" wrapText="1"/>
    </xf>
    <xf numFmtId="0" fontId="48" fillId="39" borderId="14" xfId="0" applyFont="1" applyFill="1" applyBorder="1" applyAlignment="1">
      <alignment horizontal="center" vertical="center" wrapText="1"/>
    </xf>
    <xf numFmtId="0" fontId="49" fillId="39" borderId="14" xfId="30901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168" fontId="11" fillId="8" borderId="14" xfId="0" applyNumberFormat="1" applyFont="1" applyFill="1" applyBorder="1" applyAlignment="1">
      <alignment horizontal="center" vertical="center"/>
    </xf>
    <xf numFmtId="171" fontId="0" fillId="8" borderId="14" xfId="2" applyNumberFormat="1" applyFont="1" applyFill="1" applyBorder="1" applyAlignment="1">
      <alignment horizontal="right" vertical="center"/>
    </xf>
    <xf numFmtId="168" fontId="48" fillId="8" borderId="14" xfId="0" applyNumberFormat="1" applyFont="1" applyFill="1" applyBorder="1" applyAlignment="1">
      <alignment horizontal="center" vertical="center"/>
    </xf>
    <xf numFmtId="168" fontId="48" fillId="8" borderId="14" xfId="0" applyNumberFormat="1" applyFont="1" applyFill="1" applyBorder="1" applyAlignment="1">
      <alignment horizontal="center" vertical="center" wrapText="1"/>
    </xf>
    <xf numFmtId="171" fontId="2" fillId="8" borderId="14" xfId="2" applyNumberFormat="1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center" vertical="center" wrapText="1"/>
    </xf>
    <xf numFmtId="2" fontId="0" fillId="8" borderId="14" xfId="0" applyNumberForma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171" fontId="0" fillId="8" borderId="14" xfId="2" applyNumberFormat="1" applyFont="1" applyFill="1" applyBorder="1" applyAlignment="1">
      <alignment vertical="center"/>
    </xf>
    <xf numFmtId="168" fontId="0" fillId="8" borderId="14" xfId="0" applyNumberFormat="1" applyFill="1" applyBorder="1" applyAlignment="1">
      <alignment vertical="center"/>
    </xf>
    <xf numFmtId="168" fontId="9" fillId="41" borderId="9" xfId="0" applyNumberFormat="1" applyFont="1" applyFill="1" applyBorder="1" applyAlignment="1">
      <alignment horizontal="center" vertical="center"/>
    </xf>
    <xf numFmtId="168" fontId="9" fillId="0" borderId="25" xfId="0" applyNumberFormat="1" applyFont="1" applyFill="1" applyBorder="1" applyAlignment="1">
      <alignment horizontal="center" vertical="center"/>
    </xf>
    <xf numFmtId="168" fontId="44" fillId="41" borderId="19" xfId="0" applyNumberFormat="1" applyFont="1" applyFill="1" applyBorder="1" applyAlignment="1">
      <alignment horizontal="center" vertical="center" wrapText="1"/>
    </xf>
    <xf numFmtId="168" fontId="9" fillId="0" borderId="24" xfId="0" applyNumberFormat="1" applyFont="1" applyFill="1" applyBorder="1" applyAlignment="1">
      <alignment horizontal="center" vertical="center"/>
    </xf>
    <xf numFmtId="168" fontId="44" fillId="0" borderId="25" xfId="0" applyNumberFormat="1" applyFont="1" applyFill="1" applyBorder="1" applyAlignment="1">
      <alignment horizontal="center" vertical="center" wrapText="1"/>
    </xf>
    <xf numFmtId="168" fontId="44" fillId="0" borderId="19" xfId="0" applyNumberFormat="1" applyFont="1" applyFill="1" applyBorder="1" applyAlignment="1">
      <alignment horizontal="center" vertical="center"/>
    </xf>
    <xf numFmtId="168" fontId="9" fillId="0" borderId="19" xfId="0" applyNumberFormat="1" applyFont="1" applyFill="1" applyBorder="1" applyAlignment="1">
      <alignment horizontal="center" vertical="center"/>
    </xf>
    <xf numFmtId="168" fontId="9" fillId="0" borderId="16" xfId="0" applyNumberFormat="1" applyFont="1" applyFill="1" applyBorder="1" applyAlignment="1">
      <alignment horizontal="center" vertical="center"/>
    </xf>
    <xf numFmtId="168" fontId="44" fillId="41" borderId="25" xfId="0" applyNumberFormat="1" applyFont="1" applyFill="1" applyBorder="1" applyAlignment="1">
      <alignment horizontal="center" vertical="center" wrapText="1"/>
    </xf>
    <xf numFmtId="168" fontId="44" fillId="41" borderId="19" xfId="0" applyNumberFormat="1" applyFont="1" applyFill="1" applyBorder="1" applyAlignment="1">
      <alignment horizontal="center" vertical="center"/>
    </xf>
    <xf numFmtId="168" fontId="9" fillId="41" borderId="19" xfId="0" applyNumberFormat="1" applyFont="1" applyFill="1" applyBorder="1" applyAlignment="1">
      <alignment horizontal="center" vertical="center"/>
    </xf>
    <xf numFmtId="14" fontId="11" fillId="7" borderId="8" xfId="0" applyNumberFormat="1" applyFont="1" applyFill="1" applyBorder="1" applyAlignment="1">
      <alignment horizontal="center"/>
    </xf>
    <xf numFmtId="0" fontId="0" fillId="2" borderId="14" xfId="0" applyFill="1" applyBorder="1"/>
    <xf numFmtId="168" fontId="0" fillId="2" borderId="14" xfId="0" applyNumberFormat="1" applyFill="1" applyBorder="1"/>
    <xf numFmtId="0" fontId="0" fillId="0" borderId="14" xfId="0" applyFill="1" applyBorder="1"/>
    <xf numFmtId="0" fontId="2" fillId="37" borderId="14" xfId="0" applyFont="1" applyFill="1" applyBorder="1"/>
    <xf numFmtId="0" fontId="2" fillId="37" borderId="14" xfId="0" applyFont="1" applyFill="1" applyBorder="1" applyAlignment="1">
      <alignment horizontal="center" vertical="center"/>
    </xf>
    <xf numFmtId="9" fontId="0" fillId="2" borderId="14" xfId="2" applyFont="1" applyFill="1" applyBorder="1"/>
    <xf numFmtId="0" fontId="0" fillId="0" borderId="14" xfId="0" applyFill="1" applyBorder="1" applyAlignment="1">
      <alignment horizontal="left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166" fontId="41" fillId="4" borderId="0" xfId="0" applyNumberFormat="1" applyFont="1" applyFill="1" applyBorder="1" applyAlignment="1">
      <alignment horizontal="center" vertical="center"/>
    </xf>
    <xf numFmtId="2" fontId="40" fillId="4" borderId="0" xfId="0" applyNumberFormat="1" applyFont="1" applyFill="1" applyBorder="1" applyAlignment="1">
      <alignment horizontal="center" vertical="center"/>
    </xf>
    <xf numFmtId="172" fontId="48" fillId="39" borderId="60" xfId="0" applyNumberFormat="1" applyFont="1" applyFill="1" applyBorder="1" applyAlignment="1">
      <alignment horizontal="center" vertical="center"/>
    </xf>
    <xf numFmtId="172" fontId="48" fillId="39" borderId="13" xfId="0" applyNumberFormat="1" applyFont="1" applyFill="1" applyBorder="1" applyAlignment="1">
      <alignment horizontal="center" vertical="center"/>
    </xf>
    <xf numFmtId="0" fontId="2" fillId="39" borderId="61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58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/>
    </xf>
    <xf numFmtId="0" fontId="2" fillId="5" borderId="6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47" fillId="40" borderId="53" xfId="0" applyFont="1" applyFill="1" applyBorder="1" applyAlignment="1">
      <alignment horizontal="center" vertical="center"/>
    </xf>
    <xf numFmtId="0" fontId="47" fillId="40" borderId="3" xfId="0" applyFont="1" applyFill="1" applyBorder="1" applyAlignment="1">
      <alignment horizontal="center" vertical="center"/>
    </xf>
    <xf numFmtId="0" fontId="47" fillId="4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6" fontId="46" fillId="40" borderId="52" xfId="0" applyNumberFormat="1" applyFont="1" applyFill="1" applyBorder="1" applyAlignment="1">
      <alignment horizontal="center"/>
    </xf>
    <xf numFmtId="166" fontId="46" fillId="40" borderId="0" xfId="0" applyNumberFormat="1" applyFont="1" applyFill="1" applyBorder="1" applyAlignment="1">
      <alignment horizontal="center"/>
    </xf>
    <xf numFmtId="166" fontId="46" fillId="40" borderId="21" xfId="0" applyNumberFormat="1" applyFont="1" applyFill="1" applyBorder="1" applyAlignment="1">
      <alignment horizontal="center"/>
    </xf>
    <xf numFmtId="9" fontId="0" fillId="8" borderId="45" xfId="2" applyNumberFormat="1" applyFont="1" applyFill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9" fontId="0" fillId="8" borderId="44" xfId="2" applyFont="1" applyFill="1" applyBorder="1" applyAlignment="1">
      <alignment horizontal="center" vertical="center"/>
    </xf>
    <xf numFmtId="9" fontId="0" fillId="8" borderId="45" xfId="2" applyFont="1" applyFill="1" applyBorder="1" applyAlignment="1">
      <alignment horizontal="center" vertical="center"/>
    </xf>
    <xf numFmtId="10" fontId="0" fillId="8" borderId="45" xfId="2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2" fontId="8" fillId="8" borderId="14" xfId="1" applyNumberFormat="1" applyFont="1" applyFill="1" applyBorder="1" applyAlignment="1">
      <alignment horizontal="center" vertical="center" wrapText="1"/>
    </xf>
    <xf numFmtId="0" fontId="9" fillId="8" borderId="14" xfId="2" applyNumberFormat="1" applyFont="1" applyFill="1" applyBorder="1" applyAlignment="1">
      <alignment horizontal="center" vertical="center" wrapText="1"/>
    </xf>
    <xf numFmtId="168" fontId="0" fillId="8" borderId="14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" fillId="40" borderId="51" xfId="0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4" fillId="40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2" fontId="8" fillId="8" borderId="10" xfId="1" applyNumberFormat="1" applyFont="1" applyFill="1" applyBorder="1" applyAlignment="1">
      <alignment horizontal="center" vertical="center" wrapText="1"/>
    </xf>
    <xf numFmtId="0" fontId="9" fillId="8" borderId="10" xfId="2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8" borderId="17" xfId="2" applyNumberFormat="1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2" fontId="8" fillId="7" borderId="10" xfId="1" applyNumberFormat="1" applyFont="1" applyFill="1" applyBorder="1" applyAlignment="1">
      <alignment horizontal="center" vertical="center" wrapText="1"/>
    </xf>
    <xf numFmtId="2" fontId="8" fillId="7" borderId="17" xfId="1" applyNumberFormat="1" applyFont="1" applyFill="1" applyBorder="1" applyAlignment="1">
      <alignment horizontal="center" vertical="center" wrapText="1"/>
    </xf>
    <xf numFmtId="0" fontId="9" fillId="7" borderId="10" xfId="2" applyNumberFormat="1" applyFont="1" applyFill="1" applyBorder="1" applyAlignment="1">
      <alignment horizontal="center" vertical="center" wrapText="1"/>
    </xf>
    <xf numFmtId="0" fontId="9" fillId="7" borderId="17" xfId="2" applyNumberFormat="1" applyFont="1" applyFill="1" applyBorder="1" applyAlignment="1">
      <alignment horizontal="center" vertical="center" wrapText="1"/>
    </xf>
    <xf numFmtId="2" fontId="0" fillId="8" borderId="17" xfId="0" applyNumberFormat="1" applyFill="1" applyBorder="1" applyAlignment="1">
      <alignment horizontal="center" vertical="center"/>
    </xf>
    <xf numFmtId="9" fontId="0" fillId="8" borderId="47" xfId="2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2" fontId="8" fillId="8" borderId="17" xfId="1" applyNumberFormat="1" applyFont="1" applyFill="1" applyBorder="1" applyAlignment="1">
      <alignment horizontal="center" vertical="center" wrapText="1"/>
    </xf>
    <xf numFmtId="14" fontId="5" fillId="5" borderId="53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43" fillId="5" borderId="5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43" fillId="5" borderId="52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" xfId="2" builtinId="5"/>
    <cellStyle name="Porcentaje 2" xfId="36157"/>
    <cellStyle name="Porcentaje 3" xfId="36158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170088</xdr:colOff>
      <xdr:row>1</xdr:row>
      <xdr:rowOff>63500</xdr:rowOff>
    </xdr:from>
    <xdr:to>
      <xdr:col>2</xdr:col>
      <xdr:colOff>1407583</xdr:colOff>
      <xdr:row>3</xdr:row>
      <xdr:rowOff>193228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505" y="264583"/>
          <a:ext cx="2242911" cy="91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8/2.-%20Pelagicos/Anchoveta%20Sardinas%202018/00_Cuota_Sardina%20Austral_X-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año_14"/>
      <sheetName val="SARDINA AUSTRAL"/>
    </sheetNames>
    <sheetDataSet>
      <sheetData sheetId="0" refreshError="1"/>
      <sheetData sheetId="1" refreshError="1">
        <row r="11">
          <cell r="F11">
            <v>623.98299999999995</v>
          </cell>
        </row>
        <row r="44">
          <cell r="F44">
            <v>5970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31"/>
  <sheetViews>
    <sheetView tabSelected="1" zoomScale="80" zoomScaleNormal="80" workbookViewId="0">
      <selection activeCell="B5" sqref="B5"/>
    </sheetView>
  </sheetViews>
  <sheetFormatPr baseColWidth="10" defaultRowHeight="15"/>
  <cols>
    <col min="1" max="1" width="4" customWidth="1"/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52"/>
  </cols>
  <sheetData>
    <row r="1" spans="1:18" s="57" customFormat="1"/>
    <row r="2" spans="1:18" s="51" customFormat="1" ht="31.5" customHeight="1">
      <c r="A2" s="50"/>
      <c r="B2" s="197" t="s">
        <v>130</v>
      </c>
      <c r="C2" s="197"/>
      <c r="D2" s="197"/>
      <c r="E2" s="197"/>
      <c r="F2" s="197"/>
      <c r="G2" s="197"/>
      <c r="H2" s="197"/>
      <c r="I2" s="197"/>
      <c r="J2" s="50"/>
      <c r="K2" s="50"/>
      <c r="L2" s="50"/>
      <c r="M2" s="50"/>
      <c r="N2" s="50"/>
      <c r="O2" s="50"/>
      <c r="P2" s="50"/>
      <c r="Q2" s="50"/>
      <c r="R2" s="50"/>
    </row>
    <row r="3" spans="1:18" s="51" customFormat="1" ht="20.25" customHeight="1">
      <c r="A3" s="50"/>
      <c r="B3" s="196" t="s">
        <v>25</v>
      </c>
      <c r="C3" s="196"/>
      <c r="D3" s="196"/>
      <c r="E3" s="196"/>
      <c r="F3" s="196"/>
      <c r="G3" s="196"/>
      <c r="H3" s="196"/>
      <c r="I3" s="196"/>
      <c r="J3" s="50"/>
      <c r="K3" s="50"/>
      <c r="L3" s="50"/>
      <c r="M3" s="50"/>
      <c r="N3" s="50"/>
      <c r="O3" s="50"/>
      <c r="P3" s="50"/>
      <c r="Q3" s="50"/>
      <c r="R3" s="50"/>
    </row>
    <row r="4" spans="1:18" s="51" customFormat="1" ht="20.25" customHeight="1">
      <c r="A4" s="50"/>
      <c r="B4" s="196">
        <v>44018</v>
      </c>
      <c r="C4" s="196"/>
      <c r="D4" s="196"/>
      <c r="E4" s="196"/>
      <c r="F4" s="196"/>
      <c r="G4" s="196"/>
      <c r="H4" s="196"/>
      <c r="I4" s="196"/>
      <c r="J4" s="50"/>
      <c r="K4" s="50"/>
      <c r="L4" s="50"/>
      <c r="M4" s="50"/>
      <c r="N4" s="50"/>
      <c r="O4" s="50"/>
      <c r="P4" s="50"/>
      <c r="Q4" s="50"/>
      <c r="R4" s="50"/>
    </row>
    <row r="5" spans="1:18" s="52" customFormat="1" ht="15.75" thickBot="1"/>
    <row r="6" spans="1:18" s="52" customFormat="1" ht="44.25" customHeight="1" thickBot="1">
      <c r="B6" s="85" t="s">
        <v>26</v>
      </c>
      <c r="C6" s="86" t="s">
        <v>27</v>
      </c>
      <c r="D6" s="87" t="s">
        <v>28</v>
      </c>
      <c r="E6" s="87" t="s">
        <v>5</v>
      </c>
      <c r="F6" s="87" t="s">
        <v>6</v>
      </c>
      <c r="G6" s="87" t="s">
        <v>7</v>
      </c>
      <c r="H6" s="87" t="s">
        <v>8</v>
      </c>
      <c r="I6" s="88" t="s">
        <v>29</v>
      </c>
      <c r="J6" s="98"/>
    </row>
    <row r="7" spans="1:18" s="52" customFormat="1">
      <c r="B7" s="193" t="s">
        <v>31</v>
      </c>
      <c r="C7" s="89" t="s">
        <v>30</v>
      </c>
      <c r="D7" s="90">
        <f>'SARDINA AUSTRAL'!F31</f>
        <v>7699.9999999999991</v>
      </c>
      <c r="E7" s="91">
        <f>'SARDINA AUSTRAL'!G31+'SARDINA AUSTRAL'!G36+'SARDINA AUSTRAL'!F46</f>
        <v>0</v>
      </c>
      <c r="F7" s="90">
        <f t="shared" ref="F7:F14" si="0">+E7+D7</f>
        <v>7699.9999999999991</v>
      </c>
      <c r="G7" s="133">
        <f>'SARDINA AUSTRAL'!I31</f>
        <v>5476.6729999999998</v>
      </c>
      <c r="H7" s="90">
        <f t="shared" ref="H7:H14" si="1">+F7-G7</f>
        <v>2223.3269999999993</v>
      </c>
      <c r="I7" s="126">
        <f t="shared" ref="I7:I12" si="2">+G7/F7</f>
        <v>0.71125623376623381</v>
      </c>
    </row>
    <row r="8" spans="1:18" s="52" customFormat="1">
      <c r="B8" s="194"/>
      <c r="C8" s="55" t="s">
        <v>10</v>
      </c>
      <c r="D8" s="53">
        <v>35</v>
      </c>
      <c r="E8" s="54"/>
      <c r="F8" s="92">
        <f t="shared" si="0"/>
        <v>35</v>
      </c>
      <c r="G8" s="93">
        <f>'Investigación '!D12</f>
        <v>0</v>
      </c>
      <c r="H8" s="92">
        <f t="shared" si="1"/>
        <v>35</v>
      </c>
      <c r="I8" s="127">
        <f t="shared" si="2"/>
        <v>0</v>
      </c>
    </row>
    <row r="9" spans="1:18" s="52" customFormat="1" ht="26.25" customHeight="1">
      <c r="B9" s="194"/>
      <c r="C9" s="55" t="s">
        <v>11</v>
      </c>
      <c r="D9" s="53">
        <f>'Consumo Humano '!D8</f>
        <v>78</v>
      </c>
      <c r="E9" s="54"/>
      <c r="F9" s="92">
        <f t="shared" si="0"/>
        <v>78</v>
      </c>
      <c r="G9" s="93">
        <f>'Consumo Humano '!E8</f>
        <v>0</v>
      </c>
      <c r="H9" s="92">
        <f t="shared" si="1"/>
        <v>78</v>
      </c>
      <c r="I9" s="127">
        <f t="shared" si="2"/>
        <v>0</v>
      </c>
    </row>
    <row r="10" spans="1:18" s="52" customFormat="1" ht="22.5" customHeight="1" thickBot="1">
      <c r="B10" s="195"/>
      <c r="C10" s="56" t="s">
        <v>12</v>
      </c>
      <c r="D10" s="82">
        <v>70</v>
      </c>
      <c r="E10" s="83"/>
      <c r="F10" s="94">
        <f t="shared" si="0"/>
        <v>70</v>
      </c>
      <c r="G10" s="84">
        <v>0</v>
      </c>
      <c r="H10" s="94">
        <f t="shared" si="1"/>
        <v>70</v>
      </c>
      <c r="I10" s="128">
        <f t="shared" si="2"/>
        <v>0</v>
      </c>
    </row>
    <row r="11" spans="1:18" s="52" customFormat="1">
      <c r="B11" s="194" t="s">
        <v>32</v>
      </c>
      <c r="C11" s="95" t="s">
        <v>33</v>
      </c>
      <c r="D11" s="96">
        <f>'SARDINA AUSTRAL'!F36</f>
        <v>1610</v>
      </c>
      <c r="E11" s="97">
        <f>'SARDINA AUSTRAL'!G36</f>
        <v>0</v>
      </c>
      <c r="F11" s="96">
        <f t="shared" si="0"/>
        <v>1610</v>
      </c>
      <c r="G11" s="133">
        <f>'SARDINA AUSTRAL'!I36</f>
        <v>1566.68</v>
      </c>
      <c r="H11" s="96">
        <f t="shared" si="1"/>
        <v>43.319999999999936</v>
      </c>
      <c r="I11" s="129">
        <f t="shared" si="2"/>
        <v>0.97309316770186338</v>
      </c>
    </row>
    <row r="12" spans="1:18" s="52" customFormat="1" ht="19.5" customHeight="1">
      <c r="B12" s="194"/>
      <c r="C12" s="55" t="s">
        <v>10</v>
      </c>
      <c r="D12" s="53">
        <v>35</v>
      </c>
      <c r="E12" s="54"/>
      <c r="F12" s="92">
        <f t="shared" si="0"/>
        <v>35</v>
      </c>
      <c r="G12" s="93">
        <f>'Investigación '!D14</f>
        <v>0</v>
      </c>
      <c r="H12" s="92">
        <f t="shared" si="1"/>
        <v>35</v>
      </c>
      <c r="I12" s="127">
        <f t="shared" si="2"/>
        <v>0</v>
      </c>
    </row>
    <row r="13" spans="1:18" s="52" customFormat="1" ht="21" customHeight="1">
      <c r="B13" s="194"/>
      <c r="C13" s="55" t="s">
        <v>11</v>
      </c>
      <c r="D13" s="53">
        <f>'Consumo Humano '!D9</f>
        <v>16</v>
      </c>
      <c r="E13" s="54"/>
      <c r="F13" s="92">
        <f t="shared" si="0"/>
        <v>16</v>
      </c>
      <c r="G13" s="93">
        <v>0</v>
      </c>
      <c r="H13" s="92">
        <f t="shared" si="1"/>
        <v>16</v>
      </c>
      <c r="I13" s="127">
        <v>0</v>
      </c>
    </row>
    <row r="14" spans="1:18" s="52" customFormat="1" ht="15.75" thickBot="1">
      <c r="B14" s="195"/>
      <c r="C14" s="56" t="s">
        <v>12</v>
      </c>
      <c r="D14" s="82">
        <v>0</v>
      </c>
      <c r="E14" s="83"/>
      <c r="F14" s="94">
        <f t="shared" si="0"/>
        <v>0</v>
      </c>
      <c r="G14" s="84">
        <v>0</v>
      </c>
      <c r="H14" s="94">
        <f t="shared" si="1"/>
        <v>0</v>
      </c>
      <c r="I14" s="128">
        <v>0</v>
      </c>
    </row>
    <row r="15" spans="1:18" s="52" customFormat="1">
      <c r="D15" s="132">
        <f>SUM(D7:D14)</f>
        <v>9544</v>
      </c>
      <c r="E15" s="132">
        <f>SUM(E7:E14)</f>
        <v>0</v>
      </c>
      <c r="F15" s="132">
        <f>SUM(F7:F14)</f>
        <v>9544</v>
      </c>
      <c r="G15" s="131">
        <f>SUM(G7:G14)</f>
        <v>7043.3530000000001</v>
      </c>
    </row>
    <row r="16" spans="1:18" s="52" customFormat="1"/>
    <row r="17" s="52" customFormat="1"/>
    <row r="18" s="52" customFormat="1"/>
    <row r="19" s="52" customFormat="1"/>
    <row r="20" s="52" customFormat="1"/>
    <row r="21" s="52" customFormat="1"/>
    <row r="22" s="52" customFormat="1"/>
    <row r="23" s="52" customFormat="1"/>
    <row r="24" s="52" customFormat="1"/>
    <row r="25" s="52" customFormat="1"/>
    <row r="26" s="52" customFormat="1"/>
    <row r="27" s="52" customFormat="1"/>
    <row r="28" s="52" customFormat="1"/>
    <row r="29" s="52" customFormat="1"/>
    <row r="30" s="52" customFormat="1"/>
    <row r="31" s="52" customFormat="1"/>
    <row r="32" s="52" customFormat="1"/>
    <row r="33" s="52" customFormat="1"/>
    <row r="34" s="52" customFormat="1"/>
    <row r="35" s="52" customFormat="1"/>
    <row r="36" s="52" customFormat="1"/>
    <row r="37" s="52" customFormat="1"/>
    <row r="38" s="52" customFormat="1"/>
    <row r="39" s="52" customFormat="1"/>
    <row r="40" s="52" customFormat="1"/>
    <row r="41" s="52" customFormat="1"/>
    <row r="42" s="52" customFormat="1"/>
    <row r="43" s="52" customFormat="1"/>
    <row r="44" s="52" customFormat="1"/>
    <row r="45" s="52" customFormat="1"/>
    <row r="46" s="52" customFormat="1"/>
    <row r="47" s="52" customFormat="1"/>
    <row r="48" s="52" customFormat="1"/>
    <row r="49" s="52" customFormat="1"/>
    <row r="50" s="52" customFormat="1"/>
    <row r="51" s="52" customFormat="1"/>
    <row r="52" s="52" customFormat="1"/>
    <row r="53" s="52" customFormat="1"/>
    <row r="54" s="52" customFormat="1"/>
    <row r="55" s="52" customFormat="1"/>
    <row r="56" s="52" customFormat="1"/>
    <row r="57" s="52" customFormat="1"/>
    <row r="58" s="52" customFormat="1"/>
    <row r="59" s="52" customFormat="1"/>
    <row r="60" s="52" customFormat="1"/>
    <row r="61" s="52" customFormat="1"/>
    <row r="62" s="52" customFormat="1"/>
    <row r="63" s="52" customFormat="1"/>
    <row r="64" s="52" customFormat="1"/>
    <row r="65" s="52" customFormat="1"/>
    <row r="66" s="52" customFormat="1"/>
    <row r="67" s="52" customFormat="1"/>
    <row r="68" s="52" customFormat="1"/>
    <row r="69" s="52" customFormat="1"/>
    <row r="70" s="52" customFormat="1"/>
    <row r="71" s="52" customFormat="1"/>
    <row r="72" s="52" customFormat="1"/>
    <row r="73" s="52" customFormat="1"/>
    <row r="74" s="52" customFormat="1"/>
    <row r="75" s="52" customFormat="1"/>
    <row r="76" s="52" customFormat="1"/>
    <row r="77" s="52" customFormat="1"/>
    <row r="78" s="52" customFormat="1"/>
    <row r="79" s="52" customFormat="1"/>
    <row r="80" s="52" customFormat="1"/>
    <row r="81" s="52" customFormat="1"/>
    <row r="82" s="52" customFormat="1"/>
    <row r="83" s="52" customFormat="1"/>
    <row r="84" s="52" customFormat="1"/>
    <row r="85" s="52" customFormat="1"/>
    <row r="86" s="52" customFormat="1"/>
    <row r="87" s="52" customFormat="1"/>
    <row r="88" s="52" customFormat="1"/>
    <row r="89" s="52" customFormat="1"/>
    <row r="90" s="52" customFormat="1"/>
    <row r="91" s="52" customFormat="1"/>
    <row r="92" s="52" customFormat="1"/>
    <row r="93" s="52" customFormat="1"/>
    <row r="94" s="52" customFormat="1"/>
    <row r="95" s="52" customFormat="1"/>
    <row r="96" s="52" customFormat="1"/>
    <row r="97" s="52" customFormat="1"/>
    <row r="98" s="52" customFormat="1"/>
    <row r="99" s="52" customFormat="1"/>
    <row r="100" s="52" customFormat="1"/>
    <row r="101" s="52" customFormat="1"/>
    <row r="102" s="52" customFormat="1"/>
    <row r="103" s="52" customFormat="1"/>
    <row r="104" s="52" customFormat="1"/>
    <row r="105" s="52" customFormat="1"/>
    <row r="106" s="52" customFormat="1"/>
    <row r="107" s="52" customFormat="1"/>
    <row r="108" s="52" customFormat="1"/>
    <row r="109" s="52" customFormat="1"/>
    <row r="110" s="52" customFormat="1"/>
    <row r="111" s="52" customFormat="1"/>
    <row r="112" s="52" customFormat="1"/>
    <row r="113" s="52" customFormat="1"/>
    <row r="114" s="52" customFormat="1"/>
    <row r="115" s="52" customFormat="1"/>
    <row r="116" s="52" customFormat="1"/>
    <row r="117" s="52" customFormat="1"/>
    <row r="118" s="52" customFormat="1"/>
    <row r="119" s="52" customFormat="1"/>
    <row r="120" s="52" customFormat="1"/>
    <row r="121" s="52" customFormat="1"/>
    <row r="122" s="52" customFormat="1"/>
    <row r="123" s="52" customFormat="1"/>
    <row r="124" s="52" customFormat="1"/>
    <row r="125" s="52" customFormat="1"/>
    <row r="126" s="52" customFormat="1"/>
    <row r="127" s="52" customFormat="1"/>
    <row r="128" s="52" customFormat="1"/>
    <row r="129" s="52" customFormat="1"/>
    <row r="130" s="52" customFormat="1"/>
    <row r="131" s="52" customFormat="1"/>
  </sheetData>
  <mergeCells count="5">
    <mergeCell ref="B7:B10"/>
    <mergeCell ref="B11:B14"/>
    <mergeCell ref="B4:I4"/>
    <mergeCell ref="B2:I2"/>
    <mergeCell ref="B3:I3"/>
  </mergeCells>
  <conditionalFormatting sqref="G7:G14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K42"/>
  <sheetViews>
    <sheetView topLeftCell="C1" workbookViewId="0">
      <selection activeCell="F28" sqref="F28"/>
    </sheetView>
  </sheetViews>
  <sheetFormatPr baseColWidth="10" defaultRowHeight="15"/>
  <cols>
    <col min="4" max="4" width="17.140625" customWidth="1"/>
    <col min="5" max="5" width="33" customWidth="1"/>
    <col min="7" max="7" width="13.5703125" bestFit="1" customWidth="1"/>
    <col min="9" max="9" width="11.85546875" bestFit="1" customWidth="1"/>
    <col min="10" max="10" width="13.42578125" bestFit="1" customWidth="1"/>
  </cols>
  <sheetData>
    <row r="6" spans="4:10">
      <c r="E6" s="152" t="s">
        <v>92</v>
      </c>
      <c r="F6" s="152" t="s">
        <v>93</v>
      </c>
      <c r="G6" s="152" t="s">
        <v>6</v>
      </c>
      <c r="H6" s="152" t="s">
        <v>7</v>
      </c>
      <c r="I6" s="152" t="s">
        <v>76</v>
      </c>
      <c r="J6" s="152" t="s">
        <v>94</v>
      </c>
    </row>
    <row r="7" spans="4:10">
      <c r="D7" s="152" t="s">
        <v>95</v>
      </c>
      <c r="E7" s="153">
        <v>15206</v>
      </c>
      <c r="F7" s="153">
        <v>0</v>
      </c>
      <c r="G7" s="153">
        <f t="shared" ref="G7:G11" si="0">E7+F7</f>
        <v>15206</v>
      </c>
      <c r="H7" s="154">
        <f>H15+H16</f>
        <v>7043.3530000000001</v>
      </c>
      <c r="I7" s="153">
        <f t="shared" ref="I7:I11" si="1">G7-H7</f>
        <v>8162.6469999999999</v>
      </c>
      <c r="J7" s="155">
        <f t="shared" ref="J7:J11" si="2">H7/G7</f>
        <v>0.46319564645534655</v>
      </c>
    </row>
    <row r="8" spans="4:10">
      <c r="D8" s="152" t="s">
        <v>96</v>
      </c>
      <c r="E8" s="153">
        <v>70</v>
      </c>
      <c r="F8" s="153">
        <v>0</v>
      </c>
      <c r="G8" s="153">
        <f t="shared" si="0"/>
        <v>70</v>
      </c>
      <c r="H8" s="154">
        <f>H17</f>
        <v>0</v>
      </c>
      <c r="I8" s="153">
        <f t="shared" si="1"/>
        <v>70</v>
      </c>
      <c r="J8" s="155">
        <f t="shared" si="2"/>
        <v>0</v>
      </c>
    </row>
    <row r="9" spans="4:10">
      <c r="D9" s="152" t="s">
        <v>97</v>
      </c>
      <c r="E9" s="153">
        <v>111</v>
      </c>
      <c r="F9" s="153">
        <v>0</v>
      </c>
      <c r="G9" s="153">
        <f t="shared" si="0"/>
        <v>111</v>
      </c>
      <c r="H9" s="154">
        <f>H19</f>
        <v>0</v>
      </c>
      <c r="I9" s="153">
        <f t="shared" si="1"/>
        <v>111</v>
      </c>
      <c r="J9" s="155">
        <f t="shared" si="2"/>
        <v>0</v>
      </c>
    </row>
    <row r="10" spans="4:10">
      <c r="D10" s="152" t="s">
        <v>98</v>
      </c>
      <c r="E10" s="153">
        <v>50</v>
      </c>
      <c r="F10" s="153">
        <v>0</v>
      </c>
      <c r="G10" s="153">
        <f t="shared" si="0"/>
        <v>50</v>
      </c>
      <c r="H10" s="154">
        <f>H18</f>
        <v>0</v>
      </c>
      <c r="I10" s="153">
        <f t="shared" si="1"/>
        <v>50</v>
      </c>
      <c r="J10" s="155">
        <f t="shared" si="2"/>
        <v>0</v>
      </c>
    </row>
    <row r="11" spans="4:10">
      <c r="D11" s="152" t="s">
        <v>99</v>
      </c>
      <c r="E11" s="153">
        <f>SUM(E7:E10)</f>
        <v>15437</v>
      </c>
      <c r="F11" s="153">
        <v>0</v>
      </c>
      <c r="G11" s="153">
        <f t="shared" si="0"/>
        <v>15437</v>
      </c>
      <c r="H11" s="154">
        <f>SUM(H7:H10)</f>
        <v>7043.3530000000001</v>
      </c>
      <c r="I11" s="153">
        <f t="shared" si="1"/>
        <v>8393.6470000000008</v>
      </c>
      <c r="J11" s="155">
        <f t="shared" si="2"/>
        <v>0.45626436483772753</v>
      </c>
    </row>
    <row r="14" spans="4:10">
      <c r="E14" s="152" t="s">
        <v>92</v>
      </c>
      <c r="F14" s="152" t="s">
        <v>93</v>
      </c>
      <c r="G14" s="152" t="s">
        <v>6</v>
      </c>
      <c r="H14" s="152" t="s">
        <v>7</v>
      </c>
      <c r="I14" s="152" t="s">
        <v>76</v>
      </c>
      <c r="J14" s="152" t="s">
        <v>94</v>
      </c>
    </row>
    <row r="15" spans="4:10">
      <c r="D15" s="152" t="s">
        <v>100</v>
      </c>
      <c r="E15" s="154">
        <v>10941</v>
      </c>
      <c r="F15" s="154">
        <f>Resumen_año_19!E7</f>
        <v>0</v>
      </c>
      <c r="G15" s="154">
        <f t="shared" ref="G15:G20" si="3">E15+F15</f>
        <v>10941</v>
      </c>
      <c r="H15" s="154">
        <f>Resumen_año_19!G7</f>
        <v>5476.6729999999998</v>
      </c>
      <c r="I15" s="154">
        <f t="shared" ref="I15:I20" si="4">G15-H15</f>
        <v>5464.3270000000002</v>
      </c>
      <c r="J15" s="155">
        <f t="shared" ref="J15:J20" si="5">H15/G15</f>
        <v>0.50056420802486057</v>
      </c>
    </row>
    <row r="16" spans="4:10">
      <c r="D16" s="152" t="s">
        <v>101</v>
      </c>
      <c r="E16" s="154">
        <v>4265</v>
      </c>
      <c r="F16" s="154">
        <f>Resumen_año_19!E11</f>
        <v>0</v>
      </c>
      <c r="G16" s="154">
        <f t="shared" si="3"/>
        <v>4265</v>
      </c>
      <c r="H16" s="154">
        <f>Resumen_año_19!G11</f>
        <v>1566.68</v>
      </c>
      <c r="I16" s="154">
        <f t="shared" si="4"/>
        <v>2698.3199999999997</v>
      </c>
      <c r="J16" s="155">
        <f t="shared" si="5"/>
        <v>0.36733411488862838</v>
      </c>
    </row>
    <row r="17" spans="4:11">
      <c r="D17" s="152" t="s">
        <v>102</v>
      </c>
      <c r="E17" s="154">
        <v>50</v>
      </c>
      <c r="F17" s="154">
        <f>Resumen_año_19!E10+Resumen_año_19!E14</f>
        <v>0</v>
      </c>
      <c r="G17" s="154">
        <f t="shared" si="3"/>
        <v>50</v>
      </c>
      <c r="H17" s="154">
        <f>Resumen_año_19!G10</f>
        <v>0</v>
      </c>
      <c r="I17" s="154">
        <f t="shared" si="4"/>
        <v>50</v>
      </c>
      <c r="J17" s="155">
        <f t="shared" si="5"/>
        <v>0</v>
      </c>
    </row>
    <row r="18" spans="4:11">
      <c r="D18" s="152" t="s">
        <v>98</v>
      </c>
      <c r="E18" s="154">
        <v>70</v>
      </c>
      <c r="F18" s="154">
        <f>Resumen_año_19!E8+Resumen_año_19!E12</f>
        <v>0</v>
      </c>
      <c r="G18" s="154">
        <f t="shared" si="3"/>
        <v>70</v>
      </c>
      <c r="H18" s="154">
        <f>Resumen_año_19!G8+Resumen_año_19!G12</f>
        <v>0</v>
      </c>
      <c r="I18" s="154">
        <f t="shared" si="4"/>
        <v>70</v>
      </c>
      <c r="J18" s="155">
        <f t="shared" si="5"/>
        <v>0</v>
      </c>
    </row>
    <row r="19" spans="4:11">
      <c r="D19" s="152" t="s">
        <v>97</v>
      </c>
      <c r="E19" s="154">
        <v>111</v>
      </c>
      <c r="F19" s="154">
        <f>Resumen_año_19!E9</f>
        <v>0</v>
      </c>
      <c r="G19" s="154">
        <f t="shared" si="3"/>
        <v>111</v>
      </c>
      <c r="H19" s="154">
        <f>Resumen_año_19!E9</f>
        <v>0</v>
      </c>
      <c r="I19" s="154">
        <f t="shared" si="4"/>
        <v>111</v>
      </c>
      <c r="J19" s="155">
        <f t="shared" si="5"/>
        <v>0</v>
      </c>
    </row>
    <row r="20" spans="4:11">
      <c r="D20" s="152" t="s">
        <v>99</v>
      </c>
      <c r="E20" s="154">
        <f>SUM(E15:E19)</f>
        <v>15437</v>
      </c>
      <c r="F20" s="154">
        <f>SUM(F15:F19)</f>
        <v>0</v>
      </c>
      <c r="G20" s="154">
        <f t="shared" si="3"/>
        <v>15437</v>
      </c>
      <c r="H20" s="154">
        <f>SUM(H15:H19)</f>
        <v>7043.3530000000001</v>
      </c>
      <c r="I20" s="154">
        <f t="shared" si="4"/>
        <v>8393.6470000000008</v>
      </c>
      <c r="J20" s="155">
        <f t="shared" si="5"/>
        <v>0.45626436483772753</v>
      </c>
    </row>
    <row r="23" spans="4:11" ht="30">
      <c r="D23" s="158" t="s">
        <v>103</v>
      </c>
      <c r="E23" s="159" t="s">
        <v>104</v>
      </c>
      <c r="F23" s="160" t="s">
        <v>105</v>
      </c>
      <c r="G23" s="161" t="s">
        <v>87</v>
      </c>
      <c r="H23" s="161" t="s">
        <v>6</v>
      </c>
      <c r="I23" s="160" t="s">
        <v>75</v>
      </c>
      <c r="J23" s="160" t="s">
        <v>8</v>
      </c>
      <c r="K23" s="162" t="s">
        <v>29</v>
      </c>
    </row>
    <row r="24" spans="4:11" ht="30" customHeight="1">
      <c r="D24" s="200" t="s">
        <v>107</v>
      </c>
      <c r="E24" s="163" t="s">
        <v>108</v>
      </c>
      <c r="F24" s="164">
        <f>'SARDINA AUSTRAL'!M7</f>
        <v>444.32100000000003</v>
      </c>
      <c r="G24" s="164">
        <f>'SARDINA AUSTRAL'!G7+'SARDINA AUSTRAL'!G8</f>
        <v>0</v>
      </c>
      <c r="H24" s="164">
        <f>F24+G24</f>
        <v>444.32100000000003</v>
      </c>
      <c r="I24" s="164">
        <f>'SARDINA AUSTRAL'!P7</f>
        <v>64.009999999999991</v>
      </c>
      <c r="J24" s="164">
        <f>H24-I24</f>
        <v>380.31100000000004</v>
      </c>
      <c r="K24" s="165">
        <f>I24/H24</f>
        <v>0.14406251336308656</v>
      </c>
    </row>
    <row r="25" spans="4:11" ht="49.5" customHeight="1">
      <c r="D25" s="201"/>
      <c r="E25" s="163" t="s">
        <v>109</v>
      </c>
      <c r="F25" s="164">
        <f>'SARDINA AUSTRAL'!M9</f>
        <v>1767.0840000000001</v>
      </c>
      <c r="G25" s="164">
        <f>'SARDINA AUSTRAL'!G10+'SARDINA AUSTRAL'!G9</f>
        <v>0</v>
      </c>
      <c r="H25" s="164">
        <f t="shared" ref="H25:H35" si="6">F25+G25</f>
        <v>1767.0840000000001</v>
      </c>
      <c r="I25" s="164">
        <f>'SARDINA AUSTRAL'!P9</f>
        <v>1334.741</v>
      </c>
      <c r="J25" s="164">
        <f t="shared" ref="J25:J35" si="7">H25-I25</f>
        <v>432.34300000000007</v>
      </c>
      <c r="K25" s="165">
        <f t="shared" ref="K25:K35" si="8">I25/H25</f>
        <v>0.75533534342453434</v>
      </c>
    </row>
    <row r="26" spans="4:11" ht="54.75" customHeight="1">
      <c r="D26" s="201"/>
      <c r="E26" s="163" t="s">
        <v>110</v>
      </c>
      <c r="F26" s="164">
        <f>'SARDINA AUSTRAL'!M11</f>
        <v>1202.4660000000001</v>
      </c>
      <c r="G26" s="164">
        <f>'SARDINA AUSTRAL'!G11+'SARDINA AUSTRAL'!G12</f>
        <v>134.852</v>
      </c>
      <c r="H26" s="164">
        <f t="shared" si="6"/>
        <v>1337.3180000000002</v>
      </c>
      <c r="I26" s="164">
        <f>'SARDINA AUSTRAL'!P11</f>
        <v>991.87099999999998</v>
      </c>
      <c r="J26" s="164">
        <f t="shared" si="7"/>
        <v>345.44700000000023</v>
      </c>
      <c r="K26" s="165">
        <f t="shared" si="8"/>
        <v>0.74168671923955243</v>
      </c>
    </row>
    <row r="27" spans="4:11" ht="51.75" customHeight="1">
      <c r="D27" s="201"/>
      <c r="E27" s="163" t="s">
        <v>111</v>
      </c>
      <c r="F27" s="164">
        <f>'SARDINA AUSTRAL'!M13</f>
        <v>392.041</v>
      </c>
      <c r="G27" s="164">
        <f>'SARDINA AUSTRAL'!G14+'SARDINA AUSTRAL'!G13</f>
        <v>0</v>
      </c>
      <c r="H27" s="164">
        <f t="shared" si="6"/>
        <v>392.041</v>
      </c>
      <c r="I27" s="164">
        <f>'SARDINA AUSTRAL'!P13</f>
        <v>352.39000000000004</v>
      </c>
      <c r="J27" s="164">
        <f t="shared" si="7"/>
        <v>39.650999999999954</v>
      </c>
      <c r="K27" s="165">
        <f t="shared" si="8"/>
        <v>0.89886006820715192</v>
      </c>
    </row>
    <row r="28" spans="4:11" ht="75.75" customHeight="1">
      <c r="D28" s="201"/>
      <c r="E28" s="163" t="s">
        <v>112</v>
      </c>
      <c r="F28" s="164">
        <f>'SARDINA AUSTRAL'!M15</f>
        <v>608.07799999999997</v>
      </c>
      <c r="G28" s="164">
        <f>'SARDINA AUSTRAL'!G15+'SARDINA AUSTRAL'!G16</f>
        <v>1011.168</v>
      </c>
      <c r="H28" s="164">
        <f t="shared" si="6"/>
        <v>1619.2460000000001</v>
      </c>
      <c r="I28" s="164">
        <f>'SARDINA AUSTRAL'!P15</f>
        <v>1285.4460000000001</v>
      </c>
      <c r="J28" s="164">
        <f t="shared" si="7"/>
        <v>333.79999999999995</v>
      </c>
      <c r="K28" s="165">
        <f t="shared" si="8"/>
        <v>0.79385467063065163</v>
      </c>
    </row>
    <row r="29" spans="4:11" ht="99" customHeight="1">
      <c r="D29" s="201"/>
      <c r="E29" s="163" t="s">
        <v>113</v>
      </c>
      <c r="F29" s="164">
        <f>'SARDINA AUSTRAL'!M17</f>
        <v>566.42200000000003</v>
      </c>
      <c r="G29" s="164">
        <f>'SARDINA AUSTRAL'!G17+'SARDINA AUSTRAL'!G18</f>
        <v>-300</v>
      </c>
      <c r="H29" s="164">
        <f t="shared" si="6"/>
        <v>266.42200000000003</v>
      </c>
      <c r="I29" s="164">
        <f>'SARDINA AUSTRAL'!P17</f>
        <v>0</v>
      </c>
      <c r="J29" s="164">
        <f t="shared" si="7"/>
        <v>266.42200000000003</v>
      </c>
      <c r="K29" s="165">
        <f t="shared" si="8"/>
        <v>0</v>
      </c>
    </row>
    <row r="30" spans="4:11" ht="30" customHeight="1">
      <c r="D30" s="201"/>
      <c r="E30" s="163" t="s">
        <v>114</v>
      </c>
      <c r="F30" s="164">
        <f>'SARDINA AUSTRAL'!M19</f>
        <v>862.64499999999998</v>
      </c>
      <c r="G30" s="164">
        <f>'SARDINA AUSTRAL'!G19+'SARDINA AUSTRAL'!G20</f>
        <v>-550</v>
      </c>
      <c r="H30" s="164">
        <f t="shared" si="6"/>
        <v>312.64499999999998</v>
      </c>
      <c r="I30" s="164">
        <f>'SARDINA AUSTRAL'!P19</f>
        <v>204.44</v>
      </c>
      <c r="J30" s="164">
        <f t="shared" si="7"/>
        <v>108.20499999999998</v>
      </c>
      <c r="K30" s="165">
        <f t="shared" si="8"/>
        <v>0.65390458827104225</v>
      </c>
    </row>
    <row r="31" spans="4:11" ht="60">
      <c r="D31" s="201"/>
      <c r="E31" s="163" t="s">
        <v>115</v>
      </c>
      <c r="F31" s="164">
        <f>'SARDINA AUSTRAL'!M21</f>
        <v>54.851999999999997</v>
      </c>
      <c r="G31" s="164">
        <f>'SARDINA AUSTRAL'!G21+'SARDINA AUSTRAL'!G22</f>
        <v>-54.851999999999997</v>
      </c>
      <c r="H31" s="164">
        <f t="shared" si="6"/>
        <v>0</v>
      </c>
      <c r="I31" s="164">
        <f>'SARDINA AUSTRAL'!P21</f>
        <v>0</v>
      </c>
      <c r="J31" s="164">
        <f t="shared" si="7"/>
        <v>0</v>
      </c>
      <c r="K31" s="165">
        <v>0</v>
      </c>
    </row>
    <row r="32" spans="4:11" ht="60">
      <c r="D32" s="201"/>
      <c r="E32" s="163" t="s">
        <v>116</v>
      </c>
      <c r="F32" s="164">
        <f>'SARDINA AUSTRAL'!M23</f>
        <v>1460.0070000000001</v>
      </c>
      <c r="G32" s="164">
        <f>'SARDINA AUSTRAL'!G23+'SARDINA AUSTRAL'!G24</f>
        <v>-168.16800000000001</v>
      </c>
      <c r="H32" s="164">
        <f t="shared" si="6"/>
        <v>1291.8389999999999</v>
      </c>
      <c r="I32" s="164">
        <f>'SARDINA AUSTRAL'!P23</f>
        <v>1238.1750000000002</v>
      </c>
      <c r="J32" s="164">
        <f t="shared" si="7"/>
        <v>53.66399999999976</v>
      </c>
      <c r="K32" s="165">
        <f t="shared" si="8"/>
        <v>0.95845921976345372</v>
      </c>
    </row>
    <row r="33" spans="4:11" ht="75">
      <c r="D33" s="201"/>
      <c r="E33" s="163" t="s">
        <v>117</v>
      </c>
      <c r="F33" s="164">
        <f>'SARDINA AUSTRAL'!M25</f>
        <v>335.74799999999999</v>
      </c>
      <c r="G33" s="164">
        <f>'SARDINA AUSTRAL'!G25+'SARDINA AUSTRAL'!G26</f>
        <v>-123</v>
      </c>
      <c r="H33" s="164">
        <f t="shared" si="6"/>
        <v>212.74799999999999</v>
      </c>
      <c r="I33" s="164">
        <f>'SARDINA AUSTRAL'!P25</f>
        <v>0</v>
      </c>
      <c r="J33" s="164">
        <f t="shared" si="7"/>
        <v>212.74799999999999</v>
      </c>
      <c r="K33" s="165">
        <f>I33/H33</f>
        <v>0</v>
      </c>
    </row>
    <row r="34" spans="4:11" ht="75">
      <c r="D34" s="201"/>
      <c r="E34" s="163" t="s">
        <v>78</v>
      </c>
      <c r="F34" s="164">
        <f>'SARDINA AUSTRAL'!M27</f>
        <v>1.946</v>
      </c>
      <c r="G34" s="164">
        <f>'SARDINA AUSTRAL'!G27+'SARDINA AUSTRAL'!G28</f>
        <v>0</v>
      </c>
      <c r="H34" s="164">
        <f t="shared" si="6"/>
        <v>1.946</v>
      </c>
      <c r="I34" s="164">
        <f>'SARDINA AUSTRAL'!P27</f>
        <v>0</v>
      </c>
      <c r="J34" s="164">
        <f t="shared" si="7"/>
        <v>1.946</v>
      </c>
      <c r="K34" s="165">
        <f t="shared" si="8"/>
        <v>0</v>
      </c>
    </row>
    <row r="35" spans="4:11">
      <c r="D35" s="201"/>
      <c r="E35" s="163" t="s">
        <v>118</v>
      </c>
      <c r="F35" s="164">
        <f>'SARDINA AUSTRAL'!M29</f>
        <v>4.3899999999999997</v>
      </c>
      <c r="G35" s="164">
        <f>'SARDINA AUSTRAL'!G29+'SARDINA AUSTRAL'!G30</f>
        <v>0</v>
      </c>
      <c r="H35" s="164">
        <f t="shared" si="6"/>
        <v>4.3899999999999997</v>
      </c>
      <c r="I35" s="164">
        <f>'SARDINA AUSTRAL'!P29</f>
        <v>5.6</v>
      </c>
      <c r="J35" s="164">
        <f t="shared" si="7"/>
        <v>-1.21</v>
      </c>
      <c r="K35" s="165">
        <f t="shared" si="8"/>
        <v>1.2756264236902051</v>
      </c>
    </row>
    <row r="36" spans="4:11">
      <c r="D36" s="202"/>
      <c r="E36" s="163" t="s">
        <v>119</v>
      </c>
      <c r="F36" s="164"/>
      <c r="G36" s="164">
        <v>5</v>
      </c>
      <c r="H36" s="164">
        <v>5</v>
      </c>
      <c r="I36" s="164">
        <v>5</v>
      </c>
      <c r="J36" s="164">
        <f t="shared" ref="J36" si="9">H36-I36</f>
        <v>0</v>
      </c>
      <c r="K36" s="165">
        <f t="shared" ref="K36" si="10">I36/H36</f>
        <v>1</v>
      </c>
    </row>
    <row r="37" spans="4:11">
      <c r="D37" s="198" t="s">
        <v>106</v>
      </c>
      <c r="E37" s="199"/>
      <c r="F37" s="166">
        <f>SUM(F24:F35)</f>
        <v>7700.0000000000009</v>
      </c>
      <c r="G37" s="166">
        <f>SUM(G24:G36)</f>
        <v>-45.000000000000028</v>
      </c>
      <c r="H37" s="166">
        <f>+F37+G37</f>
        <v>7655.0000000000009</v>
      </c>
      <c r="I37" s="166">
        <f>SUM(I24:I36)</f>
        <v>5481.6729999999998</v>
      </c>
      <c r="J37" s="167">
        <f>H37-I37</f>
        <v>2173.3270000000011</v>
      </c>
      <c r="K37" s="168">
        <f>I37/H37</f>
        <v>0.71609052906596982</v>
      </c>
    </row>
    <row r="41" spans="4:11" ht="56.25">
      <c r="D41" s="169" t="s">
        <v>6</v>
      </c>
      <c r="E41" s="169" t="s">
        <v>93</v>
      </c>
      <c r="F41" s="169" t="s">
        <v>75</v>
      </c>
      <c r="G41" s="169" t="s">
        <v>76</v>
      </c>
      <c r="H41" s="169" t="s">
        <v>77</v>
      </c>
    </row>
    <row r="42" spans="4:11">
      <c r="D42" s="170">
        <v>4265</v>
      </c>
      <c r="E42" s="156">
        <v>0</v>
      </c>
      <c r="F42" s="171">
        <v>1310.163</v>
      </c>
      <c r="G42" s="173">
        <v>2954.837</v>
      </c>
      <c r="H42" s="172">
        <v>0.30718944900351702</v>
      </c>
    </row>
  </sheetData>
  <mergeCells count="2">
    <mergeCell ref="D37:E37"/>
    <mergeCell ref="D24:D36"/>
  </mergeCells>
  <conditionalFormatting sqref="H41:H4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{9EA9EE23-FE9A-4B60-97E0-0F8231354635}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A9EE23-FE9A-4B60-97E0-0F82313546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H41:H42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K1596"/>
  <sheetViews>
    <sheetView zoomScale="80" zoomScaleNormal="80" workbookViewId="0">
      <pane xSplit="20025" topLeftCell="V1"/>
      <selection activeCell="I7" sqref="I7:I30"/>
      <selection pane="topRight" activeCell="V1" sqref="V1"/>
    </sheetView>
  </sheetViews>
  <sheetFormatPr baseColWidth="10" defaultRowHeight="15.75"/>
  <cols>
    <col min="1" max="1" width="3.5703125" style="1" customWidth="1"/>
    <col min="2" max="2" width="15.140625" style="49" customWidth="1"/>
    <col min="3" max="3" width="37.85546875" customWidth="1"/>
    <col min="4" max="4" width="3.5703125" hidden="1" customWidth="1"/>
    <col min="5" max="5" width="14.28515625" customWidth="1"/>
    <col min="6" max="6" width="16.42578125" customWidth="1"/>
    <col min="7" max="7" width="17.5703125" customWidth="1"/>
    <col min="8" max="8" width="16.140625" customWidth="1"/>
    <col min="9" max="9" width="15.42578125" customWidth="1"/>
    <col min="10" max="10" width="15.28515625" customWidth="1"/>
    <col min="11" max="11" width="14.5703125" customWidth="1"/>
    <col min="12" max="12" width="13.42578125" customWidth="1"/>
    <col min="13" max="13" width="17.28515625" customWidth="1"/>
    <col min="14" max="14" width="18.28515625" customWidth="1"/>
    <col min="15" max="15" width="13.140625" customWidth="1"/>
    <col min="16" max="16" width="10.140625" style="3" bestFit="1" customWidth="1"/>
    <col min="17" max="17" width="17.42578125" style="3" customWidth="1"/>
    <col min="18" max="18" width="14.42578125" style="3" customWidth="1"/>
    <col min="19" max="19" width="11.42578125" style="3" customWidth="1"/>
    <col min="20" max="1389" width="11.5703125" style="3"/>
  </cols>
  <sheetData>
    <row r="1" spans="1:1389" s="1" customFormat="1" ht="16.5" thickBot="1">
      <c r="B1" s="2"/>
    </row>
    <row r="2" spans="1:1389" ht="30.75" customHeight="1">
      <c r="B2" s="226" t="s">
        <v>131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389" ht="30.75" customHeight="1">
      <c r="B3" s="210">
        <f>+Resumen_año_19!B4</f>
        <v>44018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1389" ht="21" customHeight="1" thickBot="1">
      <c r="B4" s="206" t="s">
        <v>88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1389" s="3" customFormat="1" thickBot="1">
      <c r="A5" s="1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389" s="13" customFormat="1" ht="70.150000000000006" customHeight="1" thickBot="1">
      <c r="A6" s="4"/>
      <c r="B6" s="6" t="s">
        <v>0</v>
      </c>
      <c r="C6" s="6" t="s">
        <v>1</v>
      </c>
      <c r="D6" s="7" t="s">
        <v>2</v>
      </c>
      <c r="E6" s="6" t="s">
        <v>3</v>
      </c>
      <c r="F6" s="8" t="s">
        <v>4</v>
      </c>
      <c r="G6" s="6" t="s">
        <v>5</v>
      </c>
      <c r="H6" s="9" t="s">
        <v>6</v>
      </c>
      <c r="I6" s="6" t="s">
        <v>7</v>
      </c>
      <c r="J6" s="10" t="s">
        <v>8</v>
      </c>
      <c r="K6" s="111" t="s">
        <v>77</v>
      </c>
      <c r="L6" s="5" t="s">
        <v>79</v>
      </c>
      <c r="M6" s="9" t="s">
        <v>73</v>
      </c>
      <c r="N6" s="11" t="s">
        <v>87</v>
      </c>
      <c r="O6" s="8" t="s">
        <v>6</v>
      </c>
      <c r="P6" s="8" t="s">
        <v>75</v>
      </c>
      <c r="Q6" s="8" t="s">
        <v>76</v>
      </c>
      <c r="R6" s="8" t="s">
        <v>77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</row>
    <row r="7" spans="1:1389" ht="21.95" customHeight="1">
      <c r="A7" s="1">
        <v>1</v>
      </c>
      <c r="B7" s="229" t="s">
        <v>81</v>
      </c>
      <c r="C7" s="232" t="s">
        <v>15</v>
      </c>
      <c r="D7" s="102">
        <v>104</v>
      </c>
      <c r="E7" s="103" t="s">
        <v>13</v>
      </c>
      <c r="F7" s="69">
        <v>399.88900000000001</v>
      </c>
      <c r="G7" s="70"/>
      <c r="H7" s="71">
        <f>F7+G7</f>
        <v>399.88900000000001</v>
      </c>
      <c r="I7" s="174">
        <v>64.009999999999991</v>
      </c>
      <c r="J7" s="72">
        <f t="shared" ref="J7:J30" si="0">H7-I7</f>
        <v>335.87900000000002</v>
      </c>
      <c r="K7" s="73">
        <f>I7/H7</f>
        <v>0.16006941926384569</v>
      </c>
      <c r="L7" s="73" t="s">
        <v>72</v>
      </c>
      <c r="M7" s="234">
        <f>F7+F8</f>
        <v>444.32100000000003</v>
      </c>
      <c r="N7" s="235">
        <f>G7+G8</f>
        <v>0</v>
      </c>
      <c r="O7" s="214">
        <f>M7+N7</f>
        <v>444.32100000000003</v>
      </c>
      <c r="P7" s="225">
        <f>I7+I8</f>
        <v>64.009999999999991</v>
      </c>
      <c r="Q7" s="214">
        <f>O7-P7</f>
        <v>380.31100000000004</v>
      </c>
      <c r="R7" s="217">
        <f>P7/O7</f>
        <v>0.14406251336308656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389" ht="21.95" customHeight="1">
      <c r="B8" s="230"/>
      <c r="C8" s="233"/>
      <c r="D8" s="14">
        <v>104</v>
      </c>
      <c r="E8" s="99" t="s">
        <v>14</v>
      </c>
      <c r="F8" s="15">
        <v>44.432000000000002</v>
      </c>
      <c r="G8" s="16"/>
      <c r="H8" s="17">
        <f>+F8+J7+G8</f>
        <v>380.31100000000004</v>
      </c>
      <c r="I8" s="175">
        <v>0</v>
      </c>
      <c r="J8" s="18">
        <f t="shared" si="0"/>
        <v>380.31100000000004</v>
      </c>
      <c r="K8" s="19">
        <f t="shared" ref="K8:K30" si="1">I8/H8</f>
        <v>0</v>
      </c>
      <c r="L8" s="19" t="s">
        <v>72</v>
      </c>
      <c r="M8" s="222"/>
      <c r="N8" s="223"/>
      <c r="O8" s="216"/>
      <c r="P8" s="215"/>
      <c r="Q8" s="215"/>
      <c r="R8" s="21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1389" ht="21.95" customHeight="1">
      <c r="A9" s="1">
        <v>2</v>
      </c>
      <c r="B9" s="230"/>
      <c r="C9" s="236" t="s">
        <v>16</v>
      </c>
      <c r="D9" s="20">
        <v>165</v>
      </c>
      <c r="E9" s="99" t="s">
        <v>13</v>
      </c>
      <c r="F9" s="74">
        <v>1590.376</v>
      </c>
      <c r="G9" s="21"/>
      <c r="H9" s="104">
        <f>F9+G9</f>
        <v>1590.376</v>
      </c>
      <c r="I9" s="176">
        <v>1334.741</v>
      </c>
      <c r="J9" s="75">
        <f t="shared" si="0"/>
        <v>255.63499999999999</v>
      </c>
      <c r="K9" s="22">
        <f>I9/H9</f>
        <v>0.83926128160887736</v>
      </c>
      <c r="L9" s="22" t="s">
        <v>72</v>
      </c>
      <c r="M9" s="222">
        <f>F9+F10</f>
        <v>1767.0840000000001</v>
      </c>
      <c r="N9" s="223">
        <f>G9+G10</f>
        <v>0</v>
      </c>
      <c r="O9" s="216">
        <f>M9+N9</f>
        <v>1767.0840000000001</v>
      </c>
      <c r="P9" s="215">
        <f>I9+I10</f>
        <v>1334.741</v>
      </c>
      <c r="Q9" s="216">
        <f>O9-P9</f>
        <v>432.34300000000007</v>
      </c>
      <c r="R9" s="218">
        <f>P9/O9</f>
        <v>0.75533534342453434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389" ht="21.95" customHeight="1">
      <c r="B10" s="230"/>
      <c r="C10" s="237"/>
      <c r="D10" s="14">
        <v>165</v>
      </c>
      <c r="E10" s="99" t="s">
        <v>14</v>
      </c>
      <c r="F10" s="23">
        <v>176.708</v>
      </c>
      <c r="G10" s="24"/>
      <c r="H10" s="17">
        <f>+F10+J9+G10</f>
        <v>432.34299999999996</v>
      </c>
      <c r="I10" s="177">
        <v>0</v>
      </c>
      <c r="J10" s="18">
        <f t="shared" si="0"/>
        <v>432.34299999999996</v>
      </c>
      <c r="K10" s="22">
        <f>I10/H10</f>
        <v>0</v>
      </c>
      <c r="L10" s="22" t="s">
        <v>72</v>
      </c>
      <c r="M10" s="222"/>
      <c r="N10" s="223"/>
      <c r="O10" s="216"/>
      <c r="P10" s="215"/>
      <c r="Q10" s="215"/>
      <c r="R10" s="21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389" ht="21.95" customHeight="1">
      <c r="A11" s="1">
        <v>3</v>
      </c>
      <c r="B11" s="230"/>
      <c r="C11" s="236" t="s">
        <v>86</v>
      </c>
      <c r="D11" s="20">
        <v>166</v>
      </c>
      <c r="E11" s="99" t="s">
        <v>13</v>
      </c>
      <c r="F11" s="74">
        <f>1082.219+120.247</f>
        <v>1202.4660000000001</v>
      </c>
      <c r="G11" s="21">
        <f>80+54.852</f>
        <v>134.852</v>
      </c>
      <c r="H11" s="104">
        <f>F11+G11</f>
        <v>1337.3180000000002</v>
      </c>
      <c r="I11" s="182">
        <v>991.87099999999998</v>
      </c>
      <c r="J11" s="75">
        <f t="shared" si="0"/>
        <v>345.44700000000023</v>
      </c>
      <c r="K11" s="25">
        <f t="shared" si="1"/>
        <v>0.74168671923955243</v>
      </c>
      <c r="L11" s="25" t="s">
        <v>72</v>
      </c>
      <c r="M11" s="222">
        <f>F11+F12</f>
        <v>1202.4660000000001</v>
      </c>
      <c r="N11" s="223">
        <f>G11+G12</f>
        <v>134.852</v>
      </c>
      <c r="O11" s="216">
        <f>M11+N11</f>
        <v>1337.3180000000002</v>
      </c>
      <c r="P11" s="215">
        <f>I11+I12</f>
        <v>991.87099999999998</v>
      </c>
      <c r="Q11" s="216">
        <f>O11-P11</f>
        <v>345.44700000000023</v>
      </c>
      <c r="R11" s="218">
        <f>P11/O11</f>
        <v>0.74168671923955243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1389" ht="21.95" customHeight="1">
      <c r="B12" s="230"/>
      <c r="C12" s="237"/>
      <c r="D12" s="14">
        <v>166</v>
      </c>
      <c r="E12" s="99" t="s">
        <v>14</v>
      </c>
      <c r="F12" s="23">
        <v>0</v>
      </c>
      <c r="G12" s="24"/>
      <c r="H12" s="17">
        <f>+F12+J11+G12</f>
        <v>345.44700000000023</v>
      </c>
      <c r="I12" s="175">
        <v>0</v>
      </c>
      <c r="J12" s="18">
        <f t="shared" si="0"/>
        <v>345.44700000000023</v>
      </c>
      <c r="K12" s="19">
        <f t="shared" si="1"/>
        <v>0</v>
      </c>
      <c r="L12" s="135" t="s">
        <v>72</v>
      </c>
      <c r="M12" s="222"/>
      <c r="N12" s="223"/>
      <c r="O12" s="216"/>
      <c r="P12" s="215"/>
      <c r="Q12" s="215"/>
      <c r="R12" s="21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1389" ht="21.95" customHeight="1">
      <c r="A13" s="1">
        <v>4</v>
      </c>
      <c r="B13" s="230"/>
      <c r="C13" s="239" t="s">
        <v>17</v>
      </c>
      <c r="D13" s="20">
        <v>167</v>
      </c>
      <c r="E13" s="99" t="s">
        <v>13</v>
      </c>
      <c r="F13" s="74">
        <v>352.83699999999999</v>
      </c>
      <c r="G13" s="21"/>
      <c r="H13" s="104">
        <f>F13+G13</f>
        <v>352.83699999999999</v>
      </c>
      <c r="I13" s="183">
        <v>352.39000000000004</v>
      </c>
      <c r="J13" s="75">
        <f t="shared" si="0"/>
        <v>0.44699999999994589</v>
      </c>
      <c r="K13" s="25">
        <f t="shared" si="1"/>
        <v>0.99873312606104248</v>
      </c>
      <c r="L13" s="25" t="s">
        <v>72</v>
      </c>
      <c r="M13" s="222">
        <f>F13+F14</f>
        <v>392.041</v>
      </c>
      <c r="N13" s="223">
        <f>G13+G14</f>
        <v>0</v>
      </c>
      <c r="O13" s="216">
        <f>M13+N13</f>
        <v>392.041</v>
      </c>
      <c r="P13" s="215">
        <f>I13+I14</f>
        <v>352.39000000000004</v>
      </c>
      <c r="Q13" s="216">
        <f>O13-P13</f>
        <v>39.650999999999954</v>
      </c>
      <c r="R13" s="218">
        <f>P13/O13</f>
        <v>0.89886006820715192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1389" ht="21.95" customHeight="1">
      <c r="B14" s="230"/>
      <c r="C14" s="233"/>
      <c r="D14" s="14">
        <v>167</v>
      </c>
      <c r="E14" s="99" t="s">
        <v>14</v>
      </c>
      <c r="F14" s="23">
        <v>39.204000000000001</v>
      </c>
      <c r="G14" s="24"/>
      <c r="H14" s="17">
        <f>+F14+J13+G14</f>
        <v>39.650999999999947</v>
      </c>
      <c r="I14" s="175">
        <v>0</v>
      </c>
      <c r="J14" s="18">
        <f t="shared" si="0"/>
        <v>39.650999999999947</v>
      </c>
      <c r="K14" s="19">
        <f t="shared" si="1"/>
        <v>0</v>
      </c>
      <c r="L14" s="135" t="s">
        <v>72</v>
      </c>
      <c r="M14" s="222"/>
      <c r="N14" s="223"/>
      <c r="O14" s="216"/>
      <c r="P14" s="215"/>
      <c r="Q14" s="215"/>
      <c r="R14" s="21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1389" ht="21.95" customHeight="1">
      <c r="A15" s="1">
        <v>5</v>
      </c>
      <c r="B15" s="230"/>
      <c r="C15" s="238" t="s">
        <v>122</v>
      </c>
      <c r="D15" s="20">
        <v>170</v>
      </c>
      <c r="E15" s="99" t="s">
        <v>13</v>
      </c>
      <c r="F15" s="15">
        <v>547.27</v>
      </c>
      <c r="G15" s="21">
        <f>168.168+360+300+60+123</f>
        <v>1011.168</v>
      </c>
      <c r="H15" s="104">
        <f>F15+G15</f>
        <v>1558.4380000000001</v>
      </c>
      <c r="I15" s="176">
        <v>1285.4460000000001</v>
      </c>
      <c r="J15" s="75">
        <f t="shared" si="0"/>
        <v>272.99199999999996</v>
      </c>
      <c r="K15" s="25">
        <f t="shared" si="1"/>
        <v>0.82482973336122456</v>
      </c>
      <c r="L15" s="134">
        <v>43866</v>
      </c>
      <c r="M15" s="222">
        <f>F15+F16</f>
        <v>608.07799999999997</v>
      </c>
      <c r="N15" s="223">
        <f>G15+G16</f>
        <v>1011.168</v>
      </c>
      <c r="O15" s="216">
        <f>M15+N15</f>
        <v>1619.2460000000001</v>
      </c>
      <c r="P15" s="215">
        <f>I15+I16</f>
        <v>1285.4460000000001</v>
      </c>
      <c r="Q15" s="216">
        <f>O15-P15</f>
        <v>333.79999999999995</v>
      </c>
      <c r="R15" s="219">
        <f>P15/O15</f>
        <v>0.79385467063065163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1389" ht="21.95" customHeight="1">
      <c r="B16" s="230"/>
      <c r="C16" s="238"/>
      <c r="D16" s="14">
        <v>170</v>
      </c>
      <c r="E16" s="99" t="s">
        <v>14</v>
      </c>
      <c r="F16" s="15">
        <v>60.808</v>
      </c>
      <c r="G16" s="24"/>
      <c r="H16" s="17">
        <f>+F16+J15+G16</f>
        <v>333.79999999999995</v>
      </c>
      <c r="I16" s="177">
        <v>0</v>
      </c>
      <c r="J16" s="18">
        <f t="shared" si="0"/>
        <v>333.79999999999995</v>
      </c>
      <c r="K16" s="19">
        <f t="shared" si="1"/>
        <v>0</v>
      </c>
      <c r="L16" s="135" t="s">
        <v>72</v>
      </c>
      <c r="M16" s="222"/>
      <c r="N16" s="223"/>
      <c r="O16" s="216"/>
      <c r="P16" s="215"/>
      <c r="Q16" s="215"/>
      <c r="R16" s="21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.95" customHeight="1">
      <c r="A17" s="1">
        <v>6</v>
      </c>
      <c r="B17" s="230"/>
      <c r="C17" s="239" t="s">
        <v>18</v>
      </c>
      <c r="D17" s="20">
        <v>5554</v>
      </c>
      <c r="E17" s="99" t="s">
        <v>13</v>
      </c>
      <c r="F17" s="74">
        <v>509.78</v>
      </c>
      <c r="G17" s="16">
        <v>-300</v>
      </c>
      <c r="H17" s="104">
        <f>F17+G17</f>
        <v>209.77999999999997</v>
      </c>
      <c r="I17" s="178">
        <v>0</v>
      </c>
      <c r="J17" s="75">
        <f t="shared" si="0"/>
        <v>209.77999999999997</v>
      </c>
      <c r="K17" s="25">
        <f t="shared" si="1"/>
        <v>0</v>
      </c>
      <c r="L17" s="25" t="s">
        <v>72</v>
      </c>
      <c r="M17" s="222">
        <f>F17+F18</f>
        <v>566.42200000000003</v>
      </c>
      <c r="N17" s="223">
        <f>G17+G18</f>
        <v>-300</v>
      </c>
      <c r="O17" s="216">
        <f>M17+N17</f>
        <v>266.42200000000003</v>
      </c>
      <c r="P17" s="215">
        <f>I17+I18</f>
        <v>0</v>
      </c>
      <c r="Q17" s="216">
        <f>O17-P17</f>
        <v>266.42200000000003</v>
      </c>
      <c r="R17" s="218">
        <f>P17/O17</f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.95" customHeight="1">
      <c r="B18" s="230"/>
      <c r="C18" s="233"/>
      <c r="D18" s="14">
        <v>5554</v>
      </c>
      <c r="E18" s="99" t="s">
        <v>14</v>
      </c>
      <c r="F18" s="23">
        <v>56.642000000000003</v>
      </c>
      <c r="G18" s="24"/>
      <c r="H18" s="17">
        <f>+F18+J17+G18</f>
        <v>266.42199999999997</v>
      </c>
      <c r="I18" s="175">
        <v>0</v>
      </c>
      <c r="J18" s="18">
        <f t="shared" si="0"/>
        <v>266.42199999999997</v>
      </c>
      <c r="K18" s="19">
        <f t="shared" si="1"/>
        <v>0</v>
      </c>
      <c r="L18" s="19" t="s">
        <v>72</v>
      </c>
      <c r="M18" s="222"/>
      <c r="N18" s="223"/>
      <c r="O18" s="216"/>
      <c r="P18" s="215"/>
      <c r="Q18" s="215"/>
      <c r="R18" s="21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1.95" customHeight="1">
      <c r="A19" s="1">
        <v>7</v>
      </c>
      <c r="B19" s="230"/>
      <c r="C19" s="220" t="s">
        <v>19</v>
      </c>
      <c r="D19" s="20">
        <v>5880</v>
      </c>
      <c r="E19" s="99" t="s">
        <v>13</v>
      </c>
      <c r="F19" s="74">
        <v>776.38300000000004</v>
      </c>
      <c r="G19" s="21">
        <f>-360-80-60-50</f>
        <v>-550</v>
      </c>
      <c r="H19" s="104">
        <f>F19+G19</f>
        <v>226.38300000000004</v>
      </c>
      <c r="I19" s="183">
        <v>204.44</v>
      </c>
      <c r="J19" s="75">
        <f t="shared" si="0"/>
        <v>21.94300000000004</v>
      </c>
      <c r="K19" s="25">
        <f t="shared" si="1"/>
        <v>0.90307134369630215</v>
      </c>
      <c r="L19" s="25" t="s">
        <v>72</v>
      </c>
      <c r="M19" s="222">
        <f>F19+F20</f>
        <v>862.64499999999998</v>
      </c>
      <c r="N19" s="223">
        <f>G19+G20</f>
        <v>-550</v>
      </c>
      <c r="O19" s="216">
        <f>M19+N19</f>
        <v>312.64499999999998</v>
      </c>
      <c r="P19" s="215">
        <f>I19+I20</f>
        <v>204.44</v>
      </c>
      <c r="Q19" s="216">
        <f>O19-P19</f>
        <v>108.20499999999998</v>
      </c>
      <c r="R19" s="218">
        <f>P19/O19</f>
        <v>0.65390458827104225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1.95" customHeight="1">
      <c r="B20" s="230"/>
      <c r="C20" s="221"/>
      <c r="D20" s="14">
        <v>5880</v>
      </c>
      <c r="E20" s="99" t="s">
        <v>14</v>
      </c>
      <c r="F20" s="23">
        <v>86.262</v>
      </c>
      <c r="G20" s="24"/>
      <c r="H20" s="17">
        <f>+F20+J19+G20</f>
        <v>108.20500000000004</v>
      </c>
      <c r="I20" s="175">
        <v>0</v>
      </c>
      <c r="J20" s="18">
        <f t="shared" si="0"/>
        <v>108.20500000000004</v>
      </c>
      <c r="K20" s="19">
        <f t="shared" si="1"/>
        <v>0</v>
      </c>
      <c r="L20" s="19" t="s">
        <v>72</v>
      </c>
      <c r="M20" s="222"/>
      <c r="N20" s="223"/>
      <c r="O20" s="216"/>
      <c r="P20" s="215"/>
      <c r="Q20" s="215"/>
      <c r="R20" s="21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1.95" customHeight="1">
      <c r="A21" s="1">
        <v>8</v>
      </c>
      <c r="B21" s="230"/>
      <c r="C21" s="220" t="s">
        <v>20</v>
      </c>
      <c r="D21" s="20">
        <v>171</v>
      </c>
      <c r="E21" s="99" t="s">
        <v>13</v>
      </c>
      <c r="F21" s="15">
        <v>49.366999999999997</v>
      </c>
      <c r="G21" s="16">
        <v>-54.851999999999997</v>
      </c>
      <c r="H21" s="104">
        <f>F21+G21</f>
        <v>-5.4849999999999994</v>
      </c>
      <c r="I21" s="179">
        <v>0</v>
      </c>
      <c r="J21" s="75">
        <f t="shared" si="0"/>
        <v>-5.4849999999999994</v>
      </c>
      <c r="K21" s="25">
        <f t="shared" si="1"/>
        <v>0</v>
      </c>
      <c r="L21" s="25" t="s">
        <v>72</v>
      </c>
      <c r="M21" s="222">
        <f>F21+F22</f>
        <v>54.851999999999997</v>
      </c>
      <c r="N21" s="223">
        <f>G21+G22</f>
        <v>-54.851999999999997</v>
      </c>
      <c r="O21" s="224">
        <f>M21+N21</f>
        <v>0</v>
      </c>
      <c r="P21" s="215">
        <f>I21+I22</f>
        <v>0</v>
      </c>
      <c r="Q21" s="224">
        <f>O21-P21</f>
        <v>0</v>
      </c>
      <c r="R21" s="213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1.95" customHeight="1">
      <c r="B22" s="230"/>
      <c r="C22" s="221"/>
      <c r="D22" s="14">
        <v>171</v>
      </c>
      <c r="E22" s="99" t="s">
        <v>14</v>
      </c>
      <c r="F22" s="15">
        <v>5.4850000000000003</v>
      </c>
      <c r="G22" s="16"/>
      <c r="H22" s="17">
        <f>+F22+J21+G22</f>
        <v>8.8817841970012523E-16</v>
      </c>
      <c r="I22" s="177">
        <v>0</v>
      </c>
      <c r="J22" s="18">
        <f t="shared" si="0"/>
        <v>8.8817841970012523E-16</v>
      </c>
      <c r="K22" s="19">
        <f t="shared" si="1"/>
        <v>0</v>
      </c>
      <c r="L22" s="19" t="s">
        <v>72</v>
      </c>
      <c r="M22" s="222"/>
      <c r="N22" s="223"/>
      <c r="O22" s="224"/>
      <c r="P22" s="215"/>
      <c r="Q22" s="224"/>
      <c r="R22" s="2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1.95" customHeight="1">
      <c r="A23" s="1">
        <v>9</v>
      </c>
      <c r="B23" s="230"/>
      <c r="C23" s="220" t="s">
        <v>21</v>
      </c>
      <c r="D23" s="20">
        <v>176</v>
      </c>
      <c r="E23" s="99" t="s">
        <v>13</v>
      </c>
      <c r="F23" s="74">
        <f>1314.006+146.001</f>
        <v>1460.0070000000001</v>
      </c>
      <c r="G23" s="21">
        <v>-168.16800000000001</v>
      </c>
      <c r="H23" s="26">
        <f>F23+G23</f>
        <v>1291.8389999999999</v>
      </c>
      <c r="I23" s="182">
        <v>1238.1750000000002</v>
      </c>
      <c r="J23" s="75">
        <f t="shared" si="0"/>
        <v>53.66399999999976</v>
      </c>
      <c r="K23" s="25">
        <f t="shared" si="1"/>
        <v>0.95845921976345372</v>
      </c>
      <c r="L23" s="25" t="s">
        <v>72</v>
      </c>
      <c r="M23" s="222">
        <f>F23+F24</f>
        <v>1460.0070000000001</v>
      </c>
      <c r="N23" s="223">
        <f>G23+G24</f>
        <v>-168.16800000000001</v>
      </c>
      <c r="O23" s="216">
        <f>M23+N23</f>
        <v>1291.8389999999999</v>
      </c>
      <c r="P23" s="215">
        <f>I23+I24</f>
        <v>1238.1750000000002</v>
      </c>
      <c r="Q23" s="216">
        <f>O23-P23</f>
        <v>53.66399999999976</v>
      </c>
      <c r="R23" s="218">
        <f>P23/O23</f>
        <v>0.95845921976345372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.95" customHeight="1">
      <c r="B24" s="230"/>
      <c r="C24" s="221"/>
      <c r="D24" s="14">
        <v>176</v>
      </c>
      <c r="E24" s="99" t="s">
        <v>14</v>
      </c>
      <c r="F24" s="23">
        <v>0</v>
      </c>
      <c r="G24" s="24"/>
      <c r="H24" s="17">
        <f>+F24+J23+G24</f>
        <v>53.66399999999976</v>
      </c>
      <c r="I24" s="177">
        <v>0</v>
      </c>
      <c r="J24" s="18">
        <f t="shared" si="0"/>
        <v>53.66399999999976</v>
      </c>
      <c r="K24" s="19">
        <f t="shared" si="1"/>
        <v>0</v>
      </c>
      <c r="L24" s="19" t="s">
        <v>72</v>
      </c>
      <c r="M24" s="222"/>
      <c r="N24" s="223"/>
      <c r="O24" s="216"/>
      <c r="P24" s="215"/>
      <c r="Q24" s="215"/>
      <c r="R24" s="21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1.95" customHeight="1">
      <c r="A25" s="1">
        <v>10</v>
      </c>
      <c r="B25" s="230"/>
      <c r="C25" s="220" t="s">
        <v>22</v>
      </c>
      <c r="D25" s="14"/>
      <c r="E25" s="99" t="s">
        <v>13</v>
      </c>
      <c r="F25" s="15">
        <v>302.173</v>
      </c>
      <c r="G25" s="16">
        <v>-123</v>
      </c>
      <c r="H25" s="26">
        <f>F25+G25</f>
        <v>179.173</v>
      </c>
      <c r="I25" s="175">
        <v>0</v>
      </c>
      <c r="J25" s="75">
        <f t="shared" si="0"/>
        <v>179.173</v>
      </c>
      <c r="K25" s="25">
        <f t="shared" si="1"/>
        <v>0</v>
      </c>
      <c r="L25" s="22" t="s">
        <v>72</v>
      </c>
      <c r="M25" s="222">
        <f>F25+F26</f>
        <v>335.74799999999999</v>
      </c>
      <c r="N25" s="223">
        <f>G25+G26</f>
        <v>-123</v>
      </c>
      <c r="O25" s="216">
        <f>M25+N25</f>
        <v>212.74799999999999</v>
      </c>
      <c r="P25" s="215">
        <f>I25+I26</f>
        <v>0</v>
      </c>
      <c r="Q25" s="216">
        <f>O25-P25</f>
        <v>212.74799999999999</v>
      </c>
      <c r="R25" s="218">
        <f>P25/O25</f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1.95" customHeight="1">
      <c r="B26" s="230"/>
      <c r="C26" s="221"/>
      <c r="D26" s="14"/>
      <c r="E26" s="99" t="s">
        <v>14</v>
      </c>
      <c r="F26" s="15">
        <v>33.575000000000003</v>
      </c>
      <c r="G26" s="16"/>
      <c r="H26" s="17">
        <f>+F26+J25+G26</f>
        <v>212.74799999999999</v>
      </c>
      <c r="I26" s="175">
        <v>0</v>
      </c>
      <c r="J26" s="18">
        <f t="shared" si="0"/>
        <v>212.74799999999999</v>
      </c>
      <c r="K26" s="19">
        <f t="shared" si="1"/>
        <v>0</v>
      </c>
      <c r="L26" s="22" t="s">
        <v>72</v>
      </c>
      <c r="M26" s="222"/>
      <c r="N26" s="223"/>
      <c r="O26" s="216"/>
      <c r="P26" s="215"/>
      <c r="Q26" s="215"/>
      <c r="R26" s="21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1.95" customHeight="1">
      <c r="A27" s="1">
        <v>11</v>
      </c>
      <c r="B27" s="230"/>
      <c r="C27" s="220" t="s">
        <v>78</v>
      </c>
      <c r="D27" s="20">
        <v>6601</v>
      </c>
      <c r="E27" s="99" t="s">
        <v>13</v>
      </c>
      <c r="F27" s="130">
        <v>1.7509999999999999</v>
      </c>
      <c r="G27" s="21"/>
      <c r="H27" s="104">
        <f>F27+G27</f>
        <v>1.7509999999999999</v>
      </c>
      <c r="I27" s="180">
        <v>0</v>
      </c>
      <c r="J27" s="75">
        <f t="shared" si="0"/>
        <v>1.7509999999999999</v>
      </c>
      <c r="K27" s="25">
        <f t="shared" si="1"/>
        <v>0</v>
      </c>
      <c r="L27" s="124" t="s">
        <v>72</v>
      </c>
      <c r="M27" s="222">
        <f>F27+F28</f>
        <v>1.946</v>
      </c>
      <c r="N27" s="223">
        <f>G27+G28</f>
        <v>0</v>
      </c>
      <c r="O27" s="216">
        <f>M27+N27</f>
        <v>1.946</v>
      </c>
      <c r="P27" s="215">
        <f>I27+I28</f>
        <v>0</v>
      </c>
      <c r="Q27" s="216">
        <f>O27-P27</f>
        <v>1.946</v>
      </c>
      <c r="R27" s="218">
        <f>P27/O27</f>
        <v>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1.95" customHeight="1">
      <c r="B28" s="230"/>
      <c r="C28" s="221"/>
      <c r="D28" s="14">
        <v>6601</v>
      </c>
      <c r="E28" s="99" t="s">
        <v>14</v>
      </c>
      <c r="F28" s="15">
        <v>0.19500000000000001</v>
      </c>
      <c r="G28" s="16"/>
      <c r="H28" s="26">
        <f>+F28+J27+G28</f>
        <v>1.946</v>
      </c>
      <c r="I28" s="177">
        <v>0</v>
      </c>
      <c r="J28" s="18">
        <f t="shared" si="0"/>
        <v>1.946</v>
      </c>
      <c r="K28" s="19">
        <f t="shared" si="1"/>
        <v>0</v>
      </c>
      <c r="L28" s="19" t="s">
        <v>72</v>
      </c>
      <c r="M28" s="222"/>
      <c r="N28" s="223"/>
      <c r="O28" s="216"/>
      <c r="P28" s="215"/>
      <c r="Q28" s="215"/>
      <c r="R28" s="21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1.95" customHeight="1">
      <c r="A29" s="1">
        <v>12</v>
      </c>
      <c r="B29" s="230"/>
      <c r="C29" s="236" t="s">
        <v>23</v>
      </c>
      <c r="D29" s="20">
        <v>174</v>
      </c>
      <c r="E29" s="99" t="s">
        <v>13</v>
      </c>
      <c r="F29" s="74">
        <v>3.9510000000000001</v>
      </c>
      <c r="G29" s="21"/>
      <c r="H29" s="104">
        <f>F29+G29</f>
        <v>3.9510000000000001</v>
      </c>
      <c r="I29" s="184">
        <v>5.6</v>
      </c>
      <c r="J29" s="75">
        <f t="shared" si="0"/>
        <v>-1.6489999999999996</v>
      </c>
      <c r="K29" s="25">
        <f t="shared" si="1"/>
        <v>1.4173626929891165</v>
      </c>
      <c r="L29" s="124" t="s">
        <v>72</v>
      </c>
      <c r="M29" s="222">
        <f>F29+F30</f>
        <v>4.3899999999999997</v>
      </c>
      <c r="N29" s="223">
        <f>G29+G30</f>
        <v>0</v>
      </c>
      <c r="O29" s="216">
        <f>M29+N29</f>
        <v>4.3899999999999997</v>
      </c>
      <c r="P29" s="215">
        <f>I29+I30</f>
        <v>5.6</v>
      </c>
      <c r="Q29" s="216">
        <f>O29-P29</f>
        <v>-1.21</v>
      </c>
      <c r="R29" s="218">
        <f>P29/O29</f>
        <v>1.2756264236902051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1.95" customHeight="1" thickBot="1">
      <c r="B30" s="231"/>
      <c r="C30" s="252"/>
      <c r="D30" s="27">
        <v>174</v>
      </c>
      <c r="E30" s="105" t="s">
        <v>14</v>
      </c>
      <c r="F30" s="28">
        <v>0.439</v>
      </c>
      <c r="G30" s="29"/>
      <c r="H30" s="30">
        <f>+F30+J29+G30</f>
        <v>-1.2099999999999995</v>
      </c>
      <c r="I30" s="181">
        <v>0</v>
      </c>
      <c r="J30" s="31">
        <f t="shared" si="0"/>
        <v>-1.2099999999999995</v>
      </c>
      <c r="K30" s="76">
        <f t="shared" si="1"/>
        <v>0</v>
      </c>
      <c r="L30" s="125" t="s">
        <v>72</v>
      </c>
      <c r="M30" s="253"/>
      <c r="N30" s="240"/>
      <c r="O30" s="250"/>
      <c r="P30" s="241"/>
      <c r="Q30" s="241"/>
      <c r="R30" s="25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3" customFormat="1" ht="25.5" customHeight="1">
      <c r="A31" s="1"/>
      <c r="B31" s="1"/>
      <c r="C31" s="77"/>
      <c r="D31" s="77"/>
      <c r="E31" s="78"/>
      <c r="F31" s="78">
        <f>SUM(F7:F30)</f>
        <v>7699.9999999999991</v>
      </c>
      <c r="G31" s="78">
        <f>SUM(G7:G30)</f>
        <v>-50.000000000000028</v>
      </c>
      <c r="H31" s="78">
        <f>SUM(H7:H30)</f>
        <v>9319.5770000000011</v>
      </c>
      <c r="I31" s="78">
        <f>SUM(I7:I30)</f>
        <v>5476.6729999999998</v>
      </c>
      <c r="J31" s="78">
        <f>SUM(J7:J30)</f>
        <v>3842.9039999999995</v>
      </c>
      <c r="K31" s="101">
        <f>I31/H31</f>
        <v>0.58765252972318371</v>
      </c>
      <c r="L31" s="79"/>
      <c r="M31" s="77"/>
      <c r="N31" s="7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3" customFormat="1" ht="15" customHeight="1" thickBot="1">
      <c r="A32" s="1"/>
      <c r="B32" s="1"/>
      <c r="C32" s="77"/>
      <c r="D32" s="77"/>
      <c r="E32" s="78"/>
      <c r="F32" s="77"/>
      <c r="G32" s="77"/>
      <c r="H32" s="77"/>
      <c r="I32" s="77">
        <f>I8+I10+I12+I14+I16+I18+I20+I22+I24+I26+I28+I30</f>
        <v>0</v>
      </c>
      <c r="J32" s="77"/>
      <c r="K32" s="77"/>
      <c r="L32" s="77"/>
      <c r="M32" s="77"/>
      <c r="N32" s="7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12" customFormat="1" ht="42" customHeight="1" thickBot="1">
      <c r="A33" s="4"/>
      <c r="B33" s="100" t="s">
        <v>0</v>
      </c>
      <c r="C33" s="100" t="s">
        <v>1</v>
      </c>
      <c r="D33" s="106" t="s">
        <v>2</v>
      </c>
      <c r="E33" s="107" t="s">
        <v>3</v>
      </c>
      <c r="F33" s="108" t="s">
        <v>4</v>
      </c>
      <c r="G33" s="107" t="s">
        <v>5</v>
      </c>
      <c r="H33" s="109" t="s">
        <v>6</v>
      </c>
      <c r="I33" s="100" t="s">
        <v>7</v>
      </c>
      <c r="J33" s="110" t="s">
        <v>8</v>
      </c>
      <c r="K33" s="107" t="s">
        <v>9</v>
      </c>
      <c r="L33" s="108" t="s">
        <v>80</v>
      </c>
      <c r="M33" s="9" t="s">
        <v>73</v>
      </c>
      <c r="N33" s="11" t="s">
        <v>74</v>
      </c>
      <c r="O33" s="8" t="s">
        <v>6</v>
      </c>
      <c r="P33" s="8" t="s">
        <v>75</v>
      </c>
      <c r="Q33" s="8" t="s">
        <v>76</v>
      </c>
      <c r="R33" s="8" t="s">
        <v>77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>
      <c r="B34" s="242" t="s">
        <v>82</v>
      </c>
      <c r="C34" s="244" t="s">
        <v>24</v>
      </c>
      <c r="D34" s="32"/>
      <c r="E34" s="33" t="s">
        <v>13</v>
      </c>
      <c r="F34" s="34">
        <v>1449</v>
      </c>
      <c r="G34" s="35"/>
      <c r="H34" s="36">
        <f>+F34-G34</f>
        <v>1449</v>
      </c>
      <c r="I34" s="151">
        <v>1566.68</v>
      </c>
      <c r="J34" s="37">
        <f>H34-I34</f>
        <v>-117.68000000000006</v>
      </c>
      <c r="K34" s="38">
        <f>I34/H34</f>
        <v>1.0812146307798483</v>
      </c>
      <c r="L34" s="185">
        <v>43885</v>
      </c>
      <c r="M34" s="246">
        <f>F34+F35</f>
        <v>1610</v>
      </c>
      <c r="N34" s="248">
        <f>G34+G35</f>
        <v>0</v>
      </c>
      <c r="O34" s="214">
        <f>M34+N34</f>
        <v>1610</v>
      </c>
      <c r="P34" s="225">
        <f>I34+I35</f>
        <v>1566.68</v>
      </c>
      <c r="Q34" s="214">
        <f>O34-P34</f>
        <v>43.319999999999936</v>
      </c>
      <c r="R34" s="217">
        <f>P34/O34</f>
        <v>0.97309316770186338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thickBot="1">
      <c r="B35" s="243"/>
      <c r="C35" s="245"/>
      <c r="D35" s="39"/>
      <c r="E35" s="40" t="s">
        <v>14</v>
      </c>
      <c r="F35" s="41">
        <v>161</v>
      </c>
      <c r="G35" s="42"/>
      <c r="H35" s="43">
        <f>+F35+J34+G35</f>
        <v>43.319999999999936</v>
      </c>
      <c r="I35" s="44"/>
      <c r="J35" s="45">
        <f>H35-I35</f>
        <v>43.319999999999936</v>
      </c>
      <c r="K35" s="46">
        <f>I35/H35</f>
        <v>0</v>
      </c>
      <c r="L35" s="46" t="s">
        <v>72</v>
      </c>
      <c r="M35" s="247"/>
      <c r="N35" s="249"/>
      <c r="O35" s="250"/>
      <c r="P35" s="241"/>
      <c r="Q35" s="241"/>
      <c r="R35" s="25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3" customFormat="1" ht="15" customHeight="1">
      <c r="A36" s="1"/>
      <c r="B36" s="1"/>
      <c r="C36" s="1"/>
      <c r="D36" s="1"/>
      <c r="E36" s="1"/>
      <c r="F36" s="47">
        <f>SUM(F34:F35)</f>
        <v>1610</v>
      </c>
      <c r="G36" s="1">
        <f>SUM(G34:G35)</f>
        <v>0</v>
      </c>
      <c r="H36" s="1">
        <f>SUM(H34:H35)</f>
        <v>1492.32</v>
      </c>
      <c r="I36" s="157">
        <f>SUM(I34:I35)</f>
        <v>1566.68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15" customHeight="1">
      <c r="A37" s="1"/>
      <c r="B37" s="1"/>
      <c r="C37" s="1"/>
      <c r="D37" s="1"/>
      <c r="E37" s="1"/>
      <c r="F37" s="4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15" customHeight="1">
      <c r="A40" s="1"/>
      <c r="B40" s="203" t="s">
        <v>126</v>
      </c>
      <c r="C40" s="204"/>
      <c r="D40" s="204"/>
      <c r="E40" s="204"/>
      <c r="F40" s="204"/>
      <c r="G40" s="204"/>
      <c r="H40" s="204"/>
      <c r="I40" s="20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4" s="3" customFormat="1" ht="15" customHeight="1">
      <c r="A41" s="1"/>
      <c r="B41" s="189" t="s">
        <v>129</v>
      </c>
      <c r="C41" s="189" t="s">
        <v>123</v>
      </c>
      <c r="D41" s="189"/>
      <c r="E41" s="190" t="s">
        <v>3</v>
      </c>
      <c r="F41" s="189" t="s">
        <v>124</v>
      </c>
      <c r="G41" s="189" t="s">
        <v>125</v>
      </c>
      <c r="H41" s="189" t="s">
        <v>8</v>
      </c>
      <c r="I41" s="189" t="s">
        <v>77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4" s="3" customFormat="1" ht="15" customHeight="1">
      <c r="A42" s="1"/>
      <c r="B42" s="192">
        <v>50</v>
      </c>
      <c r="C42" s="186" t="s">
        <v>127</v>
      </c>
      <c r="D42" s="186"/>
      <c r="E42" s="186" t="s">
        <v>128</v>
      </c>
      <c r="F42" s="186">
        <v>50</v>
      </c>
      <c r="G42" s="186"/>
      <c r="H42" s="186">
        <f>F42-G42</f>
        <v>50</v>
      </c>
      <c r="I42" s="191">
        <f>G42/F42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4" s="3" customFormat="1" ht="15" customHeight="1">
      <c r="A43" s="1"/>
      <c r="B43" s="188"/>
      <c r="C43" s="186"/>
      <c r="D43" s="186"/>
      <c r="E43" s="186"/>
      <c r="F43" s="186"/>
      <c r="G43" s="186"/>
      <c r="H43" s="186"/>
      <c r="I43" s="18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4" s="3" customFormat="1" ht="15" customHeight="1">
      <c r="A44" s="1"/>
      <c r="B44" s="188"/>
      <c r="C44" s="186"/>
      <c r="D44" s="186"/>
      <c r="E44" s="186"/>
      <c r="F44" s="186"/>
      <c r="G44" s="186"/>
      <c r="H44" s="186"/>
      <c r="I44" s="18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4" s="3" customFormat="1" ht="15" customHeight="1">
      <c r="A45" s="1"/>
      <c r="B45" s="188"/>
      <c r="C45" s="186"/>
      <c r="D45" s="186"/>
      <c r="E45" s="187"/>
      <c r="F45" s="186"/>
      <c r="G45" s="186"/>
      <c r="H45" s="186"/>
      <c r="I45" s="18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4" s="3" customFormat="1" ht="15" customHeight="1">
      <c r="A46" s="1"/>
      <c r="B46" s="1"/>
      <c r="C46" s="1"/>
      <c r="D46" s="1"/>
      <c r="E46" s="1"/>
      <c r="F46" s="1">
        <f>SUM(F42:F45)</f>
        <v>50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15" customHeight="1">
      <c r="A47" s="1"/>
      <c r="B47" s="1"/>
      <c r="C47" s="1"/>
      <c r="D47" s="1"/>
      <c r="E47" s="1"/>
      <c r="F47" s="1"/>
      <c r="G47" s="1"/>
      <c r="H47" s="1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" customFormat="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3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3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3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3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3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44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44" s="3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44" s="3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44" s="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44" s="3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44" s="3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3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3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3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3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3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3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3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3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s="3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s="3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s="3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s="3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O108" s="1"/>
      <c r="P108" s="1"/>
      <c r="Q108" s="1"/>
      <c r="R108" s="1"/>
    </row>
    <row r="109" spans="1:18" s="3" customFormat="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O109" s="1"/>
      <c r="P109" s="1"/>
      <c r="Q109" s="1"/>
      <c r="R109" s="1"/>
    </row>
    <row r="110" spans="1:18" s="3" customFormat="1">
      <c r="A110" s="1"/>
      <c r="B110" s="48"/>
    </row>
    <row r="111" spans="1:18" s="3" customFormat="1">
      <c r="A111" s="1"/>
      <c r="B111" s="48"/>
    </row>
    <row r="112" spans="1:18" s="3" customFormat="1">
      <c r="A112" s="1"/>
      <c r="B112" s="48"/>
    </row>
    <row r="113" spans="1:2" s="3" customFormat="1">
      <c r="A113" s="1"/>
      <c r="B113" s="48"/>
    </row>
    <row r="114" spans="1:2" s="3" customFormat="1">
      <c r="A114" s="1"/>
      <c r="B114" s="48"/>
    </row>
    <row r="115" spans="1:2" s="3" customFormat="1">
      <c r="A115" s="1"/>
      <c r="B115" s="48"/>
    </row>
    <row r="116" spans="1:2" s="3" customFormat="1">
      <c r="A116" s="1"/>
      <c r="B116" s="48"/>
    </row>
    <row r="117" spans="1:2" s="3" customFormat="1">
      <c r="A117" s="1"/>
      <c r="B117" s="48"/>
    </row>
    <row r="118" spans="1:2" s="3" customFormat="1">
      <c r="A118" s="1"/>
      <c r="B118" s="48"/>
    </row>
    <row r="119" spans="1:2" s="3" customFormat="1">
      <c r="A119" s="1"/>
      <c r="B119" s="48"/>
    </row>
    <row r="120" spans="1:2" s="3" customFormat="1">
      <c r="A120" s="1"/>
      <c r="B120" s="48"/>
    </row>
    <row r="121" spans="1:2" s="3" customFormat="1">
      <c r="A121" s="1"/>
      <c r="B121" s="48"/>
    </row>
    <row r="122" spans="1:2" s="3" customFormat="1">
      <c r="A122" s="1"/>
      <c r="B122" s="48"/>
    </row>
    <row r="123" spans="1:2" s="3" customFormat="1">
      <c r="A123" s="1"/>
      <c r="B123" s="48"/>
    </row>
    <row r="124" spans="1:2" s="3" customFormat="1">
      <c r="A124" s="1"/>
      <c r="B124" s="48"/>
    </row>
    <row r="125" spans="1:2" s="3" customFormat="1">
      <c r="A125" s="1"/>
      <c r="B125" s="48"/>
    </row>
    <row r="126" spans="1:2" s="3" customFormat="1">
      <c r="A126" s="1"/>
      <c r="B126" s="48"/>
    </row>
    <row r="127" spans="1:2" s="3" customFormat="1">
      <c r="A127" s="1"/>
      <c r="B127" s="48"/>
    </row>
    <row r="128" spans="1:2" s="3" customFormat="1">
      <c r="A128" s="1"/>
      <c r="B128" s="48"/>
    </row>
    <row r="129" spans="1:2" s="3" customFormat="1">
      <c r="A129" s="1"/>
      <c r="B129" s="48"/>
    </row>
    <row r="130" spans="1:2" s="3" customFormat="1">
      <c r="A130" s="1"/>
      <c r="B130" s="48"/>
    </row>
    <row r="131" spans="1:2" s="3" customFormat="1">
      <c r="A131" s="1"/>
      <c r="B131" s="48"/>
    </row>
    <row r="132" spans="1:2" s="3" customFormat="1">
      <c r="A132" s="1"/>
      <c r="B132" s="48"/>
    </row>
    <row r="133" spans="1:2" s="3" customFormat="1">
      <c r="A133" s="1"/>
      <c r="B133" s="48"/>
    </row>
    <row r="134" spans="1:2" s="3" customFormat="1">
      <c r="A134" s="1"/>
      <c r="B134" s="48"/>
    </row>
    <row r="135" spans="1:2" s="3" customFormat="1">
      <c r="A135" s="1"/>
      <c r="B135" s="48"/>
    </row>
    <row r="136" spans="1:2" s="3" customFormat="1">
      <c r="A136" s="1"/>
      <c r="B136" s="48"/>
    </row>
    <row r="137" spans="1:2" s="3" customFormat="1">
      <c r="A137" s="1"/>
      <c r="B137" s="48"/>
    </row>
    <row r="138" spans="1:2" s="3" customFormat="1">
      <c r="A138" s="1"/>
      <c r="B138" s="48"/>
    </row>
    <row r="139" spans="1:2" s="3" customFormat="1">
      <c r="A139" s="1"/>
      <c r="B139" s="48"/>
    </row>
    <row r="140" spans="1:2" s="3" customFormat="1">
      <c r="A140" s="1"/>
      <c r="B140" s="48"/>
    </row>
    <row r="141" spans="1:2" s="3" customFormat="1">
      <c r="A141" s="1"/>
      <c r="B141" s="48"/>
    </row>
    <row r="142" spans="1:2" s="3" customFormat="1">
      <c r="A142" s="1"/>
      <c r="B142" s="48"/>
    </row>
    <row r="143" spans="1:2" s="3" customFormat="1">
      <c r="A143" s="1"/>
      <c r="B143" s="48"/>
    </row>
    <row r="144" spans="1:2" s="3" customFormat="1">
      <c r="A144" s="1"/>
      <c r="B144" s="48"/>
    </row>
    <row r="145" spans="1:2" s="3" customFormat="1">
      <c r="A145" s="1"/>
      <c r="B145" s="48"/>
    </row>
    <row r="146" spans="1:2" s="3" customFormat="1">
      <c r="A146" s="1"/>
      <c r="B146" s="48"/>
    </row>
    <row r="147" spans="1:2" s="3" customFormat="1">
      <c r="A147" s="1"/>
      <c r="B147" s="48"/>
    </row>
    <row r="148" spans="1:2" s="3" customFormat="1">
      <c r="A148" s="1"/>
      <c r="B148" s="48"/>
    </row>
    <row r="149" spans="1:2" s="3" customFormat="1">
      <c r="A149" s="1"/>
      <c r="B149" s="48"/>
    </row>
    <row r="150" spans="1:2" s="3" customFormat="1">
      <c r="A150" s="1"/>
      <c r="B150" s="48"/>
    </row>
    <row r="151" spans="1:2" s="3" customFormat="1">
      <c r="A151" s="1"/>
      <c r="B151" s="48"/>
    </row>
    <row r="152" spans="1:2" s="3" customFormat="1">
      <c r="A152" s="1"/>
      <c r="B152" s="48"/>
    </row>
    <row r="153" spans="1:2" s="3" customFormat="1">
      <c r="A153" s="1"/>
      <c r="B153" s="48"/>
    </row>
    <row r="154" spans="1:2" s="3" customFormat="1">
      <c r="A154" s="1"/>
      <c r="B154" s="48"/>
    </row>
    <row r="155" spans="1:2" s="3" customFormat="1">
      <c r="A155" s="1"/>
      <c r="B155" s="48"/>
    </row>
    <row r="156" spans="1:2" s="3" customFormat="1">
      <c r="A156" s="1"/>
      <c r="B156" s="48"/>
    </row>
    <row r="157" spans="1:2" s="3" customFormat="1">
      <c r="A157" s="1"/>
      <c r="B157" s="48"/>
    </row>
    <row r="158" spans="1:2" s="3" customFormat="1">
      <c r="A158" s="1"/>
      <c r="B158" s="48"/>
    </row>
    <row r="159" spans="1:2" s="3" customFormat="1">
      <c r="A159" s="1"/>
      <c r="B159" s="48"/>
    </row>
    <row r="160" spans="1:2" s="3" customFormat="1">
      <c r="A160" s="1"/>
      <c r="B160" s="48"/>
    </row>
    <row r="161" spans="1:2" s="3" customFormat="1">
      <c r="A161" s="1"/>
      <c r="B161" s="48"/>
    </row>
    <row r="162" spans="1:2" s="3" customFormat="1">
      <c r="A162" s="1"/>
      <c r="B162" s="48"/>
    </row>
    <row r="163" spans="1:2" s="3" customFormat="1">
      <c r="A163" s="1"/>
      <c r="B163" s="48"/>
    </row>
    <row r="164" spans="1:2" s="3" customFormat="1">
      <c r="A164" s="1"/>
      <c r="B164" s="48"/>
    </row>
    <row r="165" spans="1:2" s="3" customFormat="1">
      <c r="A165" s="1"/>
      <c r="B165" s="48"/>
    </row>
    <row r="166" spans="1:2" s="3" customFormat="1">
      <c r="A166" s="1"/>
      <c r="B166" s="48"/>
    </row>
    <row r="167" spans="1:2" s="3" customFormat="1">
      <c r="A167" s="1"/>
      <c r="B167" s="48"/>
    </row>
    <row r="168" spans="1:2" s="3" customFormat="1">
      <c r="A168" s="1"/>
      <c r="B168" s="48"/>
    </row>
    <row r="169" spans="1:2" s="3" customFormat="1">
      <c r="A169" s="1"/>
      <c r="B169" s="48"/>
    </row>
    <row r="170" spans="1:2" s="3" customFormat="1">
      <c r="A170" s="1"/>
      <c r="B170" s="48"/>
    </row>
    <row r="171" spans="1:2" s="3" customFormat="1">
      <c r="A171" s="1"/>
      <c r="B171" s="48"/>
    </row>
    <row r="172" spans="1:2" s="3" customFormat="1">
      <c r="A172" s="1"/>
      <c r="B172" s="48"/>
    </row>
    <row r="173" spans="1:2" s="3" customFormat="1">
      <c r="A173" s="1"/>
      <c r="B173" s="48"/>
    </row>
    <row r="174" spans="1:2" s="3" customFormat="1">
      <c r="A174" s="1"/>
      <c r="B174" s="48"/>
    </row>
    <row r="175" spans="1:2" s="3" customFormat="1">
      <c r="A175" s="1"/>
      <c r="B175" s="48"/>
    </row>
    <row r="176" spans="1:2" s="3" customFormat="1">
      <c r="A176" s="1"/>
      <c r="B176" s="48"/>
    </row>
    <row r="177" spans="1:2" s="3" customFormat="1">
      <c r="A177" s="1"/>
      <c r="B177" s="48"/>
    </row>
    <row r="178" spans="1:2" s="3" customFormat="1">
      <c r="A178" s="1"/>
      <c r="B178" s="48"/>
    </row>
    <row r="179" spans="1:2" s="3" customFormat="1">
      <c r="A179" s="1"/>
      <c r="B179" s="48"/>
    </row>
    <row r="180" spans="1:2" s="3" customFormat="1">
      <c r="A180" s="1"/>
      <c r="B180" s="48"/>
    </row>
    <row r="181" spans="1:2" s="3" customFormat="1">
      <c r="A181" s="1"/>
      <c r="B181" s="48"/>
    </row>
    <row r="182" spans="1:2" s="3" customFormat="1">
      <c r="A182" s="1"/>
      <c r="B182" s="48"/>
    </row>
    <row r="183" spans="1:2" s="3" customFormat="1">
      <c r="A183" s="1"/>
      <c r="B183" s="48"/>
    </row>
    <row r="184" spans="1:2" s="3" customFormat="1">
      <c r="A184" s="1"/>
      <c r="B184" s="48"/>
    </row>
    <row r="185" spans="1:2" s="3" customFormat="1">
      <c r="A185" s="1"/>
      <c r="B185" s="48"/>
    </row>
    <row r="186" spans="1:2" s="3" customFormat="1">
      <c r="A186" s="1"/>
      <c r="B186" s="48"/>
    </row>
    <row r="187" spans="1:2" s="3" customFormat="1">
      <c r="A187" s="1"/>
      <c r="B187" s="48"/>
    </row>
    <row r="188" spans="1:2" s="3" customFormat="1">
      <c r="A188" s="1"/>
      <c r="B188" s="48"/>
    </row>
    <row r="189" spans="1:2" s="3" customFormat="1">
      <c r="A189" s="1"/>
      <c r="B189" s="48"/>
    </row>
    <row r="190" spans="1:2" s="3" customFormat="1">
      <c r="A190" s="1"/>
      <c r="B190" s="48"/>
    </row>
    <row r="191" spans="1:2" s="3" customFormat="1">
      <c r="A191" s="1"/>
      <c r="B191" s="48"/>
    </row>
    <row r="192" spans="1:2" s="3" customFormat="1">
      <c r="A192" s="1"/>
      <c r="B192" s="48"/>
    </row>
    <row r="193" spans="1:2" s="3" customFormat="1">
      <c r="A193" s="1"/>
      <c r="B193" s="48"/>
    </row>
    <row r="194" spans="1:2" s="3" customFormat="1">
      <c r="A194" s="1"/>
      <c r="B194" s="48"/>
    </row>
    <row r="195" spans="1:2" s="3" customFormat="1">
      <c r="A195" s="1"/>
      <c r="B195" s="48"/>
    </row>
    <row r="196" spans="1:2" s="3" customFormat="1">
      <c r="A196" s="1"/>
      <c r="B196" s="48"/>
    </row>
    <row r="197" spans="1:2" s="3" customFormat="1">
      <c r="A197" s="1"/>
      <c r="B197" s="48"/>
    </row>
    <row r="198" spans="1:2" s="3" customFormat="1">
      <c r="A198" s="1"/>
      <c r="B198" s="48"/>
    </row>
    <row r="199" spans="1:2" s="3" customFormat="1">
      <c r="A199" s="1"/>
      <c r="B199" s="48"/>
    </row>
    <row r="200" spans="1:2" s="3" customFormat="1">
      <c r="A200" s="1"/>
      <c r="B200" s="48"/>
    </row>
    <row r="201" spans="1:2" s="3" customFormat="1">
      <c r="A201" s="1"/>
      <c r="B201" s="48"/>
    </row>
    <row r="202" spans="1:2" s="3" customFormat="1">
      <c r="A202" s="1"/>
      <c r="B202" s="48"/>
    </row>
    <row r="203" spans="1:2" s="3" customFormat="1">
      <c r="A203" s="1"/>
      <c r="B203" s="48"/>
    </row>
    <row r="204" spans="1:2" s="3" customFormat="1">
      <c r="A204" s="1"/>
      <c r="B204" s="48"/>
    </row>
    <row r="205" spans="1:2" s="3" customFormat="1">
      <c r="A205" s="1"/>
      <c r="B205" s="48"/>
    </row>
    <row r="206" spans="1:2" s="3" customFormat="1">
      <c r="A206" s="1"/>
      <c r="B206" s="48"/>
    </row>
    <row r="207" spans="1:2" s="3" customFormat="1">
      <c r="A207" s="1"/>
      <c r="B207" s="48"/>
    </row>
    <row r="208" spans="1:2" s="3" customFormat="1">
      <c r="A208" s="1"/>
      <c r="B208" s="48"/>
    </row>
    <row r="209" spans="1:2" s="3" customFormat="1">
      <c r="A209" s="1"/>
      <c r="B209" s="48"/>
    </row>
    <row r="210" spans="1:2" s="3" customFormat="1">
      <c r="A210" s="1"/>
      <c r="B210" s="48"/>
    </row>
    <row r="211" spans="1:2" s="3" customFormat="1">
      <c r="A211" s="1"/>
      <c r="B211" s="48"/>
    </row>
    <row r="212" spans="1:2" s="3" customFormat="1">
      <c r="A212" s="1"/>
      <c r="B212" s="48"/>
    </row>
    <row r="213" spans="1:2" s="3" customFormat="1">
      <c r="A213" s="1"/>
      <c r="B213" s="48"/>
    </row>
    <row r="214" spans="1:2" s="3" customFormat="1">
      <c r="A214" s="1"/>
      <c r="B214" s="48"/>
    </row>
    <row r="215" spans="1:2" s="3" customFormat="1">
      <c r="A215" s="1"/>
      <c r="B215" s="48"/>
    </row>
    <row r="216" spans="1:2" s="3" customFormat="1">
      <c r="A216" s="1"/>
      <c r="B216" s="48"/>
    </row>
    <row r="217" spans="1:2" s="3" customFormat="1">
      <c r="A217" s="1"/>
      <c r="B217" s="48"/>
    </row>
    <row r="218" spans="1:2" s="3" customFormat="1">
      <c r="A218" s="1"/>
      <c r="B218" s="48"/>
    </row>
    <row r="219" spans="1:2" s="3" customFormat="1">
      <c r="A219" s="1"/>
      <c r="B219" s="48"/>
    </row>
    <row r="220" spans="1:2" s="3" customFormat="1">
      <c r="A220" s="1"/>
      <c r="B220" s="48"/>
    </row>
    <row r="221" spans="1:2" s="3" customFormat="1">
      <c r="A221" s="1"/>
      <c r="B221" s="48"/>
    </row>
    <row r="222" spans="1:2" s="3" customFormat="1">
      <c r="A222" s="1"/>
      <c r="B222" s="48"/>
    </row>
    <row r="223" spans="1:2" s="3" customFormat="1">
      <c r="A223" s="1"/>
      <c r="B223" s="48"/>
    </row>
    <row r="224" spans="1:2" s="3" customFormat="1">
      <c r="A224" s="1"/>
      <c r="B224" s="48"/>
    </row>
    <row r="225" spans="1:2" s="3" customFormat="1">
      <c r="A225" s="1"/>
      <c r="B225" s="48"/>
    </row>
    <row r="226" spans="1:2" s="3" customFormat="1">
      <c r="A226" s="1"/>
      <c r="B226" s="48"/>
    </row>
    <row r="227" spans="1:2" s="3" customFormat="1">
      <c r="A227" s="1"/>
      <c r="B227" s="48"/>
    </row>
    <row r="228" spans="1:2" s="3" customFormat="1">
      <c r="A228" s="1"/>
      <c r="B228" s="48"/>
    </row>
    <row r="229" spans="1:2" s="3" customFormat="1">
      <c r="A229" s="1"/>
      <c r="B229" s="48"/>
    </row>
    <row r="230" spans="1:2" s="3" customFormat="1">
      <c r="A230" s="1"/>
      <c r="B230" s="48"/>
    </row>
    <row r="231" spans="1:2" s="3" customFormat="1">
      <c r="A231" s="1"/>
      <c r="B231" s="48"/>
    </row>
    <row r="232" spans="1:2" s="3" customFormat="1">
      <c r="A232" s="1"/>
      <c r="B232" s="48"/>
    </row>
    <row r="233" spans="1:2" s="3" customFormat="1">
      <c r="A233" s="1"/>
      <c r="B233" s="48"/>
    </row>
    <row r="234" spans="1:2" s="3" customFormat="1">
      <c r="A234" s="1"/>
      <c r="B234" s="48"/>
    </row>
    <row r="235" spans="1:2" s="3" customFormat="1">
      <c r="A235" s="1"/>
      <c r="B235" s="48"/>
    </row>
    <row r="236" spans="1:2" s="3" customFormat="1">
      <c r="A236" s="1"/>
      <c r="B236" s="48"/>
    </row>
    <row r="237" spans="1:2" s="3" customFormat="1">
      <c r="A237" s="1"/>
      <c r="B237" s="48"/>
    </row>
    <row r="238" spans="1:2" s="3" customFormat="1">
      <c r="A238" s="1"/>
      <c r="B238" s="48"/>
    </row>
    <row r="239" spans="1:2" s="3" customFormat="1">
      <c r="A239" s="1"/>
      <c r="B239" s="48"/>
    </row>
    <row r="240" spans="1:2" s="3" customFormat="1">
      <c r="A240" s="1"/>
      <c r="B240" s="48"/>
    </row>
    <row r="241" spans="1:2" s="3" customFormat="1">
      <c r="A241" s="1"/>
      <c r="B241" s="48"/>
    </row>
    <row r="242" spans="1:2" s="3" customFormat="1">
      <c r="A242" s="1"/>
      <c r="B242" s="48"/>
    </row>
    <row r="243" spans="1:2" s="3" customFormat="1">
      <c r="A243" s="1"/>
      <c r="B243" s="48"/>
    </row>
    <row r="244" spans="1:2" s="3" customFormat="1">
      <c r="A244" s="1"/>
      <c r="B244" s="48"/>
    </row>
    <row r="245" spans="1:2" s="3" customFormat="1">
      <c r="A245" s="1"/>
      <c r="B245" s="48"/>
    </row>
    <row r="246" spans="1:2" s="3" customFormat="1">
      <c r="A246" s="1"/>
      <c r="B246" s="48"/>
    </row>
    <row r="247" spans="1:2" s="3" customFormat="1">
      <c r="A247" s="1"/>
      <c r="B247" s="48"/>
    </row>
    <row r="248" spans="1:2" s="3" customFormat="1">
      <c r="A248" s="1"/>
      <c r="B248" s="48"/>
    </row>
    <row r="249" spans="1:2" s="3" customFormat="1">
      <c r="A249" s="1"/>
      <c r="B249" s="48"/>
    </row>
    <row r="250" spans="1:2" s="3" customFormat="1">
      <c r="A250" s="1"/>
      <c r="B250" s="48"/>
    </row>
    <row r="251" spans="1:2" s="3" customFormat="1">
      <c r="A251" s="1"/>
      <c r="B251" s="48"/>
    </row>
    <row r="252" spans="1:2" s="3" customFormat="1">
      <c r="A252" s="1"/>
      <c r="B252" s="48"/>
    </row>
    <row r="253" spans="1:2" s="3" customFormat="1">
      <c r="A253" s="1"/>
      <c r="B253" s="48"/>
    </row>
    <row r="254" spans="1:2" s="3" customFormat="1">
      <c r="A254" s="1"/>
      <c r="B254" s="48"/>
    </row>
    <row r="255" spans="1:2" s="3" customFormat="1">
      <c r="A255" s="1"/>
      <c r="B255" s="48"/>
    </row>
    <row r="256" spans="1:2" s="3" customFormat="1">
      <c r="A256" s="1"/>
      <c r="B256" s="48"/>
    </row>
    <row r="257" spans="1:2" s="3" customFormat="1">
      <c r="A257" s="1"/>
      <c r="B257" s="48"/>
    </row>
    <row r="258" spans="1:2" s="3" customFormat="1">
      <c r="A258" s="1"/>
      <c r="B258" s="48"/>
    </row>
    <row r="259" spans="1:2" s="3" customFormat="1">
      <c r="A259" s="1"/>
      <c r="B259" s="48"/>
    </row>
    <row r="260" spans="1:2" s="3" customFormat="1">
      <c r="A260" s="1"/>
      <c r="B260" s="48"/>
    </row>
    <row r="261" spans="1:2" s="3" customFormat="1">
      <c r="A261" s="1"/>
      <c r="B261" s="48"/>
    </row>
    <row r="262" spans="1:2" s="3" customFormat="1">
      <c r="A262" s="1"/>
      <c r="B262" s="48"/>
    </row>
    <row r="263" spans="1:2" s="3" customFormat="1">
      <c r="A263" s="1"/>
      <c r="B263" s="48"/>
    </row>
    <row r="264" spans="1:2" s="3" customFormat="1">
      <c r="A264" s="1"/>
      <c r="B264" s="48"/>
    </row>
    <row r="265" spans="1:2" s="3" customFormat="1">
      <c r="A265" s="1"/>
      <c r="B265" s="48"/>
    </row>
    <row r="266" spans="1:2" s="3" customFormat="1">
      <c r="A266" s="1"/>
      <c r="B266" s="48"/>
    </row>
    <row r="267" spans="1:2" s="3" customFormat="1">
      <c r="A267" s="1"/>
      <c r="B267" s="48"/>
    </row>
    <row r="268" spans="1:2" s="3" customFormat="1">
      <c r="A268" s="1"/>
      <c r="B268" s="48"/>
    </row>
    <row r="269" spans="1:2" s="3" customFormat="1">
      <c r="A269" s="1"/>
      <c r="B269" s="48"/>
    </row>
    <row r="270" spans="1:2" s="3" customFormat="1">
      <c r="A270" s="1"/>
      <c r="B270" s="48"/>
    </row>
    <row r="271" spans="1:2" s="3" customFormat="1">
      <c r="A271" s="1"/>
      <c r="B271" s="48"/>
    </row>
    <row r="272" spans="1:2" s="3" customFormat="1">
      <c r="A272" s="1"/>
      <c r="B272" s="48"/>
    </row>
    <row r="273" spans="1:2" s="3" customFormat="1">
      <c r="A273" s="1"/>
      <c r="B273" s="48"/>
    </row>
    <row r="274" spans="1:2" s="3" customFormat="1">
      <c r="A274" s="1"/>
      <c r="B274" s="48"/>
    </row>
    <row r="275" spans="1:2" s="3" customFormat="1">
      <c r="A275" s="1"/>
      <c r="B275" s="48"/>
    </row>
    <row r="276" spans="1:2" s="3" customFormat="1">
      <c r="A276" s="1"/>
      <c r="B276" s="48"/>
    </row>
    <row r="277" spans="1:2" s="3" customFormat="1">
      <c r="A277" s="1"/>
      <c r="B277" s="48"/>
    </row>
    <row r="278" spans="1:2" s="3" customFormat="1">
      <c r="A278" s="1"/>
      <c r="B278" s="48"/>
    </row>
    <row r="279" spans="1:2" s="3" customFormat="1">
      <c r="A279" s="1"/>
      <c r="B279" s="48"/>
    </row>
    <row r="280" spans="1:2" s="3" customFormat="1">
      <c r="A280" s="1"/>
      <c r="B280" s="48"/>
    </row>
    <row r="281" spans="1:2" s="3" customFormat="1">
      <c r="A281" s="1"/>
      <c r="B281" s="48"/>
    </row>
    <row r="282" spans="1:2" s="3" customFormat="1">
      <c r="A282" s="1"/>
      <c r="B282" s="48"/>
    </row>
    <row r="283" spans="1:2" s="3" customFormat="1">
      <c r="A283" s="1"/>
      <c r="B283" s="48"/>
    </row>
    <row r="284" spans="1:2" s="3" customFormat="1">
      <c r="A284" s="1"/>
      <c r="B284" s="48"/>
    </row>
    <row r="285" spans="1:2" s="3" customFormat="1">
      <c r="A285" s="1"/>
      <c r="B285" s="48"/>
    </row>
    <row r="286" spans="1:2" s="3" customFormat="1">
      <c r="A286" s="1"/>
      <c r="B286" s="48"/>
    </row>
    <row r="287" spans="1:2" s="3" customFormat="1">
      <c r="A287" s="1"/>
      <c r="B287" s="48"/>
    </row>
    <row r="288" spans="1:2" s="3" customFormat="1">
      <c r="A288" s="1"/>
      <c r="B288" s="48"/>
    </row>
    <row r="289" spans="1:2" s="3" customFormat="1">
      <c r="A289" s="1"/>
      <c r="B289" s="48"/>
    </row>
    <row r="290" spans="1:2" s="3" customFormat="1">
      <c r="A290" s="1"/>
      <c r="B290" s="48"/>
    </row>
    <row r="291" spans="1:2" s="3" customFormat="1">
      <c r="A291" s="1"/>
      <c r="B291" s="48"/>
    </row>
    <row r="292" spans="1:2" s="3" customFormat="1">
      <c r="A292" s="1"/>
      <c r="B292" s="48"/>
    </row>
    <row r="293" spans="1:2" s="3" customFormat="1">
      <c r="A293" s="1"/>
      <c r="B293" s="48"/>
    </row>
    <row r="294" spans="1:2" s="3" customFormat="1">
      <c r="A294" s="1"/>
      <c r="B294" s="48"/>
    </row>
    <row r="295" spans="1:2" s="3" customFormat="1">
      <c r="A295" s="1"/>
      <c r="B295" s="48"/>
    </row>
    <row r="296" spans="1:2" s="3" customFormat="1">
      <c r="A296" s="1"/>
      <c r="B296" s="48"/>
    </row>
    <row r="297" spans="1:2" s="3" customFormat="1">
      <c r="A297" s="1"/>
      <c r="B297" s="48"/>
    </row>
    <row r="298" spans="1:2" s="3" customFormat="1">
      <c r="A298" s="1"/>
      <c r="B298" s="48"/>
    </row>
    <row r="299" spans="1:2" s="3" customFormat="1">
      <c r="A299" s="1"/>
      <c r="B299" s="48"/>
    </row>
    <row r="300" spans="1:2" s="3" customFormat="1">
      <c r="A300" s="1"/>
      <c r="B300" s="48"/>
    </row>
    <row r="301" spans="1:2" s="3" customFormat="1">
      <c r="A301" s="1"/>
      <c r="B301" s="48"/>
    </row>
    <row r="302" spans="1:2" s="3" customFormat="1">
      <c r="A302" s="1"/>
      <c r="B302" s="48"/>
    </row>
    <row r="303" spans="1:2" s="3" customFormat="1">
      <c r="A303" s="1"/>
      <c r="B303" s="48"/>
    </row>
    <row r="304" spans="1:2" s="3" customFormat="1">
      <c r="A304" s="1"/>
      <c r="B304" s="48"/>
    </row>
    <row r="305" spans="1:2" s="3" customFormat="1">
      <c r="A305" s="1"/>
      <c r="B305" s="48"/>
    </row>
    <row r="306" spans="1:2" s="3" customFormat="1">
      <c r="A306" s="1"/>
      <c r="B306" s="48"/>
    </row>
    <row r="307" spans="1:2" s="3" customFormat="1">
      <c r="A307" s="1"/>
      <c r="B307" s="48"/>
    </row>
    <row r="308" spans="1:2" s="3" customFormat="1">
      <c r="A308" s="1"/>
      <c r="B308" s="48"/>
    </row>
    <row r="309" spans="1:2" s="3" customFormat="1">
      <c r="A309" s="1"/>
      <c r="B309" s="48"/>
    </row>
    <row r="310" spans="1:2" s="3" customFormat="1">
      <c r="A310" s="1"/>
      <c r="B310" s="48"/>
    </row>
    <row r="311" spans="1:2" s="3" customFormat="1">
      <c r="A311" s="1"/>
      <c r="B311" s="48"/>
    </row>
    <row r="312" spans="1:2" s="3" customFormat="1">
      <c r="A312" s="1"/>
      <c r="B312" s="48"/>
    </row>
    <row r="313" spans="1:2" s="3" customFormat="1">
      <c r="A313" s="1"/>
      <c r="B313" s="48"/>
    </row>
    <row r="314" spans="1:2" s="3" customFormat="1">
      <c r="A314" s="1"/>
      <c r="B314" s="48"/>
    </row>
    <row r="315" spans="1:2" s="3" customFormat="1">
      <c r="A315" s="1"/>
      <c r="B315" s="48"/>
    </row>
    <row r="316" spans="1:2" s="3" customFormat="1">
      <c r="A316" s="1"/>
      <c r="B316" s="48"/>
    </row>
    <row r="317" spans="1:2" s="3" customFormat="1">
      <c r="A317" s="1"/>
      <c r="B317" s="48"/>
    </row>
    <row r="318" spans="1:2" s="3" customFormat="1">
      <c r="A318" s="1"/>
      <c r="B318" s="48"/>
    </row>
    <row r="319" spans="1:2" s="3" customFormat="1">
      <c r="A319" s="1"/>
      <c r="B319" s="48"/>
    </row>
    <row r="320" spans="1:2" s="3" customFormat="1">
      <c r="A320" s="1"/>
      <c r="B320" s="48"/>
    </row>
    <row r="321" spans="1:2" s="3" customFormat="1">
      <c r="A321" s="1"/>
      <c r="B321" s="48"/>
    </row>
    <row r="322" spans="1:2" s="3" customFormat="1">
      <c r="A322" s="1"/>
      <c r="B322" s="48"/>
    </row>
    <row r="323" spans="1:2" s="3" customFormat="1">
      <c r="A323" s="1"/>
      <c r="B323" s="48"/>
    </row>
    <row r="324" spans="1:2" s="3" customFormat="1">
      <c r="A324" s="1"/>
      <c r="B324" s="48"/>
    </row>
    <row r="325" spans="1:2" s="3" customFormat="1">
      <c r="A325" s="1"/>
      <c r="B325" s="48"/>
    </row>
    <row r="326" spans="1:2" s="3" customFormat="1">
      <c r="A326" s="1"/>
      <c r="B326" s="48"/>
    </row>
    <row r="327" spans="1:2" s="3" customFormat="1">
      <c r="A327" s="1"/>
      <c r="B327" s="48"/>
    </row>
    <row r="328" spans="1:2" s="3" customFormat="1">
      <c r="A328" s="1"/>
      <c r="B328" s="48"/>
    </row>
    <row r="329" spans="1:2" s="3" customFormat="1">
      <c r="A329" s="1"/>
      <c r="B329" s="48"/>
    </row>
    <row r="330" spans="1:2" s="3" customFormat="1">
      <c r="A330" s="1"/>
      <c r="B330" s="48"/>
    </row>
    <row r="331" spans="1:2" s="3" customFormat="1">
      <c r="A331" s="1"/>
      <c r="B331" s="48"/>
    </row>
    <row r="332" spans="1:2" s="3" customFormat="1">
      <c r="A332" s="1"/>
      <c r="B332" s="48"/>
    </row>
    <row r="333" spans="1:2" s="3" customFormat="1">
      <c r="A333" s="1"/>
      <c r="B333" s="48"/>
    </row>
    <row r="334" spans="1:2" s="3" customFormat="1">
      <c r="A334" s="1"/>
      <c r="B334" s="48"/>
    </row>
    <row r="335" spans="1:2" s="3" customFormat="1">
      <c r="A335" s="1"/>
      <c r="B335" s="48"/>
    </row>
    <row r="336" spans="1:2" s="3" customFormat="1">
      <c r="A336" s="1"/>
      <c r="B336" s="48"/>
    </row>
    <row r="337" spans="1:2" s="3" customFormat="1">
      <c r="A337" s="1"/>
      <c r="B337" s="48"/>
    </row>
    <row r="338" spans="1:2" s="3" customFormat="1">
      <c r="A338" s="1"/>
      <c r="B338" s="48"/>
    </row>
    <row r="339" spans="1:2" s="3" customFormat="1">
      <c r="A339" s="1"/>
      <c r="B339" s="48"/>
    </row>
    <row r="340" spans="1:2" s="3" customFormat="1">
      <c r="A340" s="1"/>
      <c r="B340" s="48"/>
    </row>
    <row r="341" spans="1:2" s="3" customFormat="1">
      <c r="A341" s="1"/>
      <c r="B341" s="48"/>
    </row>
    <row r="342" spans="1:2" s="3" customFormat="1">
      <c r="A342" s="1"/>
      <c r="B342" s="48"/>
    </row>
    <row r="343" spans="1:2" s="3" customFormat="1">
      <c r="A343" s="1"/>
      <c r="B343" s="48"/>
    </row>
    <row r="344" spans="1:2" s="3" customFormat="1">
      <c r="A344" s="1"/>
      <c r="B344" s="48"/>
    </row>
    <row r="345" spans="1:2" s="3" customFormat="1">
      <c r="A345" s="1"/>
      <c r="B345" s="48"/>
    </row>
    <row r="346" spans="1:2" s="3" customFormat="1">
      <c r="A346" s="1"/>
      <c r="B346" s="48"/>
    </row>
    <row r="347" spans="1:2" s="3" customFormat="1">
      <c r="A347" s="1"/>
      <c r="B347" s="48"/>
    </row>
    <row r="348" spans="1:2" s="3" customFormat="1">
      <c r="A348" s="1"/>
      <c r="B348" s="48"/>
    </row>
    <row r="349" spans="1:2" s="3" customFormat="1">
      <c r="A349" s="1"/>
      <c r="B349" s="48"/>
    </row>
    <row r="350" spans="1:2" s="3" customFormat="1">
      <c r="A350" s="1"/>
      <c r="B350" s="48"/>
    </row>
    <row r="351" spans="1:2" s="3" customFormat="1">
      <c r="A351" s="1"/>
      <c r="B351" s="48"/>
    </row>
    <row r="352" spans="1:2" s="3" customFormat="1">
      <c r="A352" s="1"/>
      <c r="B352" s="48"/>
    </row>
    <row r="353" spans="1:2" s="3" customFormat="1">
      <c r="A353" s="1"/>
      <c r="B353" s="48"/>
    </row>
    <row r="354" spans="1:2" s="3" customFormat="1">
      <c r="A354" s="1"/>
      <c r="B354" s="48"/>
    </row>
    <row r="355" spans="1:2" s="3" customFormat="1">
      <c r="A355" s="1"/>
      <c r="B355" s="48"/>
    </row>
    <row r="356" spans="1:2" s="3" customFormat="1">
      <c r="A356" s="1"/>
      <c r="B356" s="48"/>
    </row>
    <row r="357" spans="1:2" s="3" customFormat="1">
      <c r="A357" s="1"/>
      <c r="B357" s="48"/>
    </row>
    <row r="358" spans="1:2" s="3" customFormat="1">
      <c r="A358" s="1"/>
      <c r="B358" s="48"/>
    </row>
    <row r="359" spans="1:2" s="3" customFormat="1">
      <c r="A359" s="1"/>
      <c r="B359" s="48"/>
    </row>
    <row r="360" spans="1:2" s="3" customFormat="1">
      <c r="A360" s="1"/>
      <c r="B360" s="48"/>
    </row>
    <row r="361" spans="1:2" s="3" customFormat="1">
      <c r="A361" s="1"/>
      <c r="B361" s="48"/>
    </row>
    <row r="362" spans="1:2" s="3" customFormat="1">
      <c r="A362" s="1"/>
      <c r="B362" s="48"/>
    </row>
    <row r="363" spans="1:2" s="3" customFormat="1">
      <c r="A363" s="1"/>
      <c r="B363" s="48"/>
    </row>
    <row r="364" spans="1:2" s="3" customFormat="1">
      <c r="A364" s="1"/>
      <c r="B364" s="48"/>
    </row>
    <row r="365" spans="1:2" s="3" customFormat="1">
      <c r="A365" s="1"/>
      <c r="B365" s="48"/>
    </row>
    <row r="366" spans="1:2" s="3" customFormat="1">
      <c r="A366" s="1"/>
      <c r="B366" s="48"/>
    </row>
    <row r="367" spans="1:2" s="3" customFormat="1">
      <c r="A367" s="1"/>
      <c r="B367" s="48"/>
    </row>
    <row r="368" spans="1:2" s="3" customFormat="1">
      <c r="A368" s="1"/>
      <c r="B368" s="48"/>
    </row>
    <row r="369" spans="1:2" s="3" customFormat="1">
      <c r="A369" s="1"/>
      <c r="B369" s="48"/>
    </row>
    <row r="370" spans="1:2" s="3" customFormat="1">
      <c r="A370" s="1"/>
      <c r="B370" s="48"/>
    </row>
    <row r="371" spans="1:2" s="3" customFormat="1">
      <c r="A371" s="1"/>
      <c r="B371" s="48"/>
    </row>
    <row r="372" spans="1:2" s="3" customFormat="1">
      <c r="A372" s="1"/>
      <c r="B372" s="48"/>
    </row>
    <row r="373" spans="1:2" s="3" customFormat="1">
      <c r="A373" s="1"/>
      <c r="B373" s="48"/>
    </row>
    <row r="374" spans="1:2" s="3" customFormat="1">
      <c r="A374" s="1"/>
      <c r="B374" s="48"/>
    </row>
    <row r="375" spans="1:2" s="3" customFormat="1">
      <c r="A375" s="1"/>
      <c r="B375" s="48"/>
    </row>
    <row r="376" spans="1:2" s="3" customFormat="1">
      <c r="A376" s="1"/>
      <c r="B376" s="48"/>
    </row>
    <row r="377" spans="1:2" s="3" customFormat="1">
      <c r="A377" s="1"/>
      <c r="B377" s="48"/>
    </row>
    <row r="378" spans="1:2" s="3" customFormat="1">
      <c r="A378" s="1"/>
      <c r="B378" s="48"/>
    </row>
    <row r="379" spans="1:2" s="3" customFormat="1">
      <c r="A379" s="1"/>
      <c r="B379" s="48"/>
    </row>
    <row r="380" spans="1:2" s="3" customFormat="1">
      <c r="A380" s="1"/>
      <c r="B380" s="48"/>
    </row>
    <row r="381" spans="1:2" s="3" customFormat="1">
      <c r="A381" s="1"/>
      <c r="B381" s="48"/>
    </row>
    <row r="382" spans="1:2" s="3" customFormat="1">
      <c r="A382" s="1"/>
      <c r="B382" s="48"/>
    </row>
    <row r="383" spans="1:2" s="3" customFormat="1">
      <c r="A383" s="1"/>
      <c r="B383" s="48"/>
    </row>
    <row r="384" spans="1:2" s="3" customFormat="1">
      <c r="A384" s="1"/>
      <c r="B384" s="48"/>
    </row>
    <row r="385" spans="1:2" s="3" customFormat="1">
      <c r="A385" s="1"/>
      <c r="B385" s="48"/>
    </row>
    <row r="386" spans="1:2" s="3" customFormat="1">
      <c r="A386" s="1"/>
      <c r="B386" s="48"/>
    </row>
    <row r="387" spans="1:2" s="3" customFormat="1">
      <c r="A387" s="1"/>
      <c r="B387" s="48"/>
    </row>
    <row r="388" spans="1:2" s="3" customFormat="1">
      <c r="A388" s="1"/>
      <c r="B388" s="48"/>
    </row>
    <row r="389" spans="1:2" s="3" customFormat="1">
      <c r="A389" s="1"/>
      <c r="B389" s="48"/>
    </row>
    <row r="390" spans="1:2" s="3" customFormat="1">
      <c r="A390" s="1"/>
      <c r="B390" s="48"/>
    </row>
    <row r="391" spans="1:2" s="3" customFormat="1">
      <c r="A391" s="1"/>
      <c r="B391" s="48"/>
    </row>
    <row r="392" spans="1:2" s="3" customFormat="1">
      <c r="A392" s="1"/>
      <c r="B392" s="48"/>
    </row>
    <row r="393" spans="1:2" s="3" customFormat="1">
      <c r="A393" s="1"/>
      <c r="B393" s="48"/>
    </row>
    <row r="394" spans="1:2" s="3" customFormat="1">
      <c r="A394" s="1"/>
      <c r="B394" s="48"/>
    </row>
    <row r="395" spans="1:2" s="3" customFormat="1">
      <c r="A395" s="1"/>
      <c r="B395" s="48"/>
    </row>
    <row r="396" spans="1:2" s="3" customFormat="1">
      <c r="A396" s="1"/>
      <c r="B396" s="48"/>
    </row>
    <row r="397" spans="1:2" s="3" customFormat="1">
      <c r="A397" s="1"/>
      <c r="B397" s="48"/>
    </row>
    <row r="398" spans="1:2" s="3" customFormat="1">
      <c r="A398" s="1"/>
      <c r="B398" s="48"/>
    </row>
    <row r="399" spans="1:2" s="3" customFormat="1">
      <c r="A399" s="1"/>
      <c r="B399" s="48"/>
    </row>
    <row r="400" spans="1:2" s="3" customFormat="1">
      <c r="A400" s="1"/>
      <c r="B400" s="48"/>
    </row>
    <row r="401" spans="1:2" s="3" customFormat="1">
      <c r="A401" s="1"/>
      <c r="B401" s="48"/>
    </row>
    <row r="402" spans="1:2" s="3" customFormat="1">
      <c r="A402" s="1"/>
      <c r="B402" s="48"/>
    </row>
    <row r="403" spans="1:2" s="3" customFormat="1">
      <c r="A403" s="1"/>
      <c r="B403" s="48"/>
    </row>
    <row r="404" spans="1:2" s="3" customFormat="1">
      <c r="A404" s="1"/>
      <c r="B404" s="48"/>
    </row>
    <row r="405" spans="1:2" s="3" customFormat="1">
      <c r="A405" s="1"/>
      <c r="B405" s="48"/>
    </row>
    <row r="406" spans="1:2" s="3" customFormat="1">
      <c r="A406" s="1"/>
      <c r="B406" s="48"/>
    </row>
    <row r="407" spans="1:2" s="3" customFormat="1">
      <c r="A407" s="1"/>
      <c r="B407" s="48"/>
    </row>
    <row r="408" spans="1:2" s="3" customFormat="1">
      <c r="A408" s="1"/>
      <c r="B408" s="48"/>
    </row>
    <row r="409" spans="1:2" s="3" customFormat="1">
      <c r="A409" s="1"/>
      <c r="B409" s="48"/>
    </row>
    <row r="410" spans="1:2" s="3" customFormat="1">
      <c r="A410" s="1"/>
      <c r="B410" s="48"/>
    </row>
    <row r="411" spans="1:2" s="3" customFormat="1">
      <c r="A411" s="1"/>
      <c r="B411" s="48"/>
    </row>
    <row r="412" spans="1:2" s="3" customFormat="1">
      <c r="A412" s="1"/>
      <c r="B412" s="48"/>
    </row>
    <row r="413" spans="1:2" s="3" customFormat="1">
      <c r="A413" s="1"/>
      <c r="B413" s="48"/>
    </row>
    <row r="414" spans="1:2" s="3" customFormat="1">
      <c r="A414" s="1"/>
      <c r="B414" s="48"/>
    </row>
    <row r="415" spans="1:2" s="3" customFormat="1">
      <c r="A415" s="1"/>
      <c r="B415" s="48"/>
    </row>
    <row r="416" spans="1:2" s="3" customFormat="1">
      <c r="A416" s="1"/>
      <c r="B416" s="48"/>
    </row>
    <row r="417" spans="1:2" s="3" customFormat="1">
      <c r="A417" s="1"/>
      <c r="B417" s="48"/>
    </row>
    <row r="418" spans="1:2" s="3" customFormat="1">
      <c r="A418" s="1"/>
      <c r="B418" s="48"/>
    </row>
    <row r="419" spans="1:2" s="3" customFormat="1">
      <c r="A419" s="1"/>
      <c r="B419" s="48"/>
    </row>
    <row r="420" spans="1:2" s="3" customFormat="1">
      <c r="A420" s="1"/>
      <c r="B420" s="48"/>
    </row>
    <row r="421" spans="1:2" s="3" customFormat="1">
      <c r="A421" s="1"/>
      <c r="B421" s="48"/>
    </row>
    <row r="422" spans="1:2" s="3" customFormat="1">
      <c r="A422" s="1"/>
      <c r="B422" s="48"/>
    </row>
    <row r="423" spans="1:2" s="3" customFormat="1">
      <c r="A423" s="1"/>
      <c r="B423" s="48"/>
    </row>
    <row r="424" spans="1:2" s="3" customFormat="1">
      <c r="A424" s="1"/>
      <c r="B424" s="48"/>
    </row>
    <row r="425" spans="1:2" s="3" customFormat="1">
      <c r="A425" s="1"/>
      <c r="B425" s="48"/>
    </row>
    <row r="426" spans="1:2" s="3" customFormat="1">
      <c r="A426" s="1"/>
      <c r="B426" s="48"/>
    </row>
    <row r="427" spans="1:2" s="3" customFormat="1">
      <c r="A427" s="1"/>
      <c r="B427" s="48"/>
    </row>
    <row r="428" spans="1:2" s="3" customFormat="1">
      <c r="A428" s="1"/>
      <c r="B428" s="48"/>
    </row>
    <row r="429" spans="1:2" s="3" customFormat="1">
      <c r="A429" s="1"/>
      <c r="B429" s="48"/>
    </row>
    <row r="430" spans="1:2" s="3" customFormat="1">
      <c r="A430" s="1"/>
      <c r="B430" s="48"/>
    </row>
    <row r="431" spans="1:2" s="3" customFormat="1">
      <c r="A431" s="1"/>
      <c r="B431" s="48"/>
    </row>
    <row r="432" spans="1:2" s="3" customFormat="1">
      <c r="A432" s="1"/>
      <c r="B432" s="48"/>
    </row>
    <row r="433" spans="1:2" s="3" customFormat="1">
      <c r="A433" s="1"/>
      <c r="B433" s="48"/>
    </row>
    <row r="434" spans="1:2" s="3" customFormat="1">
      <c r="A434" s="1"/>
      <c r="B434" s="48"/>
    </row>
    <row r="435" spans="1:2" s="3" customFormat="1">
      <c r="A435" s="1"/>
      <c r="B435" s="48"/>
    </row>
    <row r="436" spans="1:2" s="3" customFormat="1">
      <c r="A436" s="1"/>
      <c r="B436" s="48"/>
    </row>
    <row r="437" spans="1:2" s="3" customFormat="1">
      <c r="A437" s="1"/>
      <c r="B437" s="48"/>
    </row>
    <row r="438" spans="1:2" s="3" customFormat="1">
      <c r="A438" s="1"/>
      <c r="B438" s="48"/>
    </row>
    <row r="439" spans="1:2" s="3" customFormat="1">
      <c r="A439" s="1"/>
      <c r="B439" s="48"/>
    </row>
    <row r="440" spans="1:2" s="3" customFormat="1">
      <c r="A440" s="1"/>
      <c r="B440" s="48"/>
    </row>
    <row r="441" spans="1:2" s="3" customFormat="1">
      <c r="A441" s="1"/>
      <c r="B441" s="48"/>
    </row>
    <row r="442" spans="1:2" s="3" customFormat="1">
      <c r="A442" s="1"/>
      <c r="B442" s="48"/>
    </row>
    <row r="443" spans="1:2" s="3" customFormat="1">
      <c r="A443" s="1"/>
      <c r="B443" s="48"/>
    </row>
    <row r="444" spans="1:2" s="3" customFormat="1">
      <c r="A444" s="1"/>
      <c r="B444" s="48"/>
    </row>
    <row r="445" spans="1:2" s="3" customFormat="1">
      <c r="A445" s="1"/>
      <c r="B445" s="48"/>
    </row>
    <row r="446" spans="1:2" s="3" customFormat="1">
      <c r="A446" s="1"/>
      <c r="B446" s="48"/>
    </row>
    <row r="447" spans="1:2" s="3" customFormat="1">
      <c r="A447" s="1"/>
      <c r="B447" s="48"/>
    </row>
    <row r="448" spans="1:2" s="3" customFormat="1">
      <c r="A448" s="1"/>
      <c r="B448" s="48"/>
    </row>
    <row r="449" spans="1:2" s="3" customFormat="1">
      <c r="A449" s="1"/>
      <c r="B449" s="48"/>
    </row>
    <row r="450" spans="1:2" s="3" customFormat="1">
      <c r="A450" s="1"/>
      <c r="B450" s="48"/>
    </row>
    <row r="451" spans="1:2" s="3" customFormat="1">
      <c r="A451" s="1"/>
      <c r="B451" s="48"/>
    </row>
    <row r="452" spans="1:2" s="3" customFormat="1">
      <c r="A452" s="1"/>
      <c r="B452" s="48"/>
    </row>
    <row r="453" spans="1:2" s="3" customFormat="1">
      <c r="A453" s="1"/>
      <c r="B453" s="48"/>
    </row>
    <row r="454" spans="1:2" s="3" customFormat="1">
      <c r="A454" s="1"/>
      <c r="B454" s="48"/>
    </row>
    <row r="455" spans="1:2" s="3" customFormat="1">
      <c r="A455" s="1"/>
      <c r="B455" s="48"/>
    </row>
    <row r="456" spans="1:2" s="3" customFormat="1">
      <c r="A456" s="1"/>
      <c r="B456" s="48"/>
    </row>
    <row r="457" spans="1:2" s="3" customFormat="1">
      <c r="A457" s="1"/>
      <c r="B457" s="48"/>
    </row>
    <row r="458" spans="1:2" s="3" customFormat="1">
      <c r="A458" s="1"/>
      <c r="B458" s="48"/>
    </row>
    <row r="459" spans="1:2" s="3" customFormat="1">
      <c r="A459" s="1"/>
      <c r="B459" s="48"/>
    </row>
    <row r="460" spans="1:2" s="3" customFormat="1">
      <c r="A460" s="1"/>
      <c r="B460" s="48"/>
    </row>
    <row r="461" spans="1:2" s="3" customFormat="1">
      <c r="A461" s="1"/>
      <c r="B461" s="48"/>
    </row>
    <row r="462" spans="1:2" s="3" customFormat="1">
      <c r="A462" s="1"/>
      <c r="B462" s="48"/>
    </row>
    <row r="463" spans="1:2" s="3" customFormat="1">
      <c r="A463" s="1"/>
      <c r="B463" s="48"/>
    </row>
    <row r="464" spans="1:2" s="3" customFormat="1">
      <c r="A464" s="1"/>
      <c r="B464" s="48"/>
    </row>
    <row r="465" spans="1:2" s="3" customFormat="1">
      <c r="A465" s="1"/>
      <c r="B465" s="48"/>
    </row>
    <row r="466" spans="1:2" s="3" customFormat="1">
      <c r="A466" s="1"/>
      <c r="B466" s="48"/>
    </row>
    <row r="467" spans="1:2" s="3" customFormat="1">
      <c r="A467" s="1"/>
      <c r="B467" s="48"/>
    </row>
    <row r="468" spans="1:2" s="3" customFormat="1">
      <c r="A468" s="1"/>
      <c r="B468" s="48"/>
    </row>
    <row r="469" spans="1:2" s="3" customFormat="1">
      <c r="A469" s="1"/>
      <c r="B469" s="48"/>
    </row>
    <row r="470" spans="1:2" s="3" customFormat="1">
      <c r="A470" s="1"/>
      <c r="B470" s="48"/>
    </row>
    <row r="471" spans="1:2" s="3" customFormat="1">
      <c r="A471" s="1"/>
      <c r="B471" s="48"/>
    </row>
    <row r="472" spans="1:2" s="3" customFormat="1">
      <c r="A472" s="1"/>
      <c r="B472" s="48"/>
    </row>
    <row r="473" spans="1:2" s="3" customFormat="1">
      <c r="A473" s="1"/>
      <c r="B473" s="48"/>
    </row>
    <row r="474" spans="1:2" s="3" customFormat="1">
      <c r="A474" s="1"/>
      <c r="B474" s="48"/>
    </row>
    <row r="475" spans="1:2" s="3" customFormat="1">
      <c r="A475" s="1"/>
      <c r="B475" s="48"/>
    </row>
    <row r="476" spans="1:2" s="3" customFormat="1">
      <c r="A476" s="1"/>
      <c r="B476" s="48"/>
    </row>
    <row r="477" spans="1:2" s="3" customFormat="1">
      <c r="A477" s="1"/>
      <c r="B477" s="48"/>
    </row>
    <row r="478" spans="1:2" s="3" customFormat="1">
      <c r="A478" s="1"/>
      <c r="B478" s="48"/>
    </row>
    <row r="479" spans="1:2" s="3" customFormat="1">
      <c r="A479" s="1"/>
      <c r="B479" s="48"/>
    </row>
    <row r="480" spans="1:2" s="3" customFormat="1">
      <c r="A480" s="1"/>
      <c r="B480" s="48"/>
    </row>
    <row r="481" spans="1:2" s="3" customFormat="1">
      <c r="A481" s="1"/>
      <c r="B481" s="48"/>
    </row>
    <row r="482" spans="1:2" s="3" customFormat="1">
      <c r="A482" s="1"/>
      <c r="B482" s="48"/>
    </row>
    <row r="483" spans="1:2" s="3" customFormat="1">
      <c r="A483" s="1"/>
      <c r="B483" s="48"/>
    </row>
    <row r="484" spans="1:2" s="3" customFormat="1">
      <c r="A484" s="1"/>
      <c r="B484" s="48"/>
    </row>
    <row r="485" spans="1:2" s="3" customFormat="1">
      <c r="A485" s="1"/>
      <c r="B485" s="48"/>
    </row>
    <row r="486" spans="1:2" s="3" customFormat="1">
      <c r="A486" s="1"/>
      <c r="B486" s="48"/>
    </row>
    <row r="487" spans="1:2" s="3" customFormat="1">
      <c r="A487" s="1"/>
      <c r="B487" s="48"/>
    </row>
    <row r="488" spans="1:2" s="3" customFormat="1">
      <c r="A488" s="1"/>
      <c r="B488" s="48"/>
    </row>
    <row r="489" spans="1:2" s="3" customFormat="1">
      <c r="A489" s="1"/>
      <c r="B489" s="48"/>
    </row>
    <row r="490" spans="1:2" s="3" customFormat="1">
      <c r="A490" s="1"/>
      <c r="B490" s="48"/>
    </row>
    <row r="491" spans="1:2" s="3" customFormat="1">
      <c r="A491" s="1"/>
      <c r="B491" s="48"/>
    </row>
    <row r="492" spans="1:2" s="3" customFormat="1">
      <c r="A492" s="1"/>
      <c r="B492" s="48"/>
    </row>
    <row r="493" spans="1:2" s="3" customFormat="1">
      <c r="A493" s="1"/>
      <c r="B493" s="48"/>
    </row>
    <row r="494" spans="1:2" s="3" customFormat="1">
      <c r="A494" s="1"/>
      <c r="B494" s="48"/>
    </row>
    <row r="495" spans="1:2" s="3" customFormat="1">
      <c r="A495" s="1"/>
      <c r="B495" s="48"/>
    </row>
    <row r="496" spans="1:2" s="3" customFormat="1">
      <c r="A496" s="1"/>
      <c r="B496" s="48"/>
    </row>
    <row r="497" spans="1:2" s="3" customFormat="1">
      <c r="A497" s="1"/>
      <c r="B497" s="48"/>
    </row>
    <row r="498" spans="1:2" s="3" customFormat="1">
      <c r="A498" s="1"/>
      <c r="B498" s="48"/>
    </row>
    <row r="499" spans="1:2" s="3" customFormat="1">
      <c r="A499" s="1"/>
      <c r="B499" s="48"/>
    </row>
    <row r="500" spans="1:2" s="3" customFormat="1">
      <c r="A500" s="1"/>
      <c r="B500" s="48"/>
    </row>
    <row r="501" spans="1:2" s="3" customFormat="1">
      <c r="A501" s="1"/>
      <c r="B501" s="48"/>
    </row>
    <row r="502" spans="1:2" s="3" customFormat="1">
      <c r="A502" s="1"/>
      <c r="B502" s="48"/>
    </row>
    <row r="503" spans="1:2" s="3" customFormat="1">
      <c r="A503" s="1"/>
      <c r="B503" s="48"/>
    </row>
    <row r="504" spans="1:2" s="3" customFormat="1">
      <c r="A504" s="1"/>
      <c r="B504" s="48"/>
    </row>
    <row r="505" spans="1:2" s="3" customFormat="1">
      <c r="A505" s="1"/>
      <c r="B505" s="48"/>
    </row>
    <row r="506" spans="1:2" s="3" customFormat="1">
      <c r="A506" s="1"/>
      <c r="B506" s="48"/>
    </row>
    <row r="507" spans="1:2" s="3" customFormat="1">
      <c r="A507" s="1"/>
      <c r="B507" s="48"/>
    </row>
    <row r="508" spans="1:2" s="3" customFormat="1">
      <c r="A508" s="1"/>
      <c r="B508" s="48"/>
    </row>
    <row r="509" spans="1:2" s="3" customFormat="1">
      <c r="A509" s="1"/>
      <c r="B509" s="48"/>
    </row>
    <row r="510" spans="1:2" s="3" customFormat="1">
      <c r="A510" s="1"/>
      <c r="B510" s="48"/>
    </row>
    <row r="511" spans="1:2" s="3" customFormat="1">
      <c r="A511" s="1"/>
      <c r="B511" s="48"/>
    </row>
    <row r="512" spans="1:2" s="3" customFormat="1">
      <c r="A512" s="1"/>
      <c r="B512" s="48"/>
    </row>
    <row r="513" spans="1:2" s="3" customFormat="1">
      <c r="A513" s="1"/>
      <c r="B513" s="48"/>
    </row>
    <row r="514" spans="1:2" s="3" customFormat="1">
      <c r="A514" s="1"/>
      <c r="B514" s="48"/>
    </row>
    <row r="515" spans="1:2" s="3" customFormat="1">
      <c r="A515" s="1"/>
      <c r="B515" s="48"/>
    </row>
    <row r="516" spans="1:2" s="3" customFormat="1">
      <c r="A516" s="1"/>
      <c r="B516" s="48"/>
    </row>
    <row r="517" spans="1:2" s="3" customFormat="1">
      <c r="A517" s="1"/>
      <c r="B517" s="48"/>
    </row>
    <row r="518" spans="1:2" s="3" customFormat="1">
      <c r="A518" s="1"/>
      <c r="B518" s="48"/>
    </row>
    <row r="519" spans="1:2" s="3" customFormat="1">
      <c r="A519" s="1"/>
      <c r="B519" s="48"/>
    </row>
    <row r="520" spans="1:2" s="3" customFormat="1">
      <c r="A520" s="1"/>
      <c r="B520" s="48"/>
    </row>
    <row r="521" spans="1:2" s="3" customFormat="1">
      <c r="A521" s="1"/>
      <c r="B521" s="48"/>
    </row>
    <row r="522" spans="1:2" s="3" customFormat="1">
      <c r="A522" s="1"/>
      <c r="B522" s="48"/>
    </row>
    <row r="523" spans="1:2" s="3" customFormat="1">
      <c r="A523" s="1"/>
      <c r="B523" s="48"/>
    </row>
    <row r="524" spans="1:2" s="3" customFormat="1">
      <c r="A524" s="1"/>
      <c r="B524" s="48"/>
    </row>
    <row r="525" spans="1:2" s="3" customFormat="1">
      <c r="A525" s="1"/>
      <c r="B525" s="48"/>
    </row>
    <row r="526" spans="1:2" s="3" customFormat="1">
      <c r="A526" s="1"/>
      <c r="B526" s="48"/>
    </row>
    <row r="527" spans="1:2" s="3" customFormat="1">
      <c r="A527" s="1"/>
      <c r="B527" s="48"/>
    </row>
    <row r="528" spans="1:2" s="3" customFormat="1">
      <c r="A528" s="1"/>
      <c r="B528" s="48"/>
    </row>
    <row r="529" spans="1:2" s="3" customFormat="1">
      <c r="A529" s="1"/>
      <c r="B529" s="48"/>
    </row>
    <row r="530" spans="1:2" s="3" customFormat="1">
      <c r="A530" s="1"/>
      <c r="B530" s="48"/>
    </row>
    <row r="531" spans="1:2" s="3" customFormat="1">
      <c r="A531" s="1"/>
      <c r="B531" s="48"/>
    </row>
    <row r="532" spans="1:2" s="3" customFormat="1">
      <c r="A532" s="1"/>
      <c r="B532" s="48"/>
    </row>
    <row r="533" spans="1:2" s="3" customFormat="1">
      <c r="A533" s="1"/>
      <c r="B533" s="48"/>
    </row>
    <row r="534" spans="1:2" s="3" customFormat="1">
      <c r="A534" s="1"/>
      <c r="B534" s="48"/>
    </row>
    <row r="535" spans="1:2" s="3" customFormat="1">
      <c r="A535" s="1"/>
      <c r="B535" s="48"/>
    </row>
    <row r="536" spans="1:2" s="3" customFormat="1">
      <c r="A536" s="1"/>
      <c r="B536" s="48"/>
    </row>
    <row r="537" spans="1:2" s="3" customFormat="1">
      <c r="A537" s="1"/>
      <c r="B537" s="48"/>
    </row>
    <row r="538" spans="1:2" s="3" customFormat="1">
      <c r="A538" s="1"/>
      <c r="B538" s="48"/>
    </row>
    <row r="539" spans="1:2" s="3" customFormat="1">
      <c r="A539" s="1"/>
      <c r="B539" s="48"/>
    </row>
    <row r="540" spans="1:2" s="3" customFormat="1">
      <c r="A540" s="1"/>
      <c r="B540" s="48"/>
    </row>
    <row r="541" spans="1:2" s="3" customFormat="1">
      <c r="A541" s="1"/>
      <c r="B541" s="48"/>
    </row>
    <row r="542" spans="1:2" s="3" customFormat="1">
      <c r="A542" s="1"/>
      <c r="B542" s="48"/>
    </row>
    <row r="543" spans="1:2" s="3" customFormat="1">
      <c r="A543" s="1"/>
      <c r="B543" s="48"/>
    </row>
    <row r="544" spans="1:2" s="3" customFormat="1">
      <c r="A544" s="1"/>
      <c r="B544" s="48"/>
    </row>
    <row r="545" spans="1:2" s="3" customFormat="1">
      <c r="A545" s="1"/>
      <c r="B545" s="48"/>
    </row>
    <row r="546" spans="1:2" s="3" customFormat="1">
      <c r="A546" s="1"/>
      <c r="B546" s="48"/>
    </row>
    <row r="547" spans="1:2" s="3" customFormat="1">
      <c r="A547" s="1"/>
      <c r="B547" s="48"/>
    </row>
    <row r="548" spans="1:2" s="3" customFormat="1">
      <c r="A548" s="1"/>
      <c r="B548" s="48"/>
    </row>
    <row r="549" spans="1:2" s="3" customFormat="1">
      <c r="A549" s="1"/>
      <c r="B549" s="48"/>
    </row>
    <row r="550" spans="1:2" s="3" customFormat="1">
      <c r="A550" s="1"/>
      <c r="B550" s="48"/>
    </row>
    <row r="551" spans="1:2" s="3" customFormat="1">
      <c r="A551" s="1"/>
      <c r="B551" s="48"/>
    </row>
    <row r="552" spans="1:2" s="3" customFormat="1">
      <c r="A552" s="1"/>
      <c r="B552" s="48"/>
    </row>
    <row r="553" spans="1:2" s="3" customFormat="1">
      <c r="A553" s="1"/>
      <c r="B553" s="48"/>
    </row>
    <row r="554" spans="1:2" s="3" customFormat="1">
      <c r="A554" s="1"/>
      <c r="B554" s="48"/>
    </row>
    <row r="555" spans="1:2" s="3" customFormat="1">
      <c r="A555" s="1"/>
      <c r="B555" s="48"/>
    </row>
    <row r="556" spans="1:2" s="3" customFormat="1">
      <c r="A556" s="1"/>
      <c r="B556" s="48"/>
    </row>
    <row r="557" spans="1:2" s="3" customFormat="1">
      <c r="A557" s="1"/>
      <c r="B557" s="48"/>
    </row>
    <row r="558" spans="1:2" s="3" customFormat="1">
      <c r="A558" s="1"/>
      <c r="B558" s="48"/>
    </row>
    <row r="559" spans="1:2" s="3" customFormat="1">
      <c r="A559" s="1"/>
      <c r="B559" s="48"/>
    </row>
    <row r="560" spans="1:2" s="3" customFormat="1">
      <c r="A560" s="1"/>
      <c r="B560" s="48"/>
    </row>
    <row r="561" spans="1:2" s="3" customFormat="1">
      <c r="A561" s="1"/>
      <c r="B561" s="48"/>
    </row>
    <row r="562" spans="1:2" s="3" customFormat="1">
      <c r="A562" s="1"/>
      <c r="B562" s="48"/>
    </row>
    <row r="563" spans="1:2" s="3" customFormat="1">
      <c r="A563" s="1"/>
      <c r="B563" s="48"/>
    </row>
    <row r="564" spans="1:2" s="3" customFormat="1">
      <c r="A564" s="1"/>
      <c r="B564" s="48"/>
    </row>
    <row r="565" spans="1:2" s="3" customFormat="1">
      <c r="A565" s="1"/>
      <c r="B565" s="48"/>
    </row>
    <row r="566" spans="1:2" s="3" customFormat="1">
      <c r="A566" s="1"/>
      <c r="B566" s="48"/>
    </row>
    <row r="567" spans="1:2" s="3" customFormat="1">
      <c r="A567" s="1"/>
      <c r="B567" s="48"/>
    </row>
    <row r="568" spans="1:2" s="3" customFormat="1">
      <c r="A568" s="1"/>
      <c r="B568" s="48"/>
    </row>
    <row r="569" spans="1:2" s="3" customFormat="1">
      <c r="A569" s="1"/>
      <c r="B569" s="48"/>
    </row>
    <row r="570" spans="1:2" s="3" customFormat="1">
      <c r="A570" s="1"/>
      <c r="B570" s="48"/>
    </row>
    <row r="571" spans="1:2" s="3" customFormat="1">
      <c r="A571" s="1"/>
      <c r="B571" s="48"/>
    </row>
    <row r="572" spans="1:2" s="3" customFormat="1">
      <c r="A572" s="1"/>
      <c r="B572" s="48"/>
    </row>
    <row r="573" spans="1:2" s="3" customFormat="1">
      <c r="A573" s="1"/>
      <c r="B573" s="48"/>
    </row>
    <row r="574" spans="1:2" s="3" customFormat="1">
      <c r="A574" s="1"/>
      <c r="B574" s="48"/>
    </row>
    <row r="575" spans="1:2" s="3" customFormat="1">
      <c r="A575" s="1"/>
      <c r="B575" s="48"/>
    </row>
    <row r="576" spans="1:2" s="3" customFormat="1">
      <c r="A576" s="1"/>
      <c r="B576" s="48"/>
    </row>
    <row r="577" spans="1:2" s="3" customFormat="1">
      <c r="A577" s="1"/>
      <c r="B577" s="48"/>
    </row>
    <row r="578" spans="1:2" s="3" customFormat="1">
      <c r="A578" s="1"/>
      <c r="B578" s="48"/>
    </row>
    <row r="579" spans="1:2" s="3" customFormat="1">
      <c r="A579" s="1"/>
      <c r="B579" s="48"/>
    </row>
    <row r="580" spans="1:2" s="3" customFormat="1">
      <c r="A580" s="1"/>
      <c r="B580" s="48"/>
    </row>
    <row r="581" spans="1:2" s="3" customFormat="1">
      <c r="A581" s="1"/>
      <c r="B581" s="48"/>
    </row>
    <row r="582" spans="1:2" s="3" customFormat="1">
      <c r="A582" s="1"/>
      <c r="B582" s="48"/>
    </row>
    <row r="583" spans="1:2" s="3" customFormat="1">
      <c r="A583" s="1"/>
      <c r="B583" s="48"/>
    </row>
    <row r="584" spans="1:2" s="3" customFormat="1">
      <c r="A584" s="1"/>
      <c r="B584" s="48"/>
    </row>
    <row r="585" spans="1:2" s="3" customFormat="1">
      <c r="A585" s="1"/>
      <c r="B585" s="48"/>
    </row>
    <row r="586" spans="1:2" s="3" customFormat="1">
      <c r="A586" s="1"/>
      <c r="B586" s="48"/>
    </row>
    <row r="587" spans="1:2" s="3" customFormat="1">
      <c r="A587" s="1"/>
      <c r="B587" s="48"/>
    </row>
    <row r="588" spans="1:2" s="3" customFormat="1">
      <c r="A588" s="1"/>
      <c r="B588" s="48"/>
    </row>
    <row r="589" spans="1:2" s="3" customFormat="1">
      <c r="A589" s="1"/>
      <c r="B589" s="48"/>
    </row>
    <row r="590" spans="1:2" s="3" customFormat="1">
      <c r="A590" s="1"/>
      <c r="B590" s="48"/>
    </row>
    <row r="591" spans="1:2" s="3" customFormat="1">
      <c r="A591" s="1"/>
      <c r="B591" s="48"/>
    </row>
    <row r="592" spans="1:2" s="3" customFormat="1">
      <c r="A592" s="1"/>
      <c r="B592" s="48"/>
    </row>
    <row r="593" spans="1:2" s="3" customFormat="1">
      <c r="A593" s="1"/>
      <c r="B593" s="48"/>
    </row>
    <row r="594" spans="1:2" s="3" customFormat="1">
      <c r="A594" s="1"/>
      <c r="B594" s="48"/>
    </row>
    <row r="595" spans="1:2" s="3" customFormat="1">
      <c r="A595" s="1"/>
      <c r="B595" s="48"/>
    </row>
    <row r="596" spans="1:2" s="3" customFormat="1">
      <c r="A596" s="1"/>
      <c r="B596" s="48"/>
    </row>
    <row r="597" spans="1:2" s="3" customFormat="1">
      <c r="A597" s="1"/>
      <c r="B597" s="48"/>
    </row>
    <row r="598" spans="1:2" s="3" customFormat="1">
      <c r="A598" s="1"/>
      <c r="B598" s="48"/>
    </row>
    <row r="599" spans="1:2" s="3" customFormat="1">
      <c r="A599" s="1"/>
      <c r="B599" s="48"/>
    </row>
    <row r="600" spans="1:2" s="3" customFormat="1">
      <c r="A600" s="1"/>
      <c r="B600" s="48"/>
    </row>
    <row r="601" spans="1:2" s="3" customFormat="1">
      <c r="A601" s="1"/>
      <c r="B601" s="48"/>
    </row>
    <row r="602" spans="1:2" s="3" customFormat="1">
      <c r="A602" s="1"/>
      <c r="B602" s="48"/>
    </row>
    <row r="603" spans="1:2" s="3" customFormat="1">
      <c r="A603" s="1"/>
      <c r="B603" s="48"/>
    </row>
    <row r="604" spans="1:2" s="3" customFormat="1">
      <c r="A604" s="1"/>
      <c r="B604" s="48"/>
    </row>
    <row r="605" spans="1:2" s="3" customFormat="1">
      <c r="A605" s="1"/>
      <c r="B605" s="48"/>
    </row>
    <row r="606" spans="1:2" s="3" customFormat="1">
      <c r="A606" s="1"/>
      <c r="B606" s="48"/>
    </row>
    <row r="607" spans="1:2" s="3" customFormat="1">
      <c r="A607" s="1"/>
      <c r="B607" s="48"/>
    </row>
    <row r="608" spans="1:2" s="3" customFormat="1">
      <c r="A608" s="1"/>
      <c r="B608" s="48"/>
    </row>
    <row r="609" spans="1:2" s="3" customFormat="1">
      <c r="A609" s="1"/>
      <c r="B609" s="48"/>
    </row>
    <row r="610" spans="1:2" s="3" customFormat="1">
      <c r="A610" s="1"/>
      <c r="B610" s="48"/>
    </row>
    <row r="611" spans="1:2" s="3" customFormat="1">
      <c r="A611" s="1"/>
      <c r="B611" s="48"/>
    </row>
    <row r="612" spans="1:2" s="3" customFormat="1">
      <c r="A612" s="1"/>
      <c r="B612" s="48"/>
    </row>
    <row r="613" spans="1:2" s="3" customFormat="1">
      <c r="A613" s="1"/>
      <c r="B613" s="48"/>
    </row>
    <row r="614" spans="1:2" s="3" customFormat="1">
      <c r="A614" s="1"/>
      <c r="B614" s="48"/>
    </row>
    <row r="615" spans="1:2" s="3" customFormat="1">
      <c r="A615" s="1"/>
      <c r="B615" s="48"/>
    </row>
    <row r="616" spans="1:2" s="3" customFormat="1">
      <c r="A616" s="1"/>
      <c r="B616" s="48"/>
    </row>
    <row r="617" spans="1:2" s="3" customFormat="1">
      <c r="A617" s="1"/>
      <c r="B617" s="48"/>
    </row>
    <row r="618" spans="1:2" s="3" customFormat="1">
      <c r="A618" s="1"/>
      <c r="B618" s="48"/>
    </row>
    <row r="619" spans="1:2" s="3" customFormat="1">
      <c r="A619" s="1"/>
      <c r="B619" s="48"/>
    </row>
    <row r="620" spans="1:2" s="3" customFormat="1">
      <c r="A620" s="1"/>
      <c r="B620" s="48"/>
    </row>
    <row r="621" spans="1:2" s="3" customFormat="1">
      <c r="A621" s="1"/>
      <c r="B621" s="48"/>
    </row>
    <row r="622" spans="1:2" s="3" customFormat="1">
      <c r="A622" s="1"/>
      <c r="B622" s="48"/>
    </row>
    <row r="623" spans="1:2" s="3" customFormat="1">
      <c r="A623" s="1"/>
      <c r="B623" s="48"/>
    </row>
    <row r="624" spans="1:2" s="3" customFormat="1">
      <c r="A624" s="1"/>
      <c r="B624" s="48"/>
    </row>
    <row r="625" spans="1:2" s="3" customFormat="1">
      <c r="A625" s="1"/>
      <c r="B625" s="48"/>
    </row>
    <row r="626" spans="1:2" s="3" customFormat="1">
      <c r="A626" s="1"/>
      <c r="B626" s="48"/>
    </row>
    <row r="627" spans="1:2" s="3" customFormat="1">
      <c r="A627" s="1"/>
      <c r="B627" s="48"/>
    </row>
    <row r="628" spans="1:2" s="3" customFormat="1">
      <c r="A628" s="1"/>
      <c r="B628" s="48"/>
    </row>
    <row r="629" spans="1:2" s="3" customFormat="1">
      <c r="A629" s="1"/>
      <c r="B629" s="48"/>
    </row>
    <row r="630" spans="1:2" s="3" customFormat="1">
      <c r="A630" s="1"/>
      <c r="B630" s="48"/>
    </row>
    <row r="631" spans="1:2" s="3" customFormat="1">
      <c r="A631" s="1"/>
      <c r="B631" s="48"/>
    </row>
    <row r="632" spans="1:2" s="3" customFormat="1">
      <c r="A632" s="1"/>
      <c r="B632" s="48"/>
    </row>
    <row r="633" spans="1:2" s="3" customFormat="1">
      <c r="A633" s="1"/>
      <c r="B633" s="48"/>
    </row>
    <row r="634" spans="1:2" s="3" customFormat="1">
      <c r="A634" s="1"/>
      <c r="B634" s="48"/>
    </row>
    <row r="635" spans="1:2" s="3" customFormat="1">
      <c r="A635" s="1"/>
      <c r="B635" s="48"/>
    </row>
    <row r="636" spans="1:2" s="3" customFormat="1">
      <c r="A636" s="1"/>
      <c r="B636" s="48"/>
    </row>
    <row r="637" spans="1:2" s="3" customFormat="1">
      <c r="A637" s="1"/>
      <c r="B637" s="48"/>
    </row>
    <row r="638" spans="1:2" s="3" customFormat="1">
      <c r="A638" s="1"/>
      <c r="B638" s="48"/>
    </row>
    <row r="639" spans="1:2" s="3" customFormat="1">
      <c r="A639" s="1"/>
      <c r="B639" s="48"/>
    </row>
    <row r="640" spans="1:2" s="3" customFormat="1">
      <c r="A640" s="1"/>
      <c r="B640" s="48"/>
    </row>
    <row r="641" spans="1:2" s="3" customFormat="1">
      <c r="A641" s="1"/>
      <c r="B641" s="48"/>
    </row>
    <row r="642" spans="1:2" s="3" customFormat="1">
      <c r="A642" s="1"/>
      <c r="B642" s="48"/>
    </row>
    <row r="643" spans="1:2" s="3" customFormat="1">
      <c r="A643" s="1"/>
      <c r="B643" s="48"/>
    </row>
    <row r="644" spans="1:2" s="3" customFormat="1">
      <c r="A644" s="1"/>
      <c r="B644" s="48"/>
    </row>
    <row r="645" spans="1:2" s="3" customFormat="1">
      <c r="A645" s="1"/>
      <c r="B645" s="48"/>
    </row>
    <row r="646" spans="1:2" s="3" customFormat="1">
      <c r="A646" s="1"/>
      <c r="B646" s="48"/>
    </row>
    <row r="647" spans="1:2" s="3" customFormat="1">
      <c r="A647" s="1"/>
      <c r="B647" s="48"/>
    </row>
    <row r="648" spans="1:2" s="3" customFormat="1">
      <c r="A648" s="1"/>
      <c r="B648" s="48"/>
    </row>
    <row r="649" spans="1:2" s="3" customFormat="1">
      <c r="A649" s="1"/>
      <c r="B649" s="48"/>
    </row>
    <row r="650" spans="1:2" s="3" customFormat="1">
      <c r="A650" s="1"/>
      <c r="B650" s="48"/>
    </row>
    <row r="651" spans="1:2" s="3" customFormat="1">
      <c r="A651" s="1"/>
      <c r="B651" s="48"/>
    </row>
    <row r="652" spans="1:2" s="3" customFormat="1">
      <c r="A652" s="1"/>
      <c r="B652" s="48"/>
    </row>
    <row r="653" spans="1:2" s="3" customFormat="1">
      <c r="A653" s="1"/>
      <c r="B653" s="48"/>
    </row>
    <row r="654" spans="1:2" s="3" customFormat="1">
      <c r="A654" s="1"/>
      <c r="B654" s="48"/>
    </row>
    <row r="655" spans="1:2" s="3" customFormat="1">
      <c r="A655" s="1"/>
      <c r="B655" s="48"/>
    </row>
    <row r="656" spans="1:2" s="3" customFormat="1">
      <c r="A656" s="1"/>
      <c r="B656" s="48"/>
    </row>
    <row r="657" spans="1:2" s="3" customFormat="1">
      <c r="A657" s="1"/>
      <c r="B657" s="48"/>
    </row>
    <row r="658" spans="1:2" s="3" customFormat="1">
      <c r="A658" s="1"/>
      <c r="B658" s="48"/>
    </row>
    <row r="659" spans="1:2" s="3" customFormat="1">
      <c r="A659" s="1"/>
      <c r="B659" s="48"/>
    </row>
    <row r="660" spans="1:2" s="3" customFormat="1">
      <c r="A660" s="1"/>
      <c r="B660" s="48"/>
    </row>
    <row r="661" spans="1:2" s="3" customFormat="1">
      <c r="A661" s="1"/>
      <c r="B661" s="48"/>
    </row>
    <row r="662" spans="1:2" s="3" customFormat="1">
      <c r="A662" s="1"/>
      <c r="B662" s="48"/>
    </row>
    <row r="663" spans="1:2" s="3" customFormat="1">
      <c r="A663" s="1"/>
      <c r="B663" s="48"/>
    </row>
    <row r="664" spans="1:2" s="3" customFormat="1">
      <c r="A664" s="1"/>
      <c r="B664" s="48"/>
    </row>
    <row r="665" spans="1:2" s="3" customFormat="1">
      <c r="A665" s="1"/>
      <c r="B665" s="48"/>
    </row>
    <row r="666" spans="1:2" s="3" customFormat="1">
      <c r="A666" s="1"/>
      <c r="B666" s="48"/>
    </row>
    <row r="667" spans="1:2" s="3" customFormat="1">
      <c r="A667" s="1"/>
      <c r="B667" s="48"/>
    </row>
    <row r="668" spans="1:2" s="3" customFormat="1">
      <c r="A668" s="1"/>
      <c r="B668" s="48"/>
    </row>
    <row r="669" spans="1:2" s="3" customFormat="1">
      <c r="A669" s="1"/>
      <c r="B669" s="48"/>
    </row>
    <row r="670" spans="1:2" s="3" customFormat="1">
      <c r="A670" s="1"/>
      <c r="B670" s="48"/>
    </row>
    <row r="671" spans="1:2" s="3" customFormat="1">
      <c r="A671" s="1"/>
      <c r="B671" s="48"/>
    </row>
    <row r="672" spans="1:2" s="3" customFormat="1">
      <c r="A672" s="1"/>
      <c r="B672" s="48"/>
    </row>
    <row r="673" spans="1:2" s="3" customFormat="1">
      <c r="A673" s="1"/>
      <c r="B673" s="48"/>
    </row>
    <row r="674" spans="1:2" s="3" customFormat="1">
      <c r="A674" s="1"/>
      <c r="B674" s="48"/>
    </row>
    <row r="675" spans="1:2" s="3" customFormat="1">
      <c r="A675" s="1"/>
      <c r="B675" s="48"/>
    </row>
    <row r="676" spans="1:2" s="3" customFormat="1">
      <c r="A676" s="1"/>
      <c r="B676" s="48"/>
    </row>
    <row r="677" spans="1:2" s="3" customFormat="1">
      <c r="A677" s="1"/>
      <c r="B677" s="48"/>
    </row>
    <row r="678" spans="1:2" s="3" customFormat="1">
      <c r="A678" s="1"/>
      <c r="B678" s="48"/>
    </row>
    <row r="679" spans="1:2" s="3" customFormat="1">
      <c r="A679" s="1"/>
      <c r="B679" s="48"/>
    </row>
    <row r="680" spans="1:2" s="3" customFormat="1">
      <c r="A680" s="1"/>
      <c r="B680" s="48"/>
    </row>
    <row r="681" spans="1:2" s="3" customFormat="1">
      <c r="A681" s="1"/>
      <c r="B681" s="48"/>
    </row>
    <row r="682" spans="1:2" s="3" customFormat="1">
      <c r="A682" s="1"/>
      <c r="B682" s="48"/>
    </row>
    <row r="683" spans="1:2" s="3" customFormat="1">
      <c r="A683" s="1"/>
      <c r="B683" s="48"/>
    </row>
    <row r="684" spans="1:2" s="3" customFormat="1">
      <c r="A684" s="1"/>
      <c r="B684" s="48"/>
    </row>
    <row r="685" spans="1:2" s="3" customFormat="1">
      <c r="A685" s="1"/>
      <c r="B685" s="48"/>
    </row>
    <row r="686" spans="1:2" s="3" customFormat="1">
      <c r="A686" s="1"/>
      <c r="B686" s="48"/>
    </row>
    <row r="687" spans="1:2" s="3" customFormat="1">
      <c r="A687" s="1"/>
      <c r="B687" s="48"/>
    </row>
    <row r="688" spans="1:2" s="3" customFormat="1">
      <c r="A688" s="1"/>
      <c r="B688" s="48"/>
    </row>
    <row r="689" spans="1:2" s="3" customFormat="1">
      <c r="A689" s="1"/>
      <c r="B689" s="48"/>
    </row>
    <row r="690" spans="1:2" s="3" customFormat="1">
      <c r="A690" s="1"/>
      <c r="B690" s="48"/>
    </row>
    <row r="691" spans="1:2" s="3" customFormat="1">
      <c r="A691" s="1"/>
      <c r="B691" s="48"/>
    </row>
    <row r="692" spans="1:2" s="3" customFormat="1">
      <c r="A692" s="1"/>
      <c r="B692" s="48"/>
    </row>
    <row r="693" spans="1:2" s="3" customFormat="1">
      <c r="A693" s="1"/>
      <c r="B693" s="48"/>
    </row>
    <row r="694" spans="1:2" s="3" customFormat="1">
      <c r="A694" s="1"/>
      <c r="B694" s="48"/>
    </row>
    <row r="695" spans="1:2" s="3" customFormat="1">
      <c r="A695" s="1"/>
      <c r="B695" s="48"/>
    </row>
    <row r="696" spans="1:2" s="3" customFormat="1">
      <c r="A696" s="1"/>
      <c r="B696" s="48"/>
    </row>
    <row r="697" spans="1:2" s="3" customFormat="1">
      <c r="A697" s="1"/>
      <c r="B697" s="48"/>
    </row>
    <row r="698" spans="1:2" s="3" customFormat="1">
      <c r="A698" s="1"/>
      <c r="B698" s="48"/>
    </row>
    <row r="699" spans="1:2" s="3" customFormat="1">
      <c r="A699" s="1"/>
      <c r="B699" s="48"/>
    </row>
    <row r="700" spans="1:2" s="3" customFormat="1">
      <c r="A700" s="1"/>
      <c r="B700" s="48"/>
    </row>
    <row r="701" spans="1:2" s="3" customFormat="1">
      <c r="A701" s="1"/>
      <c r="B701" s="48"/>
    </row>
    <row r="702" spans="1:2" s="3" customFormat="1">
      <c r="A702" s="1"/>
      <c r="B702" s="48"/>
    </row>
    <row r="703" spans="1:2" s="3" customFormat="1">
      <c r="A703" s="1"/>
      <c r="B703" s="48"/>
    </row>
    <row r="704" spans="1:2" s="3" customFormat="1">
      <c r="A704" s="1"/>
      <c r="B704" s="48"/>
    </row>
    <row r="705" spans="1:2" s="3" customFormat="1">
      <c r="A705" s="1"/>
      <c r="B705" s="48"/>
    </row>
    <row r="706" spans="1:2" s="3" customFormat="1">
      <c r="A706" s="1"/>
      <c r="B706" s="48"/>
    </row>
    <row r="707" spans="1:2" s="3" customFormat="1">
      <c r="A707" s="1"/>
      <c r="B707" s="48"/>
    </row>
    <row r="708" spans="1:2" s="3" customFormat="1">
      <c r="A708" s="1"/>
      <c r="B708" s="48"/>
    </row>
    <row r="709" spans="1:2" s="3" customFormat="1">
      <c r="A709" s="1"/>
      <c r="B709" s="48"/>
    </row>
    <row r="710" spans="1:2" s="3" customFormat="1">
      <c r="A710" s="1"/>
      <c r="B710" s="48"/>
    </row>
    <row r="711" spans="1:2" s="3" customFormat="1">
      <c r="A711" s="1"/>
      <c r="B711" s="48"/>
    </row>
    <row r="712" spans="1:2" s="3" customFormat="1">
      <c r="A712" s="1"/>
      <c r="B712" s="48"/>
    </row>
    <row r="713" spans="1:2" s="3" customFormat="1">
      <c r="A713" s="1"/>
      <c r="B713" s="48"/>
    </row>
    <row r="714" spans="1:2" s="3" customFormat="1">
      <c r="A714" s="1"/>
      <c r="B714" s="48"/>
    </row>
    <row r="715" spans="1:2" s="3" customFormat="1">
      <c r="A715" s="1"/>
      <c r="B715" s="48"/>
    </row>
    <row r="716" spans="1:2" s="3" customFormat="1">
      <c r="A716" s="1"/>
      <c r="B716" s="48"/>
    </row>
    <row r="717" spans="1:2" s="3" customFormat="1">
      <c r="A717" s="1"/>
      <c r="B717" s="48"/>
    </row>
    <row r="718" spans="1:2" s="3" customFormat="1">
      <c r="A718" s="1"/>
      <c r="B718" s="48"/>
    </row>
    <row r="719" spans="1:2" s="3" customFormat="1">
      <c r="A719" s="1"/>
      <c r="B719" s="48"/>
    </row>
    <row r="720" spans="1:2" s="3" customFormat="1">
      <c r="A720" s="1"/>
      <c r="B720" s="48"/>
    </row>
    <row r="721" spans="1:2" s="3" customFormat="1">
      <c r="A721" s="1"/>
      <c r="B721" s="48"/>
    </row>
    <row r="722" spans="1:2" s="3" customFormat="1">
      <c r="A722" s="1"/>
      <c r="B722" s="48"/>
    </row>
    <row r="723" spans="1:2" s="3" customFormat="1">
      <c r="A723" s="1"/>
      <c r="B723" s="48"/>
    </row>
    <row r="724" spans="1:2" s="3" customFormat="1">
      <c r="A724" s="1"/>
      <c r="B724" s="48"/>
    </row>
    <row r="725" spans="1:2" s="3" customFormat="1">
      <c r="A725" s="1"/>
      <c r="B725" s="48"/>
    </row>
    <row r="726" spans="1:2" s="3" customFormat="1">
      <c r="A726" s="1"/>
      <c r="B726" s="48"/>
    </row>
    <row r="727" spans="1:2" s="3" customFormat="1">
      <c r="A727" s="1"/>
      <c r="B727" s="48"/>
    </row>
    <row r="728" spans="1:2" s="3" customFormat="1">
      <c r="A728" s="1"/>
      <c r="B728" s="48"/>
    </row>
    <row r="729" spans="1:2" s="3" customFormat="1">
      <c r="A729" s="1"/>
      <c r="B729" s="48"/>
    </row>
    <row r="730" spans="1:2" s="3" customFormat="1">
      <c r="A730" s="1"/>
      <c r="B730" s="48"/>
    </row>
    <row r="731" spans="1:2" s="3" customFormat="1">
      <c r="A731" s="1"/>
      <c r="B731" s="48"/>
    </row>
    <row r="732" spans="1:2" s="3" customFormat="1">
      <c r="A732" s="1"/>
      <c r="B732" s="48"/>
    </row>
    <row r="733" spans="1:2" s="3" customFormat="1">
      <c r="A733" s="1"/>
      <c r="B733" s="48"/>
    </row>
    <row r="734" spans="1:2" s="3" customFormat="1">
      <c r="A734" s="1"/>
      <c r="B734" s="48"/>
    </row>
    <row r="735" spans="1:2" s="3" customFormat="1">
      <c r="A735" s="1"/>
      <c r="B735" s="48"/>
    </row>
    <row r="736" spans="1:2" s="3" customFormat="1">
      <c r="A736" s="1"/>
      <c r="B736" s="48"/>
    </row>
    <row r="737" spans="1:2" s="3" customFormat="1">
      <c r="A737" s="1"/>
      <c r="B737" s="48"/>
    </row>
    <row r="738" spans="1:2" s="3" customFormat="1">
      <c r="A738" s="1"/>
      <c r="B738" s="48"/>
    </row>
    <row r="739" spans="1:2" s="3" customFormat="1">
      <c r="A739" s="1"/>
      <c r="B739" s="48"/>
    </row>
    <row r="740" spans="1:2" s="3" customFormat="1">
      <c r="A740" s="1"/>
      <c r="B740" s="48"/>
    </row>
    <row r="741" spans="1:2" s="3" customFormat="1">
      <c r="A741" s="1"/>
      <c r="B741" s="48"/>
    </row>
    <row r="742" spans="1:2" s="3" customFormat="1">
      <c r="A742" s="1"/>
      <c r="B742" s="48"/>
    </row>
    <row r="743" spans="1:2" s="3" customFormat="1">
      <c r="A743" s="1"/>
      <c r="B743" s="48"/>
    </row>
    <row r="744" spans="1:2" s="3" customFormat="1">
      <c r="A744" s="1"/>
      <c r="B744" s="48"/>
    </row>
    <row r="745" spans="1:2" s="3" customFormat="1">
      <c r="A745" s="1"/>
      <c r="B745" s="48"/>
    </row>
    <row r="746" spans="1:2" s="3" customFormat="1">
      <c r="A746" s="1"/>
      <c r="B746" s="48"/>
    </row>
    <row r="747" spans="1:2" s="3" customFormat="1">
      <c r="A747" s="1"/>
      <c r="B747" s="48"/>
    </row>
    <row r="748" spans="1:2" s="3" customFormat="1">
      <c r="A748" s="1"/>
      <c r="B748" s="48"/>
    </row>
    <row r="749" spans="1:2" s="3" customFormat="1">
      <c r="A749" s="1"/>
      <c r="B749" s="48"/>
    </row>
    <row r="750" spans="1:2" s="3" customFormat="1">
      <c r="A750" s="1"/>
      <c r="B750" s="48"/>
    </row>
    <row r="751" spans="1:2" s="3" customFormat="1">
      <c r="A751" s="1"/>
      <c r="B751" s="48"/>
    </row>
    <row r="752" spans="1:2" s="3" customFormat="1">
      <c r="A752" s="1"/>
      <c r="B752" s="48"/>
    </row>
    <row r="753" spans="1:2" s="3" customFormat="1">
      <c r="A753" s="1"/>
      <c r="B753" s="48"/>
    </row>
    <row r="754" spans="1:2" s="3" customFormat="1">
      <c r="A754" s="1"/>
      <c r="B754" s="48"/>
    </row>
    <row r="755" spans="1:2" s="3" customFormat="1">
      <c r="A755" s="1"/>
      <c r="B755" s="48"/>
    </row>
    <row r="756" spans="1:2" s="3" customFormat="1">
      <c r="A756" s="1"/>
      <c r="B756" s="48"/>
    </row>
    <row r="757" spans="1:2" s="3" customFormat="1">
      <c r="A757" s="1"/>
      <c r="B757" s="48"/>
    </row>
    <row r="758" spans="1:2" s="3" customFormat="1">
      <c r="A758" s="1"/>
      <c r="B758" s="48"/>
    </row>
    <row r="759" spans="1:2" s="3" customFormat="1">
      <c r="A759" s="1"/>
      <c r="B759" s="48"/>
    </row>
    <row r="760" spans="1:2" s="3" customFormat="1">
      <c r="A760" s="1"/>
      <c r="B760" s="48"/>
    </row>
    <row r="761" spans="1:2" s="3" customFormat="1">
      <c r="A761" s="1"/>
      <c r="B761" s="48"/>
    </row>
    <row r="762" spans="1:2" s="3" customFormat="1">
      <c r="A762" s="1"/>
      <c r="B762" s="48"/>
    </row>
    <row r="763" spans="1:2" s="3" customFormat="1">
      <c r="A763" s="1"/>
      <c r="B763" s="48"/>
    </row>
    <row r="764" spans="1:2" s="3" customFormat="1">
      <c r="A764" s="1"/>
      <c r="B764" s="48"/>
    </row>
    <row r="765" spans="1:2" s="3" customFormat="1">
      <c r="A765" s="1"/>
      <c r="B765" s="48"/>
    </row>
    <row r="766" spans="1:2" s="3" customFormat="1">
      <c r="A766" s="1"/>
      <c r="B766" s="48"/>
    </row>
    <row r="767" spans="1:2" s="3" customFormat="1">
      <c r="A767" s="1"/>
      <c r="B767" s="48"/>
    </row>
    <row r="768" spans="1:2" s="3" customFormat="1">
      <c r="A768" s="1"/>
      <c r="B768" s="48"/>
    </row>
    <row r="769" spans="1:2" s="3" customFormat="1">
      <c r="A769" s="1"/>
      <c r="B769" s="48"/>
    </row>
    <row r="770" spans="1:2" s="3" customFormat="1">
      <c r="A770" s="1"/>
      <c r="B770" s="48"/>
    </row>
    <row r="771" spans="1:2" s="3" customFormat="1">
      <c r="A771" s="1"/>
      <c r="B771" s="48"/>
    </row>
    <row r="772" spans="1:2" s="3" customFormat="1">
      <c r="A772" s="1"/>
      <c r="B772" s="48"/>
    </row>
    <row r="773" spans="1:2" s="3" customFormat="1">
      <c r="A773" s="1"/>
      <c r="B773" s="48"/>
    </row>
    <row r="774" spans="1:2" s="3" customFormat="1">
      <c r="A774" s="1"/>
      <c r="B774" s="48"/>
    </row>
    <row r="775" spans="1:2" s="3" customFormat="1">
      <c r="A775" s="1"/>
      <c r="B775" s="48"/>
    </row>
    <row r="776" spans="1:2" s="3" customFormat="1">
      <c r="A776" s="1"/>
      <c r="B776" s="48"/>
    </row>
    <row r="777" spans="1:2" s="3" customFormat="1">
      <c r="A777" s="1"/>
      <c r="B777" s="48"/>
    </row>
    <row r="778" spans="1:2" s="3" customFormat="1">
      <c r="A778" s="1"/>
      <c r="B778" s="48"/>
    </row>
    <row r="779" spans="1:2" s="3" customFormat="1">
      <c r="A779" s="1"/>
      <c r="B779" s="48"/>
    </row>
    <row r="780" spans="1:2" s="3" customFormat="1">
      <c r="A780" s="1"/>
      <c r="B780" s="48"/>
    </row>
    <row r="781" spans="1:2" s="3" customFormat="1">
      <c r="A781" s="1"/>
      <c r="B781" s="48"/>
    </row>
    <row r="782" spans="1:2" s="3" customFormat="1">
      <c r="A782" s="1"/>
      <c r="B782" s="48"/>
    </row>
    <row r="783" spans="1:2" s="3" customFormat="1">
      <c r="A783" s="1"/>
      <c r="B783" s="48"/>
    </row>
    <row r="784" spans="1:2" s="3" customFormat="1">
      <c r="A784" s="1"/>
      <c r="B784" s="48"/>
    </row>
    <row r="785" spans="1:2" s="3" customFormat="1">
      <c r="A785" s="1"/>
      <c r="B785" s="48"/>
    </row>
    <row r="786" spans="1:2" s="3" customFormat="1">
      <c r="A786" s="1"/>
      <c r="B786" s="48"/>
    </row>
    <row r="787" spans="1:2" s="3" customFormat="1">
      <c r="A787" s="1"/>
      <c r="B787" s="48"/>
    </row>
    <row r="788" spans="1:2" s="3" customFormat="1">
      <c r="A788" s="1"/>
      <c r="B788" s="48"/>
    </row>
    <row r="789" spans="1:2" s="3" customFormat="1">
      <c r="A789" s="1"/>
      <c r="B789" s="48"/>
    </row>
    <row r="790" spans="1:2" s="3" customFormat="1">
      <c r="A790" s="1"/>
      <c r="B790" s="48"/>
    </row>
    <row r="791" spans="1:2" s="3" customFormat="1">
      <c r="A791" s="1"/>
      <c r="B791" s="48"/>
    </row>
    <row r="792" spans="1:2" s="3" customFormat="1">
      <c r="A792" s="1"/>
      <c r="B792" s="48"/>
    </row>
    <row r="793" spans="1:2" s="3" customFormat="1">
      <c r="A793" s="1"/>
      <c r="B793" s="48"/>
    </row>
    <row r="794" spans="1:2" s="3" customFormat="1">
      <c r="A794" s="1"/>
      <c r="B794" s="48"/>
    </row>
    <row r="795" spans="1:2" s="3" customFormat="1">
      <c r="A795" s="1"/>
      <c r="B795" s="48"/>
    </row>
    <row r="796" spans="1:2" s="3" customFormat="1">
      <c r="A796" s="1"/>
      <c r="B796" s="48"/>
    </row>
    <row r="797" spans="1:2" s="3" customFormat="1">
      <c r="A797" s="1"/>
      <c r="B797" s="48"/>
    </row>
    <row r="798" spans="1:2" s="3" customFormat="1">
      <c r="A798" s="1"/>
      <c r="B798" s="48"/>
    </row>
    <row r="799" spans="1:2" s="3" customFormat="1">
      <c r="A799" s="1"/>
      <c r="B799" s="48"/>
    </row>
    <row r="800" spans="1:2" s="3" customFormat="1">
      <c r="A800" s="1"/>
      <c r="B800" s="48"/>
    </row>
    <row r="801" spans="1:2" s="3" customFormat="1">
      <c r="A801" s="1"/>
      <c r="B801" s="48"/>
    </row>
    <row r="802" spans="1:2" s="3" customFormat="1">
      <c r="A802" s="1"/>
      <c r="B802" s="48"/>
    </row>
    <row r="803" spans="1:2" s="3" customFormat="1">
      <c r="A803" s="1"/>
      <c r="B803" s="48"/>
    </row>
    <row r="804" spans="1:2" s="3" customFormat="1">
      <c r="A804" s="1"/>
      <c r="B804" s="48"/>
    </row>
    <row r="805" spans="1:2" s="3" customFormat="1">
      <c r="A805" s="1"/>
      <c r="B805" s="48"/>
    </row>
    <row r="806" spans="1:2" s="3" customFormat="1">
      <c r="A806" s="1"/>
      <c r="B806" s="48"/>
    </row>
    <row r="807" spans="1:2" s="3" customFormat="1">
      <c r="A807" s="1"/>
      <c r="B807" s="48"/>
    </row>
    <row r="808" spans="1:2" s="3" customFormat="1">
      <c r="A808" s="1"/>
      <c r="B808" s="48"/>
    </row>
    <row r="809" spans="1:2" s="3" customFormat="1">
      <c r="A809" s="1"/>
      <c r="B809" s="48"/>
    </row>
    <row r="810" spans="1:2" s="3" customFormat="1">
      <c r="A810" s="1"/>
      <c r="B810" s="48"/>
    </row>
    <row r="811" spans="1:2" s="3" customFormat="1">
      <c r="A811" s="1"/>
      <c r="B811" s="48"/>
    </row>
    <row r="812" spans="1:2" s="3" customFormat="1">
      <c r="A812" s="1"/>
      <c r="B812" s="48"/>
    </row>
    <row r="813" spans="1:2" s="3" customFormat="1">
      <c r="A813" s="1"/>
      <c r="B813" s="48"/>
    </row>
    <row r="814" spans="1:2" s="3" customFormat="1">
      <c r="A814" s="1"/>
      <c r="B814" s="48"/>
    </row>
    <row r="815" spans="1:2" s="3" customFormat="1">
      <c r="A815" s="1"/>
      <c r="B815" s="48"/>
    </row>
    <row r="816" spans="1:2" s="3" customFormat="1">
      <c r="A816" s="1"/>
      <c r="B816" s="48"/>
    </row>
    <row r="817" spans="1:2" s="3" customFormat="1">
      <c r="A817" s="1"/>
      <c r="B817" s="48"/>
    </row>
    <row r="818" spans="1:2" s="3" customFormat="1">
      <c r="A818" s="1"/>
      <c r="B818" s="48"/>
    </row>
    <row r="819" spans="1:2" s="3" customFormat="1">
      <c r="A819" s="1"/>
      <c r="B819" s="48"/>
    </row>
    <row r="820" spans="1:2" s="3" customFormat="1">
      <c r="A820" s="1"/>
      <c r="B820" s="48"/>
    </row>
    <row r="821" spans="1:2" s="3" customFormat="1">
      <c r="A821" s="1"/>
      <c r="B821" s="48"/>
    </row>
    <row r="822" spans="1:2" s="3" customFormat="1">
      <c r="A822" s="1"/>
      <c r="B822" s="48"/>
    </row>
    <row r="823" spans="1:2" s="3" customFormat="1">
      <c r="A823" s="1"/>
      <c r="B823" s="48"/>
    </row>
    <row r="824" spans="1:2" s="3" customFormat="1">
      <c r="A824" s="1"/>
      <c r="B824" s="48"/>
    </row>
    <row r="825" spans="1:2" s="3" customFormat="1">
      <c r="A825" s="1"/>
      <c r="B825" s="48"/>
    </row>
    <row r="826" spans="1:2" s="3" customFormat="1">
      <c r="A826" s="1"/>
      <c r="B826" s="48"/>
    </row>
    <row r="827" spans="1:2" s="3" customFormat="1">
      <c r="A827" s="1"/>
      <c r="B827" s="48"/>
    </row>
    <row r="828" spans="1:2" s="3" customFormat="1">
      <c r="A828" s="1"/>
      <c r="B828" s="48"/>
    </row>
    <row r="829" spans="1:2" s="3" customFormat="1">
      <c r="A829" s="1"/>
      <c r="B829" s="48"/>
    </row>
    <row r="830" spans="1:2" s="3" customFormat="1">
      <c r="A830" s="1"/>
      <c r="B830" s="48"/>
    </row>
    <row r="831" spans="1:2" s="3" customFormat="1">
      <c r="A831" s="1"/>
      <c r="B831" s="48"/>
    </row>
    <row r="832" spans="1:2" s="3" customFormat="1">
      <c r="A832" s="1"/>
      <c r="B832" s="48"/>
    </row>
    <row r="833" spans="1:2" s="3" customFormat="1">
      <c r="A833" s="1"/>
      <c r="B833" s="48"/>
    </row>
    <row r="834" spans="1:2" s="3" customFormat="1">
      <c r="A834" s="1"/>
      <c r="B834" s="48"/>
    </row>
    <row r="835" spans="1:2" s="3" customFormat="1">
      <c r="A835" s="1"/>
      <c r="B835" s="48"/>
    </row>
    <row r="836" spans="1:2" s="3" customFormat="1">
      <c r="A836" s="1"/>
      <c r="B836" s="48"/>
    </row>
    <row r="837" spans="1:2" s="3" customFormat="1">
      <c r="A837" s="1"/>
      <c r="B837" s="48"/>
    </row>
    <row r="838" spans="1:2" s="3" customFormat="1">
      <c r="A838" s="1"/>
      <c r="B838" s="48"/>
    </row>
    <row r="839" spans="1:2" s="3" customFormat="1">
      <c r="A839" s="1"/>
      <c r="B839" s="48"/>
    </row>
    <row r="840" spans="1:2" s="3" customFormat="1">
      <c r="A840" s="1"/>
      <c r="B840" s="48"/>
    </row>
    <row r="841" spans="1:2" s="3" customFormat="1">
      <c r="A841" s="1"/>
      <c r="B841" s="48"/>
    </row>
    <row r="842" spans="1:2" s="3" customFormat="1">
      <c r="A842" s="1"/>
      <c r="B842" s="48"/>
    </row>
    <row r="843" spans="1:2" s="3" customFormat="1">
      <c r="A843" s="1"/>
      <c r="B843" s="48"/>
    </row>
    <row r="844" spans="1:2" s="3" customFormat="1">
      <c r="A844" s="1"/>
      <c r="B844" s="48"/>
    </row>
    <row r="845" spans="1:2" s="3" customFormat="1">
      <c r="A845" s="1"/>
      <c r="B845" s="48"/>
    </row>
    <row r="846" spans="1:2" s="3" customFormat="1">
      <c r="A846" s="1"/>
      <c r="B846" s="48"/>
    </row>
    <row r="847" spans="1:2" s="3" customFormat="1">
      <c r="A847" s="1"/>
      <c r="B847" s="48"/>
    </row>
    <row r="848" spans="1:2" s="3" customFormat="1">
      <c r="A848" s="1"/>
      <c r="B848" s="48"/>
    </row>
    <row r="849" spans="1:2" s="3" customFormat="1">
      <c r="A849" s="1"/>
      <c r="B849" s="48"/>
    </row>
    <row r="850" spans="1:2" s="3" customFormat="1">
      <c r="A850" s="1"/>
      <c r="B850" s="48"/>
    </row>
    <row r="851" spans="1:2" s="3" customFormat="1">
      <c r="A851" s="1"/>
      <c r="B851" s="48"/>
    </row>
    <row r="852" spans="1:2" s="3" customFormat="1">
      <c r="A852" s="1"/>
      <c r="B852" s="48"/>
    </row>
    <row r="853" spans="1:2" s="3" customFormat="1">
      <c r="A853" s="1"/>
      <c r="B853" s="48"/>
    </row>
    <row r="854" spans="1:2" s="3" customFormat="1">
      <c r="A854" s="1"/>
      <c r="B854" s="48"/>
    </row>
    <row r="855" spans="1:2" s="3" customFormat="1">
      <c r="A855" s="1"/>
      <c r="B855" s="48"/>
    </row>
    <row r="856" spans="1:2" s="3" customFormat="1">
      <c r="A856" s="1"/>
      <c r="B856" s="48"/>
    </row>
    <row r="857" spans="1:2" s="3" customFormat="1">
      <c r="A857" s="1"/>
      <c r="B857" s="48"/>
    </row>
    <row r="858" spans="1:2" s="3" customFormat="1">
      <c r="A858" s="1"/>
      <c r="B858" s="48"/>
    </row>
    <row r="859" spans="1:2" s="3" customFormat="1">
      <c r="A859" s="1"/>
      <c r="B859" s="48"/>
    </row>
    <row r="860" spans="1:2" s="3" customFormat="1">
      <c r="A860" s="1"/>
      <c r="B860" s="48"/>
    </row>
    <row r="861" spans="1:2" s="3" customFormat="1">
      <c r="A861" s="1"/>
      <c r="B861" s="48"/>
    </row>
    <row r="862" spans="1:2" s="3" customFormat="1">
      <c r="A862" s="1"/>
      <c r="B862" s="48"/>
    </row>
    <row r="863" spans="1:2" s="3" customFormat="1">
      <c r="A863" s="1"/>
      <c r="B863" s="48"/>
    </row>
    <row r="864" spans="1:2" s="3" customFormat="1">
      <c r="A864" s="1"/>
      <c r="B864" s="48"/>
    </row>
    <row r="865" spans="1:2" s="3" customFormat="1">
      <c r="A865" s="1"/>
      <c r="B865" s="48"/>
    </row>
    <row r="866" spans="1:2" s="3" customFormat="1">
      <c r="A866" s="1"/>
      <c r="B866" s="48"/>
    </row>
    <row r="867" spans="1:2" s="3" customFormat="1">
      <c r="A867" s="1"/>
      <c r="B867" s="48"/>
    </row>
    <row r="868" spans="1:2" s="3" customFormat="1">
      <c r="A868" s="1"/>
      <c r="B868" s="48"/>
    </row>
    <row r="869" spans="1:2" s="3" customFormat="1">
      <c r="A869" s="1"/>
      <c r="B869" s="48"/>
    </row>
    <row r="870" spans="1:2" s="3" customFormat="1">
      <c r="A870" s="1"/>
      <c r="B870" s="48"/>
    </row>
    <row r="871" spans="1:2" s="3" customFormat="1">
      <c r="A871" s="1"/>
      <c r="B871" s="48"/>
    </row>
    <row r="872" spans="1:2" s="3" customFormat="1">
      <c r="A872" s="1"/>
      <c r="B872" s="48"/>
    </row>
    <row r="873" spans="1:2" s="3" customFormat="1">
      <c r="A873" s="1"/>
      <c r="B873" s="48"/>
    </row>
    <row r="874" spans="1:2" s="3" customFormat="1">
      <c r="A874" s="1"/>
      <c r="B874" s="48"/>
    </row>
    <row r="875" spans="1:2" s="3" customFormat="1">
      <c r="A875" s="1"/>
      <c r="B875" s="48"/>
    </row>
    <row r="876" spans="1:2" s="3" customFormat="1">
      <c r="A876" s="1"/>
      <c r="B876" s="48"/>
    </row>
    <row r="877" spans="1:2" s="3" customFormat="1">
      <c r="A877" s="1"/>
      <c r="B877" s="48"/>
    </row>
    <row r="878" spans="1:2" s="3" customFormat="1">
      <c r="A878" s="1"/>
      <c r="B878" s="48"/>
    </row>
    <row r="879" spans="1:2" s="3" customFormat="1">
      <c r="A879" s="1"/>
      <c r="B879" s="48"/>
    </row>
    <row r="880" spans="1:2" s="3" customFormat="1">
      <c r="A880" s="1"/>
      <c r="B880" s="48"/>
    </row>
    <row r="881" spans="1:2" s="3" customFormat="1">
      <c r="A881" s="1"/>
      <c r="B881" s="48"/>
    </row>
    <row r="882" spans="1:2" s="3" customFormat="1">
      <c r="A882" s="1"/>
      <c r="B882" s="48"/>
    </row>
    <row r="883" spans="1:2" s="3" customFormat="1">
      <c r="A883" s="1"/>
      <c r="B883" s="48"/>
    </row>
    <row r="884" spans="1:2" s="3" customFormat="1">
      <c r="A884" s="1"/>
      <c r="B884" s="48"/>
    </row>
    <row r="885" spans="1:2" s="3" customFormat="1">
      <c r="A885" s="1"/>
      <c r="B885" s="48"/>
    </row>
    <row r="886" spans="1:2" s="3" customFormat="1">
      <c r="A886" s="1"/>
      <c r="B886" s="48"/>
    </row>
    <row r="887" spans="1:2" s="3" customFormat="1">
      <c r="A887" s="1"/>
      <c r="B887" s="48"/>
    </row>
    <row r="888" spans="1:2" s="3" customFormat="1">
      <c r="A888" s="1"/>
      <c r="B888" s="48"/>
    </row>
    <row r="889" spans="1:2" s="3" customFormat="1">
      <c r="A889" s="1"/>
      <c r="B889" s="48"/>
    </row>
    <row r="890" spans="1:2" s="3" customFormat="1">
      <c r="A890" s="1"/>
      <c r="B890" s="48"/>
    </row>
    <row r="891" spans="1:2" s="3" customFormat="1">
      <c r="A891" s="1"/>
      <c r="B891" s="48"/>
    </row>
    <row r="892" spans="1:2" s="3" customFormat="1">
      <c r="A892" s="1"/>
      <c r="B892" s="48"/>
    </row>
    <row r="893" spans="1:2" s="3" customFormat="1">
      <c r="A893" s="1"/>
      <c r="B893" s="48"/>
    </row>
    <row r="894" spans="1:2" s="3" customFormat="1">
      <c r="A894" s="1"/>
      <c r="B894" s="48"/>
    </row>
    <row r="895" spans="1:2" s="3" customFormat="1">
      <c r="A895" s="1"/>
      <c r="B895" s="48"/>
    </row>
    <row r="896" spans="1:2" s="3" customFormat="1">
      <c r="A896" s="1"/>
      <c r="B896" s="48"/>
    </row>
    <row r="897" spans="1:2" s="3" customFormat="1">
      <c r="A897" s="1"/>
      <c r="B897" s="48"/>
    </row>
    <row r="898" spans="1:2" s="3" customFormat="1">
      <c r="A898" s="1"/>
      <c r="B898" s="48"/>
    </row>
    <row r="899" spans="1:2" s="3" customFormat="1">
      <c r="A899" s="1"/>
      <c r="B899" s="48"/>
    </row>
    <row r="900" spans="1:2" s="3" customFormat="1">
      <c r="A900" s="1"/>
      <c r="B900" s="48"/>
    </row>
    <row r="901" spans="1:2" s="3" customFormat="1">
      <c r="A901" s="1"/>
      <c r="B901" s="48"/>
    </row>
    <row r="902" spans="1:2" s="3" customFormat="1">
      <c r="A902" s="1"/>
      <c r="B902" s="48"/>
    </row>
    <row r="903" spans="1:2" s="3" customFormat="1">
      <c r="A903" s="1"/>
      <c r="B903" s="48"/>
    </row>
    <row r="904" spans="1:2" s="3" customFormat="1">
      <c r="A904" s="1"/>
      <c r="B904" s="48"/>
    </row>
    <row r="905" spans="1:2" s="3" customFormat="1">
      <c r="A905" s="1"/>
      <c r="B905" s="48"/>
    </row>
    <row r="906" spans="1:2" s="3" customFormat="1">
      <c r="A906" s="1"/>
      <c r="B906" s="48"/>
    </row>
    <row r="907" spans="1:2" s="3" customFormat="1">
      <c r="A907" s="1"/>
      <c r="B907" s="48"/>
    </row>
    <row r="908" spans="1:2" s="3" customFormat="1">
      <c r="A908" s="1"/>
      <c r="B908" s="48"/>
    </row>
    <row r="909" spans="1:2" s="3" customFormat="1">
      <c r="A909" s="1"/>
      <c r="B909" s="48"/>
    </row>
    <row r="910" spans="1:2" s="3" customFormat="1">
      <c r="A910" s="1"/>
      <c r="B910" s="48"/>
    </row>
    <row r="911" spans="1:2" s="3" customFormat="1">
      <c r="A911" s="1"/>
      <c r="B911" s="48"/>
    </row>
    <row r="912" spans="1:2" s="3" customFormat="1">
      <c r="A912" s="1"/>
      <c r="B912" s="48"/>
    </row>
    <row r="913" spans="1:2" s="3" customFormat="1">
      <c r="A913" s="1"/>
      <c r="B913" s="48"/>
    </row>
    <row r="914" spans="1:2" s="3" customFormat="1">
      <c r="A914" s="1"/>
      <c r="B914" s="48"/>
    </row>
    <row r="915" spans="1:2" s="3" customFormat="1">
      <c r="A915" s="1"/>
      <c r="B915" s="48"/>
    </row>
    <row r="916" spans="1:2" s="3" customFormat="1">
      <c r="A916" s="1"/>
      <c r="B916" s="48"/>
    </row>
    <row r="917" spans="1:2" s="3" customFormat="1">
      <c r="A917" s="1"/>
      <c r="B917" s="48"/>
    </row>
    <row r="918" spans="1:2" s="3" customFormat="1">
      <c r="A918" s="1"/>
      <c r="B918" s="48"/>
    </row>
    <row r="919" spans="1:2" s="3" customFormat="1">
      <c r="A919" s="1"/>
      <c r="B919" s="48"/>
    </row>
    <row r="920" spans="1:2" s="3" customFormat="1">
      <c r="A920" s="1"/>
      <c r="B920" s="48"/>
    </row>
    <row r="921" spans="1:2" s="3" customFormat="1">
      <c r="A921" s="1"/>
      <c r="B921" s="48"/>
    </row>
    <row r="922" spans="1:2" s="3" customFormat="1">
      <c r="A922" s="1"/>
      <c r="B922" s="48"/>
    </row>
    <row r="923" spans="1:2" s="3" customFormat="1">
      <c r="A923" s="1"/>
      <c r="B923" s="48"/>
    </row>
    <row r="924" spans="1:2" s="3" customFormat="1">
      <c r="A924" s="1"/>
      <c r="B924" s="48"/>
    </row>
    <row r="925" spans="1:2" s="3" customFormat="1">
      <c r="A925" s="1"/>
      <c r="B925" s="48"/>
    </row>
    <row r="926" spans="1:2" s="3" customFormat="1">
      <c r="A926" s="1"/>
      <c r="B926" s="48"/>
    </row>
    <row r="927" spans="1:2" s="3" customFormat="1">
      <c r="A927" s="1"/>
      <c r="B927" s="48"/>
    </row>
    <row r="928" spans="1:2" s="3" customFormat="1">
      <c r="A928" s="1"/>
      <c r="B928" s="48"/>
    </row>
    <row r="929" spans="1:2" s="3" customFormat="1">
      <c r="A929" s="1"/>
      <c r="B929" s="48"/>
    </row>
    <row r="930" spans="1:2" s="3" customFormat="1">
      <c r="A930" s="1"/>
      <c r="B930" s="48"/>
    </row>
    <row r="931" spans="1:2" s="3" customFormat="1">
      <c r="A931" s="1"/>
      <c r="B931" s="48"/>
    </row>
    <row r="932" spans="1:2" s="3" customFormat="1">
      <c r="A932" s="1"/>
      <c r="B932" s="48"/>
    </row>
    <row r="933" spans="1:2" s="3" customFormat="1">
      <c r="A933" s="1"/>
      <c r="B933" s="48"/>
    </row>
    <row r="934" spans="1:2" s="3" customFormat="1">
      <c r="A934" s="1"/>
      <c r="B934" s="48"/>
    </row>
    <row r="935" spans="1:2" s="3" customFormat="1">
      <c r="A935" s="1"/>
      <c r="B935" s="48"/>
    </row>
    <row r="936" spans="1:2" s="3" customFormat="1">
      <c r="A936" s="1"/>
      <c r="B936" s="48"/>
    </row>
    <row r="937" spans="1:2" s="3" customFormat="1">
      <c r="A937" s="1"/>
      <c r="B937" s="48"/>
    </row>
    <row r="938" spans="1:2" s="3" customFormat="1">
      <c r="A938" s="1"/>
      <c r="B938" s="48"/>
    </row>
    <row r="939" spans="1:2" s="3" customFormat="1">
      <c r="A939" s="1"/>
      <c r="B939" s="48"/>
    </row>
    <row r="940" spans="1:2" s="3" customFormat="1">
      <c r="A940" s="1"/>
      <c r="B940" s="48"/>
    </row>
    <row r="941" spans="1:2" s="3" customFormat="1">
      <c r="A941" s="1"/>
      <c r="B941" s="48"/>
    </row>
    <row r="942" spans="1:2" s="3" customFormat="1">
      <c r="A942" s="1"/>
      <c r="B942" s="48"/>
    </row>
    <row r="943" spans="1:2" s="3" customFormat="1">
      <c r="A943" s="1"/>
      <c r="B943" s="48"/>
    </row>
    <row r="944" spans="1:2" s="3" customFormat="1">
      <c r="A944" s="1"/>
      <c r="B944" s="48"/>
    </row>
    <row r="945" spans="1:2" s="3" customFormat="1">
      <c r="A945" s="1"/>
      <c r="B945" s="48"/>
    </row>
    <row r="946" spans="1:2" s="3" customFormat="1">
      <c r="A946" s="1"/>
      <c r="B946" s="48"/>
    </row>
    <row r="947" spans="1:2" s="3" customFormat="1">
      <c r="A947" s="1"/>
      <c r="B947" s="48"/>
    </row>
    <row r="948" spans="1:2" s="3" customFormat="1">
      <c r="A948" s="1"/>
      <c r="B948" s="48"/>
    </row>
    <row r="949" spans="1:2" s="3" customFormat="1">
      <c r="A949" s="1"/>
      <c r="B949" s="48"/>
    </row>
    <row r="950" spans="1:2" s="3" customFormat="1">
      <c r="A950" s="1"/>
      <c r="B950" s="48"/>
    </row>
    <row r="951" spans="1:2" s="3" customFormat="1">
      <c r="A951" s="1"/>
      <c r="B951" s="48"/>
    </row>
    <row r="952" spans="1:2" s="3" customFormat="1">
      <c r="A952" s="1"/>
      <c r="B952" s="48"/>
    </row>
    <row r="953" spans="1:2" s="3" customFormat="1">
      <c r="A953" s="1"/>
      <c r="B953" s="48"/>
    </row>
    <row r="954" spans="1:2" s="3" customFormat="1">
      <c r="A954" s="1"/>
      <c r="B954" s="48"/>
    </row>
    <row r="955" spans="1:2" s="3" customFormat="1">
      <c r="A955" s="1"/>
      <c r="B955" s="48"/>
    </row>
    <row r="956" spans="1:2" s="3" customFormat="1">
      <c r="A956" s="1"/>
      <c r="B956" s="48"/>
    </row>
    <row r="957" spans="1:2" s="3" customFormat="1">
      <c r="A957" s="1"/>
      <c r="B957" s="48"/>
    </row>
    <row r="958" spans="1:2" s="3" customFormat="1">
      <c r="A958" s="1"/>
      <c r="B958" s="48"/>
    </row>
    <row r="959" spans="1:2" s="3" customFormat="1">
      <c r="A959" s="1"/>
      <c r="B959" s="48"/>
    </row>
    <row r="960" spans="1:2" s="3" customFormat="1">
      <c r="A960" s="1"/>
      <c r="B960" s="48"/>
    </row>
    <row r="961" spans="1:2" s="3" customFormat="1">
      <c r="A961" s="1"/>
      <c r="B961" s="48"/>
    </row>
    <row r="962" spans="1:2" s="3" customFormat="1">
      <c r="A962" s="1"/>
      <c r="B962" s="48"/>
    </row>
    <row r="963" spans="1:2" s="3" customFormat="1">
      <c r="A963" s="1"/>
      <c r="B963" s="48"/>
    </row>
    <row r="964" spans="1:2" s="3" customFormat="1">
      <c r="A964" s="1"/>
      <c r="B964" s="48"/>
    </row>
    <row r="965" spans="1:2" s="3" customFormat="1">
      <c r="A965" s="1"/>
      <c r="B965" s="48"/>
    </row>
    <row r="966" spans="1:2" s="3" customFormat="1">
      <c r="A966" s="1"/>
      <c r="B966" s="48"/>
    </row>
    <row r="967" spans="1:2" s="3" customFormat="1">
      <c r="A967" s="1"/>
      <c r="B967" s="48"/>
    </row>
    <row r="968" spans="1:2" s="3" customFormat="1">
      <c r="A968" s="1"/>
      <c r="B968" s="48"/>
    </row>
    <row r="969" spans="1:2" s="3" customFormat="1">
      <c r="A969" s="1"/>
      <c r="B969" s="48"/>
    </row>
    <row r="970" spans="1:2" s="3" customFormat="1">
      <c r="A970" s="1"/>
      <c r="B970" s="48"/>
    </row>
    <row r="971" spans="1:2" s="3" customFormat="1">
      <c r="A971" s="1"/>
      <c r="B971" s="48"/>
    </row>
    <row r="972" spans="1:2" s="3" customFormat="1">
      <c r="A972" s="1"/>
      <c r="B972" s="48"/>
    </row>
    <row r="973" spans="1:2" s="3" customFormat="1">
      <c r="A973" s="1"/>
      <c r="B973" s="48"/>
    </row>
    <row r="974" spans="1:2" s="3" customFormat="1">
      <c r="A974" s="1"/>
      <c r="B974" s="48"/>
    </row>
    <row r="975" spans="1:2" s="3" customFormat="1">
      <c r="A975" s="1"/>
      <c r="B975" s="48"/>
    </row>
    <row r="976" spans="1:2" s="3" customFormat="1">
      <c r="A976" s="1"/>
      <c r="B976" s="48"/>
    </row>
    <row r="977" spans="1:2" s="3" customFormat="1">
      <c r="A977" s="1"/>
      <c r="B977" s="48"/>
    </row>
    <row r="978" spans="1:2" s="3" customFormat="1">
      <c r="A978" s="1"/>
      <c r="B978" s="48"/>
    </row>
    <row r="979" spans="1:2" s="3" customFormat="1">
      <c r="A979" s="1"/>
      <c r="B979" s="48"/>
    </row>
    <row r="980" spans="1:2" s="3" customFormat="1">
      <c r="A980" s="1"/>
      <c r="B980" s="48"/>
    </row>
    <row r="981" spans="1:2" s="3" customFormat="1">
      <c r="A981" s="1"/>
      <c r="B981" s="48"/>
    </row>
    <row r="982" spans="1:2" s="3" customFormat="1">
      <c r="A982" s="1"/>
      <c r="B982" s="48"/>
    </row>
    <row r="983" spans="1:2" s="3" customFormat="1">
      <c r="A983" s="1"/>
      <c r="B983" s="48"/>
    </row>
    <row r="984" spans="1:2" s="3" customFormat="1">
      <c r="A984" s="1"/>
      <c r="B984" s="48"/>
    </row>
    <row r="985" spans="1:2" s="3" customFormat="1">
      <c r="A985" s="1"/>
      <c r="B985" s="48"/>
    </row>
    <row r="986" spans="1:2" s="3" customFormat="1">
      <c r="A986" s="1"/>
      <c r="B986" s="48"/>
    </row>
    <row r="987" spans="1:2" s="3" customFormat="1">
      <c r="A987" s="1"/>
      <c r="B987" s="48"/>
    </row>
    <row r="988" spans="1:2" s="3" customFormat="1">
      <c r="A988" s="1"/>
      <c r="B988" s="48"/>
    </row>
    <row r="989" spans="1:2" s="3" customFormat="1">
      <c r="A989" s="1"/>
      <c r="B989" s="48"/>
    </row>
    <row r="990" spans="1:2" s="3" customFormat="1">
      <c r="A990" s="1"/>
      <c r="B990" s="48"/>
    </row>
    <row r="991" spans="1:2" s="3" customFormat="1">
      <c r="A991" s="1"/>
      <c r="B991" s="48"/>
    </row>
    <row r="992" spans="1:2" s="3" customFormat="1">
      <c r="A992" s="1"/>
      <c r="B992" s="48"/>
    </row>
    <row r="993" spans="1:2" s="3" customFormat="1">
      <c r="A993" s="1"/>
      <c r="B993" s="48"/>
    </row>
    <row r="994" spans="1:2" s="3" customFormat="1">
      <c r="A994" s="1"/>
      <c r="B994" s="48"/>
    </row>
    <row r="995" spans="1:2" s="3" customFormat="1">
      <c r="A995" s="1"/>
      <c r="B995" s="48"/>
    </row>
    <row r="996" spans="1:2" s="3" customFormat="1">
      <c r="A996" s="1"/>
      <c r="B996" s="48"/>
    </row>
    <row r="997" spans="1:2" s="3" customFormat="1">
      <c r="A997" s="1"/>
      <c r="B997" s="48"/>
    </row>
    <row r="998" spans="1:2" s="3" customFormat="1">
      <c r="A998" s="1"/>
      <c r="B998" s="48"/>
    </row>
    <row r="999" spans="1:2" s="3" customFormat="1">
      <c r="A999" s="1"/>
      <c r="B999" s="48"/>
    </row>
    <row r="1000" spans="1:2" s="3" customFormat="1">
      <c r="A1000" s="1"/>
      <c r="B1000" s="48"/>
    </row>
    <row r="1001" spans="1:2" s="3" customFormat="1">
      <c r="A1001" s="1"/>
      <c r="B1001" s="48"/>
    </row>
    <row r="1002" spans="1:2" s="3" customFormat="1">
      <c r="A1002" s="1"/>
      <c r="B1002" s="48"/>
    </row>
    <row r="1003" spans="1:2" s="3" customFormat="1">
      <c r="A1003" s="1"/>
      <c r="B1003" s="48"/>
    </row>
    <row r="1004" spans="1:2" s="3" customFormat="1">
      <c r="A1004" s="1"/>
      <c r="B1004" s="48"/>
    </row>
    <row r="1005" spans="1:2" s="3" customFormat="1">
      <c r="A1005" s="1"/>
      <c r="B1005" s="48"/>
    </row>
    <row r="1006" spans="1:2" s="3" customFormat="1">
      <c r="A1006" s="1"/>
      <c r="B1006" s="48"/>
    </row>
    <row r="1007" spans="1:2" s="3" customFormat="1">
      <c r="A1007" s="1"/>
      <c r="B1007" s="48"/>
    </row>
    <row r="1008" spans="1:2" s="3" customFormat="1">
      <c r="A1008" s="1"/>
      <c r="B1008" s="48"/>
    </row>
    <row r="1009" spans="1:2" s="3" customFormat="1">
      <c r="A1009" s="1"/>
      <c r="B1009" s="48"/>
    </row>
    <row r="1010" spans="1:2" s="3" customFormat="1">
      <c r="A1010" s="1"/>
      <c r="B1010" s="48"/>
    </row>
    <row r="1011" spans="1:2" s="3" customFormat="1">
      <c r="A1011" s="1"/>
      <c r="B1011" s="48"/>
    </row>
    <row r="1012" spans="1:2" s="3" customFormat="1">
      <c r="A1012" s="1"/>
      <c r="B1012" s="48"/>
    </row>
    <row r="1013" spans="1:2" s="3" customFormat="1">
      <c r="A1013" s="1"/>
      <c r="B1013" s="48"/>
    </row>
    <row r="1014" spans="1:2" s="3" customFormat="1">
      <c r="A1014" s="1"/>
      <c r="B1014" s="48"/>
    </row>
    <row r="1015" spans="1:2" s="3" customFormat="1">
      <c r="A1015" s="1"/>
      <c r="B1015" s="48"/>
    </row>
    <row r="1016" spans="1:2" s="3" customFormat="1">
      <c r="A1016" s="1"/>
      <c r="B1016" s="48"/>
    </row>
    <row r="1017" spans="1:2" s="3" customFormat="1">
      <c r="A1017" s="1"/>
      <c r="B1017" s="48"/>
    </row>
    <row r="1018" spans="1:2" s="3" customFormat="1">
      <c r="A1018" s="1"/>
      <c r="B1018" s="48"/>
    </row>
    <row r="1019" spans="1:2" s="3" customFormat="1">
      <c r="A1019" s="1"/>
      <c r="B1019" s="48"/>
    </row>
    <row r="1020" spans="1:2" s="3" customFormat="1">
      <c r="A1020" s="1"/>
      <c r="B1020" s="48"/>
    </row>
    <row r="1021" spans="1:2" s="3" customFormat="1">
      <c r="A1021" s="1"/>
      <c r="B1021" s="48"/>
    </row>
    <row r="1022" spans="1:2" s="3" customFormat="1">
      <c r="A1022" s="1"/>
      <c r="B1022" s="48"/>
    </row>
    <row r="1023" spans="1:2" s="3" customFormat="1">
      <c r="A1023" s="1"/>
      <c r="B1023" s="48"/>
    </row>
    <row r="1024" spans="1:2" s="3" customFormat="1">
      <c r="A1024" s="1"/>
      <c r="B1024" s="48"/>
    </row>
    <row r="1025" spans="1:2" s="3" customFormat="1">
      <c r="A1025" s="1"/>
      <c r="B1025" s="48"/>
    </row>
    <row r="1026" spans="1:2" s="3" customFormat="1">
      <c r="A1026" s="1"/>
      <c r="B1026" s="48"/>
    </row>
    <row r="1027" spans="1:2" s="3" customFormat="1">
      <c r="A1027" s="1"/>
      <c r="B1027" s="48"/>
    </row>
    <row r="1028" spans="1:2" s="3" customFormat="1">
      <c r="A1028" s="1"/>
      <c r="B1028" s="48"/>
    </row>
    <row r="1029" spans="1:2" s="3" customFormat="1">
      <c r="A1029" s="1"/>
      <c r="B1029" s="48"/>
    </row>
    <row r="1030" spans="1:2" s="3" customFormat="1">
      <c r="A1030" s="1"/>
      <c r="B1030" s="48"/>
    </row>
    <row r="1031" spans="1:2" s="3" customFormat="1">
      <c r="A1031" s="1"/>
      <c r="B1031" s="48"/>
    </row>
    <row r="1032" spans="1:2" s="3" customFormat="1">
      <c r="A1032" s="1"/>
      <c r="B1032" s="48"/>
    </row>
    <row r="1033" spans="1:2" s="3" customFormat="1">
      <c r="A1033" s="1"/>
      <c r="B1033" s="48"/>
    </row>
    <row r="1034" spans="1:2" s="3" customFormat="1">
      <c r="A1034" s="1"/>
      <c r="B1034" s="48"/>
    </row>
    <row r="1035" spans="1:2" s="3" customFormat="1">
      <c r="A1035" s="1"/>
      <c r="B1035" s="48"/>
    </row>
    <row r="1036" spans="1:2" s="3" customFormat="1">
      <c r="A1036" s="1"/>
      <c r="B1036" s="48"/>
    </row>
    <row r="1037" spans="1:2" s="3" customFormat="1">
      <c r="A1037" s="1"/>
      <c r="B1037" s="48"/>
    </row>
    <row r="1038" spans="1:2" s="3" customFormat="1">
      <c r="A1038" s="1"/>
      <c r="B1038" s="48"/>
    </row>
    <row r="1039" spans="1:2" s="3" customFormat="1">
      <c r="A1039" s="1"/>
      <c r="B1039" s="48"/>
    </row>
    <row r="1040" spans="1:2" s="3" customFormat="1">
      <c r="A1040" s="1"/>
      <c r="B1040" s="48"/>
    </row>
    <row r="1041" spans="1:2" s="3" customFormat="1">
      <c r="A1041" s="1"/>
      <c r="B1041" s="48"/>
    </row>
    <row r="1042" spans="1:2" s="3" customFormat="1">
      <c r="A1042" s="1"/>
      <c r="B1042" s="48"/>
    </row>
    <row r="1043" spans="1:2" s="3" customFormat="1">
      <c r="A1043" s="1"/>
      <c r="B1043" s="48"/>
    </row>
    <row r="1044" spans="1:2" s="3" customFormat="1">
      <c r="A1044" s="1"/>
      <c r="B1044" s="48"/>
    </row>
    <row r="1045" spans="1:2" s="3" customFormat="1">
      <c r="A1045" s="1"/>
      <c r="B1045" s="48"/>
    </row>
    <row r="1046" spans="1:2" s="3" customFormat="1">
      <c r="A1046" s="1"/>
      <c r="B1046" s="48"/>
    </row>
    <row r="1047" spans="1:2" s="3" customFormat="1">
      <c r="A1047" s="1"/>
      <c r="B1047" s="48"/>
    </row>
    <row r="1048" spans="1:2" s="3" customFormat="1">
      <c r="A1048" s="1"/>
      <c r="B1048" s="48"/>
    </row>
    <row r="1049" spans="1:2" s="3" customFormat="1">
      <c r="A1049" s="1"/>
      <c r="B1049" s="48"/>
    </row>
    <row r="1050" spans="1:2" s="3" customFormat="1">
      <c r="A1050" s="1"/>
      <c r="B1050" s="48"/>
    </row>
    <row r="1051" spans="1:2" s="3" customFormat="1">
      <c r="A1051" s="1"/>
      <c r="B1051" s="48"/>
    </row>
    <row r="1052" spans="1:2" s="3" customFormat="1">
      <c r="A1052" s="1"/>
      <c r="B1052" s="48"/>
    </row>
    <row r="1053" spans="1:2" s="3" customFormat="1">
      <c r="A1053" s="1"/>
      <c r="B1053" s="48"/>
    </row>
    <row r="1054" spans="1:2" s="3" customFormat="1">
      <c r="A1054" s="1"/>
      <c r="B1054" s="48"/>
    </row>
    <row r="1055" spans="1:2" s="3" customFormat="1">
      <c r="A1055" s="1"/>
      <c r="B1055" s="48"/>
    </row>
    <row r="1056" spans="1:2" s="3" customFormat="1">
      <c r="A1056" s="1"/>
      <c r="B1056" s="48"/>
    </row>
    <row r="1057" spans="1:2" s="3" customFormat="1">
      <c r="A1057" s="1"/>
      <c r="B1057" s="48"/>
    </row>
    <row r="1058" spans="1:2" s="3" customFormat="1">
      <c r="A1058" s="1"/>
      <c r="B1058" s="48"/>
    </row>
    <row r="1059" spans="1:2" s="3" customFormat="1">
      <c r="A1059" s="1"/>
      <c r="B1059" s="48"/>
    </row>
    <row r="1060" spans="1:2" s="3" customFormat="1">
      <c r="A1060" s="1"/>
      <c r="B1060" s="48"/>
    </row>
    <row r="1061" spans="1:2" s="3" customFormat="1">
      <c r="A1061" s="1"/>
      <c r="B1061" s="48"/>
    </row>
    <row r="1062" spans="1:2" s="3" customFormat="1">
      <c r="A1062" s="1"/>
      <c r="B1062" s="48"/>
    </row>
    <row r="1063" spans="1:2" s="3" customFormat="1">
      <c r="A1063" s="1"/>
      <c r="B1063" s="48"/>
    </row>
    <row r="1064" spans="1:2" s="3" customFormat="1">
      <c r="A1064" s="1"/>
      <c r="B1064" s="48"/>
    </row>
    <row r="1065" spans="1:2" s="3" customFormat="1">
      <c r="A1065" s="1"/>
      <c r="B1065" s="48"/>
    </row>
    <row r="1066" spans="1:2" s="3" customFormat="1">
      <c r="A1066" s="1"/>
      <c r="B1066" s="48"/>
    </row>
    <row r="1067" spans="1:2" s="3" customFormat="1">
      <c r="A1067" s="1"/>
      <c r="B1067" s="48"/>
    </row>
    <row r="1068" spans="1:2" s="3" customFormat="1">
      <c r="A1068" s="1"/>
      <c r="B1068" s="48"/>
    </row>
    <row r="1069" spans="1:2" s="3" customFormat="1">
      <c r="A1069" s="1"/>
      <c r="B1069" s="48"/>
    </row>
    <row r="1070" spans="1:2" s="3" customFormat="1">
      <c r="A1070" s="1"/>
      <c r="B1070" s="48"/>
    </row>
    <row r="1071" spans="1:2" s="3" customFormat="1">
      <c r="A1071" s="1"/>
      <c r="B1071" s="48"/>
    </row>
    <row r="1072" spans="1:2" s="3" customFormat="1">
      <c r="A1072" s="1"/>
      <c r="B1072" s="48"/>
    </row>
    <row r="1073" spans="1:2" s="3" customFormat="1">
      <c r="A1073" s="1"/>
      <c r="B1073" s="48"/>
    </row>
    <row r="1074" spans="1:2" s="3" customFormat="1">
      <c r="A1074" s="1"/>
      <c r="B1074" s="48"/>
    </row>
    <row r="1075" spans="1:2" s="3" customFormat="1">
      <c r="A1075" s="1"/>
      <c r="B1075" s="48"/>
    </row>
    <row r="1076" spans="1:2" s="3" customFormat="1">
      <c r="A1076" s="1"/>
      <c r="B1076" s="48"/>
    </row>
    <row r="1077" spans="1:2" s="3" customFormat="1">
      <c r="A1077" s="1"/>
      <c r="B1077" s="48"/>
    </row>
    <row r="1078" spans="1:2" s="3" customFormat="1">
      <c r="A1078" s="1"/>
      <c r="B1078" s="48"/>
    </row>
    <row r="1079" spans="1:2" s="3" customFormat="1">
      <c r="A1079" s="1"/>
      <c r="B1079" s="48"/>
    </row>
    <row r="1080" spans="1:2" s="3" customFormat="1">
      <c r="A1080" s="1"/>
      <c r="B1080" s="48"/>
    </row>
    <row r="1081" spans="1:2" s="3" customFormat="1">
      <c r="A1081" s="1"/>
      <c r="B1081" s="48"/>
    </row>
    <row r="1082" spans="1:2" s="3" customFormat="1">
      <c r="A1082" s="1"/>
      <c r="B1082" s="48"/>
    </row>
    <row r="1083" spans="1:2" s="3" customFormat="1">
      <c r="A1083" s="1"/>
      <c r="B1083" s="48"/>
    </row>
    <row r="1084" spans="1:2" s="3" customFormat="1">
      <c r="A1084" s="1"/>
      <c r="B1084" s="48"/>
    </row>
    <row r="1085" spans="1:2" s="3" customFormat="1">
      <c r="A1085" s="1"/>
      <c r="B1085" s="48"/>
    </row>
    <row r="1086" spans="1:2" s="3" customFormat="1">
      <c r="A1086" s="1"/>
      <c r="B1086" s="48"/>
    </row>
    <row r="1087" spans="1:2" s="3" customFormat="1">
      <c r="A1087" s="1"/>
      <c r="B1087" s="48"/>
    </row>
    <row r="1088" spans="1:2" s="3" customFormat="1">
      <c r="A1088" s="1"/>
      <c r="B1088" s="48"/>
    </row>
    <row r="1089" spans="1:2" s="3" customFormat="1">
      <c r="A1089" s="1"/>
      <c r="B1089" s="48"/>
    </row>
    <row r="1090" spans="1:2" s="3" customFormat="1">
      <c r="A1090" s="1"/>
      <c r="B1090" s="48"/>
    </row>
    <row r="1091" spans="1:2" s="3" customFormat="1">
      <c r="A1091" s="1"/>
      <c r="B1091" s="48"/>
    </row>
    <row r="1092" spans="1:2" s="3" customFormat="1">
      <c r="A1092" s="1"/>
      <c r="B1092" s="48"/>
    </row>
    <row r="1093" spans="1:2" s="3" customFormat="1">
      <c r="A1093" s="1"/>
      <c r="B1093" s="48"/>
    </row>
    <row r="1094" spans="1:2" s="3" customFormat="1">
      <c r="A1094" s="1"/>
      <c r="B1094" s="48"/>
    </row>
    <row r="1095" spans="1:2" s="3" customFormat="1">
      <c r="A1095" s="1"/>
      <c r="B1095" s="48"/>
    </row>
    <row r="1096" spans="1:2" s="3" customFormat="1">
      <c r="A1096" s="1"/>
      <c r="B1096" s="48"/>
    </row>
    <row r="1097" spans="1:2" s="3" customFormat="1">
      <c r="A1097" s="1"/>
      <c r="B1097" s="48"/>
    </row>
    <row r="1098" spans="1:2" s="3" customFormat="1">
      <c r="A1098" s="1"/>
      <c r="B1098" s="48"/>
    </row>
    <row r="1099" spans="1:2" s="3" customFormat="1">
      <c r="A1099" s="1"/>
      <c r="B1099" s="48"/>
    </row>
    <row r="1100" spans="1:2" s="3" customFormat="1">
      <c r="A1100" s="1"/>
      <c r="B1100" s="48"/>
    </row>
    <row r="1101" spans="1:2" s="3" customFormat="1">
      <c r="A1101" s="1"/>
      <c r="B1101" s="48"/>
    </row>
    <row r="1102" spans="1:2" s="3" customFormat="1">
      <c r="A1102" s="1"/>
      <c r="B1102" s="48"/>
    </row>
    <row r="1103" spans="1:2" s="3" customFormat="1">
      <c r="A1103" s="1"/>
      <c r="B1103" s="48"/>
    </row>
    <row r="1104" spans="1:2" s="3" customFormat="1">
      <c r="A1104" s="1"/>
      <c r="B1104" s="48"/>
    </row>
    <row r="1105" spans="1:2" s="3" customFormat="1">
      <c r="A1105" s="1"/>
      <c r="B1105" s="48"/>
    </row>
    <row r="1106" spans="1:2" s="3" customFormat="1">
      <c r="A1106" s="1"/>
      <c r="B1106" s="48"/>
    </row>
    <row r="1107" spans="1:2" s="3" customFormat="1">
      <c r="A1107" s="1"/>
      <c r="B1107" s="48"/>
    </row>
    <row r="1108" spans="1:2" s="3" customFormat="1">
      <c r="A1108" s="1"/>
      <c r="B1108" s="48"/>
    </row>
    <row r="1109" spans="1:2" s="3" customFormat="1">
      <c r="A1109" s="1"/>
      <c r="B1109" s="48"/>
    </row>
    <row r="1110" spans="1:2" s="3" customFormat="1">
      <c r="A1110" s="1"/>
      <c r="B1110" s="48"/>
    </row>
    <row r="1111" spans="1:2" s="3" customFormat="1">
      <c r="A1111" s="1"/>
      <c r="B1111" s="48"/>
    </row>
    <row r="1112" spans="1:2" s="3" customFormat="1">
      <c r="A1112" s="1"/>
      <c r="B1112" s="48"/>
    </row>
    <row r="1113" spans="1:2" s="3" customFormat="1">
      <c r="A1113" s="1"/>
      <c r="B1113" s="48"/>
    </row>
    <row r="1114" spans="1:2" s="3" customFormat="1">
      <c r="A1114" s="1"/>
      <c r="B1114" s="48"/>
    </row>
    <row r="1115" spans="1:2" s="3" customFormat="1">
      <c r="A1115" s="1"/>
      <c r="B1115" s="48"/>
    </row>
    <row r="1116" spans="1:2" s="3" customFormat="1">
      <c r="A1116" s="1"/>
      <c r="B1116" s="48"/>
    </row>
    <row r="1117" spans="1:2" s="3" customFormat="1">
      <c r="A1117" s="1"/>
      <c r="B1117" s="48"/>
    </row>
    <row r="1118" spans="1:2" s="3" customFormat="1">
      <c r="A1118" s="1"/>
      <c r="B1118" s="48"/>
    </row>
    <row r="1119" spans="1:2" s="3" customFormat="1">
      <c r="A1119" s="1"/>
      <c r="B1119" s="48"/>
    </row>
    <row r="1120" spans="1:2" s="3" customFormat="1">
      <c r="A1120" s="1"/>
      <c r="B1120" s="48"/>
    </row>
    <row r="1121" spans="1:2" s="3" customFormat="1">
      <c r="A1121" s="1"/>
      <c r="B1121" s="48"/>
    </row>
    <row r="1122" spans="1:2" s="3" customFormat="1">
      <c r="A1122" s="1"/>
      <c r="B1122" s="48"/>
    </row>
    <row r="1123" spans="1:2" s="3" customFormat="1">
      <c r="A1123" s="1"/>
      <c r="B1123" s="48"/>
    </row>
    <row r="1124" spans="1:2" s="3" customFormat="1">
      <c r="A1124" s="1"/>
      <c r="B1124" s="48"/>
    </row>
    <row r="1125" spans="1:2" s="3" customFormat="1">
      <c r="A1125" s="1"/>
      <c r="B1125" s="48"/>
    </row>
    <row r="1126" spans="1:2" s="3" customFormat="1">
      <c r="A1126" s="1"/>
      <c r="B1126" s="48"/>
    </row>
    <row r="1127" spans="1:2" s="3" customFormat="1">
      <c r="A1127" s="1"/>
      <c r="B1127" s="48"/>
    </row>
    <row r="1128" spans="1:2" s="3" customFormat="1">
      <c r="A1128" s="1"/>
      <c r="B1128" s="48"/>
    </row>
    <row r="1129" spans="1:2" s="3" customFormat="1">
      <c r="A1129" s="1"/>
      <c r="B1129" s="48"/>
    </row>
    <row r="1130" spans="1:2" s="3" customFormat="1">
      <c r="A1130" s="1"/>
      <c r="B1130" s="48"/>
    </row>
    <row r="1131" spans="1:2" s="3" customFormat="1">
      <c r="A1131" s="1"/>
      <c r="B1131" s="48"/>
    </row>
    <row r="1132" spans="1:2" s="3" customFormat="1">
      <c r="A1132" s="1"/>
      <c r="B1132" s="48"/>
    </row>
    <row r="1133" spans="1:2" s="3" customFormat="1">
      <c r="A1133" s="1"/>
      <c r="B1133" s="48"/>
    </row>
    <row r="1134" spans="1:2" s="3" customFormat="1">
      <c r="A1134" s="1"/>
      <c r="B1134" s="48"/>
    </row>
    <row r="1135" spans="1:2" s="3" customFormat="1">
      <c r="A1135" s="1"/>
      <c r="B1135" s="48"/>
    </row>
    <row r="1136" spans="1:2" s="3" customFormat="1">
      <c r="A1136" s="1"/>
      <c r="B1136" s="48"/>
    </row>
    <row r="1137" spans="1:2" s="3" customFormat="1">
      <c r="A1137" s="1"/>
      <c r="B1137" s="48"/>
    </row>
    <row r="1138" spans="1:2" s="3" customFormat="1">
      <c r="A1138" s="1"/>
      <c r="B1138" s="48"/>
    </row>
    <row r="1139" spans="1:2" s="3" customFormat="1">
      <c r="A1139" s="1"/>
      <c r="B1139" s="48"/>
    </row>
    <row r="1140" spans="1:2" s="3" customFormat="1">
      <c r="A1140" s="1"/>
      <c r="B1140" s="48"/>
    </row>
    <row r="1141" spans="1:2" s="3" customFormat="1">
      <c r="A1141" s="1"/>
      <c r="B1141" s="48"/>
    </row>
    <row r="1142" spans="1:2" s="3" customFormat="1">
      <c r="A1142" s="1"/>
      <c r="B1142" s="48"/>
    </row>
    <row r="1143" spans="1:2" s="3" customFormat="1">
      <c r="A1143" s="1"/>
      <c r="B1143" s="48"/>
    </row>
    <row r="1144" spans="1:2" s="3" customFormat="1">
      <c r="A1144" s="1"/>
      <c r="B1144" s="48"/>
    </row>
    <row r="1145" spans="1:2" s="3" customFormat="1">
      <c r="A1145" s="1"/>
      <c r="B1145" s="48"/>
    </row>
    <row r="1146" spans="1:2" s="3" customFormat="1">
      <c r="A1146" s="1"/>
      <c r="B1146" s="48"/>
    </row>
    <row r="1147" spans="1:2" s="3" customFormat="1">
      <c r="A1147" s="1"/>
      <c r="B1147" s="48"/>
    </row>
    <row r="1148" spans="1:2" s="3" customFormat="1">
      <c r="A1148" s="1"/>
      <c r="B1148" s="48"/>
    </row>
    <row r="1149" spans="1:2" s="3" customFormat="1">
      <c r="A1149" s="1"/>
      <c r="B1149" s="48"/>
    </row>
    <row r="1150" spans="1:2" s="3" customFormat="1">
      <c r="A1150" s="1"/>
      <c r="B1150" s="48"/>
    </row>
    <row r="1151" spans="1:2" s="3" customFormat="1">
      <c r="A1151" s="1"/>
      <c r="B1151" s="48"/>
    </row>
    <row r="1152" spans="1:2" s="3" customFormat="1">
      <c r="A1152" s="1"/>
      <c r="B1152" s="48"/>
    </row>
    <row r="1153" spans="1:2" s="3" customFormat="1">
      <c r="A1153" s="1"/>
      <c r="B1153" s="48"/>
    </row>
    <row r="1154" spans="1:2" s="3" customFormat="1">
      <c r="A1154" s="1"/>
      <c r="B1154" s="48"/>
    </row>
    <row r="1155" spans="1:2" s="3" customFormat="1">
      <c r="A1155" s="1"/>
      <c r="B1155" s="48"/>
    </row>
    <row r="1156" spans="1:2" s="3" customFormat="1">
      <c r="A1156" s="1"/>
      <c r="B1156" s="48"/>
    </row>
    <row r="1157" spans="1:2" s="3" customFormat="1">
      <c r="A1157" s="1"/>
      <c r="B1157" s="48"/>
    </row>
    <row r="1158" spans="1:2" s="3" customFormat="1">
      <c r="A1158" s="1"/>
      <c r="B1158" s="48"/>
    </row>
    <row r="1159" spans="1:2" s="3" customFormat="1">
      <c r="A1159" s="1"/>
      <c r="B1159" s="48"/>
    </row>
    <row r="1160" spans="1:2" s="3" customFormat="1">
      <c r="A1160" s="1"/>
      <c r="B1160" s="48"/>
    </row>
    <row r="1161" spans="1:2" s="3" customFormat="1">
      <c r="A1161" s="1"/>
      <c r="B1161" s="48"/>
    </row>
    <row r="1162" spans="1:2" s="3" customFormat="1">
      <c r="A1162" s="1"/>
      <c r="B1162" s="48"/>
    </row>
    <row r="1163" spans="1:2" s="3" customFormat="1">
      <c r="A1163" s="1"/>
      <c r="B1163" s="48"/>
    </row>
    <row r="1164" spans="1:2" s="3" customFormat="1">
      <c r="A1164" s="1"/>
      <c r="B1164" s="48"/>
    </row>
    <row r="1165" spans="1:2" s="3" customFormat="1">
      <c r="A1165" s="1"/>
      <c r="B1165" s="48"/>
    </row>
    <row r="1166" spans="1:2" s="3" customFormat="1">
      <c r="A1166" s="1"/>
      <c r="B1166" s="48"/>
    </row>
    <row r="1167" spans="1:2" s="3" customFormat="1">
      <c r="A1167" s="1"/>
      <c r="B1167" s="48"/>
    </row>
    <row r="1168" spans="1:2" s="3" customFormat="1">
      <c r="A1168" s="1"/>
      <c r="B1168" s="48"/>
    </row>
    <row r="1169" spans="1:2" s="3" customFormat="1">
      <c r="A1169" s="1"/>
      <c r="B1169" s="48"/>
    </row>
    <row r="1170" spans="1:2" s="3" customFormat="1">
      <c r="A1170" s="1"/>
      <c r="B1170" s="48"/>
    </row>
    <row r="1171" spans="1:2" s="3" customFormat="1">
      <c r="A1171" s="1"/>
      <c r="B1171" s="48"/>
    </row>
    <row r="1172" spans="1:2" s="3" customFormat="1">
      <c r="A1172" s="1"/>
      <c r="B1172" s="48"/>
    </row>
    <row r="1173" spans="1:2" s="3" customFormat="1">
      <c r="A1173" s="1"/>
      <c r="B1173" s="48"/>
    </row>
    <row r="1174" spans="1:2" s="3" customFormat="1">
      <c r="A1174" s="1"/>
      <c r="B1174" s="48"/>
    </row>
    <row r="1175" spans="1:2" s="3" customFormat="1">
      <c r="A1175" s="1"/>
      <c r="B1175" s="48"/>
    </row>
    <row r="1176" spans="1:2" s="3" customFormat="1">
      <c r="A1176" s="1"/>
      <c r="B1176" s="48"/>
    </row>
    <row r="1177" spans="1:2" s="3" customFormat="1">
      <c r="A1177" s="1"/>
      <c r="B1177" s="48"/>
    </row>
    <row r="1178" spans="1:2" s="3" customFormat="1">
      <c r="A1178" s="1"/>
      <c r="B1178" s="48"/>
    </row>
    <row r="1179" spans="1:2" s="3" customFormat="1">
      <c r="A1179" s="1"/>
      <c r="B1179" s="48"/>
    </row>
    <row r="1180" spans="1:2" s="3" customFormat="1">
      <c r="A1180" s="1"/>
      <c r="B1180" s="48"/>
    </row>
    <row r="1181" spans="1:2" s="3" customFormat="1">
      <c r="A1181" s="1"/>
      <c r="B1181" s="48"/>
    </row>
    <row r="1182" spans="1:2" s="3" customFormat="1">
      <c r="A1182" s="1"/>
      <c r="B1182" s="48"/>
    </row>
    <row r="1183" spans="1:2" s="3" customFormat="1">
      <c r="A1183" s="1"/>
      <c r="B1183" s="48"/>
    </row>
    <row r="1184" spans="1:2" s="3" customFormat="1">
      <c r="A1184" s="1"/>
      <c r="B1184" s="48"/>
    </row>
    <row r="1185" spans="1:2" s="3" customFormat="1">
      <c r="A1185" s="1"/>
      <c r="B1185" s="48"/>
    </row>
    <row r="1186" spans="1:2" s="3" customFormat="1">
      <c r="A1186" s="1"/>
      <c r="B1186" s="48"/>
    </row>
    <row r="1187" spans="1:2" s="3" customFormat="1">
      <c r="A1187" s="1"/>
      <c r="B1187" s="48"/>
    </row>
    <row r="1188" spans="1:2" s="3" customFormat="1">
      <c r="A1188" s="1"/>
      <c r="B1188" s="48"/>
    </row>
    <row r="1189" spans="1:2" s="3" customFormat="1">
      <c r="A1189" s="1"/>
      <c r="B1189" s="48"/>
    </row>
    <row r="1190" spans="1:2" s="3" customFormat="1">
      <c r="A1190" s="1"/>
      <c r="B1190" s="48"/>
    </row>
    <row r="1191" spans="1:2" s="3" customFormat="1">
      <c r="A1191" s="1"/>
      <c r="B1191" s="48"/>
    </row>
    <row r="1192" spans="1:2" s="3" customFormat="1">
      <c r="A1192" s="1"/>
      <c r="B1192" s="48"/>
    </row>
    <row r="1193" spans="1:2" s="3" customFormat="1">
      <c r="A1193" s="1"/>
      <c r="B1193" s="48"/>
    </row>
    <row r="1194" spans="1:2" s="3" customFormat="1">
      <c r="A1194" s="1"/>
      <c r="B1194" s="48"/>
    </row>
    <row r="1195" spans="1:2" s="3" customFormat="1">
      <c r="A1195" s="1"/>
      <c r="B1195" s="48"/>
    </row>
    <row r="1196" spans="1:2" s="3" customFormat="1">
      <c r="A1196" s="1"/>
      <c r="B1196" s="48"/>
    </row>
    <row r="1197" spans="1:2" s="3" customFormat="1">
      <c r="A1197" s="1"/>
      <c r="B1197" s="48"/>
    </row>
    <row r="1198" spans="1:2" s="3" customFormat="1">
      <c r="A1198" s="1"/>
      <c r="B1198" s="48"/>
    </row>
    <row r="1199" spans="1:2" s="3" customFormat="1">
      <c r="A1199" s="1"/>
      <c r="B1199" s="48"/>
    </row>
    <row r="1200" spans="1:2" s="3" customFormat="1">
      <c r="A1200" s="1"/>
      <c r="B1200" s="48"/>
    </row>
    <row r="1201" spans="1:2" s="3" customFormat="1">
      <c r="A1201" s="1"/>
      <c r="B1201" s="48"/>
    </row>
    <row r="1202" spans="1:2" s="3" customFormat="1">
      <c r="A1202" s="1"/>
      <c r="B1202" s="48"/>
    </row>
    <row r="1203" spans="1:2" s="3" customFormat="1">
      <c r="A1203" s="1"/>
      <c r="B1203" s="48"/>
    </row>
    <row r="1204" spans="1:2" s="3" customFormat="1">
      <c r="A1204" s="1"/>
      <c r="B1204" s="48"/>
    </row>
    <row r="1205" spans="1:2" s="3" customFormat="1">
      <c r="A1205" s="1"/>
      <c r="B1205" s="48"/>
    </row>
    <row r="1206" spans="1:2" s="3" customFormat="1">
      <c r="A1206" s="1"/>
      <c r="B1206" s="48"/>
    </row>
    <row r="1207" spans="1:2" s="3" customFormat="1">
      <c r="A1207" s="1"/>
      <c r="B1207" s="48"/>
    </row>
    <row r="1208" spans="1:2" s="3" customFormat="1">
      <c r="A1208" s="1"/>
      <c r="B1208" s="48"/>
    </row>
    <row r="1209" spans="1:2" s="3" customFormat="1">
      <c r="A1209" s="1"/>
      <c r="B1209" s="48"/>
    </row>
    <row r="1210" spans="1:2" s="3" customFormat="1">
      <c r="A1210" s="1"/>
      <c r="B1210" s="48"/>
    </row>
    <row r="1211" spans="1:2" s="3" customFormat="1">
      <c r="A1211" s="1"/>
      <c r="B1211" s="48"/>
    </row>
    <row r="1212" spans="1:2" s="3" customFormat="1">
      <c r="A1212" s="1"/>
      <c r="B1212" s="48"/>
    </row>
    <row r="1213" spans="1:2" s="3" customFormat="1">
      <c r="A1213" s="1"/>
      <c r="B1213" s="48"/>
    </row>
    <row r="1214" spans="1:2" s="3" customFormat="1">
      <c r="A1214" s="1"/>
      <c r="B1214" s="48"/>
    </row>
    <row r="1215" spans="1:2" s="3" customFormat="1">
      <c r="A1215" s="1"/>
      <c r="B1215" s="48"/>
    </row>
    <row r="1216" spans="1:2" s="3" customFormat="1">
      <c r="A1216" s="1"/>
      <c r="B1216" s="48"/>
    </row>
    <row r="1217" spans="1:2" s="3" customFormat="1">
      <c r="A1217" s="1"/>
      <c r="B1217" s="48"/>
    </row>
    <row r="1218" spans="1:2" s="3" customFormat="1">
      <c r="A1218" s="1"/>
      <c r="B1218" s="48"/>
    </row>
    <row r="1219" spans="1:2" s="3" customFormat="1">
      <c r="A1219" s="1"/>
      <c r="B1219" s="48"/>
    </row>
    <row r="1220" spans="1:2" s="3" customFormat="1">
      <c r="A1220" s="1"/>
      <c r="B1220" s="48"/>
    </row>
    <row r="1221" spans="1:2" s="3" customFormat="1">
      <c r="A1221" s="1"/>
      <c r="B1221" s="48"/>
    </row>
    <row r="1222" spans="1:2" s="3" customFormat="1">
      <c r="A1222" s="1"/>
      <c r="B1222" s="48"/>
    </row>
    <row r="1223" spans="1:2" s="3" customFormat="1">
      <c r="A1223" s="1"/>
      <c r="B1223" s="48"/>
    </row>
    <row r="1224" spans="1:2" s="3" customFormat="1">
      <c r="A1224" s="1"/>
      <c r="B1224" s="48"/>
    </row>
    <row r="1225" spans="1:2" s="3" customFormat="1">
      <c r="A1225" s="1"/>
      <c r="B1225" s="48"/>
    </row>
    <row r="1226" spans="1:2" s="3" customFormat="1">
      <c r="A1226" s="1"/>
      <c r="B1226" s="48"/>
    </row>
    <row r="1227" spans="1:2" s="3" customFormat="1">
      <c r="A1227" s="1"/>
      <c r="B1227" s="48"/>
    </row>
    <row r="1228" spans="1:2" s="3" customFormat="1">
      <c r="A1228" s="1"/>
      <c r="B1228" s="48"/>
    </row>
    <row r="1229" spans="1:2" s="3" customFormat="1">
      <c r="A1229" s="1"/>
      <c r="B1229" s="48"/>
    </row>
    <row r="1230" spans="1:2" s="3" customFormat="1">
      <c r="A1230" s="1"/>
      <c r="B1230" s="48"/>
    </row>
    <row r="1231" spans="1:2" s="3" customFormat="1">
      <c r="A1231" s="1"/>
      <c r="B1231" s="48"/>
    </row>
    <row r="1232" spans="1:2" s="3" customFormat="1">
      <c r="A1232" s="1"/>
      <c r="B1232" s="48"/>
    </row>
    <row r="1233" spans="1:2" s="3" customFormat="1">
      <c r="A1233" s="1"/>
      <c r="B1233" s="48"/>
    </row>
    <row r="1234" spans="1:2" s="3" customFormat="1">
      <c r="A1234" s="1"/>
      <c r="B1234" s="48"/>
    </row>
    <row r="1235" spans="1:2" s="3" customFormat="1">
      <c r="A1235" s="1"/>
      <c r="B1235" s="48"/>
    </row>
    <row r="1236" spans="1:2" s="3" customFormat="1">
      <c r="A1236" s="1"/>
      <c r="B1236" s="48"/>
    </row>
    <row r="1237" spans="1:2" s="3" customFormat="1">
      <c r="A1237" s="1"/>
      <c r="B1237" s="48"/>
    </row>
    <row r="1238" spans="1:2" s="3" customFormat="1">
      <c r="A1238" s="1"/>
      <c r="B1238" s="48"/>
    </row>
    <row r="1239" spans="1:2" s="3" customFormat="1">
      <c r="A1239" s="1"/>
      <c r="B1239" s="48"/>
    </row>
    <row r="1240" spans="1:2" s="3" customFormat="1">
      <c r="A1240" s="1"/>
      <c r="B1240" s="48"/>
    </row>
    <row r="1241" spans="1:2" s="3" customFormat="1">
      <c r="A1241" s="1"/>
      <c r="B1241" s="48"/>
    </row>
    <row r="1242" spans="1:2" s="3" customFormat="1">
      <c r="A1242" s="1"/>
      <c r="B1242" s="48"/>
    </row>
    <row r="1243" spans="1:2" s="3" customFormat="1">
      <c r="A1243" s="1"/>
      <c r="B1243" s="48"/>
    </row>
    <row r="1244" spans="1:2" s="3" customFormat="1">
      <c r="A1244" s="1"/>
      <c r="B1244" s="48"/>
    </row>
    <row r="1245" spans="1:2" s="3" customFormat="1">
      <c r="A1245" s="1"/>
      <c r="B1245" s="48"/>
    </row>
    <row r="1246" spans="1:2" s="3" customFormat="1">
      <c r="A1246" s="1"/>
      <c r="B1246" s="48"/>
    </row>
    <row r="1247" spans="1:2" s="3" customFormat="1">
      <c r="A1247" s="1"/>
      <c r="B1247" s="48"/>
    </row>
    <row r="1248" spans="1:2" s="3" customFormat="1">
      <c r="A1248" s="1"/>
      <c r="B1248" s="48"/>
    </row>
    <row r="1249" spans="1:2" s="3" customFormat="1">
      <c r="A1249" s="1"/>
      <c r="B1249" s="48"/>
    </row>
    <row r="1250" spans="1:2" s="3" customFormat="1">
      <c r="A1250" s="1"/>
      <c r="B1250" s="48"/>
    </row>
    <row r="1251" spans="1:2" s="3" customFormat="1">
      <c r="A1251" s="1"/>
      <c r="B1251" s="48"/>
    </row>
    <row r="1252" spans="1:2" s="3" customFormat="1">
      <c r="A1252" s="1"/>
      <c r="B1252" s="48"/>
    </row>
    <row r="1253" spans="1:2" s="3" customFormat="1">
      <c r="A1253" s="1"/>
      <c r="B1253" s="48"/>
    </row>
    <row r="1254" spans="1:2" s="3" customFormat="1">
      <c r="A1254" s="1"/>
      <c r="B1254" s="48"/>
    </row>
    <row r="1255" spans="1:2" s="3" customFormat="1">
      <c r="A1255" s="1"/>
      <c r="B1255" s="48"/>
    </row>
    <row r="1256" spans="1:2" s="3" customFormat="1">
      <c r="A1256" s="1"/>
      <c r="B1256" s="48"/>
    </row>
    <row r="1257" spans="1:2" s="3" customFormat="1">
      <c r="A1257" s="1"/>
      <c r="B1257" s="48"/>
    </row>
    <row r="1258" spans="1:2" s="3" customFormat="1">
      <c r="A1258" s="1"/>
      <c r="B1258" s="48"/>
    </row>
    <row r="1259" spans="1:2" s="3" customFormat="1">
      <c r="A1259" s="1"/>
      <c r="B1259" s="48"/>
    </row>
    <row r="1260" spans="1:2" s="3" customFormat="1">
      <c r="A1260" s="1"/>
      <c r="B1260" s="48"/>
    </row>
    <row r="1261" spans="1:2" s="3" customFormat="1">
      <c r="A1261" s="1"/>
      <c r="B1261" s="48"/>
    </row>
    <row r="1262" spans="1:2" s="3" customFormat="1">
      <c r="A1262" s="1"/>
      <c r="B1262" s="48"/>
    </row>
    <row r="1263" spans="1:2" s="3" customFormat="1">
      <c r="A1263" s="1"/>
      <c r="B1263" s="48"/>
    </row>
    <row r="1264" spans="1:2" s="3" customFormat="1">
      <c r="A1264" s="1"/>
      <c r="B1264" s="48"/>
    </row>
    <row r="1265" spans="1:2" s="3" customFormat="1">
      <c r="A1265" s="1"/>
      <c r="B1265" s="48"/>
    </row>
    <row r="1266" spans="1:2" s="3" customFormat="1">
      <c r="A1266" s="1"/>
      <c r="B1266" s="48"/>
    </row>
    <row r="1267" spans="1:2" s="3" customFormat="1">
      <c r="A1267" s="1"/>
      <c r="B1267" s="48"/>
    </row>
    <row r="1268" spans="1:2" s="3" customFormat="1">
      <c r="A1268" s="1"/>
      <c r="B1268" s="48"/>
    </row>
    <row r="1269" spans="1:2" s="3" customFormat="1">
      <c r="A1269" s="1"/>
      <c r="B1269" s="48"/>
    </row>
    <row r="1270" spans="1:2" s="3" customFormat="1">
      <c r="A1270" s="1"/>
      <c r="B1270" s="48"/>
    </row>
    <row r="1271" spans="1:2" s="3" customFormat="1">
      <c r="A1271" s="1"/>
      <c r="B1271" s="48"/>
    </row>
    <row r="1272" spans="1:2" s="3" customFormat="1">
      <c r="A1272" s="1"/>
      <c r="B1272" s="48"/>
    </row>
    <row r="1273" spans="1:2" s="3" customFormat="1">
      <c r="A1273" s="1"/>
      <c r="B1273" s="48"/>
    </row>
    <row r="1274" spans="1:2" s="3" customFormat="1">
      <c r="A1274" s="1"/>
      <c r="B1274" s="48"/>
    </row>
    <row r="1275" spans="1:2" s="3" customFormat="1">
      <c r="A1275" s="1"/>
      <c r="B1275" s="48"/>
    </row>
    <row r="1276" spans="1:2" s="3" customFormat="1">
      <c r="A1276" s="1"/>
      <c r="B1276" s="48"/>
    </row>
    <row r="1277" spans="1:2" s="3" customFormat="1">
      <c r="A1277" s="1"/>
      <c r="B1277" s="48"/>
    </row>
    <row r="1278" spans="1:2" s="3" customFormat="1">
      <c r="A1278" s="1"/>
      <c r="B1278" s="48"/>
    </row>
    <row r="1279" spans="1:2" s="3" customFormat="1">
      <c r="A1279" s="1"/>
      <c r="B1279" s="48"/>
    </row>
    <row r="1280" spans="1:2" s="3" customFormat="1">
      <c r="A1280" s="1"/>
      <c r="B1280" s="48"/>
    </row>
    <row r="1281" spans="1:2" s="3" customFormat="1">
      <c r="A1281" s="1"/>
      <c r="B1281" s="48"/>
    </row>
    <row r="1282" spans="1:2" s="3" customFormat="1">
      <c r="A1282" s="1"/>
      <c r="B1282" s="48"/>
    </row>
    <row r="1283" spans="1:2" s="3" customFormat="1">
      <c r="A1283" s="1"/>
      <c r="B1283" s="48"/>
    </row>
    <row r="1284" spans="1:2" s="3" customFormat="1">
      <c r="A1284" s="1"/>
      <c r="B1284" s="48"/>
    </row>
    <row r="1285" spans="1:2" s="3" customFormat="1">
      <c r="A1285" s="1"/>
      <c r="B1285" s="48"/>
    </row>
    <row r="1286" spans="1:2" s="3" customFormat="1">
      <c r="A1286" s="1"/>
      <c r="B1286" s="48"/>
    </row>
    <row r="1287" spans="1:2" s="3" customFormat="1">
      <c r="A1287" s="1"/>
      <c r="B1287" s="48"/>
    </row>
    <row r="1288" spans="1:2" s="3" customFormat="1">
      <c r="A1288" s="1"/>
      <c r="B1288" s="48"/>
    </row>
    <row r="1289" spans="1:2" s="3" customFormat="1">
      <c r="A1289" s="1"/>
      <c r="B1289" s="48"/>
    </row>
    <row r="1290" spans="1:2" s="3" customFormat="1">
      <c r="A1290" s="1"/>
      <c r="B1290" s="48"/>
    </row>
    <row r="1291" spans="1:2" s="3" customFormat="1">
      <c r="A1291" s="1"/>
      <c r="B1291" s="48"/>
    </row>
    <row r="1292" spans="1:2" s="3" customFormat="1">
      <c r="A1292" s="1"/>
      <c r="B1292" s="48"/>
    </row>
    <row r="1293" spans="1:2" s="3" customFormat="1">
      <c r="A1293" s="1"/>
      <c r="B1293" s="48"/>
    </row>
    <row r="1294" spans="1:2" s="3" customFormat="1">
      <c r="A1294" s="1"/>
      <c r="B1294" s="48"/>
    </row>
    <row r="1295" spans="1:2" s="3" customFormat="1">
      <c r="A1295" s="1"/>
      <c r="B1295" s="48"/>
    </row>
    <row r="1296" spans="1:2" s="3" customFormat="1">
      <c r="A1296" s="1"/>
      <c r="B1296" s="48"/>
    </row>
    <row r="1297" spans="1:2" s="3" customFormat="1">
      <c r="A1297" s="1"/>
      <c r="B1297" s="48"/>
    </row>
    <row r="1298" spans="1:2" s="3" customFormat="1">
      <c r="A1298" s="1"/>
      <c r="B1298" s="48"/>
    </row>
    <row r="1299" spans="1:2" s="3" customFormat="1">
      <c r="A1299" s="1"/>
      <c r="B1299" s="48"/>
    </row>
    <row r="1300" spans="1:2" s="3" customFormat="1">
      <c r="A1300" s="1"/>
      <c r="B1300" s="48"/>
    </row>
    <row r="1301" spans="1:2" s="3" customFormat="1">
      <c r="A1301" s="1"/>
      <c r="B1301" s="48"/>
    </row>
    <row r="1302" spans="1:2" s="3" customFormat="1">
      <c r="A1302" s="1"/>
      <c r="B1302" s="48"/>
    </row>
    <row r="1303" spans="1:2" s="3" customFormat="1">
      <c r="A1303" s="1"/>
      <c r="B1303" s="48"/>
    </row>
    <row r="1304" spans="1:2" s="3" customFormat="1">
      <c r="A1304" s="1"/>
      <c r="B1304" s="48"/>
    </row>
    <row r="1305" spans="1:2" s="3" customFormat="1">
      <c r="A1305" s="1"/>
      <c r="B1305" s="48"/>
    </row>
    <row r="1306" spans="1:2" s="3" customFormat="1">
      <c r="A1306" s="1"/>
      <c r="B1306" s="48"/>
    </row>
    <row r="1307" spans="1:2" s="3" customFormat="1">
      <c r="A1307" s="1"/>
      <c r="B1307" s="48"/>
    </row>
    <row r="1308" spans="1:2" s="3" customFormat="1">
      <c r="A1308" s="1"/>
      <c r="B1308" s="48"/>
    </row>
    <row r="1309" spans="1:2" s="3" customFormat="1">
      <c r="A1309" s="1"/>
      <c r="B1309" s="48"/>
    </row>
    <row r="1310" spans="1:2" s="3" customFormat="1">
      <c r="A1310" s="1"/>
      <c r="B1310" s="48"/>
    </row>
    <row r="1311" spans="1:2" s="3" customFormat="1">
      <c r="A1311" s="1"/>
      <c r="B1311" s="48"/>
    </row>
    <row r="1312" spans="1:2" s="3" customFormat="1">
      <c r="A1312" s="1"/>
      <c r="B1312" s="48"/>
    </row>
    <row r="1313" spans="1:2" s="3" customFormat="1">
      <c r="A1313" s="1"/>
      <c r="B1313" s="48"/>
    </row>
    <row r="1314" spans="1:2" s="3" customFormat="1">
      <c r="A1314" s="1"/>
      <c r="B1314" s="48"/>
    </row>
    <row r="1315" spans="1:2" s="3" customFormat="1">
      <c r="A1315" s="1"/>
      <c r="B1315" s="48"/>
    </row>
    <row r="1316" spans="1:2" s="3" customFormat="1">
      <c r="A1316" s="1"/>
      <c r="B1316" s="48"/>
    </row>
    <row r="1317" spans="1:2" s="3" customFormat="1">
      <c r="A1317" s="1"/>
      <c r="B1317" s="48"/>
    </row>
    <row r="1318" spans="1:2" s="3" customFormat="1">
      <c r="A1318" s="1"/>
      <c r="B1318" s="48"/>
    </row>
    <row r="1319" spans="1:2" s="3" customFormat="1">
      <c r="A1319" s="1"/>
      <c r="B1319" s="48"/>
    </row>
    <row r="1320" spans="1:2" s="3" customFormat="1">
      <c r="A1320" s="1"/>
      <c r="B1320" s="48"/>
    </row>
    <row r="1321" spans="1:2" s="3" customFormat="1">
      <c r="A1321" s="1"/>
      <c r="B1321" s="48"/>
    </row>
    <row r="1322" spans="1:2" s="3" customFormat="1">
      <c r="A1322" s="1"/>
      <c r="B1322" s="48"/>
    </row>
    <row r="1323" spans="1:2" s="3" customFormat="1">
      <c r="A1323" s="1"/>
      <c r="B1323" s="48"/>
    </row>
    <row r="1324" spans="1:2" s="3" customFormat="1">
      <c r="A1324" s="1"/>
      <c r="B1324" s="48"/>
    </row>
    <row r="1325" spans="1:2" s="3" customFormat="1">
      <c r="A1325" s="1"/>
      <c r="B1325" s="48"/>
    </row>
    <row r="1326" spans="1:2" s="3" customFormat="1">
      <c r="A1326" s="1"/>
      <c r="B1326" s="48"/>
    </row>
    <row r="1327" spans="1:2" s="3" customFormat="1">
      <c r="A1327" s="1"/>
      <c r="B1327" s="48"/>
    </row>
    <row r="1328" spans="1:2" s="3" customFormat="1">
      <c r="A1328" s="1"/>
      <c r="B1328" s="48"/>
    </row>
    <row r="1329" spans="1:2" s="3" customFormat="1">
      <c r="A1329" s="1"/>
      <c r="B1329" s="48"/>
    </row>
    <row r="1330" spans="1:2" s="3" customFormat="1">
      <c r="A1330" s="1"/>
      <c r="B1330" s="48"/>
    </row>
    <row r="1331" spans="1:2" s="3" customFormat="1">
      <c r="A1331" s="1"/>
      <c r="B1331" s="48"/>
    </row>
    <row r="1332" spans="1:2" s="3" customFormat="1">
      <c r="A1332" s="1"/>
      <c r="B1332" s="48"/>
    </row>
    <row r="1333" spans="1:2" s="3" customFormat="1">
      <c r="A1333" s="1"/>
      <c r="B1333" s="48"/>
    </row>
    <row r="1334" spans="1:2" s="3" customFormat="1">
      <c r="A1334" s="1"/>
      <c r="B1334" s="48"/>
    </row>
    <row r="1335" spans="1:2" s="3" customFormat="1">
      <c r="A1335" s="1"/>
      <c r="B1335" s="48"/>
    </row>
    <row r="1336" spans="1:2" s="3" customFormat="1">
      <c r="A1336" s="1"/>
      <c r="B1336" s="48"/>
    </row>
    <row r="1337" spans="1:2" s="3" customFormat="1">
      <c r="A1337" s="1"/>
      <c r="B1337" s="48"/>
    </row>
    <row r="1338" spans="1:2" s="3" customFormat="1">
      <c r="A1338" s="1"/>
      <c r="B1338" s="48"/>
    </row>
    <row r="1339" spans="1:2" s="3" customFormat="1">
      <c r="A1339" s="1"/>
      <c r="B1339" s="48"/>
    </row>
    <row r="1340" spans="1:2" s="3" customFormat="1">
      <c r="A1340" s="1"/>
      <c r="B1340" s="48"/>
    </row>
    <row r="1341" spans="1:2" s="3" customFormat="1">
      <c r="A1341" s="1"/>
      <c r="B1341" s="48"/>
    </row>
    <row r="1342" spans="1:2" s="3" customFormat="1">
      <c r="A1342" s="1"/>
      <c r="B1342" s="48"/>
    </row>
    <row r="1343" spans="1:2" s="3" customFormat="1">
      <c r="A1343" s="1"/>
      <c r="B1343" s="48"/>
    </row>
    <row r="1344" spans="1:2" s="3" customFormat="1">
      <c r="A1344" s="1"/>
      <c r="B1344" s="48"/>
    </row>
    <row r="1345" spans="1:2" s="3" customFormat="1">
      <c r="A1345" s="1"/>
      <c r="B1345" s="48"/>
    </row>
    <row r="1346" spans="1:2" s="3" customFormat="1">
      <c r="A1346" s="1"/>
      <c r="B1346" s="48"/>
    </row>
    <row r="1347" spans="1:2" s="3" customFormat="1">
      <c r="A1347" s="1"/>
      <c r="B1347" s="48"/>
    </row>
    <row r="1348" spans="1:2" s="3" customFormat="1">
      <c r="A1348" s="1"/>
      <c r="B1348" s="48"/>
    </row>
    <row r="1349" spans="1:2" s="3" customFormat="1">
      <c r="A1349" s="1"/>
      <c r="B1349" s="48"/>
    </row>
    <row r="1350" spans="1:2" s="3" customFormat="1">
      <c r="A1350" s="1"/>
      <c r="B1350" s="48"/>
    </row>
    <row r="1351" spans="1:2" s="3" customFormat="1">
      <c r="A1351" s="1"/>
      <c r="B1351" s="48"/>
    </row>
    <row r="1352" spans="1:2" s="3" customFormat="1">
      <c r="A1352" s="1"/>
      <c r="B1352" s="48"/>
    </row>
    <row r="1353" spans="1:2" s="3" customFormat="1">
      <c r="A1353" s="1"/>
      <c r="B1353" s="48"/>
    </row>
    <row r="1354" spans="1:2" s="3" customFormat="1">
      <c r="A1354" s="1"/>
      <c r="B1354" s="48"/>
    </row>
    <row r="1355" spans="1:2" s="3" customFormat="1">
      <c r="A1355" s="1"/>
      <c r="B1355" s="48"/>
    </row>
    <row r="1356" spans="1:2" s="3" customFormat="1">
      <c r="A1356" s="1"/>
      <c r="B1356" s="48"/>
    </row>
    <row r="1357" spans="1:2" s="3" customFormat="1">
      <c r="A1357" s="1"/>
      <c r="B1357" s="48"/>
    </row>
    <row r="1358" spans="1:2" s="3" customFormat="1">
      <c r="A1358" s="1"/>
      <c r="B1358" s="48"/>
    </row>
    <row r="1359" spans="1:2" s="3" customFormat="1">
      <c r="A1359" s="1"/>
      <c r="B1359" s="48"/>
    </row>
    <row r="1360" spans="1:2" s="3" customFormat="1">
      <c r="A1360" s="1"/>
      <c r="B1360" s="48"/>
    </row>
    <row r="1361" spans="1:2" s="3" customFormat="1">
      <c r="A1361" s="1"/>
      <c r="B1361" s="48"/>
    </row>
    <row r="1362" spans="1:2" s="3" customFormat="1">
      <c r="A1362" s="1"/>
      <c r="B1362" s="48"/>
    </row>
    <row r="1363" spans="1:2" s="3" customFormat="1">
      <c r="A1363" s="1"/>
      <c r="B1363" s="48"/>
    </row>
    <row r="1364" spans="1:2" s="3" customFormat="1">
      <c r="A1364" s="1"/>
      <c r="B1364" s="48"/>
    </row>
    <row r="1365" spans="1:2" s="3" customFormat="1">
      <c r="A1365" s="1"/>
      <c r="B1365" s="48"/>
    </row>
    <row r="1366" spans="1:2" s="3" customFormat="1">
      <c r="A1366" s="1"/>
      <c r="B1366" s="48"/>
    </row>
    <row r="1367" spans="1:2" s="3" customFormat="1">
      <c r="A1367" s="1"/>
      <c r="B1367" s="48"/>
    </row>
    <row r="1368" spans="1:2" s="3" customFormat="1">
      <c r="A1368" s="1"/>
      <c r="B1368" s="48"/>
    </row>
    <row r="1369" spans="1:2" s="3" customFormat="1">
      <c r="A1369" s="1"/>
      <c r="B1369" s="48"/>
    </row>
    <row r="1370" spans="1:2" s="3" customFormat="1">
      <c r="A1370" s="1"/>
      <c r="B1370" s="48"/>
    </row>
    <row r="1371" spans="1:2" s="3" customFormat="1">
      <c r="A1371" s="1"/>
      <c r="B1371" s="48"/>
    </row>
    <row r="1372" spans="1:2" s="3" customFormat="1">
      <c r="A1372" s="1"/>
      <c r="B1372" s="48"/>
    </row>
    <row r="1373" spans="1:2" s="3" customFormat="1">
      <c r="A1373" s="1"/>
      <c r="B1373" s="48"/>
    </row>
    <row r="1374" spans="1:2" s="3" customFormat="1">
      <c r="A1374" s="1"/>
      <c r="B1374" s="48"/>
    </row>
    <row r="1375" spans="1:2" s="3" customFormat="1">
      <c r="A1375" s="1"/>
      <c r="B1375" s="48"/>
    </row>
    <row r="1376" spans="1:2" s="3" customFormat="1">
      <c r="A1376" s="1"/>
      <c r="B1376" s="48"/>
    </row>
    <row r="1377" spans="1:2" s="3" customFormat="1">
      <c r="A1377" s="1"/>
      <c r="B1377" s="48"/>
    </row>
    <row r="1378" spans="1:2" s="3" customFormat="1">
      <c r="A1378" s="1"/>
      <c r="B1378" s="48"/>
    </row>
    <row r="1379" spans="1:2" s="3" customFormat="1">
      <c r="A1379" s="1"/>
      <c r="B1379" s="48"/>
    </row>
    <row r="1380" spans="1:2" s="3" customFormat="1">
      <c r="A1380" s="1"/>
      <c r="B1380" s="48"/>
    </row>
    <row r="1381" spans="1:2" s="3" customFormat="1">
      <c r="A1381" s="1"/>
      <c r="B1381" s="48"/>
    </row>
    <row r="1382" spans="1:2" s="3" customFormat="1">
      <c r="A1382" s="1"/>
      <c r="B1382" s="48"/>
    </row>
    <row r="1383" spans="1:2" s="3" customFormat="1">
      <c r="A1383" s="1"/>
      <c r="B1383" s="48"/>
    </row>
    <row r="1384" spans="1:2" s="3" customFormat="1">
      <c r="A1384" s="1"/>
      <c r="B1384" s="48"/>
    </row>
    <row r="1385" spans="1:2" s="3" customFormat="1">
      <c r="A1385" s="1"/>
      <c r="B1385" s="48"/>
    </row>
    <row r="1386" spans="1:2" s="3" customFormat="1">
      <c r="A1386" s="1"/>
      <c r="B1386" s="48"/>
    </row>
    <row r="1387" spans="1:2" s="3" customFormat="1">
      <c r="A1387" s="1"/>
      <c r="B1387" s="48"/>
    </row>
    <row r="1388" spans="1:2" s="3" customFormat="1">
      <c r="A1388" s="1"/>
      <c r="B1388" s="48"/>
    </row>
    <row r="1389" spans="1:2" s="3" customFormat="1">
      <c r="A1389" s="1"/>
      <c r="B1389" s="48"/>
    </row>
    <row r="1390" spans="1:2" s="3" customFormat="1">
      <c r="A1390" s="1"/>
      <c r="B1390" s="48"/>
    </row>
    <row r="1391" spans="1:2" s="3" customFormat="1">
      <c r="A1391" s="1"/>
      <c r="B1391" s="48"/>
    </row>
    <row r="1392" spans="1:2" s="3" customFormat="1">
      <c r="A1392" s="1"/>
      <c r="B1392" s="48"/>
    </row>
    <row r="1393" spans="1:2" s="3" customFormat="1">
      <c r="A1393" s="1"/>
      <c r="B1393" s="48"/>
    </row>
    <row r="1394" spans="1:2" s="3" customFormat="1">
      <c r="A1394" s="1"/>
      <c r="B1394" s="48"/>
    </row>
    <row r="1395" spans="1:2" s="3" customFormat="1">
      <c r="A1395" s="1"/>
      <c r="B1395" s="48"/>
    </row>
    <row r="1396" spans="1:2" s="3" customFormat="1">
      <c r="A1396" s="1"/>
      <c r="B1396" s="48"/>
    </row>
    <row r="1397" spans="1:2" s="3" customFormat="1">
      <c r="A1397" s="1"/>
      <c r="B1397" s="48"/>
    </row>
    <row r="1398" spans="1:2" s="3" customFormat="1">
      <c r="A1398" s="1"/>
      <c r="B1398" s="48"/>
    </row>
    <row r="1399" spans="1:2" s="3" customFormat="1">
      <c r="A1399" s="1"/>
      <c r="B1399" s="48"/>
    </row>
    <row r="1400" spans="1:2" s="3" customFormat="1">
      <c r="A1400" s="1"/>
      <c r="B1400" s="48"/>
    </row>
    <row r="1401" spans="1:2" s="3" customFormat="1">
      <c r="A1401" s="1"/>
      <c r="B1401" s="48"/>
    </row>
    <row r="1402" spans="1:2" s="3" customFormat="1">
      <c r="A1402" s="1"/>
      <c r="B1402" s="48"/>
    </row>
    <row r="1403" spans="1:2" s="3" customFormat="1">
      <c r="A1403" s="1"/>
      <c r="B1403" s="48"/>
    </row>
    <row r="1404" spans="1:2" s="3" customFormat="1">
      <c r="A1404" s="1"/>
      <c r="B1404" s="48"/>
    </row>
    <row r="1405" spans="1:2" s="3" customFormat="1">
      <c r="A1405" s="1"/>
      <c r="B1405" s="48"/>
    </row>
    <row r="1406" spans="1:2" s="3" customFormat="1">
      <c r="A1406" s="1"/>
      <c r="B1406" s="48"/>
    </row>
    <row r="1407" spans="1:2" s="3" customFormat="1">
      <c r="A1407" s="1"/>
      <c r="B1407" s="48"/>
    </row>
    <row r="1408" spans="1:2" s="3" customFormat="1">
      <c r="A1408" s="1"/>
      <c r="B1408" s="48"/>
    </row>
    <row r="1409" spans="1:2" s="3" customFormat="1">
      <c r="A1409" s="1"/>
      <c r="B1409" s="48"/>
    </row>
    <row r="1410" spans="1:2" s="3" customFormat="1">
      <c r="A1410" s="1"/>
      <c r="B1410" s="48"/>
    </row>
    <row r="1411" spans="1:2" s="3" customFormat="1">
      <c r="A1411" s="1"/>
      <c r="B1411" s="48"/>
    </row>
    <row r="1412" spans="1:2" s="3" customFormat="1">
      <c r="A1412" s="1"/>
      <c r="B1412" s="48"/>
    </row>
    <row r="1413" spans="1:2" s="3" customFormat="1">
      <c r="A1413" s="1"/>
      <c r="B1413" s="48"/>
    </row>
    <row r="1414" spans="1:2" s="3" customFormat="1">
      <c r="A1414" s="1"/>
      <c r="B1414" s="48"/>
    </row>
    <row r="1415" spans="1:2" s="3" customFormat="1">
      <c r="A1415" s="1"/>
      <c r="B1415" s="48"/>
    </row>
    <row r="1416" spans="1:2" s="3" customFormat="1">
      <c r="A1416" s="1"/>
      <c r="B1416" s="48"/>
    </row>
    <row r="1417" spans="1:2" s="3" customFormat="1">
      <c r="A1417" s="1"/>
      <c r="B1417" s="48"/>
    </row>
    <row r="1418" spans="1:2" s="3" customFormat="1">
      <c r="A1418" s="1"/>
      <c r="B1418" s="48"/>
    </row>
    <row r="1419" spans="1:2" s="3" customFormat="1">
      <c r="A1419" s="1"/>
      <c r="B1419" s="48"/>
    </row>
    <row r="1420" spans="1:2" s="3" customFormat="1">
      <c r="A1420" s="1"/>
      <c r="B1420" s="48"/>
    </row>
    <row r="1421" spans="1:2" s="3" customFormat="1">
      <c r="A1421" s="1"/>
      <c r="B1421" s="48"/>
    </row>
    <row r="1422" spans="1:2" s="3" customFormat="1">
      <c r="A1422" s="1"/>
      <c r="B1422" s="48"/>
    </row>
    <row r="1423" spans="1:2" s="3" customFormat="1">
      <c r="A1423" s="1"/>
      <c r="B1423" s="48"/>
    </row>
    <row r="1424" spans="1:2" s="3" customFormat="1">
      <c r="A1424" s="1"/>
      <c r="B1424" s="48"/>
    </row>
    <row r="1425" spans="1:2" s="3" customFormat="1">
      <c r="A1425" s="1"/>
      <c r="B1425" s="48"/>
    </row>
    <row r="1426" spans="1:2" s="3" customFormat="1">
      <c r="A1426" s="1"/>
      <c r="B1426" s="48"/>
    </row>
    <row r="1427" spans="1:2" s="3" customFormat="1">
      <c r="A1427" s="1"/>
      <c r="B1427" s="48"/>
    </row>
    <row r="1428" spans="1:2" s="3" customFormat="1">
      <c r="A1428" s="1"/>
      <c r="B1428" s="48"/>
    </row>
    <row r="1429" spans="1:2" s="3" customFormat="1">
      <c r="A1429" s="1"/>
      <c r="B1429" s="48"/>
    </row>
    <row r="1430" spans="1:2" s="3" customFormat="1">
      <c r="A1430" s="1"/>
      <c r="B1430" s="48"/>
    </row>
    <row r="1431" spans="1:2" s="3" customFormat="1">
      <c r="A1431" s="1"/>
      <c r="B1431" s="48"/>
    </row>
    <row r="1432" spans="1:2" s="3" customFormat="1">
      <c r="A1432" s="1"/>
      <c r="B1432" s="48"/>
    </row>
    <row r="1433" spans="1:2" s="3" customFormat="1">
      <c r="A1433" s="1"/>
      <c r="B1433" s="48"/>
    </row>
    <row r="1434" spans="1:2" s="3" customFormat="1">
      <c r="A1434" s="1"/>
      <c r="B1434" s="48"/>
    </row>
    <row r="1435" spans="1:2" s="3" customFormat="1">
      <c r="A1435" s="1"/>
      <c r="B1435" s="48"/>
    </row>
    <row r="1436" spans="1:2" s="3" customFormat="1">
      <c r="A1436" s="1"/>
      <c r="B1436" s="48"/>
    </row>
    <row r="1437" spans="1:2" s="3" customFormat="1">
      <c r="A1437" s="1"/>
      <c r="B1437" s="48"/>
    </row>
    <row r="1438" spans="1:2" s="3" customFormat="1">
      <c r="A1438" s="1"/>
      <c r="B1438" s="48"/>
    </row>
    <row r="1439" spans="1:2" s="3" customFormat="1">
      <c r="A1439" s="1"/>
      <c r="B1439" s="48"/>
    </row>
    <row r="1440" spans="1:2" s="3" customFormat="1">
      <c r="A1440" s="1"/>
      <c r="B1440" s="48"/>
    </row>
    <row r="1441" spans="1:2" s="3" customFormat="1">
      <c r="A1441" s="1"/>
      <c r="B1441" s="48"/>
    </row>
    <row r="1442" spans="1:2" s="3" customFormat="1">
      <c r="A1442" s="1"/>
      <c r="B1442" s="48"/>
    </row>
    <row r="1443" spans="1:2" s="3" customFormat="1">
      <c r="A1443" s="1"/>
      <c r="B1443" s="48"/>
    </row>
    <row r="1444" spans="1:2" s="3" customFormat="1">
      <c r="A1444" s="1"/>
      <c r="B1444" s="48"/>
    </row>
    <row r="1445" spans="1:2" s="3" customFormat="1">
      <c r="A1445" s="1"/>
      <c r="B1445" s="48"/>
    </row>
    <row r="1446" spans="1:2" s="3" customFormat="1">
      <c r="A1446" s="1"/>
      <c r="B1446" s="48"/>
    </row>
    <row r="1447" spans="1:2" s="3" customFormat="1">
      <c r="A1447" s="1"/>
      <c r="B1447" s="48"/>
    </row>
    <row r="1448" spans="1:2" s="3" customFormat="1">
      <c r="A1448" s="1"/>
      <c r="B1448" s="48"/>
    </row>
    <row r="1449" spans="1:2" s="3" customFormat="1">
      <c r="A1449" s="1"/>
      <c r="B1449" s="48"/>
    </row>
    <row r="1450" spans="1:2" s="3" customFormat="1">
      <c r="A1450" s="1"/>
      <c r="B1450" s="48"/>
    </row>
    <row r="1451" spans="1:2" s="3" customFormat="1">
      <c r="A1451" s="1"/>
      <c r="B1451" s="48"/>
    </row>
    <row r="1452" spans="1:2" s="3" customFormat="1">
      <c r="A1452" s="1"/>
      <c r="B1452" s="48"/>
    </row>
    <row r="1453" spans="1:2" s="3" customFormat="1">
      <c r="A1453" s="1"/>
      <c r="B1453" s="48"/>
    </row>
    <row r="1454" spans="1:2" s="3" customFormat="1">
      <c r="A1454" s="1"/>
      <c r="B1454" s="48"/>
    </row>
    <row r="1455" spans="1:2" s="3" customFormat="1">
      <c r="A1455" s="1"/>
      <c r="B1455" s="48"/>
    </row>
    <row r="1456" spans="1:2" s="3" customFormat="1">
      <c r="A1456" s="1"/>
      <c r="B1456" s="48"/>
    </row>
    <row r="1457" spans="1:2" s="3" customFormat="1">
      <c r="A1457" s="1"/>
      <c r="B1457" s="48"/>
    </row>
    <row r="1458" spans="1:2" s="3" customFormat="1">
      <c r="A1458" s="1"/>
      <c r="B1458" s="48"/>
    </row>
    <row r="1459" spans="1:2" s="3" customFormat="1">
      <c r="A1459" s="1"/>
      <c r="B1459" s="48"/>
    </row>
    <row r="1460" spans="1:2" s="3" customFormat="1">
      <c r="A1460" s="1"/>
      <c r="B1460" s="48"/>
    </row>
    <row r="1461" spans="1:2" s="3" customFormat="1">
      <c r="A1461" s="1"/>
      <c r="B1461" s="48"/>
    </row>
    <row r="1462" spans="1:2" s="3" customFormat="1">
      <c r="A1462" s="1"/>
      <c r="B1462" s="48"/>
    </row>
    <row r="1463" spans="1:2" s="3" customFormat="1">
      <c r="A1463" s="1"/>
      <c r="B1463" s="48"/>
    </row>
    <row r="1464" spans="1:2" s="3" customFormat="1">
      <c r="A1464" s="1"/>
      <c r="B1464" s="48"/>
    </row>
    <row r="1465" spans="1:2" s="3" customFormat="1">
      <c r="A1465" s="1"/>
      <c r="B1465" s="48"/>
    </row>
    <row r="1466" spans="1:2" s="3" customFormat="1">
      <c r="A1466" s="1"/>
      <c r="B1466" s="48"/>
    </row>
    <row r="1467" spans="1:2" s="3" customFormat="1">
      <c r="A1467" s="1"/>
      <c r="B1467" s="48"/>
    </row>
    <row r="1468" spans="1:2" s="3" customFormat="1">
      <c r="A1468" s="1"/>
      <c r="B1468" s="48"/>
    </row>
    <row r="1469" spans="1:2" s="3" customFormat="1">
      <c r="A1469" s="1"/>
      <c r="B1469" s="48"/>
    </row>
    <row r="1470" spans="1:2" s="3" customFormat="1">
      <c r="A1470" s="1"/>
      <c r="B1470" s="48"/>
    </row>
    <row r="1471" spans="1:2" s="3" customFormat="1">
      <c r="A1471" s="1"/>
      <c r="B1471" s="48"/>
    </row>
    <row r="1472" spans="1:2" s="3" customFormat="1">
      <c r="A1472" s="1"/>
      <c r="B1472" s="48"/>
    </row>
    <row r="1473" spans="1:2" s="3" customFormat="1">
      <c r="A1473" s="1"/>
      <c r="B1473" s="48"/>
    </row>
    <row r="1474" spans="1:2" s="3" customFormat="1">
      <c r="A1474" s="1"/>
      <c r="B1474" s="48"/>
    </row>
    <row r="1475" spans="1:2" s="3" customFormat="1">
      <c r="A1475" s="1"/>
      <c r="B1475" s="48"/>
    </row>
    <row r="1476" spans="1:2" s="3" customFormat="1">
      <c r="A1476" s="1"/>
      <c r="B1476" s="48"/>
    </row>
    <row r="1477" spans="1:2" s="3" customFormat="1">
      <c r="A1477" s="1"/>
      <c r="B1477" s="48"/>
    </row>
    <row r="1478" spans="1:2" s="3" customFormat="1">
      <c r="A1478" s="1"/>
      <c r="B1478" s="48"/>
    </row>
    <row r="1479" spans="1:2" s="3" customFormat="1">
      <c r="A1479" s="1"/>
      <c r="B1479" s="48"/>
    </row>
    <row r="1480" spans="1:2" s="3" customFormat="1">
      <c r="A1480" s="1"/>
      <c r="B1480" s="48"/>
    </row>
    <row r="1481" spans="1:2" s="3" customFormat="1">
      <c r="A1481" s="1"/>
      <c r="B1481" s="48"/>
    </row>
    <row r="1482" spans="1:2" s="3" customFormat="1">
      <c r="A1482" s="1"/>
      <c r="B1482" s="48"/>
    </row>
    <row r="1483" spans="1:2" s="3" customFormat="1">
      <c r="A1483" s="1"/>
      <c r="B1483" s="48"/>
    </row>
    <row r="1484" spans="1:2" s="3" customFormat="1">
      <c r="A1484" s="1"/>
      <c r="B1484" s="48"/>
    </row>
    <row r="1485" spans="1:2" s="3" customFormat="1">
      <c r="A1485" s="1"/>
      <c r="B1485" s="48"/>
    </row>
    <row r="1486" spans="1:2" s="3" customFormat="1">
      <c r="A1486" s="1"/>
      <c r="B1486" s="48"/>
    </row>
    <row r="1487" spans="1:2" s="3" customFormat="1">
      <c r="A1487" s="1"/>
      <c r="B1487" s="48"/>
    </row>
    <row r="1488" spans="1:2" s="3" customFormat="1">
      <c r="A1488" s="1"/>
      <c r="B1488" s="48"/>
    </row>
    <row r="1489" spans="1:2" s="3" customFormat="1">
      <c r="A1489" s="1"/>
      <c r="B1489" s="48"/>
    </row>
    <row r="1490" spans="1:2" s="3" customFormat="1">
      <c r="A1490" s="1"/>
      <c r="B1490" s="48"/>
    </row>
    <row r="1491" spans="1:2" s="3" customFormat="1">
      <c r="A1491" s="1"/>
      <c r="B1491" s="48"/>
    </row>
    <row r="1492" spans="1:2" s="3" customFormat="1">
      <c r="A1492" s="1"/>
      <c r="B1492" s="48"/>
    </row>
    <row r="1493" spans="1:2" s="3" customFormat="1">
      <c r="A1493" s="1"/>
      <c r="B1493" s="48"/>
    </row>
    <row r="1494" spans="1:2" s="3" customFormat="1">
      <c r="A1494" s="1"/>
      <c r="B1494" s="48"/>
    </row>
    <row r="1495" spans="1:2" s="3" customFormat="1">
      <c r="A1495" s="1"/>
      <c r="B1495" s="48"/>
    </row>
    <row r="1496" spans="1:2" s="3" customFormat="1">
      <c r="A1496" s="1"/>
      <c r="B1496" s="48"/>
    </row>
    <row r="1497" spans="1:2" s="3" customFormat="1">
      <c r="A1497" s="1"/>
      <c r="B1497" s="48"/>
    </row>
    <row r="1498" spans="1:2" s="3" customFormat="1">
      <c r="A1498" s="1"/>
      <c r="B1498" s="48"/>
    </row>
    <row r="1499" spans="1:2" s="3" customFormat="1">
      <c r="A1499" s="1"/>
      <c r="B1499" s="48"/>
    </row>
    <row r="1500" spans="1:2" s="3" customFormat="1">
      <c r="A1500" s="1"/>
      <c r="B1500" s="48"/>
    </row>
    <row r="1501" spans="1:2" s="3" customFormat="1">
      <c r="A1501" s="1"/>
      <c r="B1501" s="48"/>
    </row>
    <row r="1502" spans="1:2" s="3" customFormat="1">
      <c r="A1502" s="1"/>
      <c r="B1502" s="48"/>
    </row>
    <row r="1503" spans="1:2" s="3" customFormat="1">
      <c r="A1503" s="1"/>
      <c r="B1503" s="48"/>
    </row>
    <row r="1504" spans="1:2" s="3" customFormat="1">
      <c r="A1504" s="1"/>
      <c r="B1504" s="48"/>
    </row>
    <row r="1505" spans="1:2" s="3" customFormat="1">
      <c r="A1505" s="1"/>
      <c r="B1505" s="48"/>
    </row>
    <row r="1506" spans="1:2" s="3" customFormat="1">
      <c r="A1506" s="1"/>
      <c r="B1506" s="48"/>
    </row>
    <row r="1507" spans="1:2" s="3" customFormat="1">
      <c r="A1507" s="1"/>
      <c r="B1507" s="48"/>
    </row>
    <row r="1508" spans="1:2" s="3" customFormat="1">
      <c r="A1508" s="1"/>
      <c r="B1508" s="48"/>
    </row>
    <row r="1509" spans="1:2" s="3" customFormat="1">
      <c r="A1509" s="1"/>
      <c r="B1509" s="48"/>
    </row>
    <row r="1510" spans="1:2" s="3" customFormat="1">
      <c r="A1510" s="1"/>
      <c r="B1510" s="48"/>
    </row>
    <row r="1511" spans="1:2" s="3" customFormat="1">
      <c r="A1511" s="1"/>
      <c r="B1511" s="48"/>
    </row>
    <row r="1512" spans="1:2" s="3" customFormat="1">
      <c r="A1512" s="1"/>
      <c r="B1512" s="48"/>
    </row>
    <row r="1513" spans="1:2" s="3" customFormat="1">
      <c r="A1513" s="1"/>
      <c r="B1513" s="48"/>
    </row>
    <row r="1514" spans="1:2" s="3" customFormat="1">
      <c r="A1514" s="1"/>
      <c r="B1514" s="48"/>
    </row>
    <row r="1515" spans="1:2" s="3" customFormat="1">
      <c r="A1515" s="1"/>
      <c r="B1515" s="48"/>
    </row>
    <row r="1516" spans="1:2" s="3" customFormat="1">
      <c r="A1516" s="1"/>
      <c r="B1516" s="48"/>
    </row>
    <row r="1517" spans="1:2" s="3" customFormat="1">
      <c r="A1517" s="1"/>
      <c r="B1517" s="48"/>
    </row>
    <row r="1518" spans="1:2" s="3" customFormat="1">
      <c r="A1518" s="1"/>
      <c r="B1518" s="48"/>
    </row>
    <row r="1519" spans="1:2" s="3" customFormat="1">
      <c r="A1519" s="1"/>
      <c r="B1519" s="48"/>
    </row>
    <row r="1520" spans="1:2" s="3" customFormat="1">
      <c r="A1520" s="1"/>
      <c r="B1520" s="48"/>
    </row>
    <row r="1521" spans="1:2" s="3" customFormat="1">
      <c r="A1521" s="1"/>
      <c r="B1521" s="48"/>
    </row>
    <row r="1522" spans="1:2" s="3" customFormat="1">
      <c r="A1522" s="1"/>
      <c r="B1522" s="48"/>
    </row>
    <row r="1523" spans="1:2" s="3" customFormat="1">
      <c r="A1523" s="1"/>
      <c r="B1523" s="48"/>
    </row>
    <row r="1524" spans="1:2" s="3" customFormat="1">
      <c r="A1524" s="1"/>
      <c r="B1524" s="48"/>
    </row>
    <row r="1525" spans="1:2" s="3" customFormat="1">
      <c r="A1525" s="1"/>
      <c r="B1525" s="48"/>
    </row>
    <row r="1526" spans="1:2" s="3" customFormat="1">
      <c r="A1526" s="1"/>
      <c r="B1526" s="48"/>
    </row>
    <row r="1527" spans="1:2" s="3" customFormat="1">
      <c r="A1527" s="1"/>
      <c r="B1527" s="48"/>
    </row>
    <row r="1528" spans="1:2" s="3" customFormat="1">
      <c r="A1528" s="1"/>
      <c r="B1528" s="48"/>
    </row>
    <row r="1529" spans="1:2" s="3" customFormat="1">
      <c r="A1529" s="1"/>
      <c r="B1529" s="48"/>
    </row>
    <row r="1530" spans="1:2" s="3" customFormat="1">
      <c r="A1530" s="1"/>
      <c r="B1530" s="48"/>
    </row>
    <row r="1531" spans="1:2" s="3" customFormat="1">
      <c r="A1531" s="1"/>
      <c r="B1531" s="48"/>
    </row>
    <row r="1532" spans="1:2" s="3" customFormat="1">
      <c r="A1532" s="1"/>
      <c r="B1532" s="48"/>
    </row>
    <row r="1533" spans="1:2" s="3" customFormat="1">
      <c r="A1533" s="1"/>
      <c r="B1533" s="48"/>
    </row>
    <row r="1534" spans="1:2" s="3" customFormat="1">
      <c r="A1534" s="1"/>
      <c r="B1534" s="48"/>
    </row>
    <row r="1535" spans="1:2" s="3" customFormat="1">
      <c r="A1535" s="1"/>
      <c r="B1535" s="48"/>
    </row>
    <row r="1536" spans="1:2" s="3" customFormat="1">
      <c r="A1536" s="1"/>
      <c r="B1536" s="48"/>
    </row>
    <row r="1537" spans="1:2" s="3" customFormat="1">
      <c r="A1537" s="1"/>
      <c r="B1537" s="48"/>
    </row>
    <row r="1538" spans="1:2" s="3" customFormat="1">
      <c r="A1538" s="1"/>
      <c r="B1538" s="48"/>
    </row>
    <row r="1539" spans="1:2" s="3" customFormat="1">
      <c r="A1539" s="1"/>
      <c r="B1539" s="48"/>
    </row>
    <row r="1540" spans="1:2" s="3" customFormat="1">
      <c r="A1540" s="1"/>
      <c r="B1540" s="48"/>
    </row>
    <row r="1541" spans="1:2" s="3" customFormat="1">
      <c r="A1541" s="1"/>
      <c r="B1541" s="48"/>
    </row>
    <row r="1542" spans="1:2" s="3" customFormat="1">
      <c r="A1542" s="1"/>
      <c r="B1542" s="48"/>
    </row>
    <row r="1543" spans="1:2" s="3" customFormat="1">
      <c r="A1543" s="1"/>
      <c r="B1543" s="48"/>
    </row>
    <row r="1544" spans="1:2" s="3" customFormat="1">
      <c r="A1544" s="1"/>
      <c r="B1544" s="48"/>
    </row>
    <row r="1545" spans="1:2" s="3" customFormat="1">
      <c r="A1545" s="1"/>
      <c r="B1545" s="48"/>
    </row>
    <row r="1546" spans="1:2" s="3" customFormat="1">
      <c r="A1546" s="1"/>
      <c r="B1546" s="48"/>
    </row>
    <row r="1547" spans="1:2" s="3" customFormat="1">
      <c r="A1547" s="1"/>
      <c r="B1547" s="48"/>
    </row>
    <row r="1548" spans="1:2" s="3" customFormat="1">
      <c r="A1548" s="1"/>
      <c r="B1548" s="48"/>
    </row>
    <row r="1549" spans="1:2" s="3" customFormat="1">
      <c r="A1549" s="1"/>
      <c r="B1549" s="48"/>
    </row>
    <row r="1550" spans="1:2" s="3" customFormat="1">
      <c r="A1550" s="1"/>
      <c r="B1550" s="48"/>
    </row>
    <row r="1551" spans="1:2" s="3" customFormat="1">
      <c r="A1551" s="1"/>
      <c r="B1551" s="48"/>
    </row>
    <row r="1552" spans="1:2" s="3" customFormat="1">
      <c r="A1552" s="1"/>
      <c r="B1552" s="48"/>
    </row>
    <row r="1553" spans="1:2" s="3" customFormat="1">
      <c r="A1553" s="1"/>
      <c r="B1553" s="48"/>
    </row>
    <row r="1554" spans="1:2" s="3" customFormat="1">
      <c r="A1554" s="1"/>
      <c r="B1554" s="48"/>
    </row>
    <row r="1555" spans="1:2" s="3" customFormat="1">
      <c r="A1555" s="1"/>
      <c r="B1555" s="48"/>
    </row>
    <row r="1556" spans="1:2" s="3" customFormat="1">
      <c r="A1556" s="1"/>
      <c r="B1556" s="48"/>
    </row>
    <row r="1557" spans="1:2" s="3" customFormat="1">
      <c r="A1557" s="1"/>
      <c r="B1557" s="48"/>
    </row>
    <row r="1558" spans="1:2" s="3" customFormat="1">
      <c r="A1558" s="1"/>
      <c r="B1558" s="48"/>
    </row>
    <row r="1559" spans="1:2" s="3" customFormat="1">
      <c r="A1559" s="1"/>
      <c r="B1559" s="48"/>
    </row>
    <row r="1560" spans="1:2" s="3" customFormat="1">
      <c r="A1560" s="1"/>
      <c r="B1560" s="48"/>
    </row>
    <row r="1561" spans="1:2" s="3" customFormat="1">
      <c r="A1561" s="1"/>
      <c r="B1561" s="48"/>
    </row>
    <row r="1562" spans="1:2" s="3" customFormat="1">
      <c r="A1562" s="1"/>
      <c r="B1562" s="48"/>
    </row>
    <row r="1563" spans="1:2" s="3" customFormat="1">
      <c r="A1563" s="1"/>
      <c r="B1563" s="48"/>
    </row>
    <row r="1564" spans="1:2" s="3" customFormat="1">
      <c r="A1564" s="1"/>
      <c r="B1564" s="48"/>
    </row>
    <row r="1565" spans="1:2" s="3" customFormat="1">
      <c r="A1565" s="1"/>
      <c r="B1565" s="48"/>
    </row>
    <row r="1566" spans="1:2" s="3" customFormat="1">
      <c r="A1566" s="1"/>
      <c r="B1566" s="48"/>
    </row>
    <row r="1567" spans="1:2" s="3" customFormat="1">
      <c r="A1567" s="1"/>
      <c r="B1567" s="48"/>
    </row>
    <row r="1568" spans="1:2" s="3" customFormat="1">
      <c r="A1568" s="1"/>
      <c r="B1568" s="48"/>
    </row>
    <row r="1569" spans="1:2" s="3" customFormat="1">
      <c r="A1569" s="1"/>
      <c r="B1569" s="48"/>
    </row>
    <row r="1570" spans="1:2" s="3" customFormat="1">
      <c r="A1570" s="1"/>
      <c r="B1570" s="48"/>
    </row>
    <row r="1571" spans="1:2" s="3" customFormat="1">
      <c r="A1571" s="1"/>
      <c r="B1571" s="48"/>
    </row>
    <row r="1572" spans="1:2" s="3" customFormat="1">
      <c r="A1572" s="1"/>
      <c r="B1572" s="48"/>
    </row>
    <row r="1573" spans="1:2" s="3" customFormat="1">
      <c r="A1573" s="1"/>
      <c r="B1573" s="48"/>
    </row>
    <row r="1574" spans="1:2" s="3" customFormat="1">
      <c r="A1574" s="1"/>
      <c r="B1574" s="48"/>
    </row>
    <row r="1575" spans="1:2" s="3" customFormat="1">
      <c r="A1575" s="1"/>
      <c r="B1575" s="48"/>
    </row>
    <row r="1576" spans="1:2" s="3" customFormat="1">
      <c r="A1576" s="1"/>
      <c r="B1576" s="48"/>
    </row>
    <row r="1577" spans="1:2" s="3" customFormat="1">
      <c r="A1577" s="1"/>
      <c r="B1577" s="48"/>
    </row>
    <row r="1578" spans="1:2" s="3" customFormat="1">
      <c r="A1578" s="1"/>
      <c r="B1578" s="48"/>
    </row>
    <row r="1579" spans="1:2" s="3" customFormat="1">
      <c r="A1579" s="1"/>
      <c r="B1579" s="48"/>
    </row>
    <row r="1580" spans="1:2" s="3" customFormat="1">
      <c r="A1580" s="1"/>
      <c r="B1580" s="48"/>
    </row>
    <row r="1581" spans="1:2" s="3" customFormat="1">
      <c r="A1581" s="1"/>
      <c r="B1581" s="48"/>
    </row>
    <row r="1582" spans="1:2" s="3" customFormat="1">
      <c r="A1582" s="1"/>
      <c r="B1582" s="48"/>
    </row>
    <row r="1583" spans="1:2" s="3" customFormat="1">
      <c r="A1583" s="1"/>
      <c r="B1583" s="48"/>
    </row>
    <row r="1584" spans="1:2" s="3" customFormat="1">
      <c r="A1584" s="1"/>
      <c r="B1584" s="48"/>
    </row>
    <row r="1585" spans="1:14" s="3" customFormat="1">
      <c r="A1585" s="1"/>
      <c r="B1585" s="48"/>
    </row>
    <row r="1586" spans="1:14" s="3" customFormat="1">
      <c r="A1586" s="1"/>
      <c r="B1586" s="48"/>
    </row>
    <row r="1587" spans="1:14" s="3" customFormat="1">
      <c r="A1587" s="1"/>
      <c r="B1587" s="48"/>
    </row>
    <row r="1588" spans="1:14" s="3" customFormat="1">
      <c r="A1588" s="1"/>
      <c r="B1588" s="48"/>
    </row>
    <row r="1589" spans="1:14" s="3" customFormat="1">
      <c r="A1589" s="1"/>
      <c r="B1589" s="48"/>
    </row>
    <row r="1590" spans="1:14" s="3" customFormat="1">
      <c r="A1590" s="1"/>
      <c r="B1590" s="48"/>
    </row>
    <row r="1591" spans="1:14" s="3" customFormat="1">
      <c r="A1591" s="1"/>
      <c r="B1591" s="48"/>
    </row>
    <row r="1592" spans="1:14" s="3" customFormat="1">
      <c r="A1592" s="1"/>
      <c r="B1592" s="48"/>
    </row>
    <row r="1593" spans="1:14" s="3" customFormat="1">
      <c r="A1593" s="1"/>
      <c r="B1593" s="48"/>
    </row>
    <row r="1594" spans="1:14" s="3" customFormat="1">
      <c r="A1594" s="1"/>
      <c r="B1594" s="48"/>
    </row>
    <row r="1595" spans="1:14" s="3" customFormat="1">
      <c r="A1595" s="1"/>
      <c r="B1595" s="48"/>
      <c r="M1595"/>
      <c r="N1595"/>
    </row>
    <row r="1596" spans="1:14" s="3" customFormat="1">
      <c r="A1596" s="1"/>
      <c r="B1596" s="48"/>
      <c r="M1596"/>
      <c r="N1596"/>
    </row>
  </sheetData>
  <mergeCells count="98">
    <mergeCell ref="O23:O24"/>
    <mergeCell ref="Q29:Q30"/>
    <mergeCell ref="C21:C22"/>
    <mergeCell ref="Q34:Q35"/>
    <mergeCell ref="R34:R35"/>
    <mergeCell ref="R23:R24"/>
    <mergeCell ref="R25:R26"/>
    <mergeCell ref="R27:R28"/>
    <mergeCell ref="R29:R30"/>
    <mergeCell ref="O29:O30"/>
    <mergeCell ref="P34:P35"/>
    <mergeCell ref="C25:C26"/>
    <mergeCell ref="M25:M26"/>
    <mergeCell ref="N25:N26"/>
    <mergeCell ref="C29:C30"/>
    <mergeCell ref="M29:M30"/>
    <mergeCell ref="N29:N30"/>
    <mergeCell ref="P29:P30"/>
    <mergeCell ref="B34:B35"/>
    <mergeCell ref="C34:C35"/>
    <mergeCell ref="M34:M35"/>
    <mergeCell ref="N34:N35"/>
    <mergeCell ref="O34:O35"/>
    <mergeCell ref="B2:O2"/>
    <mergeCell ref="B7:B30"/>
    <mergeCell ref="C7:C8"/>
    <mergeCell ref="M7:M8"/>
    <mergeCell ref="N7:N8"/>
    <mergeCell ref="C9:C10"/>
    <mergeCell ref="M9:M10"/>
    <mergeCell ref="N9:N10"/>
    <mergeCell ref="C11:C12"/>
    <mergeCell ref="M11:M12"/>
    <mergeCell ref="N11:N12"/>
    <mergeCell ref="C15:C16"/>
    <mergeCell ref="C13:C14"/>
    <mergeCell ref="M13:M14"/>
    <mergeCell ref="N13:N14"/>
    <mergeCell ref="C17:C18"/>
    <mergeCell ref="P17:P18"/>
    <mergeCell ref="O7:O8"/>
    <mergeCell ref="O9:O10"/>
    <mergeCell ref="O11:O12"/>
    <mergeCell ref="O13:O14"/>
    <mergeCell ref="O15:O16"/>
    <mergeCell ref="P7:P8"/>
    <mergeCell ref="P9:P10"/>
    <mergeCell ref="P11:P12"/>
    <mergeCell ref="P13:P14"/>
    <mergeCell ref="P15:P16"/>
    <mergeCell ref="C19:C20"/>
    <mergeCell ref="M15:M16"/>
    <mergeCell ref="N15:N16"/>
    <mergeCell ref="Q25:Q26"/>
    <mergeCell ref="Q27:Q28"/>
    <mergeCell ref="Q23:Q24"/>
    <mergeCell ref="O25:O26"/>
    <mergeCell ref="M19:M20"/>
    <mergeCell ref="N19:N20"/>
    <mergeCell ref="M21:M22"/>
    <mergeCell ref="O19:O20"/>
    <mergeCell ref="O21:O22"/>
    <mergeCell ref="P23:P24"/>
    <mergeCell ref="P25:P26"/>
    <mergeCell ref="P27:P28"/>
    <mergeCell ref="Q21:Q22"/>
    <mergeCell ref="R15:R16"/>
    <mergeCell ref="R17:R18"/>
    <mergeCell ref="R19:R20"/>
    <mergeCell ref="C27:C28"/>
    <mergeCell ref="M27:M28"/>
    <mergeCell ref="N27:N28"/>
    <mergeCell ref="N21:N22"/>
    <mergeCell ref="O27:O28"/>
    <mergeCell ref="M23:M24"/>
    <mergeCell ref="N23:N24"/>
    <mergeCell ref="O17:O18"/>
    <mergeCell ref="P19:P20"/>
    <mergeCell ref="P21:P22"/>
    <mergeCell ref="C23:C24"/>
    <mergeCell ref="M17:M18"/>
    <mergeCell ref="N17:N18"/>
    <mergeCell ref="B40:I40"/>
    <mergeCell ref="B4:O4"/>
    <mergeCell ref="B5:R5"/>
    <mergeCell ref="B3:O3"/>
    <mergeCell ref="R21:R22"/>
    <mergeCell ref="Q7:Q8"/>
    <mergeCell ref="Q9:Q10"/>
    <mergeCell ref="R7:R8"/>
    <mergeCell ref="R9:R10"/>
    <mergeCell ref="R11:R12"/>
    <mergeCell ref="Q11:Q12"/>
    <mergeCell ref="Q13:Q14"/>
    <mergeCell ref="Q15:Q16"/>
    <mergeCell ref="Q17:Q18"/>
    <mergeCell ref="Q19:Q20"/>
    <mergeCell ref="R13:R14"/>
  </mergeCells>
  <conditionalFormatting sqref="K34:L35">
    <cfRule type="cellIs" dxfId="5" priority="24" operator="greaterThan">
      <formula>0.85</formula>
    </cfRule>
  </conditionalFormatting>
  <conditionalFormatting sqref="H35 J34:J35">
    <cfRule type="cellIs" dxfId="4" priority="23" operator="lessThan">
      <formula>0</formula>
    </cfRule>
  </conditionalFormatting>
  <conditionalFormatting sqref="I15 I17 I7 I9 I11">
    <cfRule type="cellIs" dxfId="3" priority="16" operator="lessThan">
      <formula>0</formula>
    </cfRule>
  </conditionalFormatting>
  <conditionalFormatting sqref="I23">
    <cfRule type="cellIs" dxfId="2" priority="14" operator="lessThan">
      <formula>0</formula>
    </cfRule>
  </conditionalFormatting>
  <conditionalFormatting sqref="I23">
    <cfRule type="cellIs" dxfId="1" priority="9" operator="lessThan">
      <formula>0</formula>
    </cfRule>
  </conditionalFormatting>
  <conditionalFormatting sqref="R7:R30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{F34634E3-89FF-4240-99B2-B5635986524D}</x14:id>
        </ext>
      </extLst>
    </cfRule>
  </conditionalFormatting>
  <conditionalFormatting sqref="R7:R3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{6B89BBEC-08C5-45E7-9CB1-8F066C155377}</x14:id>
        </ext>
      </extLst>
    </cfRule>
  </conditionalFormatting>
  <conditionalFormatting sqref="K7:K30">
    <cfRule type="cellIs" dxfId="0" priority="1" operator="greaterThan">
      <formula>0.99</formula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{DAC14BA7-73AD-4CA1-AB81-2D2FC09FB148}</x14:id>
        </ext>
      </extLst>
    </cfRule>
  </conditionalFormatting>
  <pageMargins left="0.7" right="0.7" top="0.75" bottom="0.75" header="0.3" footer="0.3"/>
  <pageSetup paperSize="162" orientation="portrait" r:id="rId1"/>
  <ignoredErrors>
    <ignoredError sqref="H27 H9:H13 H15:H17 H29 H23:H24 H19:H22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4634E3-89FF-4240-99B2-B563598652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R7:R30</xm:sqref>
        </x14:conditionalFormatting>
        <x14:conditionalFormatting xmlns:xm="http://schemas.microsoft.com/office/excel/2006/main">
          <x14:cfRule type="dataBar" id="{6B89BBEC-08C5-45E7-9CB1-8F066C1553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R7:R35</xm:sqref>
        </x14:conditionalFormatting>
        <x14:conditionalFormatting xmlns:xm="http://schemas.microsoft.com/office/excel/2006/main">
          <x14:cfRule type="dataBar" id="{DAC14BA7-73AD-4CA1-AB81-2D2FC09FB1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K7:K30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X161"/>
  <sheetViews>
    <sheetView workbookViewId="0">
      <selection activeCell="J12" sqref="J12"/>
    </sheetView>
  </sheetViews>
  <sheetFormatPr baseColWidth="10" defaultRowHeight="15"/>
  <cols>
    <col min="1" max="1" width="11.42578125" style="1"/>
  </cols>
  <sheetData>
    <row r="1" spans="2:76" s="1" customFormat="1" ht="15.75" thickBot="1"/>
    <row r="2" spans="2:76" ht="15" customHeight="1">
      <c r="B2" s="1"/>
      <c r="C2" s="1"/>
      <c r="D2" s="257" t="s">
        <v>132</v>
      </c>
      <c r="E2" s="258"/>
      <c r="F2" s="258"/>
      <c r="G2" s="258"/>
      <c r="H2" s="258"/>
      <c r="I2" s="258"/>
      <c r="J2" s="258"/>
      <c r="K2" s="258"/>
      <c r="L2" s="258"/>
      <c r="M2" s="25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2:76" ht="15" customHeight="1">
      <c r="B3" s="1"/>
      <c r="C3" s="1"/>
      <c r="D3" s="260"/>
      <c r="E3" s="261"/>
      <c r="F3" s="261"/>
      <c r="G3" s="261"/>
      <c r="H3" s="261"/>
      <c r="I3" s="261"/>
      <c r="J3" s="261"/>
      <c r="K3" s="261"/>
      <c r="L3" s="261"/>
      <c r="M3" s="26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2:76" ht="15" customHeight="1">
      <c r="B4" s="1"/>
      <c r="C4" s="1"/>
      <c r="D4" s="260"/>
      <c r="E4" s="261"/>
      <c r="F4" s="261"/>
      <c r="G4" s="261"/>
      <c r="H4" s="261"/>
      <c r="I4" s="261"/>
      <c r="J4" s="261"/>
      <c r="K4" s="261"/>
      <c r="L4" s="261"/>
      <c r="M4" s="26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2:76" ht="15.75" customHeight="1" thickBot="1">
      <c r="B5" s="1"/>
      <c r="C5" s="1"/>
      <c r="D5" s="254">
        <f>+Resumen_año_19!B4</f>
        <v>44018</v>
      </c>
      <c r="E5" s="255"/>
      <c r="F5" s="255"/>
      <c r="G5" s="255"/>
      <c r="H5" s="255"/>
      <c r="I5" s="255"/>
      <c r="J5" s="255"/>
      <c r="K5" s="255"/>
      <c r="L5" s="255"/>
      <c r="M5" s="25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2:76">
      <c r="B6" s="1"/>
      <c r="C6" s="1"/>
      <c r="D6" s="263" t="s">
        <v>88</v>
      </c>
      <c r="E6" s="263"/>
      <c r="F6" s="263"/>
      <c r="G6" s="263"/>
      <c r="H6" s="263"/>
      <c r="I6" s="263"/>
      <c r="J6" s="263"/>
      <c r="K6" s="263"/>
      <c r="L6" s="263"/>
      <c r="M6" s="26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2:76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2:76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7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2:76" ht="32.25" thickBot="1">
      <c r="B11" s="137" t="s">
        <v>0</v>
      </c>
      <c r="C11" s="138" t="s">
        <v>4</v>
      </c>
      <c r="D11" s="139" t="s">
        <v>7</v>
      </c>
      <c r="E11" s="140" t="s">
        <v>8</v>
      </c>
      <c r="F11" s="141" t="s">
        <v>89</v>
      </c>
      <c r="G11" s="142" t="s">
        <v>80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6">
      <c r="B12" s="112" t="s">
        <v>83</v>
      </c>
      <c r="C12" s="113">
        <v>35</v>
      </c>
      <c r="D12" s="113"/>
      <c r="E12" s="136">
        <f>C12-D12</f>
        <v>35</v>
      </c>
      <c r="F12" s="146">
        <f>+D12/E12</f>
        <v>0</v>
      </c>
      <c r="G12" s="144" t="s">
        <v>72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76" ht="15.75" thickBot="1">
      <c r="B13" s="114" t="s">
        <v>84</v>
      </c>
      <c r="C13" s="115">
        <v>35</v>
      </c>
      <c r="D13" s="115"/>
      <c r="E13" s="115">
        <f>C13-D13</f>
        <v>35</v>
      </c>
      <c r="F13" s="143">
        <f>+D13/E13</f>
        <v>0</v>
      </c>
      <c r="G13" s="145" t="s">
        <v>72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2:76">
      <c r="B14" s="1"/>
      <c r="C14" s="1"/>
      <c r="D14" s="1">
        <f>D12+D13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2:7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2:76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2:76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2:76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2:76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2:76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2:76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2:76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2:76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2:76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2:76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2:7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2:7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2:7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2:7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2:7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2:7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2:7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>
      <c r="B161" s="1"/>
      <c r="C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</sheetData>
  <mergeCells count="3">
    <mergeCell ref="D5:M5"/>
    <mergeCell ref="D2:M4"/>
    <mergeCell ref="D6:M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18"/>
  <sheetViews>
    <sheetView workbookViewId="0">
      <selection activeCell="H17" sqref="H17"/>
    </sheetView>
  </sheetViews>
  <sheetFormatPr baseColWidth="10" defaultRowHeight="15"/>
  <cols>
    <col min="1" max="2" width="11.42578125" style="116"/>
    <col min="3" max="3" width="31" style="116" customWidth="1"/>
    <col min="4" max="16384" width="11.42578125" style="116"/>
  </cols>
  <sheetData>
    <row r="1" spans="2:12" ht="15" customHeight="1">
      <c r="B1" s="266" t="s">
        <v>85</v>
      </c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2" spans="2:12" ht="15" customHeight="1"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2:12" ht="15.75" customHeight="1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7"/>
    </row>
    <row r="7" spans="2:12" ht="15.75" thickBot="1"/>
    <row r="8" spans="2:12" ht="15.75" thickBot="1">
      <c r="B8" s="264" t="s">
        <v>120</v>
      </c>
      <c r="C8" s="265"/>
      <c r="D8" s="117">
        <v>78</v>
      </c>
    </row>
    <row r="9" spans="2:12" ht="15.75" thickBot="1">
      <c r="B9" s="264" t="s">
        <v>121</v>
      </c>
      <c r="C9" s="265"/>
      <c r="D9" s="117">
        <v>16</v>
      </c>
    </row>
    <row r="10" spans="2:12">
      <c r="D10" s="116">
        <f>SUM(D8:D9)</f>
        <v>94</v>
      </c>
    </row>
    <row r="18" spans="6:6">
      <c r="F18" s="118"/>
    </row>
  </sheetData>
  <mergeCells count="3">
    <mergeCell ref="B8:C8"/>
    <mergeCell ref="B9:C9"/>
    <mergeCell ref="B1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E1" zoomScale="80" zoomScaleNormal="80" workbookViewId="0">
      <pane ySplit="1" topLeftCell="A2" activePane="bottomLeft" state="frozen"/>
      <selection activeCell="F1" sqref="F1"/>
      <selection pane="bottomLeft" activeCell="Q38" sqref="Q38"/>
    </sheetView>
  </sheetViews>
  <sheetFormatPr baseColWidth="10" defaultColWidth="11.42578125" defaultRowHeight="12" customHeight="1"/>
  <cols>
    <col min="1" max="1" width="28.28515625" style="58" bestFit="1" customWidth="1"/>
    <col min="2" max="2" width="23" style="58" bestFit="1" customWidth="1"/>
    <col min="3" max="3" width="6.140625" style="58" customWidth="1"/>
    <col min="4" max="4" width="18.140625" style="58" customWidth="1"/>
    <col min="5" max="5" width="44.28515625" style="59" customWidth="1"/>
    <col min="6" max="6" width="23.7109375" style="58" customWidth="1"/>
    <col min="7" max="7" width="18.28515625" style="58" customWidth="1"/>
    <col min="8" max="8" width="14.7109375" style="58" customWidth="1"/>
    <col min="9" max="9" width="11.42578125" style="58"/>
    <col min="10" max="10" width="14" style="58" customWidth="1"/>
    <col min="11" max="11" width="13.28515625" style="58" bestFit="1" customWidth="1"/>
    <col min="12" max="12" width="11.42578125" style="58"/>
    <col min="13" max="13" width="9.28515625" style="65" customWidth="1"/>
    <col min="14" max="14" width="14.7109375" style="66" customWidth="1"/>
    <col min="15" max="15" width="14.85546875" style="58" bestFit="1" customWidth="1"/>
    <col min="16" max="16384" width="11.42578125" style="58"/>
  </cols>
  <sheetData>
    <row r="1" spans="1:17" ht="12" customHeight="1">
      <c r="A1" s="58" t="s">
        <v>69</v>
      </c>
      <c r="B1" s="58" t="s">
        <v>34</v>
      </c>
      <c r="C1" s="58" t="s">
        <v>35</v>
      </c>
      <c r="D1" s="58" t="s">
        <v>36</v>
      </c>
      <c r="E1" s="59" t="s">
        <v>37</v>
      </c>
      <c r="F1" s="58" t="s">
        <v>38</v>
      </c>
      <c r="G1" s="58" t="s">
        <v>39</v>
      </c>
      <c r="H1" s="58" t="s">
        <v>40</v>
      </c>
      <c r="I1" s="58" t="s">
        <v>41</v>
      </c>
      <c r="J1" s="58" t="s">
        <v>42</v>
      </c>
      <c r="K1" s="58" t="s">
        <v>43</v>
      </c>
      <c r="L1" s="58" t="s">
        <v>44</v>
      </c>
      <c r="M1" s="65" t="s">
        <v>45</v>
      </c>
      <c r="N1" s="80" t="s">
        <v>46</v>
      </c>
      <c r="O1" s="81" t="s">
        <v>70</v>
      </c>
      <c r="P1" s="150" t="s">
        <v>90</v>
      </c>
      <c r="Q1" s="150" t="s">
        <v>91</v>
      </c>
    </row>
    <row r="2" spans="1:17" ht="12" customHeight="1">
      <c r="A2" s="58" t="s">
        <v>71</v>
      </c>
      <c r="B2" s="58" t="s">
        <v>47</v>
      </c>
      <c r="C2" s="58" t="s">
        <v>48</v>
      </c>
      <c r="D2" s="58" t="s">
        <v>49</v>
      </c>
      <c r="E2" s="59" t="s">
        <v>50</v>
      </c>
      <c r="F2" s="58" t="s">
        <v>51</v>
      </c>
      <c r="G2" s="58" t="s">
        <v>52</v>
      </c>
      <c r="H2" s="58">
        <f>+'SARDINA AUSTRAL'!F7</f>
        <v>399.88900000000001</v>
      </c>
      <c r="I2" s="58">
        <f>+'SARDINA AUSTRAL'!G7</f>
        <v>0</v>
      </c>
      <c r="J2" s="58">
        <f>+'SARDINA AUSTRAL'!H7</f>
        <v>399.88900000000001</v>
      </c>
      <c r="K2" s="58">
        <f>+'SARDINA AUSTRAL'!I7</f>
        <v>64.009999999999991</v>
      </c>
      <c r="L2" s="58">
        <f>+'SARDINA AUSTRAL'!J7</f>
        <v>335.87900000000002</v>
      </c>
      <c r="M2" s="60">
        <f>+'SARDINA AUSTRAL'!K7</f>
        <v>0.16006941926384569</v>
      </c>
      <c r="N2" s="121" t="str">
        <f>+'SARDINA AUSTRAL'!L7</f>
        <v>-</v>
      </c>
      <c r="O2" s="147">
        <f>+'SARDINA AUSTRAL'!B$3</f>
        <v>44018</v>
      </c>
      <c r="P2" s="150">
        <v>2020</v>
      </c>
      <c r="Q2" s="150"/>
    </row>
    <row r="3" spans="1:17" ht="12" customHeight="1">
      <c r="A3" s="58" t="s">
        <v>71</v>
      </c>
      <c r="B3" s="58" t="s">
        <v>47</v>
      </c>
      <c r="C3" s="58" t="s">
        <v>48</v>
      </c>
      <c r="D3" s="58" t="s">
        <v>49</v>
      </c>
      <c r="E3" s="59" t="s">
        <v>50</v>
      </c>
      <c r="F3" s="58" t="s">
        <v>53</v>
      </c>
      <c r="G3" s="58" t="s">
        <v>54</v>
      </c>
      <c r="H3" s="58">
        <f>+'SARDINA AUSTRAL'!F8</f>
        <v>44.432000000000002</v>
      </c>
      <c r="I3" s="58">
        <f>+'SARDINA AUSTRAL'!G8</f>
        <v>0</v>
      </c>
      <c r="J3" s="58">
        <f>+'SARDINA AUSTRAL'!H8</f>
        <v>380.31100000000004</v>
      </c>
      <c r="K3" s="58">
        <f>+'SARDINA AUSTRAL'!I8</f>
        <v>0</v>
      </c>
      <c r="L3" s="58">
        <f>+'SARDINA AUSTRAL'!J8</f>
        <v>380.31100000000004</v>
      </c>
      <c r="M3" s="60">
        <f>+'SARDINA AUSTRAL'!K8</f>
        <v>0</v>
      </c>
      <c r="N3" s="121" t="str">
        <f>+'SARDINA AUSTRAL'!L8</f>
        <v>-</v>
      </c>
      <c r="O3" s="147">
        <f>+'SARDINA AUSTRAL'!B$3</f>
        <v>44018</v>
      </c>
      <c r="P3" s="150">
        <v>2020</v>
      </c>
      <c r="Q3" s="150"/>
    </row>
    <row r="4" spans="1:17" ht="12" customHeight="1">
      <c r="A4" s="58" t="s">
        <v>71</v>
      </c>
      <c r="B4" s="58" t="s">
        <v>47</v>
      </c>
      <c r="C4" s="58" t="s">
        <v>48</v>
      </c>
      <c r="D4" s="58" t="s">
        <v>49</v>
      </c>
      <c r="E4" s="59" t="s">
        <v>50</v>
      </c>
      <c r="F4" s="58" t="s">
        <v>51</v>
      </c>
      <c r="G4" s="58" t="s">
        <v>54</v>
      </c>
      <c r="H4" s="67">
        <f t="shared" ref="H4:M4" si="0">+H2+H3</f>
        <v>444.32100000000003</v>
      </c>
      <c r="I4" s="67">
        <f t="shared" si="0"/>
        <v>0</v>
      </c>
      <c r="J4" s="67">
        <f t="shared" si="0"/>
        <v>780.2</v>
      </c>
      <c r="K4" s="67">
        <f t="shared" si="0"/>
        <v>64.009999999999991</v>
      </c>
      <c r="L4" s="67">
        <f t="shared" si="0"/>
        <v>716.19</v>
      </c>
      <c r="M4" s="119">
        <f t="shared" si="0"/>
        <v>0.16006941926384569</v>
      </c>
      <c r="N4" s="122" t="s">
        <v>72</v>
      </c>
      <c r="O4" s="147">
        <f>+'SARDINA AUSTRAL'!B$3</f>
        <v>44018</v>
      </c>
      <c r="P4" s="150">
        <v>2020</v>
      </c>
      <c r="Q4" s="150"/>
    </row>
    <row r="5" spans="1:17" ht="12" customHeight="1">
      <c r="A5" s="58" t="s">
        <v>71</v>
      </c>
      <c r="B5" s="58" t="s">
        <v>47</v>
      </c>
      <c r="C5" s="58" t="s">
        <v>48</v>
      </c>
      <c r="D5" s="58" t="s">
        <v>49</v>
      </c>
      <c r="E5" s="59" t="s">
        <v>55</v>
      </c>
      <c r="F5" s="58" t="s">
        <v>51</v>
      </c>
      <c r="G5" s="58" t="s">
        <v>52</v>
      </c>
      <c r="H5" s="58">
        <f>+'SARDINA AUSTRAL'!F9</f>
        <v>1590.376</v>
      </c>
      <c r="I5" s="58">
        <f>+'SARDINA AUSTRAL'!G9</f>
        <v>0</v>
      </c>
      <c r="J5" s="58">
        <f>+'SARDINA AUSTRAL'!H9</f>
        <v>1590.376</v>
      </c>
      <c r="K5" s="58">
        <f>+'SARDINA AUSTRAL'!I9</f>
        <v>1334.741</v>
      </c>
      <c r="L5" s="58">
        <f>+'SARDINA AUSTRAL'!J9</f>
        <v>255.63499999999999</v>
      </c>
      <c r="M5" s="60">
        <f>+'SARDINA AUSTRAL'!K9</f>
        <v>0.83926128160887736</v>
      </c>
      <c r="N5" s="121" t="str">
        <f>+'SARDINA AUSTRAL'!L9</f>
        <v>-</v>
      </c>
      <c r="O5" s="147">
        <f>+'SARDINA AUSTRAL'!B$3</f>
        <v>44018</v>
      </c>
      <c r="P5" s="150">
        <v>2020</v>
      </c>
      <c r="Q5" s="150"/>
    </row>
    <row r="6" spans="1:17" ht="12" customHeight="1">
      <c r="A6" s="58" t="s">
        <v>71</v>
      </c>
      <c r="B6" s="58" t="s">
        <v>47</v>
      </c>
      <c r="C6" s="58" t="s">
        <v>48</v>
      </c>
      <c r="D6" s="58" t="s">
        <v>49</v>
      </c>
      <c r="E6" s="59" t="s">
        <v>55</v>
      </c>
      <c r="F6" s="58" t="s">
        <v>53</v>
      </c>
      <c r="G6" s="58" t="s">
        <v>54</v>
      </c>
      <c r="H6" s="58">
        <f>+'SARDINA AUSTRAL'!F10</f>
        <v>176.708</v>
      </c>
      <c r="I6" s="58">
        <f>+'SARDINA AUSTRAL'!G10</f>
        <v>0</v>
      </c>
      <c r="J6" s="58">
        <f>+'SARDINA AUSTRAL'!H10</f>
        <v>432.34299999999996</v>
      </c>
      <c r="K6" s="58">
        <f>+'SARDINA AUSTRAL'!I10</f>
        <v>0</v>
      </c>
      <c r="L6" s="58">
        <f>+'SARDINA AUSTRAL'!J10</f>
        <v>432.34299999999996</v>
      </c>
      <c r="M6" s="60">
        <f>+'SARDINA AUSTRAL'!K10</f>
        <v>0</v>
      </c>
      <c r="N6" s="121" t="str">
        <f>+'SARDINA AUSTRAL'!L10</f>
        <v>-</v>
      </c>
      <c r="O6" s="147">
        <f>+'SARDINA AUSTRAL'!B$3</f>
        <v>44018</v>
      </c>
      <c r="P6" s="150">
        <v>2020</v>
      </c>
      <c r="Q6" s="150"/>
    </row>
    <row r="7" spans="1:17" ht="12" customHeight="1">
      <c r="A7" s="58" t="s">
        <v>71</v>
      </c>
      <c r="B7" s="58" t="s">
        <v>47</v>
      </c>
      <c r="C7" s="58" t="s">
        <v>48</v>
      </c>
      <c r="D7" s="58" t="s">
        <v>49</v>
      </c>
      <c r="E7" s="59" t="s">
        <v>55</v>
      </c>
      <c r="F7" s="58" t="s">
        <v>51</v>
      </c>
      <c r="G7" s="58" t="s">
        <v>54</v>
      </c>
      <c r="H7" s="67">
        <f t="shared" ref="H7:M7" si="1">+H5+H6</f>
        <v>1767.0840000000001</v>
      </c>
      <c r="I7" s="67">
        <f t="shared" si="1"/>
        <v>0</v>
      </c>
      <c r="J7" s="67">
        <f t="shared" si="1"/>
        <v>2022.7190000000001</v>
      </c>
      <c r="K7" s="67">
        <f t="shared" si="1"/>
        <v>1334.741</v>
      </c>
      <c r="L7" s="67">
        <f t="shared" si="1"/>
        <v>687.97799999999995</v>
      </c>
      <c r="M7" s="119">
        <f t="shared" si="1"/>
        <v>0.83926128160887736</v>
      </c>
      <c r="N7" s="122" t="s">
        <v>72</v>
      </c>
      <c r="O7" s="147">
        <f>+'SARDINA AUSTRAL'!B$3</f>
        <v>44018</v>
      </c>
      <c r="P7" s="150">
        <v>2020</v>
      </c>
      <c r="Q7" s="150"/>
    </row>
    <row r="8" spans="1:17" ht="12" customHeight="1">
      <c r="A8" s="58" t="s">
        <v>71</v>
      </c>
      <c r="B8" s="58" t="s">
        <v>47</v>
      </c>
      <c r="C8" s="58" t="s">
        <v>48</v>
      </c>
      <c r="D8" s="58" t="s">
        <v>49</v>
      </c>
      <c r="E8" s="59" t="s">
        <v>56</v>
      </c>
      <c r="F8" s="58" t="s">
        <v>51</v>
      </c>
      <c r="G8" s="58" t="s">
        <v>52</v>
      </c>
      <c r="H8" s="58">
        <f>+'SARDINA AUSTRAL'!F11</f>
        <v>1202.4660000000001</v>
      </c>
      <c r="I8" s="58">
        <f>+'SARDINA AUSTRAL'!G11</f>
        <v>134.852</v>
      </c>
      <c r="J8" s="58">
        <f>+'SARDINA AUSTRAL'!H11</f>
        <v>1337.3180000000002</v>
      </c>
      <c r="K8" s="58">
        <f>+'SARDINA AUSTRAL'!I11</f>
        <v>991.87099999999998</v>
      </c>
      <c r="L8" s="58">
        <f>+'SARDINA AUSTRAL'!J11</f>
        <v>345.44700000000023</v>
      </c>
      <c r="M8" s="60">
        <f>+'SARDINA AUSTRAL'!K11</f>
        <v>0.74168671923955243</v>
      </c>
      <c r="N8" s="121" t="str">
        <f>+'SARDINA AUSTRAL'!L11</f>
        <v>-</v>
      </c>
      <c r="O8" s="147">
        <f>+'SARDINA AUSTRAL'!B$3</f>
        <v>44018</v>
      </c>
      <c r="P8" s="150">
        <v>2020</v>
      </c>
      <c r="Q8" s="150"/>
    </row>
    <row r="9" spans="1:17" ht="12" customHeight="1">
      <c r="A9" s="58" t="s">
        <v>71</v>
      </c>
      <c r="B9" s="58" t="s">
        <v>47</v>
      </c>
      <c r="C9" s="58" t="s">
        <v>48</v>
      </c>
      <c r="D9" s="58" t="s">
        <v>49</v>
      </c>
      <c r="E9" s="59" t="s">
        <v>56</v>
      </c>
      <c r="F9" s="58" t="s">
        <v>53</v>
      </c>
      <c r="G9" s="58" t="s">
        <v>54</v>
      </c>
      <c r="H9" s="58">
        <f>+'SARDINA AUSTRAL'!F12</f>
        <v>0</v>
      </c>
      <c r="I9" s="58">
        <f>+'SARDINA AUSTRAL'!G12</f>
        <v>0</v>
      </c>
      <c r="J9" s="58">
        <f>+'SARDINA AUSTRAL'!H12</f>
        <v>345.44700000000023</v>
      </c>
      <c r="K9" s="58">
        <f>+'SARDINA AUSTRAL'!I12</f>
        <v>0</v>
      </c>
      <c r="L9" s="58">
        <f>+'SARDINA AUSTRAL'!J12</f>
        <v>345.44700000000023</v>
      </c>
      <c r="M9" s="60">
        <f>+'SARDINA AUSTRAL'!K12</f>
        <v>0</v>
      </c>
      <c r="N9" s="121" t="str">
        <f>+'SARDINA AUSTRAL'!L12</f>
        <v>-</v>
      </c>
      <c r="O9" s="147">
        <f>+'SARDINA AUSTRAL'!B$3</f>
        <v>44018</v>
      </c>
      <c r="P9" s="150">
        <v>2020</v>
      </c>
      <c r="Q9" s="150"/>
    </row>
    <row r="10" spans="1:17" ht="12" customHeight="1">
      <c r="A10" s="58" t="s">
        <v>71</v>
      </c>
      <c r="B10" s="58" t="s">
        <v>47</v>
      </c>
      <c r="C10" s="58" t="s">
        <v>48</v>
      </c>
      <c r="D10" s="58" t="s">
        <v>49</v>
      </c>
      <c r="E10" s="59" t="s">
        <v>56</v>
      </c>
      <c r="F10" s="58" t="s">
        <v>51</v>
      </c>
      <c r="G10" s="58" t="s">
        <v>54</v>
      </c>
      <c r="H10" s="67">
        <f t="shared" ref="H10:M10" si="2">+H8+H9</f>
        <v>1202.4660000000001</v>
      </c>
      <c r="I10" s="67">
        <f t="shared" si="2"/>
        <v>134.852</v>
      </c>
      <c r="J10" s="67">
        <f t="shared" si="2"/>
        <v>1682.7650000000003</v>
      </c>
      <c r="K10" s="67">
        <f t="shared" si="2"/>
        <v>991.87099999999998</v>
      </c>
      <c r="L10" s="67">
        <f t="shared" si="2"/>
        <v>690.89400000000046</v>
      </c>
      <c r="M10" s="119">
        <f t="shared" si="2"/>
        <v>0.74168671923955243</v>
      </c>
      <c r="N10" s="122" t="s">
        <v>72</v>
      </c>
      <c r="O10" s="147">
        <f>+'SARDINA AUSTRAL'!B$3</f>
        <v>44018</v>
      </c>
      <c r="P10" s="150">
        <v>2020</v>
      </c>
      <c r="Q10" s="150"/>
    </row>
    <row r="11" spans="1:17" ht="12" customHeight="1">
      <c r="A11" s="58" t="s">
        <v>71</v>
      </c>
      <c r="B11" s="58" t="s">
        <v>47</v>
      </c>
      <c r="C11" s="58" t="s">
        <v>48</v>
      </c>
      <c r="D11" s="58" t="s">
        <v>49</v>
      </c>
      <c r="E11" s="59" t="s">
        <v>57</v>
      </c>
      <c r="F11" s="58" t="s">
        <v>51</v>
      </c>
      <c r="G11" s="58" t="s">
        <v>52</v>
      </c>
      <c r="H11" s="58">
        <f>+'SARDINA AUSTRAL'!F13</f>
        <v>352.83699999999999</v>
      </c>
      <c r="I11" s="58">
        <f>+'SARDINA AUSTRAL'!G13</f>
        <v>0</v>
      </c>
      <c r="J11" s="58">
        <f>+'SARDINA AUSTRAL'!H13</f>
        <v>352.83699999999999</v>
      </c>
      <c r="K11" s="58">
        <f>+'SARDINA AUSTRAL'!I13</f>
        <v>352.39000000000004</v>
      </c>
      <c r="L11" s="58">
        <f>+'SARDINA AUSTRAL'!J13</f>
        <v>0.44699999999994589</v>
      </c>
      <c r="M11" s="60">
        <f>+'SARDINA AUSTRAL'!K13</f>
        <v>0.99873312606104248</v>
      </c>
      <c r="N11" s="121" t="str">
        <f>+'SARDINA AUSTRAL'!L13</f>
        <v>-</v>
      </c>
      <c r="O11" s="147">
        <f>+'SARDINA AUSTRAL'!B$3</f>
        <v>44018</v>
      </c>
      <c r="P11" s="150">
        <v>2020</v>
      </c>
      <c r="Q11" s="150"/>
    </row>
    <row r="12" spans="1:17" ht="12" customHeight="1">
      <c r="A12" s="58" t="s">
        <v>71</v>
      </c>
      <c r="B12" s="58" t="s">
        <v>47</v>
      </c>
      <c r="C12" s="58" t="s">
        <v>48</v>
      </c>
      <c r="D12" s="58" t="s">
        <v>49</v>
      </c>
      <c r="E12" s="59" t="s">
        <v>57</v>
      </c>
      <c r="F12" s="58" t="s">
        <v>53</v>
      </c>
      <c r="G12" s="58" t="s">
        <v>54</v>
      </c>
      <c r="H12" s="58">
        <f>+'SARDINA AUSTRAL'!F14</f>
        <v>39.204000000000001</v>
      </c>
      <c r="I12" s="58">
        <f>+'SARDINA AUSTRAL'!G14</f>
        <v>0</v>
      </c>
      <c r="J12" s="58">
        <f>+'SARDINA AUSTRAL'!H14</f>
        <v>39.650999999999947</v>
      </c>
      <c r="K12" s="58">
        <f>+'SARDINA AUSTRAL'!I14</f>
        <v>0</v>
      </c>
      <c r="L12" s="58">
        <f>+'SARDINA AUSTRAL'!J14</f>
        <v>39.650999999999947</v>
      </c>
      <c r="M12" s="60">
        <f>+'SARDINA AUSTRAL'!K14</f>
        <v>0</v>
      </c>
      <c r="N12" s="121" t="str">
        <f>+'SARDINA AUSTRAL'!L14</f>
        <v>-</v>
      </c>
      <c r="O12" s="147">
        <f>+'SARDINA AUSTRAL'!B$3</f>
        <v>44018</v>
      </c>
      <c r="P12" s="150">
        <v>2020</v>
      </c>
      <c r="Q12" s="150"/>
    </row>
    <row r="13" spans="1:17" ht="12" customHeight="1">
      <c r="A13" s="58" t="s">
        <v>71</v>
      </c>
      <c r="B13" s="58" t="s">
        <v>47</v>
      </c>
      <c r="C13" s="58" t="s">
        <v>48</v>
      </c>
      <c r="D13" s="58" t="s">
        <v>49</v>
      </c>
      <c r="E13" s="59" t="s">
        <v>57</v>
      </c>
      <c r="F13" s="58" t="s">
        <v>51</v>
      </c>
      <c r="G13" s="58" t="s">
        <v>54</v>
      </c>
      <c r="H13" s="67">
        <f t="shared" ref="H13:M13" si="3">+H11+H12</f>
        <v>392.041</v>
      </c>
      <c r="I13" s="67">
        <f t="shared" si="3"/>
        <v>0</v>
      </c>
      <c r="J13" s="67">
        <f t="shared" si="3"/>
        <v>392.48799999999994</v>
      </c>
      <c r="K13" s="67">
        <f t="shared" si="3"/>
        <v>352.39000000000004</v>
      </c>
      <c r="L13" s="67">
        <f t="shared" si="3"/>
        <v>40.097999999999892</v>
      </c>
      <c r="M13" s="119">
        <f t="shared" si="3"/>
        <v>0.99873312606104248</v>
      </c>
      <c r="N13" s="122" t="s">
        <v>72</v>
      </c>
      <c r="O13" s="147">
        <f>+'SARDINA AUSTRAL'!B$3</f>
        <v>44018</v>
      </c>
      <c r="P13" s="150">
        <v>2020</v>
      </c>
      <c r="Q13" s="150"/>
    </row>
    <row r="14" spans="1:17" ht="12" customHeight="1">
      <c r="A14" s="58" t="s">
        <v>71</v>
      </c>
      <c r="B14" s="58" t="s">
        <v>47</v>
      </c>
      <c r="C14" s="58" t="s">
        <v>48</v>
      </c>
      <c r="D14" s="58" t="s">
        <v>49</v>
      </c>
      <c r="E14" s="59" t="s">
        <v>58</v>
      </c>
      <c r="F14" s="58" t="s">
        <v>51</v>
      </c>
      <c r="G14" s="58" t="s">
        <v>52</v>
      </c>
      <c r="H14" s="58">
        <f>+'SARDINA AUSTRAL'!F15</f>
        <v>547.27</v>
      </c>
      <c r="I14" s="58">
        <f>+'SARDINA AUSTRAL'!G15</f>
        <v>1011.168</v>
      </c>
      <c r="J14" s="58">
        <f>+'SARDINA AUSTRAL'!H15</f>
        <v>1558.4380000000001</v>
      </c>
      <c r="K14" s="58">
        <f>+'SARDINA AUSTRAL'!I15</f>
        <v>1285.4460000000001</v>
      </c>
      <c r="L14" s="58">
        <f>+'SARDINA AUSTRAL'!J15</f>
        <v>272.99199999999996</v>
      </c>
      <c r="M14" s="60">
        <f>+'SARDINA AUSTRAL'!K15</f>
        <v>0.82482973336122456</v>
      </c>
      <c r="N14" s="121">
        <f>+'SARDINA AUSTRAL'!L15</f>
        <v>43866</v>
      </c>
      <c r="O14" s="147">
        <f>+'SARDINA AUSTRAL'!B$3</f>
        <v>44018</v>
      </c>
      <c r="P14" s="150">
        <v>2020</v>
      </c>
      <c r="Q14" s="150"/>
    </row>
    <row r="15" spans="1:17" ht="12" customHeight="1">
      <c r="A15" s="58" t="s">
        <v>71</v>
      </c>
      <c r="B15" s="58" t="s">
        <v>47</v>
      </c>
      <c r="C15" s="58" t="s">
        <v>48</v>
      </c>
      <c r="D15" s="58" t="s">
        <v>49</v>
      </c>
      <c r="E15" s="59" t="s">
        <v>58</v>
      </c>
      <c r="F15" s="58" t="s">
        <v>53</v>
      </c>
      <c r="G15" s="58" t="s">
        <v>54</v>
      </c>
      <c r="H15" s="58">
        <f>+'SARDINA AUSTRAL'!F16</f>
        <v>60.808</v>
      </c>
      <c r="I15" s="58">
        <f>+'SARDINA AUSTRAL'!G16</f>
        <v>0</v>
      </c>
      <c r="J15" s="58">
        <f>+'SARDINA AUSTRAL'!H16</f>
        <v>333.79999999999995</v>
      </c>
      <c r="K15" s="58">
        <f>+'SARDINA AUSTRAL'!I16</f>
        <v>0</v>
      </c>
      <c r="L15" s="58">
        <f>+'SARDINA AUSTRAL'!J16</f>
        <v>333.79999999999995</v>
      </c>
      <c r="M15" s="60">
        <f>+'SARDINA AUSTRAL'!K16</f>
        <v>0</v>
      </c>
      <c r="N15" s="121" t="str">
        <f>+'SARDINA AUSTRAL'!L16</f>
        <v>-</v>
      </c>
      <c r="O15" s="147">
        <f>+'SARDINA AUSTRAL'!B$3</f>
        <v>44018</v>
      </c>
      <c r="P15" s="150">
        <v>2020</v>
      </c>
      <c r="Q15" s="150"/>
    </row>
    <row r="16" spans="1:17" ht="12" customHeight="1">
      <c r="A16" s="58" t="s">
        <v>71</v>
      </c>
      <c r="B16" s="58" t="s">
        <v>47</v>
      </c>
      <c r="C16" s="58" t="s">
        <v>48</v>
      </c>
      <c r="D16" s="58" t="s">
        <v>49</v>
      </c>
      <c r="E16" s="59" t="s">
        <v>58</v>
      </c>
      <c r="F16" s="58" t="s">
        <v>51</v>
      </c>
      <c r="G16" s="58" t="s">
        <v>54</v>
      </c>
      <c r="H16" s="67">
        <f t="shared" ref="H16:M16" si="4">+H14+H15</f>
        <v>608.07799999999997</v>
      </c>
      <c r="I16" s="67">
        <f t="shared" si="4"/>
        <v>1011.168</v>
      </c>
      <c r="J16" s="67">
        <f t="shared" si="4"/>
        <v>1892.2380000000001</v>
      </c>
      <c r="K16" s="67">
        <f t="shared" si="4"/>
        <v>1285.4460000000001</v>
      </c>
      <c r="L16" s="67">
        <f t="shared" si="4"/>
        <v>606.79199999999992</v>
      </c>
      <c r="M16" s="119">
        <f t="shared" si="4"/>
        <v>0.82482973336122456</v>
      </c>
      <c r="N16" s="122" t="s">
        <v>72</v>
      </c>
      <c r="O16" s="147">
        <f>+'SARDINA AUSTRAL'!B$3</f>
        <v>44018</v>
      </c>
      <c r="P16" s="150">
        <v>2020</v>
      </c>
      <c r="Q16" s="150"/>
    </row>
    <row r="17" spans="1:17" ht="12" customHeight="1">
      <c r="A17" s="58" t="s">
        <v>71</v>
      </c>
      <c r="B17" s="58" t="s">
        <v>47</v>
      </c>
      <c r="C17" s="58" t="s">
        <v>48</v>
      </c>
      <c r="D17" s="58" t="s">
        <v>49</v>
      </c>
      <c r="E17" s="59" t="s">
        <v>59</v>
      </c>
      <c r="F17" s="58" t="s">
        <v>51</v>
      </c>
      <c r="G17" s="58" t="s">
        <v>52</v>
      </c>
      <c r="H17" s="58">
        <f>+'SARDINA AUSTRAL'!F17</f>
        <v>509.78</v>
      </c>
      <c r="I17" s="58">
        <f>+'SARDINA AUSTRAL'!G17</f>
        <v>-300</v>
      </c>
      <c r="J17" s="58">
        <f>+'SARDINA AUSTRAL'!H17</f>
        <v>209.77999999999997</v>
      </c>
      <c r="K17" s="58">
        <f>+'SARDINA AUSTRAL'!I17</f>
        <v>0</v>
      </c>
      <c r="L17" s="58">
        <f>+'SARDINA AUSTRAL'!J17</f>
        <v>209.77999999999997</v>
      </c>
      <c r="M17" s="60">
        <f>+'SARDINA AUSTRAL'!K17</f>
        <v>0</v>
      </c>
      <c r="N17" s="121" t="str">
        <f>+'SARDINA AUSTRAL'!L17</f>
        <v>-</v>
      </c>
      <c r="O17" s="147">
        <f>+'SARDINA AUSTRAL'!B$3</f>
        <v>44018</v>
      </c>
      <c r="P17" s="150">
        <v>2020</v>
      </c>
      <c r="Q17" s="150"/>
    </row>
    <row r="18" spans="1:17" ht="12" customHeight="1">
      <c r="A18" s="58" t="s">
        <v>71</v>
      </c>
      <c r="B18" s="58" t="s">
        <v>47</v>
      </c>
      <c r="C18" s="58" t="s">
        <v>48</v>
      </c>
      <c r="D18" s="58" t="s">
        <v>49</v>
      </c>
      <c r="E18" s="59" t="s">
        <v>59</v>
      </c>
      <c r="F18" s="58" t="s">
        <v>53</v>
      </c>
      <c r="G18" s="58" t="s">
        <v>54</v>
      </c>
      <c r="H18" s="58">
        <f>+'SARDINA AUSTRAL'!F18</f>
        <v>56.642000000000003</v>
      </c>
      <c r="I18" s="58">
        <f>+'SARDINA AUSTRAL'!G18</f>
        <v>0</v>
      </c>
      <c r="J18" s="58">
        <f>+'SARDINA AUSTRAL'!H18</f>
        <v>266.42199999999997</v>
      </c>
      <c r="K18" s="58">
        <f>+'SARDINA AUSTRAL'!I18</f>
        <v>0</v>
      </c>
      <c r="L18" s="58">
        <f>+'SARDINA AUSTRAL'!J18</f>
        <v>266.42199999999997</v>
      </c>
      <c r="M18" s="60">
        <f>+'SARDINA AUSTRAL'!K18</f>
        <v>0</v>
      </c>
      <c r="N18" s="121" t="str">
        <f>+'SARDINA AUSTRAL'!L18</f>
        <v>-</v>
      </c>
      <c r="O18" s="147">
        <f>+'SARDINA AUSTRAL'!B$3</f>
        <v>44018</v>
      </c>
      <c r="P18" s="150">
        <v>2020</v>
      </c>
      <c r="Q18" s="150"/>
    </row>
    <row r="19" spans="1:17" ht="12" customHeight="1">
      <c r="A19" s="58" t="s">
        <v>71</v>
      </c>
      <c r="B19" s="58" t="s">
        <v>47</v>
      </c>
      <c r="C19" s="58" t="s">
        <v>48</v>
      </c>
      <c r="D19" s="58" t="s">
        <v>49</v>
      </c>
      <c r="E19" s="59" t="s">
        <v>59</v>
      </c>
      <c r="F19" s="58" t="s">
        <v>51</v>
      </c>
      <c r="G19" s="58" t="s">
        <v>54</v>
      </c>
      <c r="H19" s="67">
        <f t="shared" ref="H19:M19" si="5">+H17+H18</f>
        <v>566.42200000000003</v>
      </c>
      <c r="I19" s="67">
        <f t="shared" si="5"/>
        <v>-300</v>
      </c>
      <c r="J19" s="67">
        <f t="shared" si="5"/>
        <v>476.20199999999994</v>
      </c>
      <c r="K19" s="67">
        <f t="shared" si="5"/>
        <v>0</v>
      </c>
      <c r="L19" s="67">
        <f t="shared" si="5"/>
        <v>476.20199999999994</v>
      </c>
      <c r="M19" s="119">
        <f t="shared" si="5"/>
        <v>0</v>
      </c>
      <c r="N19" s="122" t="s">
        <v>72</v>
      </c>
      <c r="O19" s="147">
        <f>+'SARDINA AUSTRAL'!B$3</f>
        <v>44018</v>
      </c>
      <c r="P19" s="150">
        <v>2020</v>
      </c>
      <c r="Q19" s="150"/>
    </row>
    <row r="20" spans="1:17" ht="12" customHeight="1">
      <c r="A20" s="58" t="s">
        <v>71</v>
      </c>
      <c r="B20" s="58" t="s">
        <v>47</v>
      </c>
      <c r="C20" s="58" t="s">
        <v>48</v>
      </c>
      <c r="D20" s="58" t="s">
        <v>49</v>
      </c>
      <c r="E20" s="59" t="s">
        <v>60</v>
      </c>
      <c r="F20" s="58" t="s">
        <v>51</v>
      </c>
      <c r="G20" s="58" t="s">
        <v>52</v>
      </c>
      <c r="H20" s="58">
        <f>+'SARDINA AUSTRAL'!F19</f>
        <v>776.38300000000004</v>
      </c>
      <c r="I20" s="58">
        <f>+'SARDINA AUSTRAL'!G19</f>
        <v>-550</v>
      </c>
      <c r="J20" s="58">
        <f>+'SARDINA AUSTRAL'!H19</f>
        <v>226.38300000000004</v>
      </c>
      <c r="K20" s="58">
        <f>+'SARDINA AUSTRAL'!I19</f>
        <v>204.44</v>
      </c>
      <c r="L20" s="58">
        <f>+'SARDINA AUSTRAL'!J19</f>
        <v>21.94300000000004</v>
      </c>
      <c r="M20" s="60">
        <f>+'SARDINA AUSTRAL'!K19</f>
        <v>0.90307134369630215</v>
      </c>
      <c r="N20" s="121" t="str">
        <f>+'SARDINA AUSTRAL'!L19</f>
        <v>-</v>
      </c>
      <c r="O20" s="147">
        <f>+'SARDINA AUSTRAL'!B$3</f>
        <v>44018</v>
      </c>
      <c r="P20" s="150">
        <v>2020</v>
      </c>
      <c r="Q20" s="150"/>
    </row>
    <row r="21" spans="1:17" ht="12" customHeight="1">
      <c r="A21" s="58" t="s">
        <v>71</v>
      </c>
      <c r="B21" s="58" t="s">
        <v>47</v>
      </c>
      <c r="C21" s="58" t="s">
        <v>48</v>
      </c>
      <c r="D21" s="58" t="s">
        <v>49</v>
      </c>
      <c r="E21" s="59" t="s">
        <v>60</v>
      </c>
      <c r="F21" s="58" t="s">
        <v>53</v>
      </c>
      <c r="G21" s="58" t="s">
        <v>54</v>
      </c>
      <c r="H21" s="58">
        <f>+'SARDINA AUSTRAL'!F20</f>
        <v>86.262</v>
      </c>
      <c r="I21" s="58">
        <f>+'SARDINA AUSTRAL'!G20</f>
        <v>0</v>
      </c>
      <c r="J21" s="58">
        <f>+'SARDINA AUSTRAL'!H20</f>
        <v>108.20500000000004</v>
      </c>
      <c r="K21" s="58">
        <f>+'SARDINA AUSTRAL'!I20</f>
        <v>0</v>
      </c>
      <c r="L21" s="58">
        <f>+'SARDINA AUSTRAL'!J20</f>
        <v>108.20500000000004</v>
      </c>
      <c r="M21" s="60">
        <f>+'SARDINA AUSTRAL'!K20</f>
        <v>0</v>
      </c>
      <c r="N21" s="121" t="str">
        <f>+'SARDINA AUSTRAL'!L20</f>
        <v>-</v>
      </c>
      <c r="O21" s="147">
        <f>+'SARDINA AUSTRAL'!B$3</f>
        <v>44018</v>
      </c>
      <c r="P21" s="150">
        <v>2020</v>
      </c>
      <c r="Q21" s="150"/>
    </row>
    <row r="22" spans="1:17" ht="12" customHeight="1">
      <c r="A22" s="58" t="s">
        <v>71</v>
      </c>
      <c r="B22" s="58" t="s">
        <v>47</v>
      </c>
      <c r="C22" s="58" t="s">
        <v>48</v>
      </c>
      <c r="D22" s="58" t="s">
        <v>49</v>
      </c>
      <c r="E22" s="59" t="s">
        <v>60</v>
      </c>
      <c r="F22" s="58" t="s">
        <v>51</v>
      </c>
      <c r="G22" s="58" t="s">
        <v>54</v>
      </c>
      <c r="H22" s="67">
        <f t="shared" ref="H22:M22" si="6">+H20+H21</f>
        <v>862.64499999999998</v>
      </c>
      <c r="I22" s="67">
        <f t="shared" si="6"/>
        <v>-550</v>
      </c>
      <c r="J22" s="67">
        <f t="shared" si="6"/>
        <v>334.58800000000008</v>
      </c>
      <c r="K22" s="67">
        <f t="shared" si="6"/>
        <v>204.44</v>
      </c>
      <c r="L22" s="67">
        <f t="shared" si="6"/>
        <v>130.14800000000008</v>
      </c>
      <c r="M22" s="119">
        <f t="shared" si="6"/>
        <v>0.90307134369630215</v>
      </c>
      <c r="N22" s="122" t="s">
        <v>72</v>
      </c>
      <c r="O22" s="147">
        <f>+'SARDINA AUSTRAL'!B$3</f>
        <v>44018</v>
      </c>
      <c r="P22" s="150">
        <v>2020</v>
      </c>
      <c r="Q22" s="150"/>
    </row>
    <row r="23" spans="1:17" ht="12" customHeight="1">
      <c r="A23" s="58" t="s">
        <v>71</v>
      </c>
      <c r="B23" s="58" t="s">
        <v>47</v>
      </c>
      <c r="C23" s="58" t="s">
        <v>48</v>
      </c>
      <c r="D23" s="58" t="s">
        <v>49</v>
      </c>
      <c r="E23" s="59" t="s">
        <v>61</v>
      </c>
      <c r="F23" s="58" t="s">
        <v>51</v>
      </c>
      <c r="G23" s="58" t="s">
        <v>52</v>
      </c>
      <c r="H23" s="58">
        <f>+'SARDINA AUSTRAL'!F21</f>
        <v>49.366999999999997</v>
      </c>
      <c r="I23" s="58">
        <f>+'SARDINA AUSTRAL'!G21</f>
        <v>-54.851999999999997</v>
      </c>
      <c r="J23" s="58">
        <f>+'SARDINA AUSTRAL'!H21</f>
        <v>-5.4849999999999994</v>
      </c>
      <c r="K23" s="58">
        <f>+'SARDINA AUSTRAL'!I21</f>
        <v>0</v>
      </c>
      <c r="L23" s="58">
        <f>+'SARDINA AUSTRAL'!J21</f>
        <v>-5.4849999999999994</v>
      </c>
      <c r="M23" s="60">
        <f>+'SARDINA AUSTRAL'!K21</f>
        <v>0</v>
      </c>
      <c r="N23" s="121" t="str">
        <f>+'SARDINA AUSTRAL'!L21</f>
        <v>-</v>
      </c>
      <c r="O23" s="147">
        <f>+'SARDINA AUSTRAL'!B$3</f>
        <v>44018</v>
      </c>
      <c r="P23" s="150">
        <v>2020</v>
      </c>
      <c r="Q23" s="150"/>
    </row>
    <row r="24" spans="1:17" ht="12" customHeight="1">
      <c r="A24" s="58" t="s">
        <v>71</v>
      </c>
      <c r="B24" s="58" t="s">
        <v>47</v>
      </c>
      <c r="C24" s="58" t="s">
        <v>48</v>
      </c>
      <c r="D24" s="58" t="s">
        <v>49</v>
      </c>
      <c r="E24" s="59" t="s">
        <v>61</v>
      </c>
      <c r="F24" s="58" t="s">
        <v>53</v>
      </c>
      <c r="G24" s="58" t="s">
        <v>54</v>
      </c>
      <c r="H24" s="58">
        <f>+'SARDINA AUSTRAL'!F22</f>
        <v>5.4850000000000003</v>
      </c>
      <c r="I24" s="58">
        <f>+'SARDINA AUSTRAL'!G22</f>
        <v>0</v>
      </c>
      <c r="J24" s="58">
        <f>+'SARDINA AUSTRAL'!H22</f>
        <v>8.8817841970012523E-16</v>
      </c>
      <c r="K24" s="58">
        <f>+'SARDINA AUSTRAL'!I22</f>
        <v>0</v>
      </c>
      <c r="L24" s="58">
        <f>+'SARDINA AUSTRAL'!J22</f>
        <v>8.8817841970012523E-16</v>
      </c>
      <c r="M24" s="60">
        <f>+'SARDINA AUSTRAL'!K22</f>
        <v>0</v>
      </c>
      <c r="N24" s="121" t="str">
        <f>+'SARDINA AUSTRAL'!L22</f>
        <v>-</v>
      </c>
      <c r="O24" s="147">
        <f>+'SARDINA AUSTRAL'!B$3</f>
        <v>44018</v>
      </c>
      <c r="P24" s="150">
        <v>2020</v>
      </c>
      <c r="Q24" s="150"/>
    </row>
    <row r="25" spans="1:17" ht="12" customHeight="1">
      <c r="A25" s="58" t="s">
        <v>71</v>
      </c>
      <c r="B25" s="58" t="s">
        <v>47</v>
      </c>
      <c r="C25" s="58" t="s">
        <v>48</v>
      </c>
      <c r="D25" s="58" t="s">
        <v>49</v>
      </c>
      <c r="E25" s="59" t="s">
        <v>61</v>
      </c>
      <c r="F25" s="58" t="s">
        <v>51</v>
      </c>
      <c r="G25" s="58" t="s">
        <v>54</v>
      </c>
      <c r="H25" s="67">
        <f t="shared" ref="H25:M25" si="7">+H23+H24</f>
        <v>54.851999999999997</v>
      </c>
      <c r="I25" s="67">
        <f t="shared" si="7"/>
        <v>-54.851999999999997</v>
      </c>
      <c r="J25" s="67">
        <f t="shared" si="7"/>
        <v>-5.4849999999999985</v>
      </c>
      <c r="K25" s="67">
        <f t="shared" si="7"/>
        <v>0</v>
      </c>
      <c r="L25" s="67">
        <f t="shared" si="7"/>
        <v>-5.4849999999999985</v>
      </c>
      <c r="M25" s="119">
        <f t="shared" si="7"/>
        <v>0</v>
      </c>
      <c r="N25" s="122" t="s">
        <v>72</v>
      </c>
      <c r="O25" s="147">
        <f>+'SARDINA AUSTRAL'!B$3</f>
        <v>44018</v>
      </c>
      <c r="P25" s="150">
        <v>2020</v>
      </c>
      <c r="Q25" s="150"/>
    </row>
    <row r="26" spans="1:17" ht="12" customHeight="1">
      <c r="A26" s="58" t="s">
        <v>71</v>
      </c>
      <c r="B26" s="58" t="s">
        <v>47</v>
      </c>
      <c r="C26" s="58" t="s">
        <v>48</v>
      </c>
      <c r="D26" s="58" t="s">
        <v>49</v>
      </c>
      <c r="E26" s="59" t="s">
        <v>62</v>
      </c>
      <c r="F26" s="58" t="s">
        <v>51</v>
      </c>
      <c r="G26" s="58" t="s">
        <v>52</v>
      </c>
      <c r="H26" s="58">
        <f>+'SARDINA AUSTRAL'!F23</f>
        <v>1460.0070000000001</v>
      </c>
      <c r="I26" s="58">
        <f>+'SARDINA AUSTRAL'!G23</f>
        <v>-168.16800000000001</v>
      </c>
      <c r="J26" s="58">
        <f>+'SARDINA AUSTRAL'!H23</f>
        <v>1291.8389999999999</v>
      </c>
      <c r="K26" s="58">
        <f>+'SARDINA AUSTRAL'!I23</f>
        <v>1238.1750000000002</v>
      </c>
      <c r="L26" s="58">
        <f>+'SARDINA AUSTRAL'!J23</f>
        <v>53.66399999999976</v>
      </c>
      <c r="M26" s="60">
        <f>+'SARDINA AUSTRAL'!K23</f>
        <v>0.95845921976345372</v>
      </c>
      <c r="N26" s="121" t="str">
        <f>+'SARDINA AUSTRAL'!L23</f>
        <v>-</v>
      </c>
      <c r="O26" s="147">
        <f>+'SARDINA AUSTRAL'!B$3</f>
        <v>44018</v>
      </c>
      <c r="P26" s="150">
        <v>2020</v>
      </c>
      <c r="Q26" s="150"/>
    </row>
    <row r="27" spans="1:17" ht="12" customHeight="1">
      <c r="A27" s="58" t="s">
        <v>71</v>
      </c>
      <c r="B27" s="58" t="s">
        <v>47</v>
      </c>
      <c r="C27" s="58" t="s">
        <v>48</v>
      </c>
      <c r="D27" s="58" t="s">
        <v>49</v>
      </c>
      <c r="E27" s="59" t="s">
        <v>62</v>
      </c>
      <c r="F27" s="58" t="s">
        <v>53</v>
      </c>
      <c r="G27" s="58" t="s">
        <v>54</v>
      </c>
      <c r="H27" s="58">
        <f>+'SARDINA AUSTRAL'!F24</f>
        <v>0</v>
      </c>
      <c r="I27" s="58">
        <f>+'SARDINA AUSTRAL'!G24</f>
        <v>0</v>
      </c>
      <c r="J27" s="58">
        <f>+'SARDINA AUSTRAL'!H24</f>
        <v>53.66399999999976</v>
      </c>
      <c r="K27" s="58">
        <f>+'SARDINA AUSTRAL'!I24</f>
        <v>0</v>
      </c>
      <c r="L27" s="58">
        <f>+'SARDINA AUSTRAL'!J24</f>
        <v>53.66399999999976</v>
      </c>
      <c r="M27" s="60">
        <f>+'SARDINA AUSTRAL'!K24</f>
        <v>0</v>
      </c>
      <c r="N27" s="121" t="str">
        <f>+'SARDINA AUSTRAL'!L24</f>
        <v>-</v>
      </c>
      <c r="O27" s="147">
        <f>+'SARDINA AUSTRAL'!B$3</f>
        <v>44018</v>
      </c>
      <c r="P27" s="150">
        <v>2020</v>
      </c>
      <c r="Q27" s="150"/>
    </row>
    <row r="28" spans="1:17" ht="12" customHeight="1">
      <c r="A28" s="58" t="s">
        <v>71</v>
      </c>
      <c r="B28" s="58" t="s">
        <v>47</v>
      </c>
      <c r="C28" s="58" t="s">
        <v>48</v>
      </c>
      <c r="D28" s="58" t="s">
        <v>49</v>
      </c>
      <c r="E28" s="59" t="s">
        <v>62</v>
      </c>
      <c r="F28" s="58" t="s">
        <v>51</v>
      </c>
      <c r="G28" s="58" t="s">
        <v>54</v>
      </c>
      <c r="H28" s="67">
        <f t="shared" ref="H28:M28" si="8">+H26+H27</f>
        <v>1460.0070000000001</v>
      </c>
      <c r="I28" s="67">
        <f t="shared" si="8"/>
        <v>-168.16800000000001</v>
      </c>
      <c r="J28" s="67">
        <f t="shared" si="8"/>
        <v>1345.5029999999997</v>
      </c>
      <c r="K28" s="67">
        <f t="shared" si="8"/>
        <v>1238.1750000000002</v>
      </c>
      <c r="L28" s="67">
        <f t="shared" si="8"/>
        <v>107.32799999999952</v>
      </c>
      <c r="M28" s="119">
        <f t="shared" si="8"/>
        <v>0.95845921976345372</v>
      </c>
      <c r="N28" s="122" t="s">
        <v>72</v>
      </c>
      <c r="O28" s="147">
        <f>+'SARDINA AUSTRAL'!B$3</f>
        <v>44018</v>
      </c>
      <c r="P28" s="150">
        <v>2020</v>
      </c>
      <c r="Q28" s="150"/>
    </row>
    <row r="29" spans="1:17" ht="12" customHeight="1">
      <c r="A29" s="58" t="s">
        <v>71</v>
      </c>
      <c r="B29" s="58" t="s">
        <v>47</v>
      </c>
      <c r="C29" s="58" t="s">
        <v>48</v>
      </c>
      <c r="D29" s="58" t="s">
        <v>49</v>
      </c>
      <c r="E29" s="59" t="s">
        <v>63</v>
      </c>
      <c r="F29" s="58" t="s">
        <v>51</v>
      </c>
      <c r="G29" s="58" t="s">
        <v>52</v>
      </c>
      <c r="H29" s="58">
        <f>+'SARDINA AUSTRAL'!F25</f>
        <v>302.173</v>
      </c>
      <c r="I29" s="58">
        <f>+'SARDINA AUSTRAL'!G25</f>
        <v>-123</v>
      </c>
      <c r="J29" s="58">
        <f>+'SARDINA AUSTRAL'!H25</f>
        <v>179.173</v>
      </c>
      <c r="K29" s="58">
        <f>+'SARDINA AUSTRAL'!I25</f>
        <v>0</v>
      </c>
      <c r="L29" s="58">
        <f>+'SARDINA AUSTRAL'!J25</f>
        <v>179.173</v>
      </c>
      <c r="M29" s="60">
        <f>+'SARDINA AUSTRAL'!K25</f>
        <v>0</v>
      </c>
      <c r="N29" s="121" t="str">
        <f>+'SARDINA AUSTRAL'!L25</f>
        <v>-</v>
      </c>
      <c r="O29" s="147">
        <f>+'SARDINA AUSTRAL'!B$3</f>
        <v>44018</v>
      </c>
      <c r="P29" s="150">
        <v>2020</v>
      </c>
      <c r="Q29" s="150"/>
    </row>
    <row r="30" spans="1:17" ht="12" customHeight="1">
      <c r="A30" s="58" t="s">
        <v>71</v>
      </c>
      <c r="B30" s="58" t="s">
        <v>47</v>
      </c>
      <c r="C30" s="58" t="s">
        <v>48</v>
      </c>
      <c r="D30" s="58" t="s">
        <v>49</v>
      </c>
      <c r="E30" s="59" t="s">
        <v>63</v>
      </c>
      <c r="F30" s="58" t="s">
        <v>53</v>
      </c>
      <c r="G30" s="58" t="s">
        <v>54</v>
      </c>
      <c r="H30" s="58">
        <f>+'SARDINA AUSTRAL'!F26</f>
        <v>33.575000000000003</v>
      </c>
      <c r="I30" s="58">
        <f>+'SARDINA AUSTRAL'!G26</f>
        <v>0</v>
      </c>
      <c r="J30" s="58">
        <f>+'SARDINA AUSTRAL'!H26</f>
        <v>212.74799999999999</v>
      </c>
      <c r="K30" s="58">
        <f>+'SARDINA AUSTRAL'!I26</f>
        <v>0</v>
      </c>
      <c r="L30" s="58">
        <f>+'SARDINA AUSTRAL'!J26</f>
        <v>212.74799999999999</v>
      </c>
      <c r="M30" s="60">
        <f>+'SARDINA AUSTRAL'!K26</f>
        <v>0</v>
      </c>
      <c r="N30" s="121" t="str">
        <f>+'SARDINA AUSTRAL'!L26</f>
        <v>-</v>
      </c>
      <c r="O30" s="147">
        <f>+'SARDINA AUSTRAL'!B$3</f>
        <v>44018</v>
      </c>
      <c r="P30" s="150">
        <v>2020</v>
      </c>
      <c r="Q30" s="150"/>
    </row>
    <row r="31" spans="1:17" ht="12" customHeight="1">
      <c r="A31" s="58" t="s">
        <v>71</v>
      </c>
      <c r="B31" s="58" t="s">
        <v>47</v>
      </c>
      <c r="C31" s="58" t="s">
        <v>48</v>
      </c>
      <c r="D31" s="58" t="s">
        <v>49</v>
      </c>
      <c r="E31" s="59" t="s">
        <v>63</v>
      </c>
      <c r="F31" s="58" t="s">
        <v>51</v>
      </c>
      <c r="G31" s="58" t="s">
        <v>54</v>
      </c>
      <c r="H31" s="67">
        <f t="shared" ref="H31:M31" si="9">+H29+H30</f>
        <v>335.74799999999999</v>
      </c>
      <c r="I31" s="67">
        <f t="shared" si="9"/>
        <v>-123</v>
      </c>
      <c r="J31" s="67">
        <f t="shared" si="9"/>
        <v>391.92099999999999</v>
      </c>
      <c r="K31" s="67">
        <f t="shared" si="9"/>
        <v>0</v>
      </c>
      <c r="L31" s="67">
        <f t="shared" si="9"/>
        <v>391.92099999999999</v>
      </c>
      <c r="M31" s="119">
        <f t="shared" si="9"/>
        <v>0</v>
      </c>
      <c r="N31" s="122" t="s">
        <v>72</v>
      </c>
      <c r="O31" s="147">
        <f>+'SARDINA AUSTRAL'!B$3</f>
        <v>44018</v>
      </c>
      <c r="P31" s="150">
        <v>2020</v>
      </c>
      <c r="Q31" s="150"/>
    </row>
    <row r="32" spans="1:17" ht="12" customHeight="1">
      <c r="A32" s="58" t="s">
        <v>71</v>
      </c>
      <c r="B32" s="58" t="s">
        <v>47</v>
      </c>
      <c r="C32" s="58" t="s">
        <v>48</v>
      </c>
      <c r="D32" s="58" t="s">
        <v>49</v>
      </c>
      <c r="E32" s="59" t="str">
        <f>'SARDINA AUSTRAL'!C27</f>
        <v>STI. Pescadores artesanales, recolectires de orilla buzos mariscadores, bolincheros, acuicultores y ramos similares "ILUSION DEL MAR" RSU 10.01.0876</v>
      </c>
      <c r="F32" s="58" t="s">
        <v>51</v>
      </c>
      <c r="G32" s="58" t="s">
        <v>52</v>
      </c>
      <c r="H32" s="67">
        <f>'SARDINA AUSTRAL'!F27</f>
        <v>1.7509999999999999</v>
      </c>
      <c r="I32" s="67">
        <f>'SARDINA AUSTRAL'!G27</f>
        <v>0</v>
      </c>
      <c r="J32" s="67">
        <f>'SARDINA AUSTRAL'!H27</f>
        <v>1.7509999999999999</v>
      </c>
      <c r="K32" s="67">
        <f>'SARDINA AUSTRAL'!I27</f>
        <v>0</v>
      </c>
      <c r="L32" s="67">
        <f>'SARDINA AUSTRAL'!J27</f>
        <v>1.7509999999999999</v>
      </c>
      <c r="M32" s="119">
        <f>'SARDINA AUSTRAL'!K27</f>
        <v>0</v>
      </c>
      <c r="N32" s="122" t="str">
        <f>'SARDINA AUSTRAL'!L27</f>
        <v>-</v>
      </c>
      <c r="O32" s="147">
        <f>+'SARDINA AUSTRAL'!B$3</f>
        <v>44018</v>
      </c>
      <c r="P32" s="150">
        <v>2020</v>
      </c>
      <c r="Q32" s="150"/>
    </row>
    <row r="33" spans="1:17" ht="12" customHeight="1">
      <c r="A33" s="58" t="s">
        <v>71</v>
      </c>
      <c r="B33" s="58" t="s">
        <v>47</v>
      </c>
      <c r="C33" s="58" t="s">
        <v>48</v>
      </c>
      <c r="D33" s="58" t="s">
        <v>49</v>
      </c>
      <c r="E33" s="59" t="str">
        <f>'SARDINA AUSTRAL'!C27</f>
        <v>STI. Pescadores artesanales, recolectires de orilla buzos mariscadores, bolincheros, acuicultores y ramos similares "ILUSION DEL MAR" RSU 10.01.0876</v>
      </c>
      <c r="F33" s="58" t="s">
        <v>53</v>
      </c>
      <c r="G33" s="58" t="s">
        <v>54</v>
      </c>
      <c r="H33" s="67">
        <f>'SARDINA AUSTRAL'!F28</f>
        <v>0.19500000000000001</v>
      </c>
      <c r="I33" s="67">
        <f>'SARDINA AUSTRAL'!G28</f>
        <v>0</v>
      </c>
      <c r="J33" s="67">
        <f>'SARDINA AUSTRAL'!H28</f>
        <v>1.946</v>
      </c>
      <c r="K33" s="67">
        <f>'SARDINA AUSTRAL'!I28</f>
        <v>0</v>
      </c>
      <c r="L33" s="67">
        <f>'SARDINA AUSTRAL'!J28</f>
        <v>1.946</v>
      </c>
      <c r="M33" s="119">
        <f>'SARDINA AUSTRAL'!K28</f>
        <v>0</v>
      </c>
      <c r="N33" s="122" t="str">
        <f>'SARDINA AUSTRAL'!L28</f>
        <v>-</v>
      </c>
      <c r="O33" s="147">
        <f>+'SARDINA AUSTRAL'!B$3</f>
        <v>44018</v>
      </c>
      <c r="P33" s="150">
        <v>2020</v>
      </c>
      <c r="Q33" s="150"/>
    </row>
    <row r="34" spans="1:17" ht="12" customHeight="1">
      <c r="A34" s="58" t="s">
        <v>71</v>
      </c>
      <c r="B34" s="58" t="s">
        <v>47</v>
      </c>
      <c r="C34" s="58" t="s">
        <v>48</v>
      </c>
      <c r="D34" s="58" t="s">
        <v>49</v>
      </c>
      <c r="E34" s="59" t="str">
        <f>'SARDINA AUSTRAL'!C27</f>
        <v>STI. Pescadores artesanales, recolectires de orilla buzos mariscadores, bolincheros, acuicultores y ramos similares "ILUSION DEL MAR" RSU 10.01.0876</v>
      </c>
      <c r="F34" s="58" t="s">
        <v>51</v>
      </c>
      <c r="G34" s="58" t="s">
        <v>54</v>
      </c>
      <c r="H34" s="67">
        <f t="shared" ref="H34:M34" si="10">H32+H33</f>
        <v>1.946</v>
      </c>
      <c r="I34" s="67">
        <f t="shared" si="10"/>
        <v>0</v>
      </c>
      <c r="J34" s="67">
        <f t="shared" si="10"/>
        <v>3.6970000000000001</v>
      </c>
      <c r="K34" s="67">
        <f t="shared" si="10"/>
        <v>0</v>
      </c>
      <c r="L34" s="67">
        <f t="shared" si="10"/>
        <v>3.6970000000000001</v>
      </c>
      <c r="M34" s="119">
        <f t="shared" si="10"/>
        <v>0</v>
      </c>
      <c r="N34" s="122" t="s">
        <v>72</v>
      </c>
      <c r="O34" s="147">
        <f>+'SARDINA AUSTRAL'!B$3</f>
        <v>44018</v>
      </c>
      <c r="P34" s="150">
        <v>2020</v>
      </c>
      <c r="Q34" s="150"/>
    </row>
    <row r="35" spans="1:17" ht="12" customHeight="1">
      <c r="A35" s="58" t="s">
        <v>71</v>
      </c>
      <c r="B35" s="58" t="s">
        <v>47</v>
      </c>
      <c r="C35" s="58" t="s">
        <v>48</v>
      </c>
      <c r="D35" s="58" t="s">
        <v>49</v>
      </c>
      <c r="E35" s="59" t="s">
        <v>64</v>
      </c>
      <c r="F35" s="58" t="s">
        <v>51</v>
      </c>
      <c r="G35" s="58" t="s">
        <v>52</v>
      </c>
      <c r="H35" s="58">
        <f>+'SARDINA AUSTRAL'!F29</f>
        <v>3.9510000000000001</v>
      </c>
      <c r="I35" s="58">
        <f>+'SARDINA AUSTRAL'!G29</f>
        <v>0</v>
      </c>
      <c r="J35" s="58">
        <f>+'SARDINA AUSTRAL'!H29</f>
        <v>3.9510000000000001</v>
      </c>
      <c r="K35" s="58">
        <f>+'SARDINA AUSTRAL'!I29</f>
        <v>5.6</v>
      </c>
      <c r="L35" s="58">
        <f>+'SARDINA AUSTRAL'!J29</f>
        <v>-1.6489999999999996</v>
      </c>
      <c r="M35" s="60">
        <f>+'SARDINA AUSTRAL'!K29</f>
        <v>1.4173626929891165</v>
      </c>
      <c r="N35" s="121" t="str">
        <f>+'SARDINA AUSTRAL'!L29</f>
        <v>-</v>
      </c>
      <c r="O35" s="147">
        <f>+'SARDINA AUSTRAL'!B$3</f>
        <v>44018</v>
      </c>
      <c r="P35" s="150">
        <v>2020</v>
      </c>
      <c r="Q35" s="150"/>
    </row>
    <row r="36" spans="1:17" ht="12" customHeight="1">
      <c r="A36" s="58" t="s">
        <v>71</v>
      </c>
      <c r="B36" s="58" t="s">
        <v>47</v>
      </c>
      <c r="C36" s="58" t="s">
        <v>48</v>
      </c>
      <c r="D36" s="58" t="s">
        <v>49</v>
      </c>
      <c r="E36" s="59" t="s">
        <v>64</v>
      </c>
      <c r="F36" s="58" t="s">
        <v>53</v>
      </c>
      <c r="G36" s="58" t="s">
        <v>54</v>
      </c>
      <c r="H36" s="58">
        <f>+'SARDINA AUSTRAL'!F30</f>
        <v>0.439</v>
      </c>
      <c r="I36" s="58">
        <f>+'SARDINA AUSTRAL'!G30</f>
        <v>0</v>
      </c>
      <c r="J36" s="58">
        <f>+'SARDINA AUSTRAL'!H30</f>
        <v>-1.2099999999999995</v>
      </c>
      <c r="K36" s="58">
        <f>+'SARDINA AUSTRAL'!I30</f>
        <v>0</v>
      </c>
      <c r="L36" s="58">
        <f>+'SARDINA AUSTRAL'!J30</f>
        <v>-1.2099999999999995</v>
      </c>
      <c r="M36" s="60">
        <f>+'SARDINA AUSTRAL'!K30</f>
        <v>0</v>
      </c>
      <c r="N36" s="121" t="str">
        <f>+'SARDINA AUSTRAL'!L30</f>
        <v>-</v>
      </c>
      <c r="O36" s="147">
        <f>+'SARDINA AUSTRAL'!B$3</f>
        <v>44018</v>
      </c>
      <c r="P36" s="150">
        <v>2020</v>
      </c>
      <c r="Q36" s="150"/>
    </row>
    <row r="37" spans="1:17" ht="12" customHeight="1">
      <c r="A37" s="58" t="s">
        <v>71</v>
      </c>
      <c r="B37" s="58" t="s">
        <v>47</v>
      </c>
      <c r="C37" s="58" t="s">
        <v>48</v>
      </c>
      <c r="D37" s="58" t="s">
        <v>49</v>
      </c>
      <c r="E37" s="59" t="s">
        <v>64</v>
      </c>
      <c r="F37" s="58" t="s">
        <v>51</v>
      </c>
      <c r="G37" s="58" t="s">
        <v>54</v>
      </c>
      <c r="H37" s="67">
        <f t="shared" ref="H37:M37" si="11">+H35+H36</f>
        <v>4.3899999999999997</v>
      </c>
      <c r="I37" s="67">
        <f t="shared" si="11"/>
        <v>0</v>
      </c>
      <c r="J37" s="67">
        <f t="shared" si="11"/>
        <v>2.7410000000000005</v>
      </c>
      <c r="K37" s="67">
        <f t="shared" si="11"/>
        <v>5.6</v>
      </c>
      <c r="L37" s="67">
        <f t="shared" si="11"/>
        <v>-2.8589999999999991</v>
      </c>
      <c r="M37" s="119">
        <f t="shared" si="11"/>
        <v>1.4173626929891165</v>
      </c>
      <c r="N37" s="122" t="s">
        <v>72</v>
      </c>
      <c r="O37" s="147">
        <f>+'SARDINA AUSTRAL'!B$3</f>
        <v>44018</v>
      </c>
      <c r="P37" s="150">
        <v>2020</v>
      </c>
      <c r="Q37" s="150"/>
    </row>
    <row r="38" spans="1:17" s="61" customFormat="1" ht="12" customHeight="1">
      <c r="A38" s="61" t="s">
        <v>71</v>
      </c>
      <c r="B38" s="61" t="s">
        <v>47</v>
      </c>
      <c r="C38" s="61" t="s">
        <v>48</v>
      </c>
      <c r="D38" s="61" t="s">
        <v>49</v>
      </c>
      <c r="E38" s="62" t="s">
        <v>65</v>
      </c>
      <c r="F38" s="61" t="s">
        <v>51</v>
      </c>
      <c r="G38" s="61" t="s">
        <v>54</v>
      </c>
      <c r="H38" s="61">
        <f>'SARDINA AUSTRAL'!F31</f>
        <v>7699.9999999999991</v>
      </c>
      <c r="I38" s="61">
        <f>'SARDINA AUSTRAL'!G31</f>
        <v>-50.000000000000028</v>
      </c>
      <c r="J38" s="61">
        <f>'SARDINA AUSTRAL'!H31</f>
        <v>9319.5770000000011</v>
      </c>
      <c r="K38" s="61">
        <f>'SARDINA AUSTRAL'!I31</f>
        <v>5476.6729999999998</v>
      </c>
      <c r="L38" s="61">
        <f>'SARDINA AUSTRAL'!J31</f>
        <v>3842.9039999999995</v>
      </c>
      <c r="M38" s="120">
        <f>'SARDINA AUSTRAL'!K31</f>
        <v>0.58765252972318371</v>
      </c>
      <c r="N38" s="123" t="s">
        <v>72</v>
      </c>
      <c r="O38" s="147">
        <f>+'SARDINA AUSTRAL'!B$3</f>
        <v>44018</v>
      </c>
      <c r="P38" s="150">
        <v>2020</v>
      </c>
      <c r="Q38" s="150"/>
    </row>
    <row r="39" spans="1:17" ht="12" customHeight="1">
      <c r="A39" s="58" t="s">
        <v>71</v>
      </c>
      <c r="B39" s="58" t="s">
        <v>47</v>
      </c>
      <c r="C39" s="58" t="s">
        <v>66</v>
      </c>
      <c r="D39" s="58" t="s">
        <v>67</v>
      </c>
      <c r="E39" s="59" t="s">
        <v>68</v>
      </c>
      <c r="F39" s="58" t="s">
        <v>51</v>
      </c>
      <c r="G39" s="58" t="s">
        <v>52</v>
      </c>
      <c r="H39" s="63">
        <f>+'SARDINA AUSTRAL'!F34</f>
        <v>1449</v>
      </c>
      <c r="I39" s="63">
        <f>+'SARDINA AUSTRAL'!G34</f>
        <v>0</v>
      </c>
      <c r="J39" s="63">
        <f>+'SARDINA AUSTRAL'!H34</f>
        <v>1449</v>
      </c>
      <c r="K39" s="63">
        <f>+'SARDINA AUSTRAL'!I34</f>
        <v>1566.68</v>
      </c>
      <c r="L39" s="63">
        <f>+'SARDINA AUSTRAL'!J34</f>
        <v>-117.68000000000006</v>
      </c>
      <c r="M39" s="60">
        <f>+'SARDINA AUSTRAL'!K34</f>
        <v>1.0812146307798483</v>
      </c>
      <c r="N39" s="80">
        <f>'SARDINA AUSTRAL'!L34</f>
        <v>43885</v>
      </c>
      <c r="O39" s="147">
        <f>+'SARDINA AUSTRAL'!B$3</f>
        <v>44018</v>
      </c>
      <c r="P39" s="150">
        <v>2020</v>
      </c>
      <c r="Q39" s="150"/>
    </row>
    <row r="40" spans="1:17" ht="12" customHeight="1">
      <c r="A40" s="58" t="s">
        <v>71</v>
      </c>
      <c r="B40" s="58" t="s">
        <v>47</v>
      </c>
      <c r="C40" s="58" t="s">
        <v>66</v>
      </c>
      <c r="D40" s="58" t="s">
        <v>67</v>
      </c>
      <c r="E40" s="59" t="s">
        <v>68</v>
      </c>
      <c r="F40" s="58" t="s">
        <v>53</v>
      </c>
      <c r="G40" s="58" t="s">
        <v>54</v>
      </c>
      <c r="H40" s="63">
        <f>+'SARDINA AUSTRAL'!F35</f>
        <v>161</v>
      </c>
      <c r="I40" s="63">
        <f>+'SARDINA AUSTRAL'!G35</f>
        <v>0</v>
      </c>
      <c r="J40" s="63">
        <f>+'SARDINA AUSTRAL'!H35</f>
        <v>43.319999999999936</v>
      </c>
      <c r="K40" s="63">
        <f>+'SARDINA AUSTRAL'!I35</f>
        <v>0</v>
      </c>
      <c r="L40" s="63">
        <f>+'SARDINA AUSTRAL'!J35</f>
        <v>43.319999999999936</v>
      </c>
      <c r="M40" s="60">
        <f>+'SARDINA AUSTRAL'!K35</f>
        <v>0</v>
      </c>
      <c r="N40" s="80" t="str">
        <f>'SARDINA AUSTRAL'!L35</f>
        <v>-</v>
      </c>
      <c r="O40" s="147">
        <f>+'SARDINA AUSTRAL'!B$3</f>
        <v>44018</v>
      </c>
      <c r="P40" s="150">
        <v>2020</v>
      </c>
      <c r="Q40" s="150"/>
    </row>
    <row r="41" spans="1:17" s="61" customFormat="1" ht="12" customHeight="1">
      <c r="A41" s="61" t="s">
        <v>71</v>
      </c>
      <c r="B41" s="61" t="s">
        <v>47</v>
      </c>
      <c r="C41" s="61" t="s">
        <v>66</v>
      </c>
      <c r="D41" s="61" t="s">
        <v>67</v>
      </c>
      <c r="E41" s="62" t="s">
        <v>68</v>
      </c>
      <c r="F41" s="61" t="s">
        <v>51</v>
      </c>
      <c r="G41" s="61" t="s">
        <v>54</v>
      </c>
      <c r="H41" s="64">
        <f>'[1]SARDINA AUSTRAL'!F44</f>
        <v>5970</v>
      </c>
      <c r="I41" s="64">
        <f>'[1]SARDINA AUSTRAL'!G44</f>
        <v>0</v>
      </c>
      <c r="J41" s="64">
        <f>'[1]SARDINA AUSTRAL'!H44</f>
        <v>0</v>
      </c>
      <c r="K41" s="64">
        <f>'[1]SARDINA AUSTRAL'!I44</f>
        <v>0</v>
      </c>
      <c r="L41" s="64">
        <f>'[1]SARDINA AUSTRAL'!J44</f>
        <v>0</v>
      </c>
      <c r="M41" s="68">
        <f>'[1]SARDINA AUSTRAL'!K44</f>
        <v>0</v>
      </c>
      <c r="N41" s="148" t="s">
        <v>72</v>
      </c>
      <c r="O41" s="147">
        <f>+'SARDINA AUSTRAL'!B$3</f>
        <v>44018</v>
      </c>
      <c r="P41" s="150">
        <v>2020</v>
      </c>
      <c r="Q41" s="150"/>
    </row>
  </sheetData>
  <autoFilter ref="A1:O4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Resumen_año_19</vt:lpstr>
      <vt:lpstr>Hoja1</vt:lpstr>
      <vt:lpstr>SARDINA AUSTRAL</vt:lpstr>
      <vt:lpstr>Investigación </vt:lpstr>
      <vt:lpstr>Consumo Humano </vt:lpstr>
      <vt:lpstr>Sardinaaustralweb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gezul</cp:lastModifiedBy>
  <dcterms:created xsi:type="dcterms:W3CDTF">2018-03-13T20:42:01Z</dcterms:created>
  <dcterms:modified xsi:type="dcterms:W3CDTF">2020-07-09T02:22:21Z</dcterms:modified>
</cp:coreProperties>
</file>