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0" windowWidth="15480" windowHeight="11640"/>
  </bookViews>
  <sheets>
    <sheet name="NORTE" sheetId="1" r:id="rId1"/>
    <sheet name="CENTRO SUR" sheetId="2" r:id="rId2"/>
    <sheet name="SUR AUSTRAL" sheetId="3" r:id="rId3"/>
  </sheets>
  <calcPr calcId="125725"/>
</workbook>
</file>

<file path=xl/calcChain.xml><?xml version="1.0" encoding="utf-8"?>
<calcChain xmlns="http://schemas.openxmlformats.org/spreadsheetml/2006/main">
  <c r="D15" i="3"/>
  <c r="D16"/>
  <c r="E16"/>
  <c r="F16"/>
  <c r="G16"/>
  <c r="H16"/>
  <c r="I16"/>
  <c r="J16"/>
  <c r="K16"/>
  <c r="L16"/>
  <c r="M16"/>
  <c r="N16"/>
  <c r="D17"/>
  <c r="E17"/>
  <c r="F17"/>
  <c r="G17"/>
  <c r="H17"/>
  <c r="I17"/>
  <c r="J17"/>
  <c r="K17"/>
  <c r="L17"/>
  <c r="M17"/>
  <c r="N17"/>
  <c r="D18"/>
  <c r="E18"/>
  <c r="F18"/>
  <c r="G18"/>
  <c r="H18"/>
  <c r="I18"/>
  <c r="J18"/>
  <c r="K18"/>
  <c r="L18"/>
  <c r="M18"/>
  <c r="N18"/>
  <c r="D19"/>
  <c r="D20"/>
  <c r="D14" i="2"/>
  <c r="D15"/>
  <c r="E15"/>
  <c r="F15"/>
  <c r="G15"/>
  <c r="H15"/>
  <c r="I15"/>
  <c r="J15"/>
  <c r="K15"/>
  <c r="L15"/>
  <c r="M15"/>
  <c r="D16"/>
  <c r="E16"/>
  <c r="F16"/>
  <c r="G16"/>
  <c r="H16"/>
  <c r="I16"/>
  <c r="J16"/>
  <c r="K16"/>
  <c r="L16"/>
  <c r="M16"/>
  <c r="D17"/>
  <c r="E17"/>
  <c r="F17"/>
  <c r="G17"/>
  <c r="H17"/>
  <c r="I17"/>
  <c r="J17"/>
  <c r="K17"/>
  <c r="L17"/>
  <c r="M17"/>
  <c r="D18"/>
  <c r="E18"/>
  <c r="F18"/>
  <c r="G18"/>
  <c r="H18"/>
  <c r="I18"/>
  <c r="J18"/>
  <c r="K18"/>
  <c r="L18"/>
  <c r="M18"/>
  <c r="D19"/>
  <c r="D20"/>
  <c r="D13" i="1"/>
  <c r="D14"/>
  <c r="E14"/>
  <c r="F14"/>
  <c r="G14"/>
  <c r="H14"/>
  <c r="I14"/>
  <c r="J14"/>
  <c r="K14"/>
  <c r="D15"/>
  <c r="E15"/>
  <c r="F15"/>
  <c r="G15"/>
  <c r="H15"/>
  <c r="I15"/>
  <c r="J15"/>
  <c r="K15"/>
  <c r="D16"/>
  <c r="E16"/>
  <c r="F16"/>
  <c r="G16"/>
  <c r="H16"/>
  <c r="I16"/>
  <c r="J16"/>
  <c r="K16"/>
  <c r="D17"/>
  <c r="E17"/>
  <c r="F17"/>
  <c r="G17"/>
  <c r="H17"/>
  <c r="I17"/>
  <c r="J17"/>
  <c r="K17"/>
  <c r="D18"/>
  <c r="D19"/>
</calcChain>
</file>

<file path=xl/sharedStrings.xml><?xml version="1.0" encoding="utf-8"?>
<sst xmlns="http://schemas.openxmlformats.org/spreadsheetml/2006/main" count="100" uniqueCount="44">
  <si>
    <t>MACROZONA CENTRO SUR</t>
  </si>
  <si>
    <t>ESPECIES O GRUPOS DE ESPECIES</t>
  </si>
  <si>
    <t>CONCEPTO</t>
  </si>
  <si>
    <t>Pelágicos</t>
  </si>
  <si>
    <t>Albacora</t>
  </si>
  <si>
    <t>Bacalao</t>
  </si>
  <si>
    <t>Demersales</t>
  </si>
  <si>
    <t>Crustáceos</t>
  </si>
  <si>
    <t>O. Especies</t>
  </si>
  <si>
    <t>Falsa Activación Servicio</t>
  </si>
  <si>
    <t>% Nocturno</t>
  </si>
  <si>
    <t>% Festivo</t>
  </si>
  <si>
    <t>Plazo de pago facturas</t>
  </si>
  <si>
    <t xml:space="preserve">Naves extranjeras </t>
  </si>
  <si>
    <t>Valores Afectos a I.V.A.</t>
  </si>
  <si>
    <t>Estratificación de precios (anual)</t>
  </si>
  <si>
    <t>Bentónicos</t>
  </si>
  <si>
    <t>Algas</t>
  </si>
  <si>
    <t>MACROZONA NORTE</t>
  </si>
  <si>
    <t>Tabla de Tarifado Macrozona NORTE</t>
  </si>
  <si>
    <t>Tabla de Tarifado Macrozona CENTRO SUR</t>
  </si>
  <si>
    <t>Tabla de Tarifado Macrozona SUR AUSTRAL</t>
  </si>
  <si>
    <t>MACROZONA SUR AUSTRAL</t>
  </si>
  <si>
    <t>Erizo</t>
  </si>
  <si>
    <t>Desembarque desde 0,001 a 400.000 Ton.</t>
  </si>
  <si>
    <t>Desembarque desde 400.001 a 800.000 Ton.</t>
  </si>
  <si>
    <t>Desembarque desde 800.001 a 1.200.000 Ton.</t>
  </si>
  <si>
    <t>Más de 1.200.000 Ton.</t>
  </si>
  <si>
    <t>Desembarque "0" Ton.</t>
  </si>
  <si>
    <t>Desembarque desde 0,001 a 50.000 Ton.</t>
  </si>
  <si>
    <t>Desembarque desde 50.001 a 100.000 Ton.</t>
  </si>
  <si>
    <t>Más de 100.000 Ton.</t>
  </si>
  <si>
    <t>Hora Adicional de Desembarque</t>
  </si>
  <si>
    <t>Jurel</t>
  </si>
  <si>
    <t>Merluza de cola</t>
  </si>
  <si>
    <t>Merluza Común</t>
  </si>
  <si>
    <t>Merluza del sur</t>
  </si>
  <si>
    <t>Merluza de tres aletas</t>
  </si>
  <si>
    <t>20% más del valor base por tonelada</t>
  </si>
  <si>
    <t>30 dias</t>
  </si>
  <si>
    <t>NO</t>
  </si>
  <si>
    <t>50% adicional del costo total normal del desembarque</t>
  </si>
  <si>
    <t>Reajuste 2014</t>
  </si>
  <si>
    <t>Periodo 01 enero al 31 diciembre del 2015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</si>
</sst>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Up">
        <fgColor theme="0"/>
      </patternFill>
    </fill>
    <fill>
      <patternFill patternType="solid">
        <fgColor indexed="65"/>
        <bgColor theme="0"/>
      </patternFill>
    </fill>
    <fill>
      <patternFill patternType="solid">
        <fgColor theme="1" tint="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3" xfId="0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0" fillId="0" borderId="0" xfId="0" applyFill="1" applyBorder="1"/>
    <xf numFmtId="0" fontId="1" fillId="0" borderId="6" xfId="0" applyFont="1" applyFill="1" applyBorder="1"/>
    <xf numFmtId="0" fontId="0" fillId="0" borderId="7" xfId="0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justify"/>
    </xf>
    <xf numFmtId="0" fontId="1" fillId="0" borderId="10" xfId="0" applyFont="1" applyFill="1" applyBorder="1" applyAlignment="1">
      <alignment horizontal="justify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1" fillId="0" borderId="1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3" fontId="5" fillId="2" borderId="17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3" fontId="5" fillId="3" borderId="17" xfId="0" applyNumberFormat="1" applyFont="1" applyFill="1" applyBorder="1" applyAlignment="1">
      <alignment horizontal="center"/>
    </xf>
    <xf numFmtId="3" fontId="5" fillId="3" borderId="18" xfId="0" applyNumberFormat="1" applyFont="1" applyFill="1" applyBorder="1" applyAlignment="1">
      <alignment horizontal="center"/>
    </xf>
    <xf numFmtId="3" fontId="5" fillId="3" borderId="19" xfId="0" applyNumberFormat="1" applyFont="1" applyFill="1" applyBorder="1" applyAlignment="1">
      <alignment horizontal="center"/>
    </xf>
    <xf numFmtId="3" fontId="5" fillId="4" borderId="18" xfId="0" applyNumberFormat="1" applyFont="1" applyFill="1" applyBorder="1" applyAlignment="1">
      <alignment horizontal="center"/>
    </xf>
    <xf numFmtId="3" fontId="5" fillId="4" borderId="19" xfId="0" applyNumberFormat="1" applyFont="1" applyFill="1" applyBorder="1" applyAlignment="1">
      <alignment horizontal="center"/>
    </xf>
    <xf numFmtId="3" fontId="5" fillId="4" borderId="17" xfId="0" applyNumberFormat="1" applyFont="1" applyFill="1" applyBorder="1" applyAlignment="1">
      <alignment horizontal="center"/>
    </xf>
    <xf numFmtId="3" fontId="5" fillId="4" borderId="20" xfId="0" applyNumberFormat="1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31" xfId="0" applyNumberFormat="1" applyFont="1" applyFill="1" applyBorder="1" applyAlignment="1">
      <alignment horizontal="center"/>
    </xf>
    <xf numFmtId="9" fontId="0" fillId="0" borderId="30" xfId="0" applyNumberForma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31" xfId="0" applyNumberForma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3" fontId="5" fillId="0" borderId="28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2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123825</xdr:rowOff>
    </xdr:from>
    <xdr:to>
      <xdr:col>1</xdr:col>
      <xdr:colOff>2219325</xdr:colOff>
      <xdr:row>3</xdr:row>
      <xdr:rowOff>142875</xdr:rowOff>
    </xdr:to>
    <xdr:pic>
      <xdr:nvPicPr>
        <xdr:cNvPr id="10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3825"/>
          <a:ext cx="21812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76200</xdr:rowOff>
    </xdr:from>
    <xdr:to>
      <xdr:col>1</xdr:col>
      <xdr:colOff>2228850</xdr:colOff>
      <xdr:row>4</xdr:row>
      <xdr:rowOff>152400</xdr:rowOff>
    </xdr:to>
    <xdr:pic>
      <xdr:nvPicPr>
        <xdr:cNvPr id="2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76200"/>
          <a:ext cx="2181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142875</xdr:rowOff>
    </xdr:from>
    <xdr:to>
      <xdr:col>1</xdr:col>
      <xdr:colOff>2209800</xdr:colOff>
      <xdr:row>5</xdr:row>
      <xdr:rowOff>28575</xdr:rowOff>
    </xdr:to>
    <xdr:pic>
      <xdr:nvPicPr>
        <xdr:cNvPr id="3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42875"/>
          <a:ext cx="2181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N24"/>
  <sheetViews>
    <sheetView tabSelected="1" zoomScale="90" zoomScaleNormal="90" workbookViewId="0">
      <selection activeCell="N17" sqref="N17"/>
    </sheetView>
  </sheetViews>
  <sheetFormatPr baseColWidth="10" defaultRowHeight="21.75" customHeight="1"/>
  <cols>
    <col min="1" max="1" width="3.140625" customWidth="1"/>
    <col min="2" max="2" width="46.7109375" customWidth="1"/>
    <col min="3" max="3" width="0" hidden="1" customWidth="1"/>
    <col min="4" max="11" width="13.5703125" customWidth="1"/>
    <col min="13" max="13" width="0.5703125" customWidth="1"/>
    <col min="14" max="14" width="0.7109375" customWidth="1"/>
  </cols>
  <sheetData>
    <row r="5" spans="2:14" ht="21.75" customHeight="1"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2:14" ht="21.75" customHeight="1"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2:14" ht="21.75" customHeight="1" thickBot="1"/>
    <row r="8" spans="2:14" ht="21.75" customHeight="1">
      <c r="B8" s="52" t="s">
        <v>19</v>
      </c>
      <c r="C8" s="53"/>
      <c r="D8" s="53"/>
      <c r="E8" s="53"/>
      <c r="F8" s="53"/>
      <c r="G8" s="53"/>
      <c r="H8" s="53"/>
      <c r="I8" s="53"/>
      <c r="J8" s="53"/>
      <c r="K8" s="54"/>
    </row>
    <row r="9" spans="2:14" ht="21.75" customHeight="1">
      <c r="B9" s="55" t="s">
        <v>15</v>
      </c>
      <c r="C9" s="56"/>
      <c r="D9" s="56"/>
      <c r="E9" s="56"/>
      <c r="F9" s="56"/>
      <c r="G9" s="56"/>
      <c r="H9" s="56"/>
      <c r="I9" s="56"/>
      <c r="J9" s="56"/>
      <c r="K9" s="57"/>
    </row>
    <row r="10" spans="2:14" ht="21.75" customHeight="1" thickBot="1">
      <c r="B10" s="58" t="s">
        <v>43</v>
      </c>
      <c r="C10" s="59"/>
      <c r="D10" s="59"/>
      <c r="E10" s="59"/>
      <c r="F10" s="59"/>
      <c r="G10" s="59"/>
      <c r="H10" s="59"/>
      <c r="I10" s="59"/>
      <c r="J10" s="59"/>
      <c r="K10" s="60"/>
    </row>
    <row r="11" spans="2:14" ht="21.75" customHeight="1" thickBot="1">
      <c r="B11" s="1" t="s">
        <v>18</v>
      </c>
      <c r="C11" s="2"/>
      <c r="D11" s="41" t="s">
        <v>1</v>
      </c>
      <c r="E11" s="42"/>
      <c r="F11" s="42"/>
      <c r="G11" s="42"/>
      <c r="H11" s="42"/>
      <c r="I11" s="42"/>
      <c r="J11" s="42"/>
      <c r="K11" s="43"/>
    </row>
    <row r="12" spans="2:14" ht="21.75" customHeight="1" thickBot="1">
      <c r="B12" s="13" t="s">
        <v>2</v>
      </c>
      <c r="C12" s="14"/>
      <c r="D12" s="15" t="s">
        <v>3</v>
      </c>
      <c r="E12" s="16" t="s">
        <v>4</v>
      </c>
      <c r="F12" s="16" t="s">
        <v>5</v>
      </c>
      <c r="G12" s="16" t="s">
        <v>6</v>
      </c>
      <c r="H12" s="16" t="s">
        <v>7</v>
      </c>
      <c r="I12" s="17" t="s">
        <v>16</v>
      </c>
      <c r="J12" s="17" t="s">
        <v>17</v>
      </c>
      <c r="K12" s="18" t="s">
        <v>8</v>
      </c>
    </row>
    <row r="13" spans="2:14" ht="21.75" customHeight="1">
      <c r="B13" s="10" t="s">
        <v>28</v>
      </c>
      <c r="C13" s="9"/>
      <c r="D13" s="61">
        <f>3000*N17</f>
        <v>3138</v>
      </c>
      <c r="E13" s="62"/>
      <c r="F13" s="62"/>
      <c r="G13" s="62"/>
      <c r="H13" s="62"/>
      <c r="I13" s="62"/>
      <c r="J13" s="62"/>
      <c r="K13" s="63"/>
    </row>
    <row r="14" spans="2:14" ht="21.75" customHeight="1">
      <c r="B14" s="11" t="s">
        <v>24</v>
      </c>
      <c r="C14" s="12"/>
      <c r="D14" s="23">
        <f>720*$N$17</f>
        <v>753.12</v>
      </c>
      <c r="E14" s="23">
        <f t="shared" ref="E14:K14" si="0">720*$N$17</f>
        <v>753.12</v>
      </c>
      <c r="F14" s="23">
        <f t="shared" si="0"/>
        <v>753.12</v>
      </c>
      <c r="G14" s="23">
        <f t="shared" si="0"/>
        <v>753.12</v>
      </c>
      <c r="H14" s="23">
        <f t="shared" si="0"/>
        <v>753.12</v>
      </c>
      <c r="I14" s="23">
        <f t="shared" si="0"/>
        <v>753.12</v>
      </c>
      <c r="J14" s="23">
        <f t="shared" si="0"/>
        <v>753.12</v>
      </c>
      <c r="K14" s="24">
        <f t="shared" si="0"/>
        <v>753.12</v>
      </c>
    </row>
    <row r="15" spans="2:14" ht="21.75" customHeight="1">
      <c r="B15" s="11" t="s">
        <v>25</v>
      </c>
      <c r="C15" s="12"/>
      <c r="D15" s="23">
        <f t="shared" ref="D15:K17" si="1">720*$N$17</f>
        <v>753.12</v>
      </c>
      <c r="E15" s="23">
        <f t="shared" si="1"/>
        <v>753.12</v>
      </c>
      <c r="F15" s="23">
        <f t="shared" si="1"/>
        <v>753.12</v>
      </c>
      <c r="G15" s="23">
        <f t="shared" si="1"/>
        <v>753.12</v>
      </c>
      <c r="H15" s="23">
        <f t="shared" si="1"/>
        <v>753.12</v>
      </c>
      <c r="I15" s="23">
        <f t="shared" si="1"/>
        <v>753.12</v>
      </c>
      <c r="J15" s="23">
        <f t="shared" si="1"/>
        <v>753.12</v>
      </c>
      <c r="K15" s="24">
        <f t="shared" si="1"/>
        <v>753.12</v>
      </c>
    </row>
    <row r="16" spans="2:14" ht="21.75" customHeight="1">
      <c r="B16" s="11" t="s">
        <v>26</v>
      </c>
      <c r="C16" s="12"/>
      <c r="D16" s="23">
        <f t="shared" si="1"/>
        <v>753.12</v>
      </c>
      <c r="E16" s="23">
        <f t="shared" si="1"/>
        <v>753.12</v>
      </c>
      <c r="F16" s="23">
        <f t="shared" si="1"/>
        <v>753.12</v>
      </c>
      <c r="G16" s="23">
        <f t="shared" si="1"/>
        <v>753.12</v>
      </c>
      <c r="H16" s="23">
        <f t="shared" si="1"/>
        <v>753.12</v>
      </c>
      <c r="I16" s="23">
        <f t="shared" si="1"/>
        <v>753.12</v>
      </c>
      <c r="J16" s="23">
        <f t="shared" si="1"/>
        <v>753.12</v>
      </c>
      <c r="K16" s="24">
        <f t="shared" si="1"/>
        <v>753.12</v>
      </c>
      <c r="N16" s="22"/>
    </row>
    <row r="17" spans="2:14" ht="21.75" customHeight="1">
      <c r="B17" s="11" t="s">
        <v>27</v>
      </c>
      <c r="C17" s="12"/>
      <c r="D17" s="23">
        <f t="shared" si="1"/>
        <v>753.12</v>
      </c>
      <c r="E17" s="23">
        <f t="shared" si="1"/>
        <v>753.12</v>
      </c>
      <c r="F17" s="23">
        <f t="shared" si="1"/>
        <v>753.12</v>
      </c>
      <c r="G17" s="23">
        <f t="shared" si="1"/>
        <v>753.12</v>
      </c>
      <c r="H17" s="23">
        <f t="shared" si="1"/>
        <v>753.12</v>
      </c>
      <c r="I17" s="23">
        <f t="shared" si="1"/>
        <v>753.12</v>
      </c>
      <c r="J17" s="23">
        <f t="shared" si="1"/>
        <v>753.12</v>
      </c>
      <c r="K17" s="24">
        <f t="shared" si="1"/>
        <v>753.12</v>
      </c>
      <c r="M17" t="s">
        <v>42</v>
      </c>
      <c r="N17" s="22">
        <v>1.046</v>
      </c>
    </row>
    <row r="18" spans="2:14" ht="21.75" customHeight="1">
      <c r="B18" s="4" t="s">
        <v>32</v>
      </c>
      <c r="C18" s="3"/>
      <c r="D18" s="44">
        <f>6000*$N$17</f>
        <v>6276</v>
      </c>
      <c r="E18" s="45"/>
      <c r="F18" s="45"/>
      <c r="G18" s="45"/>
      <c r="H18" s="45"/>
      <c r="I18" s="45"/>
      <c r="J18" s="45"/>
      <c r="K18" s="46"/>
    </row>
    <row r="19" spans="2:14" ht="21.75" customHeight="1">
      <c r="B19" s="4" t="s">
        <v>9</v>
      </c>
      <c r="C19" s="3"/>
      <c r="D19" s="44">
        <f>10000*N17</f>
        <v>10460</v>
      </c>
      <c r="E19" s="45"/>
      <c r="F19" s="45"/>
      <c r="G19" s="45"/>
      <c r="H19" s="45"/>
      <c r="I19" s="45"/>
      <c r="J19" s="45"/>
      <c r="K19" s="46"/>
    </row>
    <row r="20" spans="2:14" ht="21.75" customHeight="1">
      <c r="B20" s="4" t="s">
        <v>10</v>
      </c>
      <c r="C20" s="3"/>
      <c r="D20" s="47" t="s">
        <v>38</v>
      </c>
      <c r="E20" s="48"/>
      <c r="F20" s="48"/>
      <c r="G20" s="48"/>
      <c r="H20" s="48"/>
      <c r="I20" s="48"/>
      <c r="J20" s="48"/>
      <c r="K20" s="49"/>
    </row>
    <row r="21" spans="2:14" ht="21.75" customHeight="1">
      <c r="B21" s="4" t="s">
        <v>11</v>
      </c>
      <c r="C21" s="3"/>
      <c r="D21" s="47" t="s">
        <v>38</v>
      </c>
      <c r="E21" s="48"/>
      <c r="F21" s="48"/>
      <c r="G21" s="48"/>
      <c r="H21" s="48"/>
      <c r="I21" s="48"/>
      <c r="J21" s="48"/>
      <c r="K21" s="49"/>
    </row>
    <row r="22" spans="2:14" ht="21.75" customHeight="1">
      <c r="B22" s="5" t="s">
        <v>12</v>
      </c>
      <c r="C22" s="6"/>
      <c r="D22" s="32" t="s">
        <v>39</v>
      </c>
      <c r="E22" s="33"/>
      <c r="F22" s="33"/>
      <c r="G22" s="33"/>
      <c r="H22" s="33"/>
      <c r="I22" s="33"/>
      <c r="J22" s="33"/>
      <c r="K22" s="34"/>
    </row>
    <row r="23" spans="2:14" ht="21.75" customHeight="1">
      <c r="B23" s="4" t="s">
        <v>13</v>
      </c>
      <c r="C23" s="6"/>
      <c r="D23" s="35" t="s">
        <v>41</v>
      </c>
      <c r="E23" s="36"/>
      <c r="F23" s="36"/>
      <c r="G23" s="36"/>
      <c r="H23" s="36"/>
      <c r="I23" s="36"/>
      <c r="J23" s="36"/>
      <c r="K23" s="37"/>
    </row>
    <row r="24" spans="2:14" ht="21.75" customHeight="1" thickBot="1">
      <c r="B24" s="7" t="s">
        <v>14</v>
      </c>
      <c r="C24" s="8"/>
      <c r="D24" s="38" t="s">
        <v>40</v>
      </c>
      <c r="E24" s="39"/>
      <c r="F24" s="39"/>
      <c r="G24" s="39"/>
      <c r="H24" s="39"/>
      <c r="I24" s="39"/>
      <c r="J24" s="39"/>
      <c r="K24" s="40"/>
    </row>
  </sheetData>
  <sheetProtection password="CE64" sheet="1" objects="1" scenarios="1"/>
  <mergeCells count="14">
    <mergeCell ref="B5:K5"/>
    <mergeCell ref="B6:K6"/>
    <mergeCell ref="B8:K8"/>
    <mergeCell ref="B9:K9"/>
    <mergeCell ref="B10:K10"/>
    <mergeCell ref="D13:K13"/>
    <mergeCell ref="D22:K22"/>
    <mergeCell ref="D23:K23"/>
    <mergeCell ref="D24:K24"/>
    <mergeCell ref="D11:K11"/>
    <mergeCell ref="D18:K18"/>
    <mergeCell ref="D19:K19"/>
    <mergeCell ref="D20:K20"/>
    <mergeCell ref="D21:K21"/>
  </mergeCells>
  <pageMargins left="0.7" right="0.7" top="0.75" bottom="0.75" header="0.3" footer="0.3"/>
  <pageSetup paperSize="12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6:P25"/>
  <sheetViews>
    <sheetView zoomScale="80" zoomScaleNormal="80" workbookViewId="0">
      <selection activeCell="D24" sqref="D24:M24"/>
    </sheetView>
  </sheetViews>
  <sheetFormatPr baseColWidth="10" defaultRowHeight="15"/>
  <cols>
    <col min="1" max="1" width="3.140625" customWidth="1"/>
    <col min="2" max="2" width="46.7109375" customWidth="1"/>
    <col min="3" max="3" width="0" hidden="1" customWidth="1"/>
    <col min="4" max="7" width="13.7109375" customWidth="1"/>
    <col min="8" max="8" width="16.5703125" customWidth="1"/>
    <col min="9" max="9" width="16.7109375" customWidth="1"/>
    <col min="10" max="13" width="13.7109375" customWidth="1"/>
    <col min="15" max="16" width="0.7109375" customWidth="1"/>
  </cols>
  <sheetData>
    <row r="6" spans="2:14" ht="23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19"/>
    </row>
    <row r="7" spans="2:14" ht="19.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20"/>
    </row>
    <row r="8" spans="2:14" ht="15.75" thickBot="1"/>
    <row r="9" spans="2:14" ht="19.5">
      <c r="B9" s="52" t="s">
        <v>20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</row>
    <row r="10" spans="2:14" ht="19.5">
      <c r="B10" s="55" t="s">
        <v>15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</row>
    <row r="11" spans="2:14" ht="20.25" thickBot="1">
      <c r="B11" s="58" t="s">
        <v>43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0"/>
    </row>
    <row r="12" spans="2:14" ht="24" customHeight="1" thickBot="1">
      <c r="B12" s="1" t="s">
        <v>0</v>
      </c>
      <c r="C12" s="2"/>
      <c r="D12" s="41" t="s">
        <v>1</v>
      </c>
      <c r="E12" s="42"/>
      <c r="F12" s="42"/>
      <c r="G12" s="42"/>
      <c r="H12" s="42"/>
      <c r="I12" s="42"/>
      <c r="J12" s="42"/>
      <c r="K12" s="42"/>
      <c r="L12" s="42"/>
      <c r="M12" s="43"/>
    </row>
    <row r="13" spans="2:14" ht="24.75" customHeight="1" thickBot="1">
      <c r="B13" s="13" t="s">
        <v>2</v>
      </c>
      <c r="C13" s="14"/>
      <c r="D13" s="15" t="s">
        <v>3</v>
      </c>
      <c r="E13" s="21" t="s">
        <v>33</v>
      </c>
      <c r="F13" s="16" t="s">
        <v>4</v>
      </c>
      <c r="G13" s="16" t="s">
        <v>5</v>
      </c>
      <c r="H13" s="16" t="s">
        <v>34</v>
      </c>
      <c r="I13" s="16" t="s">
        <v>35</v>
      </c>
      <c r="J13" s="16" t="s">
        <v>7</v>
      </c>
      <c r="K13" s="17" t="s">
        <v>16</v>
      </c>
      <c r="L13" s="17" t="s">
        <v>17</v>
      </c>
      <c r="M13" s="18" t="s">
        <v>8</v>
      </c>
    </row>
    <row r="14" spans="2:14" ht="24.95" customHeight="1">
      <c r="B14" s="10" t="s">
        <v>28</v>
      </c>
      <c r="C14" s="9"/>
      <c r="D14" s="61">
        <f>3000*P18</f>
        <v>3138</v>
      </c>
      <c r="E14" s="62"/>
      <c r="F14" s="62"/>
      <c r="G14" s="62"/>
      <c r="H14" s="62"/>
      <c r="I14" s="62"/>
      <c r="J14" s="62"/>
      <c r="K14" s="62"/>
      <c r="L14" s="62"/>
      <c r="M14" s="63"/>
    </row>
    <row r="15" spans="2:14" ht="24.95" customHeight="1">
      <c r="B15" s="11" t="s">
        <v>24</v>
      </c>
      <c r="C15" s="12"/>
      <c r="D15" s="25">
        <f>1600*$P$18</f>
        <v>1673.6000000000001</v>
      </c>
      <c r="E15" s="26">
        <f>2000*$P$18</f>
        <v>2092</v>
      </c>
      <c r="F15" s="26">
        <f t="shared" ref="F15:M15" si="0">2000*$P$18</f>
        <v>2092</v>
      </c>
      <c r="G15" s="26">
        <f t="shared" si="0"/>
        <v>2092</v>
      </c>
      <c r="H15" s="26">
        <f t="shared" si="0"/>
        <v>2092</v>
      </c>
      <c r="I15" s="26">
        <f t="shared" si="0"/>
        <v>2092</v>
      </c>
      <c r="J15" s="26">
        <f t="shared" si="0"/>
        <v>2092</v>
      </c>
      <c r="K15" s="26">
        <f t="shared" si="0"/>
        <v>2092</v>
      </c>
      <c r="L15" s="26">
        <f t="shared" si="0"/>
        <v>2092</v>
      </c>
      <c r="M15" s="27">
        <f t="shared" si="0"/>
        <v>2092</v>
      </c>
    </row>
    <row r="16" spans="2:14" ht="24.95" customHeight="1">
      <c r="B16" s="11" t="s">
        <v>25</v>
      </c>
      <c r="C16" s="12"/>
      <c r="D16" s="25">
        <f>1600*$P$18</f>
        <v>1673.6000000000001</v>
      </c>
      <c r="E16" s="26">
        <f t="shared" ref="E16:M18" si="1">2000*$P$18</f>
        <v>2092</v>
      </c>
      <c r="F16" s="26">
        <f t="shared" si="1"/>
        <v>2092</v>
      </c>
      <c r="G16" s="26">
        <f t="shared" si="1"/>
        <v>2092</v>
      </c>
      <c r="H16" s="26">
        <f t="shared" si="1"/>
        <v>2092</v>
      </c>
      <c r="I16" s="26">
        <f t="shared" si="1"/>
        <v>2092</v>
      </c>
      <c r="J16" s="26">
        <f t="shared" si="1"/>
        <v>2092</v>
      </c>
      <c r="K16" s="26">
        <f t="shared" si="1"/>
        <v>2092</v>
      </c>
      <c r="L16" s="26">
        <f t="shared" si="1"/>
        <v>2092</v>
      </c>
      <c r="M16" s="27">
        <f t="shared" si="1"/>
        <v>2092</v>
      </c>
    </row>
    <row r="17" spans="2:16" ht="24.95" customHeight="1">
      <c r="B17" s="11" t="s">
        <v>26</v>
      </c>
      <c r="C17" s="12"/>
      <c r="D17" s="25">
        <f>1600*$P$18</f>
        <v>1673.6000000000001</v>
      </c>
      <c r="E17" s="26">
        <f t="shared" si="1"/>
        <v>2092</v>
      </c>
      <c r="F17" s="26">
        <f t="shared" si="1"/>
        <v>2092</v>
      </c>
      <c r="G17" s="26">
        <f t="shared" si="1"/>
        <v>2092</v>
      </c>
      <c r="H17" s="26">
        <f t="shared" si="1"/>
        <v>2092</v>
      </c>
      <c r="I17" s="26">
        <f t="shared" si="1"/>
        <v>2092</v>
      </c>
      <c r="J17" s="26">
        <f t="shared" si="1"/>
        <v>2092</v>
      </c>
      <c r="K17" s="26">
        <f t="shared" si="1"/>
        <v>2092</v>
      </c>
      <c r="L17" s="26">
        <f t="shared" si="1"/>
        <v>2092</v>
      </c>
      <c r="M17" s="27">
        <f t="shared" si="1"/>
        <v>2092</v>
      </c>
    </row>
    <row r="18" spans="2:16" ht="24.95" customHeight="1">
      <c r="B18" s="11" t="s">
        <v>27</v>
      </c>
      <c r="C18" s="12"/>
      <c r="D18" s="25">
        <f>1600*$P$18</f>
        <v>1673.6000000000001</v>
      </c>
      <c r="E18" s="26">
        <f t="shared" si="1"/>
        <v>2092</v>
      </c>
      <c r="F18" s="26">
        <f t="shared" si="1"/>
        <v>2092</v>
      </c>
      <c r="G18" s="26">
        <f t="shared" si="1"/>
        <v>2092</v>
      </c>
      <c r="H18" s="26">
        <f t="shared" si="1"/>
        <v>2092</v>
      </c>
      <c r="I18" s="26">
        <f t="shared" si="1"/>
        <v>2092</v>
      </c>
      <c r="J18" s="26">
        <f t="shared" si="1"/>
        <v>2092</v>
      </c>
      <c r="K18" s="26">
        <f t="shared" si="1"/>
        <v>2092</v>
      </c>
      <c r="L18" s="26">
        <f t="shared" si="1"/>
        <v>2092</v>
      </c>
      <c r="M18" s="27">
        <f t="shared" si="1"/>
        <v>2092</v>
      </c>
      <c r="O18" t="s">
        <v>42</v>
      </c>
      <c r="P18" s="22">
        <v>1.046</v>
      </c>
    </row>
    <row r="19" spans="2:16" ht="24.95" customHeight="1">
      <c r="B19" s="4" t="s">
        <v>32</v>
      </c>
      <c r="C19" s="3"/>
      <c r="D19" s="44">
        <f>6000*P18</f>
        <v>6276</v>
      </c>
      <c r="E19" s="45"/>
      <c r="F19" s="45"/>
      <c r="G19" s="45"/>
      <c r="H19" s="45"/>
      <c r="I19" s="45"/>
      <c r="J19" s="45"/>
      <c r="K19" s="45"/>
      <c r="L19" s="45"/>
      <c r="M19" s="46"/>
    </row>
    <row r="20" spans="2:16" ht="24.95" customHeight="1">
      <c r="B20" s="4" t="s">
        <v>9</v>
      </c>
      <c r="C20" s="3"/>
      <c r="D20" s="44">
        <f>10000*P18</f>
        <v>10460</v>
      </c>
      <c r="E20" s="45"/>
      <c r="F20" s="45"/>
      <c r="G20" s="45"/>
      <c r="H20" s="45"/>
      <c r="I20" s="45"/>
      <c r="J20" s="45"/>
      <c r="K20" s="45"/>
      <c r="L20" s="45"/>
      <c r="M20" s="46"/>
    </row>
    <row r="21" spans="2:16" ht="24.95" customHeight="1">
      <c r="B21" s="4" t="s">
        <v>10</v>
      </c>
      <c r="C21" s="3"/>
      <c r="D21" s="47" t="s">
        <v>38</v>
      </c>
      <c r="E21" s="48"/>
      <c r="F21" s="48"/>
      <c r="G21" s="48"/>
      <c r="H21" s="48"/>
      <c r="I21" s="48"/>
      <c r="J21" s="48"/>
      <c r="K21" s="48"/>
      <c r="L21" s="48"/>
      <c r="M21" s="49"/>
    </row>
    <row r="22" spans="2:16" ht="24.95" customHeight="1">
      <c r="B22" s="4" t="s">
        <v>11</v>
      </c>
      <c r="C22" s="3"/>
      <c r="D22" s="47" t="s">
        <v>38</v>
      </c>
      <c r="E22" s="48"/>
      <c r="F22" s="48"/>
      <c r="G22" s="48"/>
      <c r="H22" s="48"/>
      <c r="I22" s="48"/>
      <c r="J22" s="48"/>
      <c r="K22" s="48"/>
      <c r="L22" s="48"/>
      <c r="M22" s="49"/>
    </row>
    <row r="23" spans="2:16" ht="24.95" customHeight="1">
      <c r="B23" s="5" t="s">
        <v>12</v>
      </c>
      <c r="C23" s="6"/>
      <c r="D23" s="32" t="s">
        <v>39</v>
      </c>
      <c r="E23" s="33"/>
      <c r="F23" s="33"/>
      <c r="G23" s="33"/>
      <c r="H23" s="33"/>
      <c r="I23" s="33"/>
      <c r="J23" s="33"/>
      <c r="K23" s="33"/>
      <c r="L23" s="33"/>
      <c r="M23" s="34"/>
    </row>
    <row r="24" spans="2:16" ht="24.95" customHeight="1">
      <c r="B24" s="4" t="s">
        <v>13</v>
      </c>
      <c r="C24" s="6"/>
      <c r="D24" s="35" t="s">
        <v>41</v>
      </c>
      <c r="E24" s="36"/>
      <c r="F24" s="36"/>
      <c r="G24" s="36"/>
      <c r="H24" s="36"/>
      <c r="I24" s="36"/>
      <c r="J24" s="36"/>
      <c r="K24" s="36"/>
      <c r="L24" s="36"/>
      <c r="M24" s="37"/>
    </row>
    <row r="25" spans="2:16" ht="24.95" customHeight="1" thickBot="1">
      <c r="B25" s="7" t="s">
        <v>14</v>
      </c>
      <c r="C25" s="8"/>
      <c r="D25" s="38" t="s">
        <v>40</v>
      </c>
      <c r="E25" s="39"/>
      <c r="F25" s="39"/>
      <c r="G25" s="39"/>
      <c r="H25" s="39"/>
      <c r="I25" s="39"/>
      <c r="J25" s="39"/>
      <c r="K25" s="39"/>
      <c r="L25" s="39"/>
      <c r="M25" s="40"/>
    </row>
  </sheetData>
  <sheetProtection password="CE64" sheet="1" objects="1" scenarios="1"/>
  <mergeCells count="14">
    <mergeCell ref="D24:M24"/>
    <mergeCell ref="D25:M25"/>
    <mergeCell ref="B11:M11"/>
    <mergeCell ref="D12:M12"/>
    <mergeCell ref="D14:M14"/>
    <mergeCell ref="D19:M19"/>
    <mergeCell ref="D20:M20"/>
    <mergeCell ref="D21:M21"/>
    <mergeCell ref="B6:M6"/>
    <mergeCell ref="B7:M7"/>
    <mergeCell ref="B9:M9"/>
    <mergeCell ref="B10:M10"/>
    <mergeCell ref="D22:M22"/>
    <mergeCell ref="D23:M23"/>
  </mergeCells>
  <pageMargins left="0.7" right="0.7" top="0.75" bottom="0.75" header="0.3" footer="0.3"/>
  <pageSetup paperSize="12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7:Q25"/>
  <sheetViews>
    <sheetView zoomScale="80" zoomScaleNormal="80" workbookViewId="0">
      <selection activeCell="Q18" sqref="Q18"/>
    </sheetView>
  </sheetViews>
  <sheetFormatPr baseColWidth="10" defaultRowHeight="15"/>
  <cols>
    <col min="1" max="1" width="4.42578125" customWidth="1"/>
    <col min="2" max="2" width="46.7109375" customWidth="1"/>
    <col min="3" max="3" width="0" hidden="1" customWidth="1"/>
    <col min="4" max="6" width="13.28515625" customWidth="1"/>
    <col min="7" max="8" width="17" customWidth="1"/>
    <col min="9" max="9" width="24.42578125" customWidth="1"/>
    <col min="10" max="14" width="13" customWidth="1"/>
    <col min="16" max="16" width="0.7109375" customWidth="1"/>
    <col min="17" max="17" width="0.5703125" customWidth="1"/>
  </cols>
  <sheetData>
    <row r="7" spans="2:14" ht="23.25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2:14" ht="19.5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2:14" ht="17.25" customHeight="1" thickBot="1"/>
    <row r="10" spans="2:14" ht="19.5">
      <c r="B10" s="52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ht="19.5">
      <c r="B11" s="55" t="s">
        <v>15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ht="20.25" thickBot="1">
      <c r="B12" s="58" t="s">
        <v>43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2:14" ht="23.25" customHeight="1" thickBot="1">
      <c r="B13" s="1" t="s">
        <v>22</v>
      </c>
      <c r="C13" s="2"/>
      <c r="D13" s="41" t="s">
        <v>1</v>
      </c>
      <c r="E13" s="42"/>
      <c r="F13" s="42"/>
      <c r="G13" s="42"/>
      <c r="H13" s="42"/>
      <c r="I13" s="42"/>
      <c r="J13" s="42"/>
      <c r="K13" s="42"/>
      <c r="L13" s="42"/>
      <c r="M13" s="42"/>
      <c r="N13" s="43"/>
    </row>
    <row r="14" spans="2:14" ht="24.75" customHeight="1" thickBot="1">
      <c r="B14" s="13" t="s">
        <v>2</v>
      </c>
      <c r="C14" s="14"/>
      <c r="D14" s="15" t="s">
        <v>3</v>
      </c>
      <c r="E14" s="16" t="s">
        <v>4</v>
      </c>
      <c r="F14" s="16" t="s">
        <v>5</v>
      </c>
      <c r="G14" s="16" t="s">
        <v>36</v>
      </c>
      <c r="H14" s="16" t="s">
        <v>34</v>
      </c>
      <c r="I14" s="16" t="s">
        <v>37</v>
      </c>
      <c r="J14" s="16" t="s">
        <v>7</v>
      </c>
      <c r="K14" s="17" t="s">
        <v>16</v>
      </c>
      <c r="L14" s="17" t="s">
        <v>23</v>
      </c>
      <c r="M14" s="17" t="s">
        <v>17</v>
      </c>
      <c r="N14" s="18" t="s">
        <v>8</v>
      </c>
    </row>
    <row r="15" spans="2:14" ht="24.95" customHeight="1">
      <c r="B15" s="10" t="s">
        <v>28</v>
      </c>
      <c r="C15" s="9"/>
      <c r="D15" s="61">
        <f>10000*Q18</f>
        <v>10460</v>
      </c>
      <c r="E15" s="62"/>
      <c r="F15" s="62"/>
      <c r="G15" s="62"/>
      <c r="H15" s="62"/>
      <c r="I15" s="62"/>
      <c r="J15" s="62"/>
      <c r="K15" s="62"/>
      <c r="L15" s="62"/>
      <c r="M15" s="62"/>
      <c r="N15" s="63"/>
    </row>
    <row r="16" spans="2:14" ht="24.95" customHeight="1">
      <c r="B16" s="11" t="s">
        <v>29</v>
      </c>
      <c r="C16" s="12"/>
      <c r="D16" s="25">
        <f>2200*Q18</f>
        <v>2301.2000000000003</v>
      </c>
      <c r="E16" s="28">
        <f>2000*$Q$18</f>
        <v>2092</v>
      </c>
      <c r="F16" s="28">
        <f>3500*Q18</f>
        <v>3661</v>
      </c>
      <c r="G16" s="28">
        <f>2500*Q18</f>
        <v>2615</v>
      </c>
      <c r="H16" s="28">
        <f>3200*Q18</f>
        <v>3347.2000000000003</v>
      </c>
      <c r="I16" s="28">
        <f>2500*Q18</f>
        <v>2615</v>
      </c>
      <c r="J16" s="28">
        <f>3500*Q18</f>
        <v>3661</v>
      </c>
      <c r="K16" s="28">
        <f>2000*$Q$18</f>
        <v>2092</v>
      </c>
      <c r="L16" s="28">
        <f>2000*$Q$18</f>
        <v>2092</v>
      </c>
      <c r="M16" s="28">
        <f>2000*$Q$18</f>
        <v>2092</v>
      </c>
      <c r="N16" s="29">
        <f>2000*$Q$18</f>
        <v>2092</v>
      </c>
    </row>
    <row r="17" spans="2:17" ht="24.95" customHeight="1">
      <c r="B17" s="11" t="s">
        <v>30</v>
      </c>
      <c r="C17" s="12"/>
      <c r="D17" s="30">
        <f>2000*Q18</f>
        <v>2092</v>
      </c>
      <c r="E17" s="28">
        <f>2000*$Q$18</f>
        <v>2092</v>
      </c>
      <c r="F17" s="26">
        <f>2500*Q18</f>
        <v>2615</v>
      </c>
      <c r="G17" s="26">
        <f>2333*Q18</f>
        <v>2440.3180000000002</v>
      </c>
      <c r="H17" s="26">
        <f>2800*Q18</f>
        <v>2928.8</v>
      </c>
      <c r="I17" s="26">
        <f>2333*Q18</f>
        <v>2440.3180000000002</v>
      </c>
      <c r="J17" s="26">
        <f>2277*Q18</f>
        <v>2381.7420000000002</v>
      </c>
      <c r="K17" s="28">
        <f t="shared" ref="K17:N18" si="0">2000*$Q$18</f>
        <v>2092</v>
      </c>
      <c r="L17" s="28">
        <f t="shared" si="0"/>
        <v>2092</v>
      </c>
      <c r="M17" s="28">
        <f t="shared" si="0"/>
        <v>2092</v>
      </c>
      <c r="N17" s="29">
        <f t="shared" si="0"/>
        <v>2092</v>
      </c>
    </row>
    <row r="18" spans="2:17" ht="24.95" customHeight="1">
      <c r="B18" s="11" t="s">
        <v>31</v>
      </c>
      <c r="C18" s="12"/>
      <c r="D18" s="25">
        <f>1800*Q18</f>
        <v>1882.8000000000002</v>
      </c>
      <c r="E18" s="28">
        <f>2000*$Q$18</f>
        <v>2092</v>
      </c>
      <c r="F18" s="31">
        <f>2000*Q18</f>
        <v>2092</v>
      </c>
      <c r="G18" s="31">
        <f>2167*Q18</f>
        <v>2266.6820000000002</v>
      </c>
      <c r="H18" s="31">
        <f>2400*Q18</f>
        <v>2510.4</v>
      </c>
      <c r="I18" s="31">
        <f>2167*Q18</f>
        <v>2266.6820000000002</v>
      </c>
      <c r="J18" s="31">
        <f>2000*Q18</f>
        <v>2092</v>
      </c>
      <c r="K18" s="28">
        <f t="shared" si="0"/>
        <v>2092</v>
      </c>
      <c r="L18" s="28">
        <f t="shared" si="0"/>
        <v>2092</v>
      </c>
      <c r="M18" s="28">
        <f t="shared" si="0"/>
        <v>2092</v>
      </c>
      <c r="N18" s="29">
        <f t="shared" si="0"/>
        <v>2092</v>
      </c>
      <c r="P18" t="s">
        <v>42</v>
      </c>
      <c r="Q18" s="22">
        <v>1.046</v>
      </c>
    </row>
    <row r="19" spans="2:17" ht="24.95" customHeight="1">
      <c r="B19" s="4" t="s">
        <v>32</v>
      </c>
      <c r="C19" s="3"/>
      <c r="D19" s="44">
        <f>20000*Q18</f>
        <v>20920</v>
      </c>
      <c r="E19" s="45"/>
      <c r="F19" s="45"/>
      <c r="G19" s="45"/>
      <c r="H19" s="45"/>
      <c r="I19" s="45"/>
      <c r="J19" s="45"/>
      <c r="K19" s="45"/>
      <c r="L19" s="45"/>
      <c r="M19" s="45"/>
      <c r="N19" s="46"/>
    </row>
    <row r="20" spans="2:17" ht="24.95" customHeight="1">
      <c r="B20" s="4" t="s">
        <v>9</v>
      </c>
      <c r="C20" s="3"/>
      <c r="D20" s="44">
        <f>20000*Q18</f>
        <v>20920</v>
      </c>
      <c r="E20" s="45"/>
      <c r="F20" s="45"/>
      <c r="G20" s="45"/>
      <c r="H20" s="45"/>
      <c r="I20" s="45"/>
      <c r="J20" s="45"/>
      <c r="K20" s="45"/>
      <c r="L20" s="45"/>
      <c r="M20" s="45"/>
      <c r="N20" s="46"/>
    </row>
    <row r="21" spans="2:17" ht="24.95" customHeight="1">
      <c r="B21" s="4" t="s">
        <v>10</v>
      </c>
      <c r="C21" s="3"/>
      <c r="D21" s="47" t="s">
        <v>38</v>
      </c>
      <c r="E21" s="48"/>
      <c r="F21" s="48"/>
      <c r="G21" s="48"/>
      <c r="H21" s="48"/>
      <c r="I21" s="48"/>
      <c r="J21" s="48"/>
      <c r="K21" s="48"/>
      <c r="L21" s="48"/>
      <c r="M21" s="48"/>
      <c r="N21" s="49"/>
    </row>
    <row r="22" spans="2:17" ht="24.95" customHeight="1">
      <c r="B22" s="4" t="s">
        <v>11</v>
      </c>
      <c r="C22" s="3"/>
      <c r="D22" s="47" t="s">
        <v>38</v>
      </c>
      <c r="E22" s="48"/>
      <c r="F22" s="48"/>
      <c r="G22" s="48"/>
      <c r="H22" s="48"/>
      <c r="I22" s="48"/>
      <c r="J22" s="48"/>
      <c r="K22" s="48"/>
      <c r="L22" s="48"/>
      <c r="M22" s="48"/>
      <c r="N22" s="49"/>
    </row>
    <row r="23" spans="2:17" ht="24.95" customHeight="1">
      <c r="B23" s="5" t="s">
        <v>12</v>
      </c>
      <c r="C23" s="6"/>
      <c r="D23" s="32" t="s">
        <v>39</v>
      </c>
      <c r="E23" s="33"/>
      <c r="F23" s="33"/>
      <c r="G23" s="33"/>
      <c r="H23" s="33"/>
      <c r="I23" s="33"/>
      <c r="J23" s="33"/>
      <c r="K23" s="33"/>
      <c r="L23" s="33"/>
      <c r="M23" s="33"/>
      <c r="N23" s="34"/>
    </row>
    <row r="24" spans="2:17" ht="24.95" customHeight="1">
      <c r="B24" s="4" t="s">
        <v>13</v>
      </c>
      <c r="C24" s="6"/>
      <c r="D24" s="35" t="s">
        <v>41</v>
      </c>
      <c r="E24" s="36"/>
      <c r="F24" s="36"/>
      <c r="G24" s="36"/>
      <c r="H24" s="36"/>
      <c r="I24" s="36"/>
      <c r="J24" s="36"/>
      <c r="K24" s="36"/>
      <c r="L24" s="36"/>
      <c r="M24" s="36"/>
      <c r="N24" s="37"/>
    </row>
    <row r="25" spans="2:17" ht="24.95" customHeight="1" thickBot="1">
      <c r="B25" s="7" t="s">
        <v>14</v>
      </c>
      <c r="C25" s="8"/>
      <c r="D25" s="38" t="s">
        <v>40</v>
      </c>
      <c r="E25" s="39"/>
      <c r="F25" s="39"/>
      <c r="G25" s="39"/>
      <c r="H25" s="39"/>
      <c r="I25" s="39"/>
      <c r="J25" s="39"/>
      <c r="K25" s="39"/>
      <c r="L25" s="39"/>
      <c r="M25" s="39"/>
      <c r="N25" s="40"/>
    </row>
  </sheetData>
  <sheetProtection password="CE64" sheet="1" objects="1" scenarios="1"/>
  <mergeCells count="14">
    <mergeCell ref="D24:N24"/>
    <mergeCell ref="D25:N25"/>
    <mergeCell ref="B12:N12"/>
    <mergeCell ref="D13:N13"/>
    <mergeCell ref="D15:N15"/>
    <mergeCell ref="D19:N19"/>
    <mergeCell ref="D20:N20"/>
    <mergeCell ref="D21:N21"/>
    <mergeCell ref="B7:N7"/>
    <mergeCell ref="B8:N8"/>
    <mergeCell ref="B10:N10"/>
    <mergeCell ref="B11:N11"/>
    <mergeCell ref="D22:N22"/>
    <mergeCell ref="D23:N23"/>
  </mergeCells>
  <pageMargins left="0.7" right="0.7" top="0.75" bottom="0.75" header="0.3" footer="0.3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NORTE</vt:lpstr>
      <vt:lpstr>CENTRO SUR</vt:lpstr>
      <vt:lpstr>SUR AUSTRAL</vt:lpstr>
    </vt:vector>
  </TitlesOfParts>
  <Company>Servicio Nacional de Pesca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RSAA</dc:creator>
  <cp:lastModifiedBy>cleyton</cp:lastModifiedBy>
  <dcterms:created xsi:type="dcterms:W3CDTF">2013-07-23T22:08:42Z</dcterms:created>
  <dcterms:modified xsi:type="dcterms:W3CDTF">2018-02-07T20:29:13Z</dcterms:modified>
</cp:coreProperties>
</file>