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5_Publicados\13_Semana_18_Abril_al_25_Abril_2024\"/>
    </mc:Choice>
  </mc:AlternateContent>
  <bookViews>
    <workbookView xWindow="-105" yWindow="-105" windowWidth="23250" windowHeight="12570" tabRatio="803"/>
  </bookViews>
  <sheets>
    <sheet name="RESUMEN" sheetId="5" r:id="rId1"/>
    <sheet name="CUOTA INDUSTRIAL" sheetId="3" r:id="rId2"/>
    <sheet name="Publicación Web" sheetId="6" r:id="rId3"/>
  </sheets>
  <calcPr calcId="152511"/>
</workbook>
</file>

<file path=xl/calcChain.xml><?xml version="1.0" encoding="utf-8"?>
<calcChain xmlns="http://schemas.openxmlformats.org/spreadsheetml/2006/main">
  <c r="O6" i="6" l="1"/>
  <c r="O7" i="6"/>
  <c r="I6" i="6"/>
  <c r="K6" i="6"/>
  <c r="H6" i="6"/>
  <c r="N18" i="3"/>
  <c r="K18" i="3"/>
  <c r="H18" i="3"/>
  <c r="F18" i="3"/>
  <c r="L18" i="3" s="1"/>
  <c r="E18" i="3"/>
  <c r="K14" i="3"/>
  <c r="K9" i="3"/>
  <c r="L9" i="3"/>
  <c r="N9" i="3"/>
  <c r="K10" i="3"/>
  <c r="H7" i="6" s="1"/>
  <c r="L10" i="3"/>
  <c r="I7" i="6" s="1"/>
  <c r="N10" i="3"/>
  <c r="K7" i="6" s="1"/>
  <c r="K11" i="3"/>
  <c r="L11" i="3"/>
  <c r="N11" i="3"/>
  <c r="K12" i="3"/>
  <c r="L12" i="3"/>
  <c r="N12" i="3"/>
  <c r="K13" i="3"/>
  <c r="L13" i="3"/>
  <c r="N13" i="3"/>
  <c r="G10" i="3"/>
  <c r="J6" i="6" s="1"/>
  <c r="N8" i="3"/>
  <c r="L8" i="3"/>
  <c r="K8" i="3"/>
  <c r="F14" i="3"/>
  <c r="L14" i="3" s="1"/>
  <c r="E14" i="3"/>
  <c r="J10" i="3" l="1"/>
  <c r="M6" i="6" s="1"/>
  <c r="I10" i="3"/>
  <c r="L6" i="6" s="1"/>
  <c r="M14" i="3"/>
  <c r="M13" i="3"/>
  <c r="O13" i="3" s="1"/>
  <c r="M11" i="3"/>
  <c r="M9" i="3"/>
  <c r="M12" i="3"/>
  <c r="O12" i="3" s="1"/>
  <c r="M10" i="3"/>
  <c r="O11" i="3"/>
  <c r="P11" i="3"/>
  <c r="O9" i="3"/>
  <c r="P9" i="3"/>
  <c r="H14" i="3"/>
  <c r="N14" i="3" s="1"/>
  <c r="P14" i="3" s="1"/>
  <c r="O10" i="3" l="1"/>
  <c r="L7" i="6" s="1"/>
  <c r="J7" i="6"/>
  <c r="P13" i="3"/>
  <c r="P10" i="3"/>
  <c r="M7" i="6" s="1"/>
  <c r="P12" i="3"/>
  <c r="O14" i="3"/>
  <c r="B4" i="3"/>
  <c r="O10" i="6" l="1"/>
  <c r="O11" i="6"/>
  <c r="K10" i="6"/>
  <c r="I10" i="6"/>
  <c r="H10" i="6"/>
  <c r="I11" i="6" l="1"/>
  <c r="H11" i="6"/>
  <c r="G12" i="3"/>
  <c r="J10" i="6" s="1"/>
  <c r="J11" i="6" l="1"/>
  <c r="I12" i="3"/>
  <c r="J12" i="3"/>
  <c r="M10" i="6" s="1"/>
  <c r="K11" i="6"/>
  <c r="O3" i="6"/>
  <c r="O4" i="6"/>
  <c r="O5" i="6"/>
  <c r="O8" i="6"/>
  <c r="O9" i="6"/>
  <c r="O12" i="6"/>
  <c r="O13" i="6"/>
  <c r="O14" i="6"/>
  <c r="O2" i="6"/>
  <c r="L11" i="6" l="1"/>
  <c r="M11" i="6"/>
  <c r="L10" i="6"/>
  <c r="M18" i="3" l="1"/>
  <c r="O18" i="3" s="1"/>
  <c r="P18" i="3" l="1"/>
  <c r="F8" i="5"/>
  <c r="I8" i="5" s="1"/>
  <c r="H8" i="5" l="1"/>
  <c r="G7" i="5"/>
  <c r="G9" i="5" s="1"/>
  <c r="K14" i="6"/>
  <c r="E7" i="5"/>
  <c r="E9" i="5" s="1"/>
  <c r="I14" i="6"/>
  <c r="G14" i="3"/>
  <c r="G18" i="3"/>
  <c r="H14" i="6" l="1"/>
  <c r="D7" i="5"/>
  <c r="D9" i="5" s="1"/>
  <c r="F9" i="5" s="1"/>
  <c r="H9" i="5" s="1"/>
  <c r="J14" i="6"/>
  <c r="J14" i="3"/>
  <c r="I14" i="3"/>
  <c r="J18" i="3"/>
  <c r="I18" i="3"/>
  <c r="I9" i="5" l="1"/>
  <c r="I7" i="5"/>
  <c r="L14" i="6"/>
  <c r="F7" i="5"/>
  <c r="B5" i="3"/>
  <c r="I2" i="6"/>
  <c r="K2" i="6"/>
  <c r="I4" i="6"/>
  <c r="K4" i="6"/>
  <c r="I8" i="6"/>
  <c r="K8" i="6"/>
  <c r="I12" i="6"/>
  <c r="K12" i="6"/>
  <c r="H4" i="6"/>
  <c r="H8" i="6"/>
  <c r="H12" i="6"/>
  <c r="H2" i="6"/>
  <c r="I13" i="6"/>
  <c r="K13" i="6"/>
  <c r="H13" i="6"/>
  <c r="G13" i="3"/>
  <c r="K9" i="6"/>
  <c r="H9" i="6"/>
  <c r="G11" i="3"/>
  <c r="J8" i="6" s="1"/>
  <c r="K5" i="6"/>
  <c r="I5" i="6"/>
  <c r="H5" i="6"/>
  <c r="G9" i="3"/>
  <c r="J4" i="6" s="1"/>
  <c r="K3" i="6"/>
  <c r="I3" i="6"/>
  <c r="H3" i="6"/>
  <c r="G8" i="3"/>
  <c r="J2" i="6" s="1"/>
  <c r="J12" i="6" l="1"/>
  <c r="I13" i="3"/>
  <c r="M14" i="6"/>
  <c r="H7" i="5"/>
  <c r="I11" i="3"/>
  <c r="L8" i="6" s="1"/>
  <c r="J9" i="3"/>
  <c r="M4" i="6" s="1"/>
  <c r="I9" i="3"/>
  <c r="J11" i="3"/>
  <c r="M8" i="6" s="1"/>
  <c r="J13" i="3"/>
  <c r="M12" i="6" s="1"/>
  <c r="M8" i="3"/>
  <c r="P8" i="3" s="1"/>
  <c r="M3" i="6" s="1"/>
  <c r="J8" i="3"/>
  <c r="M2" i="6" s="1"/>
  <c r="I8" i="3"/>
  <c r="L5" i="6"/>
  <c r="L2" i="6" l="1"/>
  <c r="L4" i="6"/>
  <c r="J5" i="6"/>
  <c r="J3" i="6"/>
  <c r="O8" i="3"/>
  <c r="L3" i="6" s="1"/>
  <c r="M13" i="6"/>
  <c r="L13" i="6"/>
  <c r="J13" i="6"/>
  <c r="L12" i="6"/>
  <c r="M5" i="6"/>
  <c r="I9" i="6"/>
  <c r="L9" i="6" l="1"/>
  <c r="J9" i="6"/>
  <c r="M9" i="6"/>
</calcChain>
</file>

<file path=xl/sharedStrings.xml><?xml version="1.0" encoding="utf-8"?>
<sst xmlns="http://schemas.openxmlformats.org/spreadsheetml/2006/main" count="144" uniqueCount="64">
  <si>
    <t>Merluza de tres aletas paralelo  41°28 al 57° L.S.</t>
  </si>
  <si>
    <t>41°28 al 57° L.S.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</si>
  <si>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</si>
  <si>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</si>
  <si>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</si>
  <si>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</si>
  <si>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</si>
  <si>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</si>
  <si>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</si>
  <si>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</si>
  <si>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</si>
  <si>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</si>
  <si>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</si>
  <si>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</si>
  <si>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</si>
  <si>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</si>
  <si>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TITULAR LTP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</si>
  <si>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</si>
  <si>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</si>
  <si>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</si>
  <si>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</si>
  <si>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</si>
  <si>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SUR AUSTRAL SA PESQ</t>
  </si>
  <si>
    <t>TOTAL LTP</t>
  </si>
  <si>
    <t>TOTAL ASIGNATARIOS LTP</t>
  </si>
  <si>
    <t xml:space="preserve"> -</t>
  </si>
  <si>
    <t>Información preliminar</t>
  </si>
  <si>
    <t>EMDEPES S.A.</t>
  </si>
  <si>
    <t xml:space="preserve">GRIMAR S.A. </t>
  </si>
  <si>
    <t xml:space="preserve">SUR AUSTRAL S.A. </t>
  </si>
  <si>
    <t>año</t>
  </si>
  <si>
    <t>mensaje</t>
  </si>
  <si>
    <t>captura</t>
  </si>
  <si>
    <t>PESCA CHILE S.A.</t>
  </si>
  <si>
    <t>TOTAL</t>
  </si>
  <si>
    <t>INVESTIGACION</t>
  </si>
  <si>
    <t>INDUSTRIAL</t>
  </si>
  <si>
    <t xml:space="preserve">LOTES DESIERTOS </t>
  </si>
  <si>
    <t>SECTOR</t>
  </si>
  <si>
    <t>REGION</t>
  </si>
  <si>
    <t>CUOTA ASIGNADA (TON)</t>
  </si>
  <si>
    <t>UNIDAD DE PESQUERIA</t>
  </si>
  <si>
    <t>TITULAR DE CUOTA LTP</t>
  </si>
  <si>
    <t>PERIODO</t>
  </si>
  <si>
    <t>MOVIMIENTO (TON)</t>
  </si>
  <si>
    <t>CUOTA EFECTIVA (TON)</t>
  </si>
  <si>
    <t>CAPTURA (TON)</t>
  </si>
  <si>
    <t>SALDO (TON)</t>
  </si>
  <si>
    <t>% CONSUMIDO</t>
  </si>
  <si>
    <t>MOVIMIENTOS (TON)</t>
  </si>
  <si>
    <t>CONSUMO (TON)</t>
  </si>
  <si>
    <t>PESCA CISNE S.A.</t>
  </si>
  <si>
    <t>TOTAL EMDEPES SA</t>
  </si>
  <si>
    <t xml:space="preserve">TOTAL GRIMAR SA PESQ    </t>
  </si>
  <si>
    <t>TOTAL PESCA CHILE S.A.</t>
  </si>
  <si>
    <t>TOTAL PESCA CISNE S.A.</t>
  </si>
  <si>
    <t>TOTAL SUR AUSTRAL SA PESQ</t>
  </si>
  <si>
    <t>-</t>
  </si>
  <si>
    <t>CONTROL CUOTA GLOBAL  MERLUZA DE TRES ALETAS 2024</t>
  </si>
  <si>
    <t>CONTROL DE CUOTA MERLUZA DE TRES ALETAS LTP POR TITULAR 2024</t>
  </si>
  <si>
    <t>Ene-Dic</t>
  </si>
  <si>
    <t>LOTE DESIERTO</t>
  </si>
  <si>
    <t>TOTAL LOTE DESIERTO</t>
  </si>
  <si>
    <t>Dec. Ex . N° 175 - 23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</si>
</sst>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0.000"/>
    <numFmt numFmtId="168" formatCode="0.00_ ;[Red]\-0.00\ "/>
    <numFmt numFmtId="169" formatCode="[$-F800]dddd\,\ mmmm\ dd\,\ yyyy"/>
    <numFmt numFmtId="170" formatCode="0.0"/>
    <numFmt numFmtId="171" formatCode="0.000%"/>
    <numFmt numFmtId="172" formatCode="#,##0.000"/>
    <numFmt numFmtId="173" formatCode="0.0%"/>
    <numFmt numFmtId="174" formatCode="0.0000"/>
    <numFmt numFmtId="175" formatCode="0.00000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11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18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" fillId="0" borderId="0"/>
    <xf numFmtId="0" fontId="2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4" fillId="0" borderId="0"/>
  </cellStyleXfs>
  <cellXfs count="134">
    <xf numFmtId="0" fontId="0" fillId="0" borderId="0" xfId="0"/>
    <xf numFmtId="0" fontId="45" fillId="0" borderId="0" xfId="0" applyFont="1"/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68" fontId="45" fillId="0" borderId="0" xfId="0" applyNumberFormat="1" applyFont="1" applyAlignment="1">
      <alignment horizontal="center" vertical="center"/>
    </xf>
    <xf numFmtId="10" fontId="45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67" fontId="45" fillId="0" borderId="20" xfId="0" applyNumberFormat="1" applyFont="1" applyFill="1" applyBorder="1" applyAlignment="1">
      <alignment horizontal="center" vertical="center"/>
    </xf>
    <xf numFmtId="171" fontId="45" fillId="0" borderId="20" xfId="42110" applyNumberFormat="1" applyFont="1" applyFill="1" applyBorder="1" applyAlignment="1">
      <alignment horizontal="center" vertical="center"/>
    </xf>
    <xf numFmtId="0" fontId="45" fillId="55" borderId="0" xfId="0" applyFont="1" applyFill="1" applyAlignment="1">
      <alignment horizontal="center" vertical="center"/>
    </xf>
    <xf numFmtId="167" fontId="45" fillId="0" borderId="0" xfId="0" applyNumberFormat="1" applyFont="1" applyFill="1" applyAlignment="1">
      <alignment horizontal="center" vertical="center"/>
    </xf>
    <xf numFmtId="168" fontId="45" fillId="0" borderId="0" xfId="0" applyNumberFormat="1" applyFont="1" applyFill="1" applyAlignment="1">
      <alignment horizontal="center" vertical="center"/>
    </xf>
    <xf numFmtId="10" fontId="45" fillId="0" borderId="0" xfId="0" applyNumberFormat="1" applyFont="1" applyFill="1" applyAlignment="1">
      <alignment horizontal="center" vertical="center"/>
    </xf>
    <xf numFmtId="10" fontId="45" fillId="0" borderId="20" xfId="42110" applyNumberFormat="1" applyFont="1" applyFill="1" applyBorder="1" applyAlignment="1">
      <alignment horizontal="center" vertical="center"/>
    </xf>
    <xf numFmtId="167" fontId="46" fillId="0" borderId="20" xfId="0" applyNumberFormat="1" applyFont="1" applyFill="1" applyBorder="1" applyAlignment="1">
      <alignment horizontal="center" vertical="center"/>
    </xf>
    <xf numFmtId="0" fontId="46" fillId="57" borderId="20" xfId="0" applyFont="1" applyFill="1" applyBorder="1" applyAlignment="1">
      <alignment horizontal="center" vertical="center" wrapText="1"/>
    </xf>
    <xf numFmtId="171" fontId="46" fillId="0" borderId="20" xfId="4211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2" fontId="45" fillId="0" borderId="20" xfId="0" applyNumberFormat="1" applyFont="1" applyFill="1" applyBorder="1" applyAlignment="1">
      <alignment horizontal="center"/>
    </xf>
    <xf numFmtId="172" fontId="45" fillId="0" borderId="20" xfId="0" applyNumberFormat="1" applyFont="1" applyBorder="1" applyAlignment="1">
      <alignment horizontal="center"/>
    </xf>
    <xf numFmtId="172" fontId="46" fillId="0" borderId="20" xfId="0" applyNumberFormat="1" applyFont="1" applyBorder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0" fontId="45" fillId="0" borderId="0" xfId="0" applyFont="1" applyFill="1" applyAlignment="1"/>
    <xf numFmtId="0" fontId="45" fillId="0" borderId="20" xfId="0" applyFont="1" applyBorder="1" applyAlignment="1">
      <alignment horizontal="center" vertical="center"/>
    </xf>
    <xf numFmtId="173" fontId="45" fillId="0" borderId="20" xfId="42110" applyNumberFormat="1" applyFont="1" applyFill="1" applyBorder="1" applyAlignment="1">
      <alignment horizontal="center"/>
    </xf>
    <xf numFmtId="173" fontId="45" fillId="0" borderId="20" xfId="42110" applyNumberFormat="1" applyFont="1" applyBorder="1" applyAlignment="1">
      <alignment horizontal="center"/>
    </xf>
    <xf numFmtId="173" fontId="46" fillId="0" borderId="20" xfId="42110" applyNumberFormat="1" applyFont="1" applyBorder="1" applyAlignment="1">
      <alignment horizontal="center"/>
    </xf>
    <xf numFmtId="167" fontId="45" fillId="0" borderId="20" xfId="0" applyNumberFormat="1" applyFont="1" applyFill="1" applyBorder="1" applyAlignment="1">
      <alignment horizontal="center" vertical="center"/>
    </xf>
    <xf numFmtId="0" fontId="46" fillId="60" borderId="20" xfId="0" applyFont="1" applyFill="1" applyBorder="1" applyAlignment="1">
      <alignment horizontal="center" vertical="center" wrapText="1"/>
    </xf>
    <xf numFmtId="170" fontId="46" fillId="60" borderId="20" xfId="0" applyNumberFormat="1" applyFont="1" applyFill="1" applyBorder="1" applyAlignment="1">
      <alignment horizontal="center" vertical="center" wrapText="1"/>
    </xf>
    <xf numFmtId="167" fontId="46" fillId="60" borderId="20" xfId="0" applyNumberFormat="1" applyFont="1" applyFill="1" applyBorder="1" applyAlignment="1">
      <alignment horizontal="center" vertical="center" wrapText="1"/>
    </xf>
    <xf numFmtId="14" fontId="45" fillId="0" borderId="0" xfId="0" applyNumberFormat="1" applyFont="1"/>
    <xf numFmtId="167" fontId="45" fillId="0" borderId="0" xfId="0" applyNumberFormat="1" applyFont="1"/>
    <xf numFmtId="167" fontId="45" fillId="0" borderId="20" xfId="0" applyNumberFormat="1" applyFont="1" applyFill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174" fontId="45" fillId="0" borderId="20" xfId="0" applyNumberFormat="1" applyFont="1" applyFill="1" applyBorder="1" applyAlignment="1">
      <alignment horizontal="center" vertical="center"/>
    </xf>
    <xf numFmtId="0" fontId="46" fillId="0" borderId="20" xfId="0" applyFont="1" applyBorder="1"/>
    <xf numFmtId="172" fontId="45" fillId="0" borderId="0" xfId="0" applyNumberFormat="1" applyFont="1"/>
    <xf numFmtId="1" fontId="45" fillId="0" borderId="0" xfId="0" applyNumberFormat="1" applyFont="1"/>
    <xf numFmtId="167" fontId="45" fillId="0" borderId="20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10" fontId="45" fillId="0" borderId="20" xfId="42110" applyNumberFormat="1" applyFont="1" applyFill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167" fontId="51" fillId="0" borderId="20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/>
    </xf>
    <xf numFmtId="175" fontId="45" fillId="0" borderId="19" xfId="0" applyNumberFormat="1" applyFont="1" applyFill="1" applyBorder="1" applyAlignment="1">
      <alignment vertical="center"/>
    </xf>
    <xf numFmtId="167" fontId="45" fillId="0" borderId="20" xfId="0" applyNumberFormat="1" applyFont="1" applyFill="1" applyBorder="1" applyAlignment="1">
      <alignment vertical="center"/>
    </xf>
    <xf numFmtId="10" fontId="45" fillId="0" borderId="20" xfId="42110" applyNumberFormat="1" applyFont="1" applyFill="1" applyBorder="1" applyAlignment="1">
      <alignment vertical="center"/>
    </xf>
    <xf numFmtId="167" fontId="45" fillId="0" borderId="19" xfId="0" applyNumberFormat="1" applyFont="1" applyFill="1" applyBorder="1" applyAlignment="1">
      <alignment horizontal="center" vertical="center"/>
    </xf>
    <xf numFmtId="167" fontId="45" fillId="0" borderId="19" xfId="0" applyNumberFormat="1" applyFont="1" applyFill="1" applyBorder="1" applyAlignment="1">
      <alignment vertical="center"/>
    </xf>
    <xf numFmtId="0" fontId="45" fillId="0" borderId="19" xfId="0" applyFont="1" applyFill="1" applyBorder="1" applyAlignment="1">
      <alignment vertical="center" wrapText="1"/>
    </xf>
    <xf numFmtId="10" fontId="45" fillId="0" borderId="19" xfId="42110" applyNumberFormat="1" applyFont="1" applyFill="1" applyBorder="1" applyAlignment="1">
      <alignment vertical="center"/>
    </xf>
    <xf numFmtId="174" fontId="45" fillId="0" borderId="19" xfId="0" applyNumberFormat="1" applyFont="1" applyFill="1" applyBorder="1" applyAlignment="1">
      <alignment vertical="center"/>
    </xf>
    <xf numFmtId="0" fontId="46" fillId="0" borderId="20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vertical="center"/>
    </xf>
    <xf numFmtId="167" fontId="46" fillId="0" borderId="20" xfId="0" applyNumberFormat="1" applyFont="1" applyFill="1" applyBorder="1" applyAlignment="1">
      <alignment vertical="center"/>
    </xf>
    <xf numFmtId="0" fontId="49" fillId="0" borderId="21" xfId="4211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4" fontId="50" fillId="0" borderId="21" xfId="0" applyNumberFormat="1" applyFont="1" applyFill="1" applyBorder="1" applyAlignment="1">
      <alignment horizontal="center" vertical="center"/>
    </xf>
    <xf numFmtId="167" fontId="50" fillId="0" borderId="21" xfId="0" applyNumberFormat="1" applyFont="1" applyFill="1" applyBorder="1" applyAlignment="1">
      <alignment horizontal="center" vertical="center"/>
    </xf>
    <xf numFmtId="171" fontId="50" fillId="0" borderId="21" xfId="42110" applyNumberFormat="1" applyFont="1" applyFill="1" applyBorder="1" applyAlignment="1">
      <alignment horizontal="center" vertical="center"/>
    </xf>
    <xf numFmtId="14" fontId="51" fillId="0" borderId="21" xfId="0" applyNumberFormat="1" applyFont="1" applyFill="1" applyBorder="1" applyAlignment="1">
      <alignment horizontal="center" vertical="center"/>
    </xf>
    <xf numFmtId="0" fontId="49" fillId="0" borderId="31" xfId="4211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14" fontId="50" fillId="0" borderId="31" xfId="0" applyNumberFormat="1" applyFont="1" applyFill="1" applyBorder="1" applyAlignment="1">
      <alignment horizontal="center" vertical="center"/>
    </xf>
    <xf numFmtId="167" fontId="50" fillId="0" borderId="31" xfId="0" applyNumberFormat="1" applyFont="1" applyFill="1" applyBorder="1" applyAlignment="1">
      <alignment horizontal="center" vertical="center"/>
    </xf>
    <xf numFmtId="171" fontId="50" fillId="0" borderId="31" xfId="42110" applyNumberFormat="1" applyFont="1" applyFill="1" applyBorder="1" applyAlignment="1">
      <alignment horizontal="center" vertical="center"/>
    </xf>
    <xf numFmtId="14" fontId="51" fillId="0" borderId="31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9" fillId="61" borderId="32" xfId="42111" applyFont="1" applyFill="1" applyBorder="1" applyAlignment="1">
      <alignment horizontal="center" vertical="center"/>
    </xf>
    <xf numFmtId="0" fontId="50" fillId="61" borderId="33" xfId="0" applyFont="1" applyFill="1" applyBorder="1" applyAlignment="1">
      <alignment horizontal="center" vertical="center"/>
    </xf>
    <xf numFmtId="0" fontId="45" fillId="61" borderId="33" xfId="0" applyFont="1" applyFill="1" applyBorder="1" applyAlignment="1">
      <alignment horizontal="center" vertical="center"/>
    </xf>
    <xf numFmtId="0" fontId="46" fillId="61" borderId="33" xfId="0" applyFont="1" applyFill="1" applyBorder="1" applyAlignment="1">
      <alignment horizontal="center" vertical="center"/>
    </xf>
    <xf numFmtId="14" fontId="50" fillId="61" borderId="33" xfId="0" applyNumberFormat="1" applyFont="1" applyFill="1" applyBorder="1" applyAlignment="1">
      <alignment horizontal="center" vertical="center"/>
    </xf>
    <xf numFmtId="167" fontId="45" fillId="61" borderId="33" xfId="0" applyNumberFormat="1" applyFont="1" applyFill="1" applyBorder="1" applyAlignment="1">
      <alignment horizontal="center" vertical="center"/>
    </xf>
    <xf numFmtId="171" fontId="45" fillId="61" borderId="33" xfId="42110" applyNumberFormat="1" applyFont="1" applyFill="1" applyBorder="1" applyAlignment="1">
      <alignment horizontal="center" vertical="center"/>
    </xf>
    <xf numFmtId="14" fontId="51" fillId="61" borderId="33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14" fontId="47" fillId="0" borderId="19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9" fillId="0" borderId="35" xfId="42111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14" fontId="50" fillId="0" borderId="35" xfId="0" applyNumberFormat="1" applyFont="1" applyFill="1" applyBorder="1" applyAlignment="1">
      <alignment horizontal="center" vertical="center"/>
    </xf>
    <xf numFmtId="167" fontId="50" fillId="0" borderId="35" xfId="0" applyNumberFormat="1" applyFont="1" applyFill="1" applyBorder="1" applyAlignment="1">
      <alignment horizontal="center" vertical="center"/>
    </xf>
    <xf numFmtId="171" fontId="50" fillId="0" borderId="35" xfId="42110" applyNumberFormat="1" applyFont="1" applyFill="1" applyBorder="1" applyAlignment="1">
      <alignment horizontal="center" vertical="center"/>
    </xf>
    <xf numFmtId="14" fontId="51" fillId="0" borderId="35" xfId="0" applyNumberFormat="1" applyFont="1" applyFill="1" applyBorder="1" applyAlignment="1">
      <alignment horizontal="center" vertical="center"/>
    </xf>
    <xf numFmtId="0" fontId="49" fillId="0" borderId="32" xfId="42111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14" fontId="50" fillId="0" borderId="33" xfId="0" applyNumberFormat="1" applyFont="1" applyFill="1" applyBorder="1" applyAlignment="1">
      <alignment horizontal="center" vertical="center"/>
    </xf>
    <xf numFmtId="167" fontId="50" fillId="0" borderId="33" xfId="0" applyNumberFormat="1" applyFont="1" applyFill="1" applyBorder="1" applyAlignment="1">
      <alignment horizontal="center" vertical="center"/>
    </xf>
    <xf numFmtId="171" fontId="50" fillId="0" borderId="33" xfId="42110" applyNumberFormat="1" applyFont="1" applyFill="1" applyBorder="1" applyAlignment="1">
      <alignment horizontal="center" vertical="center"/>
    </xf>
    <xf numFmtId="14" fontId="51" fillId="0" borderId="33" xfId="0" applyNumberFormat="1" applyFont="1" applyFill="1" applyBorder="1" applyAlignment="1">
      <alignment horizontal="center" vertical="center"/>
    </xf>
    <xf numFmtId="0" fontId="45" fillId="0" borderId="34" xfId="0" applyNumberFormat="1" applyFont="1" applyFill="1" applyBorder="1" applyAlignment="1">
      <alignment horizontal="center" vertical="center"/>
    </xf>
    <xf numFmtId="14" fontId="51" fillId="0" borderId="36" xfId="0" applyNumberFormat="1" applyFont="1" applyFill="1" applyBorder="1" applyAlignment="1">
      <alignment horizontal="center" vertical="center"/>
    </xf>
    <xf numFmtId="167" fontId="45" fillId="62" borderId="20" xfId="0" applyNumberFormat="1" applyFont="1" applyFill="1" applyBorder="1" applyAlignment="1">
      <alignment horizontal="center" vertical="center"/>
    </xf>
    <xf numFmtId="0" fontId="45" fillId="56" borderId="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6" fillId="58" borderId="25" xfId="0" applyFont="1" applyFill="1" applyBorder="1" applyAlignment="1">
      <alignment horizontal="center" vertical="center"/>
    </xf>
    <xf numFmtId="0" fontId="46" fillId="58" borderId="26" xfId="0" applyFont="1" applyFill="1" applyBorder="1" applyAlignment="1">
      <alignment horizontal="center" vertical="center"/>
    </xf>
    <xf numFmtId="0" fontId="46" fillId="58" borderId="27" xfId="0" applyFont="1" applyFill="1" applyBorder="1" applyAlignment="1">
      <alignment horizontal="center" vertical="center"/>
    </xf>
    <xf numFmtId="169" fontId="46" fillId="58" borderId="28" xfId="0" applyNumberFormat="1" applyFont="1" applyFill="1" applyBorder="1" applyAlignment="1">
      <alignment horizontal="center" vertical="center"/>
    </xf>
    <xf numFmtId="169" fontId="46" fillId="58" borderId="29" xfId="0" applyNumberFormat="1" applyFont="1" applyFill="1" applyBorder="1" applyAlignment="1">
      <alignment horizontal="center" vertical="center"/>
    </xf>
    <xf numFmtId="169" fontId="46" fillId="58" borderId="30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textRotation="90" wrapText="1"/>
    </xf>
    <xf numFmtId="0" fontId="45" fillId="0" borderId="22" xfId="0" applyFont="1" applyFill="1" applyBorder="1" applyAlignment="1">
      <alignment horizontal="center" vertical="center" textRotation="90" wrapText="1"/>
    </xf>
    <xf numFmtId="0" fontId="45" fillId="0" borderId="21" xfId="0" applyFont="1" applyFill="1" applyBorder="1" applyAlignment="1">
      <alignment horizontal="center" vertical="center" textRotation="90" wrapText="1"/>
    </xf>
    <xf numFmtId="169" fontId="47" fillId="0" borderId="0" xfId="0" applyNumberFormat="1" applyFont="1" applyFill="1" applyBorder="1" applyAlignment="1">
      <alignment horizontal="center" vertical="center"/>
    </xf>
    <xf numFmtId="2" fontId="47" fillId="59" borderId="25" xfId="0" applyNumberFormat="1" applyFont="1" applyFill="1" applyBorder="1" applyAlignment="1">
      <alignment horizontal="center" vertical="center"/>
    </xf>
    <xf numFmtId="2" fontId="47" fillId="59" borderId="26" xfId="0" applyNumberFormat="1" applyFont="1" applyFill="1" applyBorder="1" applyAlignment="1">
      <alignment horizontal="center" vertical="center"/>
    </xf>
    <xf numFmtId="2" fontId="47" fillId="59" borderId="27" xfId="0" applyNumberFormat="1" applyFont="1" applyFill="1" applyBorder="1" applyAlignment="1">
      <alignment horizontal="center" vertical="center"/>
    </xf>
    <xf numFmtId="169" fontId="47" fillId="59" borderId="28" xfId="0" applyNumberFormat="1" applyFont="1" applyFill="1" applyBorder="1" applyAlignment="1">
      <alignment horizontal="center" vertical="center"/>
    </xf>
    <xf numFmtId="169" fontId="47" fillId="59" borderId="29" xfId="0" applyNumberFormat="1" applyFont="1" applyFill="1" applyBorder="1" applyAlignment="1">
      <alignment horizontal="center" vertical="center"/>
    </xf>
    <xf numFmtId="169" fontId="47" fillId="59" borderId="30" xfId="0" applyNumberFormat="1" applyFont="1" applyFill="1" applyBorder="1" applyAlignment="1">
      <alignment horizontal="center" vertical="center"/>
    </xf>
  </cellXfs>
  <cellStyles count="42112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1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0"/>
  <tableStyles count="0" defaultTableStyle="TableStyleMedium9" defaultPivotStyle="PivotStyleLight16"/>
  <colors>
    <mruColors>
      <color rgb="FF009900"/>
      <color rgb="FFE2FEF1"/>
      <color rgb="FFFFFF99"/>
      <color rgb="FFFFCC66"/>
      <color rgb="FFFFE3AB"/>
      <color rgb="FFFFFFE7"/>
      <color rgb="FFEFEFFF"/>
      <color rgb="FFFF15FF"/>
      <color rgb="FFFFC1FF"/>
      <color rgb="FFFF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zoomScale="110" zoomScaleNormal="110" workbookViewId="0">
      <selection activeCell="D32" sqref="D32"/>
    </sheetView>
  </sheetViews>
  <sheetFormatPr baseColWidth="10" defaultColWidth="11.5703125" defaultRowHeight="12"/>
  <cols>
    <col min="1" max="1" width="25.28515625" style="1" customWidth="1"/>
    <col min="2" max="2" width="21.42578125" style="1" customWidth="1"/>
    <col min="3" max="3" width="13.5703125" style="1" customWidth="1"/>
    <col min="4" max="4" width="19" style="1" customWidth="1"/>
    <col min="5" max="5" width="16.140625" style="1" customWidth="1"/>
    <col min="6" max="6" width="17" style="1" bestFit="1" customWidth="1"/>
    <col min="7" max="7" width="11.7109375" style="1" bestFit="1" customWidth="1"/>
    <col min="8" max="8" width="9.7109375" style="1" bestFit="1" customWidth="1"/>
    <col min="9" max="9" width="13.28515625" style="1" bestFit="1" customWidth="1"/>
    <col min="10" max="16384" width="11.5703125" style="1"/>
  </cols>
  <sheetData>
    <row r="1" spans="2:9" ht="12.75" thickBot="1"/>
    <row r="2" spans="2:9" ht="15" customHeight="1">
      <c r="B2" s="116" t="s">
        <v>58</v>
      </c>
      <c r="C2" s="117"/>
      <c r="D2" s="117"/>
      <c r="E2" s="117"/>
      <c r="F2" s="117"/>
      <c r="G2" s="117"/>
      <c r="H2" s="117"/>
      <c r="I2" s="118"/>
    </row>
    <row r="3" spans="2:9" ht="15" customHeight="1" thickBot="1">
      <c r="B3" s="119">
        <v>45407</v>
      </c>
      <c r="C3" s="120"/>
      <c r="D3" s="120"/>
      <c r="E3" s="120"/>
      <c r="F3" s="120"/>
      <c r="G3" s="120"/>
      <c r="H3" s="120"/>
      <c r="I3" s="121"/>
    </row>
    <row r="4" spans="2:9">
      <c r="B4" s="111" t="s">
        <v>26</v>
      </c>
      <c r="C4" s="111"/>
      <c r="D4" s="111"/>
      <c r="E4" s="111"/>
      <c r="F4" s="111"/>
      <c r="G4" s="111"/>
      <c r="H4" s="111"/>
      <c r="I4" s="111"/>
    </row>
    <row r="5" spans="2:9">
      <c r="B5" s="111"/>
      <c r="C5" s="111"/>
      <c r="D5" s="111"/>
      <c r="E5" s="111"/>
      <c r="F5" s="111"/>
      <c r="G5" s="111"/>
      <c r="H5" s="111"/>
      <c r="I5" s="111"/>
    </row>
    <row r="6" spans="2:9" ht="12" customHeight="1">
      <c r="B6" s="32" t="s">
        <v>38</v>
      </c>
      <c r="C6" s="32" t="s">
        <v>39</v>
      </c>
      <c r="D6" s="32" t="s">
        <v>40</v>
      </c>
      <c r="E6" s="33" t="s">
        <v>49</v>
      </c>
      <c r="F6" s="34" t="s">
        <v>45</v>
      </c>
      <c r="G6" s="32" t="s">
        <v>46</v>
      </c>
      <c r="H6" s="32" t="s">
        <v>47</v>
      </c>
      <c r="I6" s="32" t="s">
        <v>50</v>
      </c>
    </row>
    <row r="7" spans="2:9">
      <c r="B7" s="112" t="s">
        <v>36</v>
      </c>
      <c r="C7" s="2" t="s">
        <v>1</v>
      </c>
      <c r="D7" s="22">
        <f>'CUOTA INDUSTRIAL'!K14</f>
        <v>4061.9995899999999</v>
      </c>
      <c r="E7" s="22">
        <f>'CUOTA INDUSTRIAL'!L14</f>
        <v>0</v>
      </c>
      <c r="F7" s="22">
        <f>'CUOTA INDUSTRIAL'!M14</f>
        <v>4061.9995899999999</v>
      </c>
      <c r="G7" s="22">
        <f>'CUOTA INDUSTRIAL'!N14</f>
        <v>5.0000000000000001E-3</v>
      </c>
      <c r="H7" s="22">
        <f>'CUOTA INDUSTRIAL'!O14</f>
        <v>4061.9945899999998</v>
      </c>
      <c r="I7" s="28">
        <f>'CUOTA INDUSTRIAL'!P14</f>
        <v>1.2309208529486828E-6</v>
      </c>
    </row>
    <row r="8" spans="2:9">
      <c r="B8" s="113"/>
      <c r="C8" s="3" t="s">
        <v>35</v>
      </c>
      <c r="D8" s="23">
        <v>30</v>
      </c>
      <c r="E8" s="23">
        <v>0</v>
      </c>
      <c r="F8" s="23">
        <f>D8+E8</f>
        <v>30</v>
      </c>
      <c r="G8" s="23">
        <v>0</v>
      </c>
      <c r="H8" s="23">
        <f>F8-G8</f>
        <v>30</v>
      </c>
      <c r="I8" s="29">
        <f>G8/F8</f>
        <v>0</v>
      </c>
    </row>
    <row r="9" spans="2:9" ht="12" customHeight="1">
      <c r="B9" s="114" t="s">
        <v>34</v>
      </c>
      <c r="C9" s="115"/>
      <c r="D9" s="24">
        <f>D7+D8</f>
        <v>4091.9995899999999</v>
      </c>
      <c r="E9" s="24">
        <f>E7+E8</f>
        <v>0</v>
      </c>
      <c r="F9" s="24">
        <f>D9+E9</f>
        <v>4091.9995899999999</v>
      </c>
      <c r="G9" s="24">
        <f>G7+G8</f>
        <v>5.0000000000000001E-3</v>
      </c>
      <c r="H9" s="24">
        <f>F9-G9</f>
        <v>4091.9945899999998</v>
      </c>
      <c r="I9" s="30">
        <f>G9/F9</f>
        <v>1.2218965056152414E-6</v>
      </c>
    </row>
    <row r="11" spans="2:9">
      <c r="B11" s="40" t="s">
        <v>63</v>
      </c>
    </row>
    <row r="14" spans="2:9">
      <c r="C14" s="36"/>
    </row>
    <row r="17" spans="4:5">
      <c r="E17" s="41"/>
    </row>
    <row r="18" spans="4:5">
      <c r="D18" s="42"/>
    </row>
  </sheetData>
  <mergeCells count="6">
    <mergeCell ref="B4:I4"/>
    <mergeCell ref="B5:I5"/>
    <mergeCell ref="B7:B8"/>
    <mergeCell ref="B9:C9"/>
    <mergeCell ref="B2:I2"/>
    <mergeCell ref="B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showGridLines="0" topLeftCell="A3" zoomScale="120" zoomScaleNormal="120" workbookViewId="0">
      <selection activeCell="L24" sqref="L24"/>
    </sheetView>
  </sheetViews>
  <sheetFormatPr baseColWidth="10" defaultColWidth="11.42578125" defaultRowHeight="12"/>
  <cols>
    <col min="1" max="1" width="8.7109375" style="8" customWidth="1"/>
    <col min="2" max="2" width="17.7109375" style="4" customWidth="1"/>
    <col min="3" max="3" width="17.42578125" style="5" bestFit="1" customWidth="1"/>
    <col min="4" max="4" width="11.42578125" style="4"/>
    <col min="5" max="5" width="19" style="4" bestFit="1" customWidth="1"/>
    <col min="6" max="6" width="15.5703125" style="4" bestFit="1" customWidth="1"/>
    <col min="7" max="7" width="18" style="4" bestFit="1" customWidth="1"/>
    <col min="8" max="8" width="12.42578125" style="4" bestFit="1" customWidth="1"/>
    <col min="9" max="9" width="10.5703125" style="4" bestFit="1" customWidth="1"/>
    <col min="10" max="10" width="12" style="4" bestFit="1" customWidth="1"/>
    <col min="11" max="11" width="19" style="4" bestFit="1" customWidth="1"/>
    <col min="12" max="12" width="15.5703125" style="4" bestFit="1" customWidth="1"/>
    <col min="13" max="13" width="18" style="4" bestFit="1" customWidth="1"/>
    <col min="14" max="14" width="12.42578125" style="4" bestFit="1" customWidth="1"/>
    <col min="15" max="15" width="10.5703125" style="6" bestFit="1" customWidth="1"/>
    <col min="16" max="16" width="12" style="7" bestFit="1" customWidth="1"/>
    <col min="17" max="22" width="11.42578125" style="12"/>
    <col min="23" max="16384" width="11.42578125" style="4"/>
  </cols>
  <sheetData>
    <row r="1" spans="1:24">
      <c r="Q1" s="8"/>
      <c r="R1" s="8"/>
      <c r="S1" s="8"/>
      <c r="T1" s="8"/>
      <c r="U1" s="8"/>
      <c r="V1" s="8"/>
    </row>
    <row r="2" spans="1:24" ht="12.75" thickBot="1">
      <c r="Q2" s="8"/>
      <c r="R2" s="8"/>
      <c r="S2" s="8"/>
      <c r="T2" s="8"/>
      <c r="U2" s="8"/>
      <c r="V2" s="8"/>
    </row>
    <row r="3" spans="1:24" ht="21" customHeight="1">
      <c r="B3" s="128" t="s">
        <v>59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8"/>
      <c r="R3" s="8"/>
      <c r="S3" s="8"/>
      <c r="T3" s="8"/>
      <c r="U3" s="8"/>
      <c r="V3" s="8"/>
    </row>
    <row r="4" spans="1:24" ht="15" customHeight="1" thickBot="1">
      <c r="B4" s="131">
        <f>RESUMEN!B3</f>
        <v>45407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8"/>
      <c r="R4" s="8"/>
      <c r="S4" s="8"/>
      <c r="T4" s="8"/>
      <c r="U4" s="8"/>
      <c r="V4" s="8"/>
    </row>
    <row r="5" spans="1:24" s="21" customFormat="1">
      <c r="A5" s="20"/>
      <c r="B5" s="127" t="str">
        <f>RESUMEN!B4</f>
        <v>Información preliminar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20"/>
      <c r="R5" s="20"/>
      <c r="S5" s="20"/>
      <c r="T5" s="20"/>
      <c r="U5" s="20"/>
      <c r="V5" s="20"/>
    </row>
    <row r="6" spans="1:2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</row>
    <row r="7" spans="1:24" s="5" customFormat="1" ht="24">
      <c r="A7" s="9"/>
      <c r="B7" s="18" t="s">
        <v>41</v>
      </c>
      <c r="C7" s="18" t="s">
        <v>42</v>
      </c>
      <c r="D7" s="18" t="s">
        <v>43</v>
      </c>
      <c r="E7" s="18" t="s">
        <v>40</v>
      </c>
      <c r="F7" s="18" t="s">
        <v>44</v>
      </c>
      <c r="G7" s="18" t="s">
        <v>45</v>
      </c>
      <c r="H7" s="18" t="s">
        <v>46</v>
      </c>
      <c r="I7" s="18" t="s">
        <v>47</v>
      </c>
      <c r="J7" s="18" t="s">
        <v>48</v>
      </c>
      <c r="K7" s="18" t="s">
        <v>40</v>
      </c>
      <c r="L7" s="18" t="s">
        <v>44</v>
      </c>
      <c r="M7" s="18" t="s">
        <v>45</v>
      </c>
      <c r="N7" s="18" t="s">
        <v>46</v>
      </c>
      <c r="O7" s="18" t="s">
        <v>47</v>
      </c>
      <c r="P7" s="18" t="s">
        <v>48</v>
      </c>
      <c r="Q7" s="9"/>
      <c r="R7" s="9"/>
      <c r="S7" s="9"/>
      <c r="T7" s="9"/>
      <c r="U7" s="9"/>
      <c r="V7" s="9"/>
    </row>
    <row r="8" spans="1:24" ht="15" customHeight="1">
      <c r="B8" s="124" t="s">
        <v>0</v>
      </c>
      <c r="C8" s="56" t="s">
        <v>27</v>
      </c>
      <c r="D8" s="50" t="s">
        <v>60</v>
      </c>
      <c r="E8" s="51">
        <v>3355.3168000000001</v>
      </c>
      <c r="F8" s="54"/>
      <c r="G8" s="38">
        <f>E8+F8</f>
        <v>3355.3168000000001</v>
      </c>
      <c r="H8" s="43"/>
      <c r="I8" s="10">
        <f>G8-H8</f>
        <v>3355.3168000000001</v>
      </c>
      <c r="J8" s="11">
        <f>H8/G8</f>
        <v>0</v>
      </c>
      <c r="K8" s="52">
        <f>E8</f>
        <v>3355.3168000000001</v>
      </c>
      <c r="L8" s="52">
        <f>F8</f>
        <v>0</v>
      </c>
      <c r="M8" s="55">
        <f>K8+L8</f>
        <v>3355.3168000000001</v>
      </c>
      <c r="N8" s="55">
        <f>H8</f>
        <v>0</v>
      </c>
      <c r="O8" s="55">
        <f>M8-N8</f>
        <v>3355.3168000000001</v>
      </c>
      <c r="P8" s="57">
        <f>N8/M8</f>
        <v>0</v>
      </c>
      <c r="Q8" s="8"/>
      <c r="R8" s="8"/>
      <c r="S8" s="8"/>
      <c r="T8" s="8"/>
      <c r="U8" s="8"/>
      <c r="V8" s="8"/>
    </row>
    <row r="9" spans="1:24">
      <c r="B9" s="125"/>
      <c r="C9" s="56" t="s">
        <v>28</v>
      </c>
      <c r="D9" s="50" t="s">
        <v>60</v>
      </c>
      <c r="E9" s="51">
        <v>315.80953</v>
      </c>
      <c r="F9" s="55"/>
      <c r="G9" s="38">
        <f>E9+F9</f>
        <v>315.80953</v>
      </c>
      <c r="H9" s="43"/>
      <c r="I9" s="10">
        <f t="shared" ref="I9:I12" si="0">G9-H9</f>
        <v>315.80953</v>
      </c>
      <c r="J9" s="11">
        <f t="shared" ref="J9:J12" si="1">H9/G9</f>
        <v>0</v>
      </c>
      <c r="K9" s="52">
        <f t="shared" ref="K9:K13" si="2">E9</f>
        <v>315.80953</v>
      </c>
      <c r="L9" s="52">
        <f t="shared" ref="L9:L13" si="3">F9</f>
        <v>0</v>
      </c>
      <c r="M9" s="55">
        <f t="shared" ref="M9:M13" si="4">K9+L9</f>
        <v>315.80953</v>
      </c>
      <c r="N9" s="55">
        <f t="shared" ref="N9:N13" si="5">H9</f>
        <v>0</v>
      </c>
      <c r="O9" s="55">
        <f t="shared" ref="O9:O13" si="6">M9-N9</f>
        <v>315.80953</v>
      </c>
      <c r="P9" s="57">
        <f t="shared" ref="P9:P13" si="7">N9/M9</f>
        <v>0</v>
      </c>
      <c r="Q9" s="8"/>
      <c r="R9" s="8"/>
      <c r="S9" s="8"/>
      <c r="T9" s="8"/>
      <c r="U9" s="8"/>
      <c r="V9" s="8"/>
    </row>
    <row r="10" spans="1:24">
      <c r="B10" s="125"/>
      <c r="C10" s="56" t="s">
        <v>61</v>
      </c>
      <c r="D10" s="50" t="s">
        <v>60</v>
      </c>
      <c r="E10" s="51">
        <v>123.89100000000001</v>
      </c>
      <c r="F10" s="55"/>
      <c r="G10" s="47">
        <f>E10+F10</f>
        <v>123.89100000000001</v>
      </c>
      <c r="H10" s="48"/>
      <c r="I10" s="47">
        <f t="shared" ref="I10" si="8">G10-H10</f>
        <v>123.89100000000001</v>
      </c>
      <c r="J10" s="11">
        <f t="shared" ref="J10" si="9">H10/G10</f>
        <v>0</v>
      </c>
      <c r="K10" s="52">
        <f t="shared" si="2"/>
        <v>123.89100000000001</v>
      </c>
      <c r="L10" s="52">
        <f t="shared" si="3"/>
        <v>0</v>
      </c>
      <c r="M10" s="55">
        <f t="shared" si="4"/>
        <v>123.89100000000001</v>
      </c>
      <c r="N10" s="55">
        <f t="shared" si="5"/>
        <v>0</v>
      </c>
      <c r="O10" s="55">
        <f t="shared" si="6"/>
        <v>123.89100000000001</v>
      </c>
      <c r="P10" s="57">
        <f t="shared" si="7"/>
        <v>0</v>
      </c>
      <c r="Q10" s="8"/>
      <c r="R10" s="8"/>
      <c r="S10" s="8"/>
      <c r="T10" s="8"/>
      <c r="U10" s="8"/>
      <c r="V10" s="8"/>
    </row>
    <row r="11" spans="1:24">
      <c r="B11" s="125"/>
      <c r="C11" s="49" t="s">
        <v>33</v>
      </c>
      <c r="D11" s="50" t="s">
        <v>60</v>
      </c>
      <c r="E11" s="51">
        <v>40.738199999999999</v>
      </c>
      <c r="F11" s="55"/>
      <c r="G11" s="38">
        <f>E11+F11</f>
        <v>40.738199999999999</v>
      </c>
      <c r="H11" s="110">
        <v>5.0000000000000001E-3</v>
      </c>
      <c r="I11" s="10">
        <f t="shared" si="0"/>
        <v>40.733199999999997</v>
      </c>
      <c r="J11" s="11">
        <f t="shared" si="1"/>
        <v>1.2273492692362452E-4</v>
      </c>
      <c r="K11" s="52">
        <f t="shared" si="2"/>
        <v>40.738199999999999</v>
      </c>
      <c r="L11" s="52">
        <f t="shared" si="3"/>
        <v>0</v>
      </c>
      <c r="M11" s="55">
        <f t="shared" si="4"/>
        <v>40.738199999999999</v>
      </c>
      <c r="N11" s="55">
        <f t="shared" si="5"/>
        <v>5.0000000000000001E-3</v>
      </c>
      <c r="O11" s="55">
        <f t="shared" si="6"/>
        <v>40.733199999999997</v>
      </c>
      <c r="P11" s="57">
        <f t="shared" si="7"/>
        <v>1.2273492692362452E-4</v>
      </c>
      <c r="Q11" s="8"/>
      <c r="R11" s="8"/>
      <c r="S11" s="8"/>
      <c r="T11" s="8"/>
      <c r="U11" s="8"/>
      <c r="V11" s="8"/>
    </row>
    <row r="12" spans="1:24">
      <c r="B12" s="125"/>
      <c r="C12" s="56" t="s">
        <v>51</v>
      </c>
      <c r="D12" s="50" t="s">
        <v>60</v>
      </c>
      <c r="E12" s="51">
        <v>3.6560000000000002E-2</v>
      </c>
      <c r="F12" s="55"/>
      <c r="G12" s="37">
        <f>E12+F12</f>
        <v>3.6560000000000002E-2</v>
      </c>
      <c r="H12" s="43"/>
      <c r="I12" s="31">
        <f t="shared" si="0"/>
        <v>3.6560000000000002E-2</v>
      </c>
      <c r="J12" s="11">
        <f t="shared" si="1"/>
        <v>0</v>
      </c>
      <c r="K12" s="52">
        <f t="shared" si="2"/>
        <v>3.6560000000000002E-2</v>
      </c>
      <c r="L12" s="52">
        <f t="shared" si="3"/>
        <v>0</v>
      </c>
      <c r="M12" s="55">
        <f t="shared" si="4"/>
        <v>3.6560000000000002E-2</v>
      </c>
      <c r="N12" s="55">
        <f t="shared" si="5"/>
        <v>0</v>
      </c>
      <c r="O12" s="55">
        <f t="shared" si="6"/>
        <v>3.6560000000000002E-2</v>
      </c>
      <c r="P12" s="57">
        <f t="shared" si="7"/>
        <v>0</v>
      </c>
      <c r="Q12" s="8"/>
      <c r="R12" s="8"/>
      <c r="S12" s="8"/>
      <c r="T12" s="8"/>
      <c r="U12" s="8"/>
      <c r="V12" s="8"/>
    </row>
    <row r="13" spans="1:24" ht="15" customHeight="1">
      <c r="B13" s="125"/>
      <c r="C13" s="49" t="s">
        <v>29</v>
      </c>
      <c r="D13" s="50" t="s">
        <v>60</v>
      </c>
      <c r="E13" s="58">
        <v>226.20750000000001</v>
      </c>
      <c r="F13" s="55"/>
      <c r="G13" s="37">
        <f t="shared" ref="G13:G14" si="10">E13+F13</f>
        <v>226.20750000000001</v>
      </c>
      <c r="H13" s="43"/>
      <c r="I13" s="10">
        <f>G13-H13</f>
        <v>226.20750000000001</v>
      </c>
      <c r="J13" s="11">
        <f t="shared" ref="J13:J14" si="11">H13/G13</f>
        <v>0</v>
      </c>
      <c r="K13" s="52">
        <f t="shared" si="2"/>
        <v>226.20750000000001</v>
      </c>
      <c r="L13" s="52">
        <f t="shared" si="3"/>
        <v>0</v>
      </c>
      <c r="M13" s="55">
        <f t="shared" si="4"/>
        <v>226.20750000000001</v>
      </c>
      <c r="N13" s="55">
        <f t="shared" si="5"/>
        <v>0</v>
      </c>
      <c r="O13" s="55">
        <f t="shared" si="6"/>
        <v>226.20750000000001</v>
      </c>
      <c r="P13" s="57">
        <f t="shared" si="7"/>
        <v>0</v>
      </c>
      <c r="Q13" s="8"/>
      <c r="R13" s="8"/>
      <c r="S13" s="8"/>
      <c r="T13" s="8"/>
      <c r="U13" s="8"/>
      <c r="V13" s="8"/>
      <c r="W13" s="8"/>
      <c r="X13" s="8"/>
    </row>
    <row r="14" spans="1:24" s="12" customFormat="1">
      <c r="A14" s="8"/>
      <c r="B14" s="126"/>
      <c r="C14" s="59" t="s">
        <v>34</v>
      </c>
      <c r="D14" s="60" t="s">
        <v>60</v>
      </c>
      <c r="E14" s="61">
        <f>E8+E9+E10+E11+E12+E13</f>
        <v>4061.9995899999999</v>
      </c>
      <c r="F14" s="61">
        <f>F8+F9+F10+F11+F12+F13</f>
        <v>0</v>
      </c>
      <c r="G14" s="17">
        <f t="shared" si="10"/>
        <v>4061.9995899999999</v>
      </c>
      <c r="H14" s="17">
        <f>H8+H9+H11+H13</f>
        <v>5.0000000000000001E-3</v>
      </c>
      <c r="I14" s="17">
        <f t="shared" ref="I14" si="12">G14-H14</f>
        <v>4061.9945899999998</v>
      </c>
      <c r="J14" s="19">
        <f t="shared" si="11"/>
        <v>1.2309208529486828E-6</v>
      </c>
      <c r="K14" s="52">
        <f t="shared" ref="K14" si="13">E14</f>
        <v>4061.9995899999999</v>
      </c>
      <c r="L14" s="52">
        <f t="shared" ref="L14" si="14">F14</f>
        <v>0</v>
      </c>
      <c r="M14" s="52">
        <f t="shared" ref="M14" si="15">K14+L14</f>
        <v>4061.9995899999999</v>
      </c>
      <c r="N14" s="52">
        <f t="shared" ref="N14" si="16">H14</f>
        <v>5.0000000000000001E-3</v>
      </c>
      <c r="O14" s="52">
        <f t="shared" ref="O14" si="17">M14-N14</f>
        <v>4061.9945899999998</v>
      </c>
      <c r="P14" s="53">
        <f t="shared" ref="P14" si="18">N14/M14</f>
        <v>1.2309208529486828E-6</v>
      </c>
      <c r="Q14" s="8"/>
      <c r="R14" s="8"/>
      <c r="S14" s="8"/>
      <c r="T14" s="8"/>
      <c r="U14" s="8"/>
      <c r="V14" s="8"/>
      <c r="W14" s="8"/>
      <c r="X14" s="8"/>
    </row>
    <row r="15" spans="1:24" s="8" customFormat="1">
      <c r="C15" s="9"/>
      <c r="H15" s="13"/>
      <c r="O15" s="14"/>
      <c r="P15" s="15"/>
    </row>
    <row r="16" spans="1:24" s="8" customFormat="1">
      <c r="C16" s="9"/>
      <c r="H16" s="13"/>
      <c r="O16" s="14"/>
      <c r="P16" s="15"/>
    </row>
    <row r="17" spans="2:16" s="8" customFormat="1">
      <c r="C17" s="9"/>
      <c r="O17" s="14"/>
      <c r="P17" s="15"/>
    </row>
    <row r="18" spans="2:16" s="8" customFormat="1">
      <c r="B18" s="122" t="s">
        <v>37</v>
      </c>
      <c r="C18" s="123"/>
      <c r="D18" s="2" t="s">
        <v>60</v>
      </c>
      <c r="E18" s="39">
        <f>E10</f>
        <v>123.89100000000001</v>
      </c>
      <c r="F18" s="10">
        <f>F10</f>
        <v>0</v>
      </c>
      <c r="G18" s="10">
        <f t="shared" ref="G18" si="19">E18+F18</f>
        <v>123.89100000000001</v>
      </c>
      <c r="H18" s="10">
        <f>H10</f>
        <v>0</v>
      </c>
      <c r="I18" s="10">
        <f t="shared" ref="I18" si="20">G18-H18</f>
        <v>123.89100000000001</v>
      </c>
      <c r="J18" s="16">
        <f t="shared" ref="J18" si="21">H18/G18</f>
        <v>0</v>
      </c>
      <c r="K18" s="47">
        <f>E18</f>
        <v>123.89100000000001</v>
      </c>
      <c r="L18" s="47">
        <f>F18</f>
        <v>0</v>
      </c>
      <c r="M18" s="47">
        <f t="shared" ref="M18" si="22">K18+L18</f>
        <v>123.89100000000001</v>
      </c>
      <c r="N18" s="47">
        <f>H18</f>
        <v>0</v>
      </c>
      <c r="O18" s="47">
        <f t="shared" ref="O18" si="23">M18-N18</f>
        <v>123.89100000000001</v>
      </c>
      <c r="P18" s="46">
        <f t="shared" ref="P18" si="24">N18/M18</f>
        <v>0</v>
      </c>
    </row>
    <row r="19" spans="2:16" s="8" customFormat="1">
      <c r="C19" s="9"/>
      <c r="E19" s="13"/>
      <c r="O19" s="14"/>
      <c r="P19" s="15"/>
    </row>
    <row r="20" spans="2:16" s="8" customFormat="1">
      <c r="C20" s="9"/>
      <c r="O20" s="14"/>
      <c r="P20" s="15"/>
    </row>
    <row r="21" spans="2:16" s="8" customFormat="1">
      <c r="C21" s="9"/>
      <c r="E21" s="8" t="s">
        <v>57</v>
      </c>
      <c r="O21" s="14"/>
      <c r="P21" s="15"/>
    </row>
    <row r="22" spans="2:16" s="8" customFormat="1">
      <c r="C22" s="9"/>
      <c r="O22" s="14"/>
      <c r="P22" s="15"/>
    </row>
    <row r="23" spans="2:16" s="8" customFormat="1">
      <c r="C23" s="9"/>
      <c r="O23" s="14"/>
      <c r="P23" s="15"/>
    </row>
    <row r="24" spans="2:16" s="8" customFormat="1">
      <c r="C24" s="9"/>
      <c r="O24" s="14"/>
      <c r="P24" s="15"/>
    </row>
    <row r="25" spans="2:16" s="8" customFormat="1">
      <c r="C25" s="9"/>
      <c r="O25" s="14"/>
      <c r="P25" s="15"/>
    </row>
    <row r="26" spans="2:16" s="8" customFormat="1">
      <c r="C26" s="9"/>
      <c r="O26" s="14"/>
      <c r="P26" s="15"/>
    </row>
    <row r="27" spans="2:16" s="8" customFormat="1">
      <c r="C27" s="9"/>
      <c r="O27" s="14"/>
      <c r="P27" s="15"/>
    </row>
    <row r="28" spans="2:16" s="8" customFormat="1">
      <c r="C28" s="9"/>
      <c r="O28" s="14"/>
      <c r="P28" s="15"/>
    </row>
    <row r="29" spans="2:16" s="8" customFormat="1">
      <c r="C29" s="9"/>
      <c r="O29" s="14"/>
      <c r="P29" s="15"/>
    </row>
    <row r="30" spans="2:16" s="8" customFormat="1">
      <c r="C30" s="9"/>
      <c r="O30" s="14"/>
      <c r="P30" s="15"/>
    </row>
    <row r="31" spans="2:16" s="8" customFormat="1">
      <c r="C31" s="9"/>
      <c r="O31" s="14"/>
      <c r="P31" s="15"/>
    </row>
    <row r="32" spans="2:16" s="8" customFormat="1">
      <c r="C32" s="9"/>
      <c r="O32" s="14"/>
      <c r="P32" s="15"/>
    </row>
    <row r="33" spans="3:16" s="8" customFormat="1">
      <c r="C33" s="9"/>
      <c r="O33" s="14"/>
      <c r="P33" s="15"/>
    </row>
    <row r="34" spans="3:16" s="8" customFormat="1">
      <c r="C34" s="9"/>
      <c r="O34" s="14"/>
      <c r="P34" s="15"/>
    </row>
    <row r="35" spans="3:16" s="8" customFormat="1">
      <c r="C35" s="9"/>
      <c r="O35" s="14"/>
      <c r="P35" s="15"/>
    </row>
    <row r="36" spans="3:16" s="8" customFormat="1">
      <c r="C36" s="9"/>
      <c r="O36" s="14"/>
      <c r="P36" s="15"/>
    </row>
    <row r="37" spans="3:16" s="8" customFormat="1">
      <c r="C37" s="9"/>
      <c r="O37" s="14"/>
      <c r="P37" s="15"/>
    </row>
    <row r="38" spans="3:16" s="8" customFormat="1">
      <c r="C38" s="9"/>
      <c r="O38" s="14"/>
      <c r="P38" s="15"/>
    </row>
    <row r="39" spans="3:16" s="8" customFormat="1">
      <c r="C39" s="9"/>
      <c r="O39" s="14"/>
      <c r="P39" s="15"/>
    </row>
    <row r="40" spans="3:16" s="8" customFormat="1">
      <c r="C40" s="9"/>
      <c r="O40" s="14"/>
      <c r="P40" s="15"/>
    </row>
    <row r="41" spans="3:16" s="8" customFormat="1">
      <c r="C41" s="9"/>
      <c r="O41" s="14"/>
      <c r="P41" s="15"/>
    </row>
    <row r="42" spans="3:16" s="8" customFormat="1">
      <c r="C42" s="9"/>
      <c r="O42" s="14"/>
      <c r="P42" s="15"/>
    </row>
    <row r="43" spans="3:16" s="8" customFormat="1">
      <c r="C43" s="9"/>
      <c r="O43" s="14"/>
      <c r="P43" s="15"/>
    </row>
    <row r="44" spans="3:16" s="8" customFormat="1">
      <c r="C44" s="9"/>
      <c r="O44" s="14"/>
      <c r="P44" s="15"/>
    </row>
    <row r="45" spans="3:16" s="8" customFormat="1">
      <c r="C45" s="9"/>
      <c r="O45" s="14"/>
      <c r="P45" s="15"/>
    </row>
    <row r="46" spans="3:16" s="8" customFormat="1">
      <c r="C46" s="9"/>
      <c r="O46" s="14"/>
      <c r="P46" s="15"/>
    </row>
    <row r="47" spans="3:16" s="8" customFormat="1">
      <c r="C47" s="9"/>
      <c r="O47" s="14"/>
      <c r="P47" s="15"/>
    </row>
    <row r="48" spans="3:16" s="8" customFormat="1">
      <c r="C48" s="9"/>
      <c r="O48" s="14"/>
      <c r="P48" s="15"/>
    </row>
    <row r="49" spans="3:16" s="8" customFormat="1">
      <c r="C49" s="9"/>
      <c r="O49" s="14"/>
      <c r="P49" s="15"/>
    </row>
    <row r="50" spans="3:16" s="8" customFormat="1">
      <c r="C50" s="9"/>
      <c r="O50" s="14"/>
      <c r="P50" s="15"/>
    </row>
    <row r="51" spans="3:16" s="8" customFormat="1">
      <c r="C51" s="9"/>
      <c r="O51" s="14"/>
      <c r="P51" s="15"/>
    </row>
    <row r="52" spans="3:16" s="8" customFormat="1">
      <c r="C52" s="9"/>
      <c r="O52" s="14"/>
      <c r="P52" s="15"/>
    </row>
    <row r="53" spans="3:16" s="8" customFormat="1">
      <c r="C53" s="9"/>
      <c r="O53" s="14"/>
      <c r="P53" s="15"/>
    </row>
    <row r="54" spans="3:16" s="8" customFormat="1">
      <c r="C54" s="9"/>
      <c r="O54" s="14"/>
      <c r="P54" s="15"/>
    </row>
    <row r="55" spans="3:16" s="8" customFormat="1">
      <c r="C55" s="9"/>
      <c r="O55" s="14"/>
      <c r="P55" s="15"/>
    </row>
    <row r="56" spans="3:16" s="8" customFormat="1">
      <c r="C56" s="9"/>
      <c r="O56" s="14"/>
      <c r="P56" s="15"/>
    </row>
    <row r="57" spans="3:16" s="8" customFormat="1">
      <c r="C57" s="9"/>
      <c r="O57" s="14"/>
      <c r="P57" s="15"/>
    </row>
    <row r="58" spans="3:16" s="8" customFormat="1">
      <c r="C58" s="9"/>
      <c r="O58" s="14"/>
      <c r="P58" s="15"/>
    </row>
    <row r="59" spans="3:16" s="8" customFormat="1">
      <c r="C59" s="9"/>
      <c r="O59" s="14"/>
      <c r="P59" s="15"/>
    </row>
    <row r="60" spans="3:16" s="8" customFormat="1">
      <c r="C60" s="9"/>
      <c r="O60" s="14"/>
      <c r="P60" s="15"/>
    </row>
    <row r="61" spans="3:16" s="8" customFormat="1">
      <c r="C61" s="9"/>
      <c r="O61" s="14"/>
      <c r="P61" s="15"/>
    </row>
    <row r="62" spans="3:16" s="8" customFormat="1">
      <c r="C62" s="9"/>
      <c r="O62" s="14"/>
      <c r="P62" s="15"/>
    </row>
    <row r="63" spans="3:16" s="8" customFormat="1">
      <c r="C63" s="9"/>
      <c r="O63" s="14"/>
      <c r="P63" s="15"/>
    </row>
    <row r="64" spans="3:16" s="8" customFormat="1">
      <c r="C64" s="9"/>
      <c r="O64" s="14"/>
      <c r="P64" s="15"/>
    </row>
    <row r="65" spans="3:16" s="8" customFormat="1">
      <c r="C65" s="9"/>
      <c r="O65" s="14"/>
      <c r="P65" s="15"/>
    </row>
    <row r="66" spans="3:16" s="8" customFormat="1">
      <c r="C66" s="9"/>
      <c r="O66" s="14"/>
      <c r="P66" s="15"/>
    </row>
    <row r="67" spans="3:16" s="8" customFormat="1">
      <c r="C67" s="9"/>
      <c r="O67" s="14"/>
      <c r="P67" s="15"/>
    </row>
    <row r="68" spans="3:16" s="8" customFormat="1">
      <c r="C68" s="9"/>
      <c r="O68" s="14"/>
      <c r="P68" s="15"/>
    </row>
    <row r="69" spans="3:16" s="8" customFormat="1">
      <c r="C69" s="9"/>
      <c r="O69" s="14"/>
      <c r="P69" s="15"/>
    </row>
    <row r="70" spans="3:16" s="8" customFormat="1">
      <c r="C70" s="9"/>
      <c r="O70" s="14"/>
      <c r="P70" s="15"/>
    </row>
    <row r="71" spans="3:16" s="8" customFormat="1">
      <c r="C71" s="9"/>
      <c r="O71" s="14"/>
      <c r="P71" s="15"/>
    </row>
    <row r="72" spans="3:16" s="8" customFormat="1">
      <c r="C72" s="9"/>
      <c r="O72" s="14"/>
      <c r="P72" s="15"/>
    </row>
    <row r="73" spans="3:16" s="8" customFormat="1">
      <c r="C73" s="9"/>
      <c r="O73" s="14"/>
      <c r="P73" s="15"/>
    </row>
    <row r="74" spans="3:16" s="8" customFormat="1">
      <c r="C74" s="9"/>
      <c r="O74" s="14"/>
      <c r="P74" s="15"/>
    </row>
    <row r="75" spans="3:16" s="8" customFormat="1">
      <c r="C75" s="9"/>
      <c r="O75" s="14"/>
      <c r="P75" s="15"/>
    </row>
    <row r="76" spans="3:16" s="8" customFormat="1">
      <c r="C76" s="9"/>
      <c r="O76" s="14"/>
      <c r="P76" s="15"/>
    </row>
    <row r="77" spans="3:16" s="8" customFormat="1">
      <c r="C77" s="9"/>
      <c r="O77" s="14"/>
      <c r="P77" s="15"/>
    </row>
    <row r="78" spans="3:16" s="8" customFormat="1">
      <c r="C78" s="9"/>
      <c r="O78" s="14"/>
      <c r="P78" s="15"/>
    </row>
    <row r="79" spans="3:16" s="8" customFormat="1">
      <c r="C79" s="9"/>
      <c r="O79" s="14"/>
      <c r="P79" s="15"/>
    </row>
    <row r="80" spans="3:16" s="8" customFormat="1">
      <c r="C80" s="9"/>
      <c r="O80" s="14"/>
      <c r="P80" s="15"/>
    </row>
    <row r="81" spans="3:16" s="8" customFormat="1">
      <c r="C81" s="9"/>
      <c r="O81" s="14"/>
      <c r="P81" s="15"/>
    </row>
    <row r="82" spans="3:16" s="8" customFormat="1">
      <c r="C82" s="9"/>
      <c r="O82" s="14"/>
      <c r="P82" s="15"/>
    </row>
    <row r="83" spans="3:16" s="8" customFormat="1">
      <c r="C83" s="9"/>
      <c r="O83" s="14"/>
      <c r="P83" s="15"/>
    </row>
    <row r="84" spans="3:16" s="8" customFormat="1">
      <c r="C84" s="9"/>
      <c r="O84" s="14"/>
      <c r="P84" s="15"/>
    </row>
    <row r="85" spans="3:16" s="8" customFormat="1">
      <c r="C85" s="9"/>
      <c r="O85" s="14"/>
      <c r="P85" s="15"/>
    </row>
    <row r="86" spans="3:16" s="8" customFormat="1">
      <c r="C86" s="9"/>
      <c r="O86" s="14"/>
      <c r="P86" s="15"/>
    </row>
    <row r="87" spans="3:16" s="8" customFormat="1">
      <c r="C87" s="9"/>
      <c r="O87" s="14"/>
      <c r="P87" s="15"/>
    </row>
    <row r="88" spans="3:16" s="8" customFormat="1">
      <c r="C88" s="9"/>
      <c r="O88" s="14"/>
      <c r="P88" s="15"/>
    </row>
    <row r="89" spans="3:16" s="8" customFormat="1">
      <c r="C89" s="9"/>
      <c r="O89" s="14"/>
      <c r="P89" s="15"/>
    </row>
    <row r="90" spans="3:16" s="8" customFormat="1">
      <c r="C90" s="9"/>
      <c r="O90" s="14"/>
      <c r="P90" s="15"/>
    </row>
    <row r="91" spans="3:16" s="8" customFormat="1">
      <c r="C91" s="9"/>
      <c r="O91" s="14"/>
      <c r="P91" s="15"/>
    </row>
    <row r="92" spans="3:16" s="8" customFormat="1">
      <c r="C92" s="9"/>
      <c r="O92" s="14"/>
      <c r="P92" s="15"/>
    </row>
    <row r="93" spans="3:16" s="8" customFormat="1">
      <c r="C93" s="9"/>
      <c r="O93" s="14"/>
      <c r="P93" s="15"/>
    </row>
    <row r="94" spans="3:16" s="8" customFormat="1">
      <c r="C94" s="9"/>
      <c r="O94" s="14"/>
      <c r="P94" s="15"/>
    </row>
    <row r="95" spans="3:16" s="8" customFormat="1">
      <c r="C95" s="9"/>
      <c r="O95" s="14"/>
      <c r="P95" s="15"/>
    </row>
    <row r="96" spans="3:16" s="8" customFormat="1">
      <c r="C96" s="9"/>
      <c r="O96" s="14"/>
      <c r="P96" s="15"/>
    </row>
    <row r="97" spans="3:16" s="8" customFormat="1">
      <c r="C97" s="9"/>
      <c r="O97" s="14"/>
      <c r="P97" s="15"/>
    </row>
    <row r="98" spans="3:16" s="8" customFormat="1">
      <c r="C98" s="9"/>
      <c r="O98" s="14"/>
      <c r="P98" s="15"/>
    </row>
    <row r="99" spans="3:16" s="8" customFormat="1">
      <c r="C99" s="9"/>
      <c r="O99" s="14"/>
      <c r="P99" s="15"/>
    </row>
    <row r="100" spans="3:16" s="8" customFormat="1">
      <c r="C100" s="9"/>
      <c r="O100" s="14"/>
      <c r="P100" s="15"/>
    </row>
    <row r="101" spans="3:16" s="8" customFormat="1">
      <c r="C101" s="9"/>
      <c r="O101" s="14"/>
      <c r="P101" s="15"/>
    </row>
    <row r="102" spans="3:16" s="8" customFormat="1">
      <c r="C102" s="9"/>
      <c r="O102" s="14"/>
      <c r="P102" s="15"/>
    </row>
    <row r="103" spans="3:16" s="8" customFormat="1">
      <c r="C103" s="9"/>
      <c r="O103" s="14"/>
      <c r="P103" s="15"/>
    </row>
    <row r="104" spans="3:16" s="8" customFormat="1">
      <c r="C104" s="9"/>
      <c r="O104" s="14"/>
      <c r="P104" s="15"/>
    </row>
    <row r="105" spans="3:16" s="8" customFormat="1">
      <c r="C105" s="9"/>
      <c r="O105" s="14"/>
      <c r="P105" s="15"/>
    </row>
    <row r="106" spans="3:16" s="8" customFormat="1">
      <c r="C106" s="9"/>
      <c r="O106" s="14"/>
      <c r="P106" s="15"/>
    </row>
    <row r="107" spans="3:16" s="8" customFormat="1">
      <c r="C107" s="9"/>
      <c r="O107" s="14"/>
      <c r="P107" s="15"/>
    </row>
    <row r="108" spans="3:16" s="8" customFormat="1">
      <c r="C108" s="9"/>
      <c r="O108" s="14"/>
      <c r="P108" s="15"/>
    </row>
    <row r="109" spans="3:16" s="8" customFormat="1">
      <c r="C109" s="9"/>
      <c r="O109" s="14"/>
      <c r="P109" s="15"/>
    </row>
    <row r="110" spans="3:16" s="8" customFormat="1">
      <c r="C110" s="9"/>
      <c r="O110" s="14"/>
      <c r="P110" s="15"/>
    </row>
    <row r="111" spans="3:16" s="8" customFormat="1">
      <c r="C111" s="9"/>
      <c r="O111" s="14"/>
      <c r="P111" s="15"/>
    </row>
    <row r="112" spans="3:16" s="8" customFormat="1">
      <c r="C112" s="9"/>
      <c r="O112" s="14"/>
      <c r="P112" s="15"/>
    </row>
    <row r="113" spans="3:16" s="8" customFormat="1">
      <c r="C113" s="9"/>
      <c r="O113" s="14"/>
      <c r="P113" s="15"/>
    </row>
    <row r="114" spans="3:16" s="8" customFormat="1">
      <c r="C114" s="9"/>
      <c r="O114" s="14"/>
      <c r="P114" s="15"/>
    </row>
    <row r="115" spans="3:16" s="8" customFormat="1">
      <c r="C115" s="9"/>
      <c r="O115" s="14"/>
      <c r="P115" s="15"/>
    </row>
    <row r="116" spans="3:16" s="8" customFormat="1">
      <c r="C116" s="9"/>
      <c r="O116" s="14"/>
      <c r="P116" s="15"/>
    </row>
    <row r="117" spans="3:16" s="8" customFormat="1">
      <c r="C117" s="9"/>
      <c r="O117" s="14"/>
      <c r="P117" s="15"/>
    </row>
    <row r="118" spans="3:16" s="8" customFormat="1">
      <c r="C118" s="9"/>
      <c r="O118" s="14"/>
      <c r="P118" s="15"/>
    </row>
    <row r="119" spans="3:16" s="8" customFormat="1">
      <c r="C119" s="9"/>
      <c r="O119" s="14"/>
      <c r="P119" s="15"/>
    </row>
    <row r="120" spans="3:16" s="8" customFormat="1">
      <c r="C120" s="9"/>
      <c r="O120" s="14"/>
      <c r="P120" s="15"/>
    </row>
    <row r="121" spans="3:16" s="8" customFormat="1">
      <c r="C121" s="9"/>
      <c r="O121" s="14"/>
      <c r="P121" s="15"/>
    </row>
    <row r="122" spans="3:16" s="8" customFormat="1">
      <c r="C122" s="9"/>
      <c r="O122" s="14"/>
      <c r="P122" s="15"/>
    </row>
    <row r="123" spans="3:16" s="8" customFormat="1">
      <c r="C123" s="9"/>
      <c r="O123" s="14"/>
      <c r="P123" s="15"/>
    </row>
    <row r="124" spans="3:16" s="8" customFormat="1">
      <c r="C124" s="9"/>
      <c r="O124" s="14"/>
      <c r="P124" s="15"/>
    </row>
    <row r="125" spans="3:16" s="8" customFormat="1">
      <c r="C125" s="9"/>
      <c r="O125" s="14"/>
      <c r="P125" s="15"/>
    </row>
    <row r="126" spans="3:16" s="8" customFormat="1">
      <c r="C126" s="9"/>
      <c r="O126" s="14"/>
      <c r="P126" s="15"/>
    </row>
    <row r="127" spans="3:16" s="8" customFormat="1">
      <c r="C127" s="9"/>
      <c r="O127" s="14"/>
      <c r="P127" s="15"/>
    </row>
    <row r="128" spans="3:16" s="8" customFormat="1">
      <c r="C128" s="9"/>
      <c r="O128" s="14"/>
      <c r="P128" s="15"/>
    </row>
    <row r="129" spans="3:16" s="8" customFormat="1">
      <c r="C129" s="9"/>
      <c r="O129" s="14"/>
      <c r="P129" s="15"/>
    </row>
    <row r="130" spans="3:16" s="8" customFormat="1">
      <c r="C130" s="9"/>
      <c r="O130" s="14"/>
      <c r="P130" s="15"/>
    </row>
    <row r="131" spans="3:16" s="8" customFormat="1">
      <c r="C131" s="9"/>
      <c r="O131" s="14"/>
      <c r="P131" s="15"/>
    </row>
    <row r="132" spans="3:16" s="8" customFormat="1">
      <c r="C132" s="9"/>
      <c r="O132" s="14"/>
      <c r="P132" s="15"/>
    </row>
    <row r="133" spans="3:16" s="8" customFormat="1">
      <c r="C133" s="9"/>
      <c r="O133" s="14"/>
      <c r="P133" s="15"/>
    </row>
    <row r="134" spans="3:16" s="8" customFormat="1">
      <c r="C134" s="9"/>
      <c r="O134" s="14"/>
      <c r="P134" s="15"/>
    </row>
    <row r="135" spans="3:16" s="8" customFormat="1">
      <c r="C135" s="9"/>
      <c r="O135" s="14"/>
      <c r="P135" s="15"/>
    </row>
    <row r="136" spans="3:16" s="8" customFormat="1">
      <c r="C136" s="9"/>
      <c r="O136" s="14"/>
      <c r="P136" s="15"/>
    </row>
    <row r="137" spans="3:16" s="8" customFormat="1">
      <c r="C137" s="9"/>
      <c r="O137" s="14"/>
      <c r="P137" s="15"/>
    </row>
    <row r="138" spans="3:16" s="8" customFormat="1">
      <c r="C138" s="9"/>
      <c r="O138" s="14"/>
      <c r="P138" s="15"/>
    </row>
    <row r="139" spans="3:16" s="8" customFormat="1">
      <c r="C139" s="9"/>
      <c r="O139" s="14"/>
      <c r="P139" s="15"/>
    </row>
    <row r="140" spans="3:16" s="8" customFormat="1">
      <c r="C140" s="9"/>
      <c r="O140" s="14"/>
      <c r="P140" s="15"/>
    </row>
    <row r="141" spans="3:16" s="8" customFormat="1">
      <c r="C141" s="9"/>
      <c r="O141" s="14"/>
      <c r="P141" s="15"/>
    </row>
    <row r="142" spans="3:16" s="8" customFormat="1">
      <c r="C142" s="9"/>
      <c r="O142" s="14"/>
      <c r="P142" s="15"/>
    </row>
    <row r="143" spans="3:16" s="8" customFormat="1">
      <c r="C143" s="9"/>
      <c r="O143" s="14"/>
      <c r="P143" s="15"/>
    </row>
    <row r="144" spans="3:16" s="8" customFormat="1">
      <c r="C144" s="9"/>
      <c r="O144" s="14"/>
      <c r="P144" s="15"/>
    </row>
    <row r="145" spans="3:16" s="8" customFormat="1">
      <c r="C145" s="9"/>
      <c r="O145" s="14"/>
      <c r="P145" s="15"/>
    </row>
    <row r="146" spans="3:16" s="8" customFormat="1">
      <c r="C146" s="9"/>
      <c r="O146" s="14"/>
      <c r="P146" s="15"/>
    </row>
    <row r="147" spans="3:16" s="8" customFormat="1">
      <c r="C147" s="9"/>
      <c r="O147" s="14"/>
      <c r="P147" s="15"/>
    </row>
    <row r="148" spans="3:16" s="8" customFormat="1">
      <c r="C148" s="9"/>
      <c r="O148" s="14"/>
      <c r="P148" s="15"/>
    </row>
    <row r="149" spans="3:16" s="8" customFormat="1">
      <c r="C149" s="9"/>
      <c r="O149" s="14"/>
      <c r="P149" s="15"/>
    </row>
    <row r="150" spans="3:16" s="8" customFormat="1">
      <c r="C150" s="9"/>
      <c r="O150" s="14"/>
      <c r="P150" s="15"/>
    </row>
    <row r="151" spans="3:16" s="8" customFormat="1">
      <c r="C151" s="9"/>
      <c r="O151" s="14"/>
      <c r="P151" s="15"/>
    </row>
    <row r="152" spans="3:16" s="8" customFormat="1">
      <c r="C152" s="9"/>
      <c r="O152" s="14"/>
      <c r="P152" s="15"/>
    </row>
    <row r="153" spans="3:16" s="8" customFormat="1">
      <c r="C153" s="9"/>
      <c r="O153" s="14"/>
      <c r="P153" s="15"/>
    </row>
    <row r="154" spans="3:16" s="8" customFormat="1">
      <c r="C154" s="9"/>
      <c r="O154" s="14"/>
      <c r="P154" s="15"/>
    </row>
    <row r="155" spans="3:16" s="8" customFormat="1">
      <c r="C155" s="9"/>
      <c r="O155" s="14"/>
      <c r="P155" s="15"/>
    </row>
    <row r="156" spans="3:16" s="8" customFormat="1">
      <c r="C156" s="9"/>
      <c r="O156" s="14"/>
      <c r="P156" s="15"/>
    </row>
    <row r="157" spans="3:16" s="8" customFormat="1">
      <c r="C157" s="9"/>
      <c r="O157" s="14"/>
      <c r="P157" s="15"/>
    </row>
    <row r="158" spans="3:16" s="8" customFormat="1">
      <c r="C158" s="9"/>
      <c r="O158" s="14"/>
      <c r="P158" s="15"/>
    </row>
    <row r="159" spans="3:16" s="8" customFormat="1">
      <c r="C159" s="9"/>
      <c r="O159" s="14"/>
      <c r="P159" s="15"/>
    </row>
    <row r="160" spans="3:16" s="8" customFormat="1">
      <c r="C160" s="9"/>
      <c r="O160" s="14"/>
      <c r="P160" s="15"/>
    </row>
    <row r="161" spans="3:16" s="8" customFormat="1">
      <c r="C161" s="9"/>
      <c r="O161" s="14"/>
      <c r="P161" s="15"/>
    </row>
    <row r="162" spans="3:16" s="8" customFormat="1">
      <c r="C162" s="9"/>
      <c r="O162" s="14"/>
      <c r="P162" s="15"/>
    </row>
    <row r="163" spans="3:16" s="8" customFormat="1">
      <c r="C163" s="9"/>
      <c r="O163" s="14"/>
      <c r="P163" s="15"/>
    </row>
    <row r="164" spans="3:16" s="8" customFormat="1">
      <c r="C164" s="9"/>
      <c r="O164" s="14"/>
      <c r="P164" s="15"/>
    </row>
    <row r="165" spans="3:16" s="8" customFormat="1">
      <c r="C165" s="9"/>
      <c r="O165" s="14"/>
      <c r="P165" s="15"/>
    </row>
    <row r="166" spans="3:16" s="8" customFormat="1">
      <c r="C166" s="9"/>
      <c r="O166" s="14"/>
      <c r="P166" s="15"/>
    </row>
    <row r="167" spans="3:16" s="8" customFormat="1">
      <c r="C167" s="9"/>
      <c r="O167" s="14"/>
      <c r="P167" s="15"/>
    </row>
    <row r="168" spans="3:16" s="8" customFormat="1">
      <c r="C168" s="9"/>
      <c r="O168" s="14"/>
      <c r="P168" s="15"/>
    </row>
    <row r="169" spans="3:16" s="8" customFormat="1">
      <c r="C169" s="9"/>
      <c r="O169" s="14"/>
      <c r="P169" s="15"/>
    </row>
    <row r="170" spans="3:16" s="8" customFormat="1">
      <c r="C170" s="9"/>
      <c r="O170" s="14"/>
      <c r="P170" s="15"/>
    </row>
    <row r="171" spans="3:16" s="8" customFormat="1">
      <c r="C171" s="9"/>
      <c r="O171" s="14"/>
      <c r="P171" s="15"/>
    </row>
    <row r="172" spans="3:16" s="8" customFormat="1">
      <c r="C172" s="9"/>
      <c r="O172" s="14"/>
      <c r="P172" s="15"/>
    </row>
    <row r="173" spans="3:16" s="8" customFormat="1">
      <c r="C173" s="9"/>
      <c r="O173" s="14"/>
      <c r="P173" s="15"/>
    </row>
    <row r="174" spans="3:16" s="8" customFormat="1">
      <c r="C174" s="9"/>
      <c r="O174" s="14"/>
      <c r="P174" s="15"/>
    </row>
    <row r="175" spans="3:16" s="8" customFormat="1">
      <c r="C175" s="9"/>
      <c r="O175" s="14"/>
      <c r="P175" s="15"/>
    </row>
    <row r="176" spans="3:16" s="8" customFormat="1">
      <c r="C176" s="9"/>
      <c r="O176" s="14"/>
      <c r="P176" s="15"/>
    </row>
    <row r="177" spans="3:16" s="8" customFormat="1">
      <c r="C177" s="9"/>
      <c r="O177" s="14"/>
      <c r="P177" s="15"/>
    </row>
    <row r="178" spans="3:16" s="8" customFormat="1">
      <c r="C178" s="9"/>
      <c r="O178" s="14"/>
      <c r="P178" s="15"/>
    </row>
  </sheetData>
  <mergeCells count="5">
    <mergeCell ref="B18:C18"/>
    <mergeCell ref="B8:B14"/>
    <mergeCell ref="B5:P5"/>
    <mergeCell ref="B3:P3"/>
    <mergeCell ref="B4:P4"/>
  </mergeCells>
  <pageMargins left="0.7" right="0.7" top="0.75" bottom="0.75" header="0.3" footer="0.3"/>
  <pageSetup orientation="portrait" r:id="rId1"/>
  <ignoredErrors>
    <ignoredError sqref="G11 G9 G12 G13 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zoomScale="115" zoomScaleNormal="115" workbookViewId="0">
      <selection sqref="A1:Q14"/>
    </sheetView>
  </sheetViews>
  <sheetFormatPr baseColWidth="10" defaultColWidth="11.5703125" defaultRowHeight="12"/>
  <cols>
    <col min="1" max="1" width="31.5703125" style="1" bestFit="1" customWidth="1"/>
    <col min="2" max="2" width="20.140625" style="1" bestFit="1" customWidth="1"/>
    <col min="3" max="3" width="12.140625" style="1" bestFit="1" customWidth="1"/>
    <col min="4" max="4" width="12.7109375" style="1" bestFit="1" customWidth="1"/>
    <col min="5" max="5" width="23.5703125" style="1" customWidth="1"/>
    <col min="6" max="6" width="11.28515625" style="1" bestFit="1" customWidth="1"/>
    <col min="7" max="7" width="10.5703125" style="1" bestFit="1" customWidth="1"/>
    <col min="8" max="8" width="9.42578125" style="1" bestFit="1" customWidth="1"/>
    <col min="9" max="9" width="16.5703125" style="1" bestFit="1" customWidth="1"/>
    <col min="10" max="10" width="11.5703125" style="1"/>
    <col min="11" max="11" width="8.7109375" style="1" bestFit="1" customWidth="1"/>
    <col min="12" max="12" width="9.42578125" style="1" bestFit="1" customWidth="1"/>
    <col min="13" max="13" width="16.5703125" style="1" bestFit="1" customWidth="1"/>
    <col min="14" max="14" width="4.85546875" style="1" bestFit="1" customWidth="1"/>
    <col min="15" max="15" width="16.7109375" style="35" bestFit="1" customWidth="1"/>
    <col min="16" max="16" width="4.85546875" style="1" bestFit="1" customWidth="1"/>
    <col min="17" max="17" width="7" style="1" bestFit="1" customWidth="1"/>
    <col min="18" max="16384" width="11.5703125" style="1"/>
  </cols>
  <sheetData>
    <row r="1" spans="1:17" s="26" customFormat="1" ht="12.75" thickBot="1">
      <c r="A1" s="88" t="s">
        <v>2</v>
      </c>
      <c r="B1" s="88" t="s">
        <v>3</v>
      </c>
      <c r="C1" s="88" t="s">
        <v>4</v>
      </c>
      <c r="D1" s="88" t="s">
        <v>5</v>
      </c>
      <c r="E1" s="88" t="s">
        <v>6</v>
      </c>
      <c r="F1" s="88" t="s">
        <v>7</v>
      </c>
      <c r="G1" s="88" t="s">
        <v>8</v>
      </c>
      <c r="H1" s="88" t="s">
        <v>9</v>
      </c>
      <c r="I1" s="88" t="s">
        <v>10</v>
      </c>
      <c r="J1" s="88" t="s">
        <v>11</v>
      </c>
      <c r="K1" s="88" t="s">
        <v>32</v>
      </c>
      <c r="L1" s="88" t="s">
        <v>12</v>
      </c>
      <c r="M1" s="88" t="s">
        <v>13</v>
      </c>
      <c r="N1" s="88" t="s">
        <v>14</v>
      </c>
      <c r="O1" s="89" t="s">
        <v>15</v>
      </c>
      <c r="P1" s="90" t="s">
        <v>30</v>
      </c>
      <c r="Q1" s="25" t="s">
        <v>31</v>
      </c>
    </row>
    <row r="2" spans="1:17" s="26" customFormat="1" ht="15.75" customHeight="1" thickBot="1">
      <c r="A2" s="100" t="s">
        <v>17</v>
      </c>
      <c r="B2" s="101" t="s">
        <v>18</v>
      </c>
      <c r="C2" s="102" t="s">
        <v>19</v>
      </c>
      <c r="D2" s="103" t="s">
        <v>16</v>
      </c>
      <c r="E2" s="103" t="s">
        <v>20</v>
      </c>
      <c r="F2" s="104">
        <v>45292</v>
      </c>
      <c r="G2" s="104">
        <v>45657</v>
      </c>
      <c r="H2" s="105">
        <f>'CUOTA INDUSTRIAL'!E8</f>
        <v>3355.3168000000001</v>
      </c>
      <c r="I2" s="105">
        <f>'CUOTA INDUSTRIAL'!F8</f>
        <v>0</v>
      </c>
      <c r="J2" s="105">
        <f>'CUOTA INDUSTRIAL'!G8</f>
        <v>3355.3168000000001</v>
      </c>
      <c r="K2" s="105">
        <f>'CUOTA INDUSTRIAL'!H8</f>
        <v>0</v>
      </c>
      <c r="L2" s="105">
        <f>'CUOTA INDUSTRIAL'!I8</f>
        <v>3355.3168000000001</v>
      </c>
      <c r="M2" s="106">
        <f>'CUOTA INDUSTRIAL'!J8</f>
        <v>0</v>
      </c>
      <c r="N2" s="102" t="s">
        <v>25</v>
      </c>
      <c r="O2" s="107">
        <f>RESUMEN!$B$3</f>
        <v>45407</v>
      </c>
      <c r="P2" s="108">
        <v>2024</v>
      </c>
      <c r="Q2" s="45"/>
    </row>
    <row r="3" spans="1:17" ht="12.75" thickBot="1">
      <c r="A3" s="91" t="s">
        <v>17</v>
      </c>
      <c r="B3" s="92" t="s">
        <v>18</v>
      </c>
      <c r="C3" s="93" t="s">
        <v>19</v>
      </c>
      <c r="D3" s="94" t="s">
        <v>16</v>
      </c>
      <c r="E3" s="95" t="s">
        <v>52</v>
      </c>
      <c r="F3" s="96">
        <v>45292</v>
      </c>
      <c r="G3" s="96">
        <v>45657</v>
      </c>
      <c r="H3" s="97">
        <f>'CUOTA INDUSTRIAL'!K8</f>
        <v>3355.3168000000001</v>
      </c>
      <c r="I3" s="97">
        <f>'CUOTA INDUSTRIAL'!L8</f>
        <v>0</v>
      </c>
      <c r="J3" s="97">
        <f>'CUOTA INDUSTRIAL'!M8</f>
        <v>3355.3168000000001</v>
      </c>
      <c r="K3" s="97">
        <f>'CUOTA INDUSTRIAL'!N8</f>
        <v>0</v>
      </c>
      <c r="L3" s="97">
        <f>'CUOTA INDUSTRIAL'!O8</f>
        <v>3355.3168000000001</v>
      </c>
      <c r="M3" s="98">
        <f>'CUOTA INDUSTRIAL'!P8</f>
        <v>0</v>
      </c>
      <c r="N3" s="93" t="s">
        <v>25</v>
      </c>
      <c r="O3" s="99">
        <f>RESUMEN!$B$3</f>
        <v>45407</v>
      </c>
      <c r="P3" s="108">
        <v>2024</v>
      </c>
      <c r="Q3" s="27"/>
    </row>
    <row r="4" spans="1:17" ht="12.75" thickBot="1">
      <c r="A4" s="62" t="s">
        <v>17</v>
      </c>
      <c r="B4" s="63" t="s">
        <v>18</v>
      </c>
      <c r="C4" s="44" t="s">
        <v>19</v>
      </c>
      <c r="D4" s="64" t="s">
        <v>16</v>
      </c>
      <c r="E4" s="44" t="s">
        <v>21</v>
      </c>
      <c r="F4" s="65">
        <v>45292</v>
      </c>
      <c r="G4" s="65">
        <v>45657</v>
      </c>
      <c r="H4" s="66">
        <f>'CUOTA INDUSTRIAL'!E9</f>
        <v>315.80953</v>
      </c>
      <c r="I4" s="66">
        <f>'CUOTA INDUSTRIAL'!F9</f>
        <v>0</v>
      </c>
      <c r="J4" s="66">
        <f>'CUOTA INDUSTRIAL'!G9</f>
        <v>315.80953</v>
      </c>
      <c r="K4" s="66">
        <f>'CUOTA INDUSTRIAL'!H9</f>
        <v>0</v>
      </c>
      <c r="L4" s="66">
        <f>'CUOTA INDUSTRIAL'!I9</f>
        <v>315.80953</v>
      </c>
      <c r="M4" s="67">
        <f>'CUOTA INDUSTRIAL'!J9</f>
        <v>0</v>
      </c>
      <c r="N4" s="44" t="s">
        <v>25</v>
      </c>
      <c r="O4" s="109">
        <f>RESUMEN!$B$3</f>
        <v>45407</v>
      </c>
      <c r="P4" s="108">
        <v>2024</v>
      </c>
      <c r="Q4" s="27"/>
    </row>
    <row r="5" spans="1:17" ht="12.75" thickBot="1">
      <c r="A5" s="69" t="s">
        <v>17</v>
      </c>
      <c r="B5" s="70" t="s">
        <v>18</v>
      </c>
      <c r="C5" s="71" t="s">
        <v>19</v>
      </c>
      <c r="D5" s="72" t="s">
        <v>16</v>
      </c>
      <c r="E5" s="78" t="s">
        <v>53</v>
      </c>
      <c r="F5" s="74">
        <v>45292</v>
      </c>
      <c r="G5" s="74">
        <v>45657</v>
      </c>
      <c r="H5" s="75">
        <f>'CUOTA INDUSTRIAL'!K9</f>
        <v>315.80953</v>
      </c>
      <c r="I5" s="75">
        <f>'CUOTA INDUSTRIAL'!L9</f>
        <v>0</v>
      </c>
      <c r="J5" s="75">
        <f>'CUOTA INDUSTRIAL'!M9</f>
        <v>315.80953</v>
      </c>
      <c r="K5" s="75">
        <f>'CUOTA INDUSTRIAL'!N9</f>
        <v>0</v>
      </c>
      <c r="L5" s="75">
        <f>'CUOTA INDUSTRIAL'!O9</f>
        <v>315.80953</v>
      </c>
      <c r="M5" s="76">
        <f>'CUOTA INDUSTRIAL'!P9</f>
        <v>0</v>
      </c>
      <c r="N5" s="71" t="s">
        <v>25</v>
      </c>
      <c r="O5" s="77">
        <f>RESUMEN!$B$3</f>
        <v>45407</v>
      </c>
      <c r="P5" s="108">
        <v>2024</v>
      </c>
      <c r="Q5" s="27"/>
    </row>
    <row r="6" spans="1:17" ht="12.75" thickBot="1">
      <c r="A6" s="62" t="s">
        <v>17</v>
      </c>
      <c r="B6" s="63" t="s">
        <v>18</v>
      </c>
      <c r="C6" s="44" t="s">
        <v>19</v>
      </c>
      <c r="D6" s="64" t="s">
        <v>16</v>
      </c>
      <c r="E6" s="44" t="s">
        <v>61</v>
      </c>
      <c r="F6" s="65">
        <v>45292</v>
      </c>
      <c r="G6" s="65">
        <v>45657</v>
      </c>
      <c r="H6" s="66">
        <f>'CUOTA INDUSTRIAL'!E10</f>
        <v>123.89100000000001</v>
      </c>
      <c r="I6" s="66">
        <f>'CUOTA INDUSTRIAL'!F10</f>
        <v>0</v>
      </c>
      <c r="J6" s="66">
        <f>'CUOTA INDUSTRIAL'!G10</f>
        <v>123.89100000000001</v>
      </c>
      <c r="K6" s="66">
        <f>'CUOTA INDUSTRIAL'!H10</f>
        <v>0</v>
      </c>
      <c r="L6" s="66">
        <f>'CUOTA INDUSTRIAL'!I10</f>
        <v>123.89100000000001</v>
      </c>
      <c r="M6" s="66">
        <f>'CUOTA INDUSTRIAL'!J10</f>
        <v>0</v>
      </c>
      <c r="N6" s="44" t="s">
        <v>57</v>
      </c>
      <c r="O6" s="109">
        <f>RESUMEN!$B$3</f>
        <v>45407</v>
      </c>
      <c r="P6" s="108">
        <v>2024</v>
      </c>
      <c r="Q6" s="27"/>
    </row>
    <row r="7" spans="1:17" ht="12.75" thickBot="1">
      <c r="A7" s="69" t="s">
        <v>17</v>
      </c>
      <c r="B7" s="70" t="s">
        <v>18</v>
      </c>
      <c r="C7" s="71" t="s">
        <v>19</v>
      </c>
      <c r="D7" s="72" t="s">
        <v>16</v>
      </c>
      <c r="E7" s="78" t="s">
        <v>62</v>
      </c>
      <c r="F7" s="74">
        <v>45292</v>
      </c>
      <c r="G7" s="74">
        <v>45657</v>
      </c>
      <c r="H7" s="75">
        <f>'CUOTA INDUSTRIAL'!K10</f>
        <v>123.89100000000001</v>
      </c>
      <c r="I7" s="75">
        <f>'CUOTA INDUSTRIAL'!L10</f>
        <v>0</v>
      </c>
      <c r="J7" s="75">
        <f>'CUOTA INDUSTRIAL'!M10</f>
        <v>123.89100000000001</v>
      </c>
      <c r="K7" s="75">
        <f>'CUOTA INDUSTRIAL'!N10</f>
        <v>0</v>
      </c>
      <c r="L7" s="75">
        <f>'CUOTA INDUSTRIAL'!O10</f>
        <v>123.89100000000001</v>
      </c>
      <c r="M7" s="75">
        <f>'CUOTA INDUSTRIAL'!P10</f>
        <v>0</v>
      </c>
      <c r="N7" s="71" t="s">
        <v>57</v>
      </c>
      <c r="O7" s="77">
        <f>RESUMEN!$B$3</f>
        <v>45407</v>
      </c>
      <c r="P7" s="108">
        <v>2024</v>
      </c>
      <c r="Q7" s="27"/>
    </row>
    <row r="8" spans="1:17" ht="12.75" thickBot="1">
      <c r="A8" s="62" t="s">
        <v>17</v>
      </c>
      <c r="B8" s="63" t="s">
        <v>18</v>
      </c>
      <c r="C8" s="44" t="s">
        <v>19</v>
      </c>
      <c r="D8" s="64" t="s">
        <v>16</v>
      </c>
      <c r="E8" s="44" t="s">
        <v>33</v>
      </c>
      <c r="F8" s="65">
        <v>45292</v>
      </c>
      <c r="G8" s="65">
        <v>45657</v>
      </c>
      <c r="H8" s="66">
        <f>'CUOTA INDUSTRIAL'!E11</f>
        <v>40.738199999999999</v>
      </c>
      <c r="I8" s="66">
        <f>'CUOTA INDUSTRIAL'!F11</f>
        <v>0</v>
      </c>
      <c r="J8" s="66">
        <f>'CUOTA INDUSTRIAL'!G11</f>
        <v>40.738199999999999</v>
      </c>
      <c r="K8" s="66">
        <f>'CUOTA INDUSTRIAL'!H11</f>
        <v>5.0000000000000001E-3</v>
      </c>
      <c r="L8" s="66">
        <f>'CUOTA INDUSTRIAL'!I11</f>
        <v>40.733199999999997</v>
      </c>
      <c r="M8" s="67">
        <f>'CUOTA INDUSTRIAL'!J11</f>
        <v>1.2273492692362452E-4</v>
      </c>
      <c r="N8" s="44" t="s">
        <v>25</v>
      </c>
      <c r="O8" s="68">
        <f>RESUMEN!$B$3</f>
        <v>45407</v>
      </c>
      <c r="P8" s="108">
        <v>2024</v>
      </c>
      <c r="Q8" s="27"/>
    </row>
    <row r="9" spans="1:17" ht="12.75" thickBot="1">
      <c r="A9" s="69" t="s">
        <v>17</v>
      </c>
      <c r="B9" s="70" t="s">
        <v>18</v>
      </c>
      <c r="C9" s="71" t="s">
        <v>19</v>
      </c>
      <c r="D9" s="72" t="s">
        <v>16</v>
      </c>
      <c r="E9" s="78" t="s">
        <v>54</v>
      </c>
      <c r="F9" s="74">
        <v>45292</v>
      </c>
      <c r="G9" s="74">
        <v>45657</v>
      </c>
      <c r="H9" s="75">
        <f>'CUOTA INDUSTRIAL'!K11</f>
        <v>40.738199999999999</v>
      </c>
      <c r="I9" s="75">
        <f>'CUOTA INDUSTRIAL'!L11</f>
        <v>0</v>
      </c>
      <c r="J9" s="75">
        <f>'CUOTA INDUSTRIAL'!M11</f>
        <v>40.738199999999999</v>
      </c>
      <c r="K9" s="75">
        <f>'CUOTA INDUSTRIAL'!N11</f>
        <v>5.0000000000000001E-3</v>
      </c>
      <c r="L9" s="75">
        <f>'CUOTA INDUSTRIAL'!O11</f>
        <v>40.733199999999997</v>
      </c>
      <c r="M9" s="76">
        <f>'CUOTA INDUSTRIAL'!P11</f>
        <v>1.2273492692362452E-4</v>
      </c>
      <c r="N9" s="71" t="s">
        <v>25</v>
      </c>
      <c r="O9" s="77">
        <f>RESUMEN!$B$3</f>
        <v>45407</v>
      </c>
      <c r="P9" s="108">
        <v>2024</v>
      </c>
      <c r="Q9" s="27"/>
    </row>
    <row r="10" spans="1:17" ht="12.75" thickBot="1">
      <c r="A10" s="62" t="s">
        <v>17</v>
      </c>
      <c r="B10" s="63" t="s">
        <v>18</v>
      </c>
      <c r="C10" s="44" t="s">
        <v>19</v>
      </c>
      <c r="D10" s="64" t="s">
        <v>16</v>
      </c>
      <c r="E10" s="44" t="s">
        <v>51</v>
      </c>
      <c r="F10" s="65">
        <v>45292</v>
      </c>
      <c r="G10" s="65">
        <v>45657</v>
      </c>
      <c r="H10" s="66">
        <f>'CUOTA INDUSTRIAL'!E12</f>
        <v>3.6560000000000002E-2</v>
      </c>
      <c r="I10" s="66">
        <f>'CUOTA INDUSTRIAL'!F12</f>
        <v>0</v>
      </c>
      <c r="J10" s="66">
        <f>'CUOTA INDUSTRIAL'!G12</f>
        <v>3.6560000000000002E-2</v>
      </c>
      <c r="K10" s="66">
        <f>'CUOTA INDUSTRIAL'!H12</f>
        <v>0</v>
      </c>
      <c r="L10" s="66">
        <f>'CUOTA INDUSTRIAL'!I12</f>
        <v>3.6560000000000002E-2</v>
      </c>
      <c r="M10" s="67">
        <f>'CUOTA INDUSTRIAL'!J12</f>
        <v>0</v>
      </c>
      <c r="N10" s="44" t="s">
        <v>25</v>
      </c>
      <c r="O10" s="68">
        <f>RESUMEN!$B$3</f>
        <v>45407</v>
      </c>
      <c r="P10" s="108">
        <v>2024</v>
      </c>
      <c r="Q10" s="27"/>
    </row>
    <row r="11" spans="1:17" ht="12.75" thickBot="1">
      <c r="A11" s="69" t="s">
        <v>17</v>
      </c>
      <c r="B11" s="70" t="s">
        <v>18</v>
      </c>
      <c r="C11" s="71" t="s">
        <v>19</v>
      </c>
      <c r="D11" s="72" t="s">
        <v>16</v>
      </c>
      <c r="E11" s="78" t="s">
        <v>55</v>
      </c>
      <c r="F11" s="74">
        <v>45292</v>
      </c>
      <c r="G11" s="74">
        <v>45657</v>
      </c>
      <c r="H11" s="75">
        <f>'CUOTA INDUSTRIAL'!K12</f>
        <v>3.6560000000000002E-2</v>
      </c>
      <c r="I11" s="75">
        <f>'CUOTA INDUSTRIAL'!L12</f>
        <v>0</v>
      </c>
      <c r="J11" s="75">
        <f>'CUOTA INDUSTRIAL'!M12</f>
        <v>3.6560000000000002E-2</v>
      </c>
      <c r="K11" s="75">
        <f>'CUOTA INDUSTRIAL'!N12</f>
        <v>0</v>
      </c>
      <c r="L11" s="75">
        <f>'CUOTA INDUSTRIAL'!O12</f>
        <v>3.6560000000000002E-2</v>
      </c>
      <c r="M11" s="76">
        <f>'CUOTA INDUSTRIAL'!P12</f>
        <v>0</v>
      </c>
      <c r="N11" s="71" t="s">
        <v>25</v>
      </c>
      <c r="O11" s="77">
        <f>RESUMEN!$B$3</f>
        <v>45407</v>
      </c>
      <c r="P11" s="108">
        <v>2024</v>
      </c>
      <c r="Q11" s="27"/>
    </row>
    <row r="12" spans="1:17" ht="12.75" thickBot="1">
      <c r="A12" s="62" t="s">
        <v>17</v>
      </c>
      <c r="B12" s="63" t="s">
        <v>18</v>
      </c>
      <c r="C12" s="44" t="s">
        <v>19</v>
      </c>
      <c r="D12" s="64" t="s">
        <v>16</v>
      </c>
      <c r="E12" s="64" t="s">
        <v>22</v>
      </c>
      <c r="F12" s="65">
        <v>45292</v>
      </c>
      <c r="G12" s="65">
        <v>45657</v>
      </c>
      <c r="H12" s="66">
        <f>'CUOTA INDUSTRIAL'!E13</f>
        <v>226.20750000000001</v>
      </c>
      <c r="I12" s="66">
        <f>'CUOTA INDUSTRIAL'!F13</f>
        <v>0</v>
      </c>
      <c r="J12" s="66">
        <f>'CUOTA INDUSTRIAL'!G13</f>
        <v>226.20750000000001</v>
      </c>
      <c r="K12" s="66">
        <f>'CUOTA INDUSTRIAL'!H13</f>
        <v>0</v>
      </c>
      <c r="L12" s="66">
        <f>'CUOTA INDUSTRIAL'!I13</f>
        <v>226.20750000000001</v>
      </c>
      <c r="M12" s="67">
        <f>'CUOTA INDUSTRIAL'!J13</f>
        <v>0</v>
      </c>
      <c r="N12" s="44" t="s">
        <v>25</v>
      </c>
      <c r="O12" s="68">
        <f>RESUMEN!$B$3</f>
        <v>45407</v>
      </c>
      <c r="P12" s="108">
        <v>2024</v>
      </c>
      <c r="Q12" s="27"/>
    </row>
    <row r="13" spans="1:17" ht="12.75" thickBot="1">
      <c r="A13" s="69" t="s">
        <v>17</v>
      </c>
      <c r="B13" s="70" t="s">
        <v>18</v>
      </c>
      <c r="C13" s="71" t="s">
        <v>19</v>
      </c>
      <c r="D13" s="72" t="s">
        <v>16</v>
      </c>
      <c r="E13" s="73" t="s">
        <v>56</v>
      </c>
      <c r="F13" s="74">
        <v>45292</v>
      </c>
      <c r="G13" s="74">
        <v>45657</v>
      </c>
      <c r="H13" s="75">
        <f>'CUOTA INDUSTRIAL'!K13</f>
        <v>226.20750000000001</v>
      </c>
      <c r="I13" s="75">
        <f>'CUOTA INDUSTRIAL'!L13</f>
        <v>0</v>
      </c>
      <c r="J13" s="75">
        <f>'CUOTA INDUSTRIAL'!M13</f>
        <v>226.20750000000001</v>
      </c>
      <c r="K13" s="75">
        <f>'CUOTA INDUSTRIAL'!N13</f>
        <v>0</v>
      </c>
      <c r="L13" s="75">
        <f>'CUOTA INDUSTRIAL'!O13</f>
        <v>226.20750000000001</v>
      </c>
      <c r="M13" s="76">
        <f>'CUOTA INDUSTRIAL'!P13</f>
        <v>0</v>
      </c>
      <c r="N13" s="71" t="s">
        <v>25</v>
      </c>
      <c r="O13" s="77">
        <f>RESUMEN!$B$3</f>
        <v>45407</v>
      </c>
      <c r="P13" s="108">
        <v>2024</v>
      </c>
      <c r="Q13" s="27"/>
    </row>
    <row r="14" spans="1:17" ht="12.75" thickBot="1">
      <c r="A14" s="80" t="s">
        <v>17</v>
      </c>
      <c r="B14" s="81" t="s">
        <v>18</v>
      </c>
      <c r="C14" s="82" t="s">
        <v>19</v>
      </c>
      <c r="D14" s="82" t="s">
        <v>23</v>
      </c>
      <c r="E14" s="83" t="s">
        <v>24</v>
      </c>
      <c r="F14" s="84">
        <v>45292</v>
      </c>
      <c r="G14" s="84">
        <v>45657</v>
      </c>
      <c r="H14" s="85">
        <f>'CUOTA INDUSTRIAL'!K14</f>
        <v>4061.9995899999999</v>
      </c>
      <c r="I14" s="85">
        <f>'CUOTA INDUSTRIAL'!L14</f>
        <v>0</v>
      </c>
      <c r="J14" s="85">
        <f>'CUOTA INDUSTRIAL'!M14</f>
        <v>4061.9995899999999</v>
      </c>
      <c r="K14" s="85">
        <f>'CUOTA INDUSTRIAL'!N14</f>
        <v>5.0000000000000001E-3</v>
      </c>
      <c r="L14" s="85">
        <f>'CUOTA INDUSTRIAL'!O14</f>
        <v>4061.9945899999998</v>
      </c>
      <c r="M14" s="86">
        <f>'CUOTA INDUSTRIAL'!P14</f>
        <v>1.2309208529486828E-6</v>
      </c>
      <c r="N14" s="82" t="s">
        <v>25</v>
      </c>
      <c r="O14" s="87">
        <f>RESUMEN!$B$3</f>
        <v>45407</v>
      </c>
      <c r="P14" s="108">
        <v>2024</v>
      </c>
      <c r="Q14" s="7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CUOTA INDUSTRIAL</vt:lpstr>
      <vt:lpstr>Publicación 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cp:lastPrinted>2020-01-23T14:19:42Z</cp:lastPrinted>
  <dcterms:created xsi:type="dcterms:W3CDTF">2017-01-03T19:34:32Z</dcterms:created>
  <dcterms:modified xsi:type="dcterms:W3CDTF">2024-04-25T20:20:03Z</dcterms:modified>
</cp:coreProperties>
</file>