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56" documentId="8_{2A765B4C-F942-4DEA-BEDD-F3B2D6ED5200}" xr6:coauthVersionLast="47" xr6:coauthVersionMax="47" xr10:uidLastSave="{9CDC6FA0-2D2C-4DCE-A02D-B0FF1B2A6270}"/>
  <bookViews>
    <workbookView xWindow="-25320" yWindow="2220" windowWidth="25440" windowHeight="15270" tabRatio="822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F41" i="5"/>
  <c r="D41" i="5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27" i="3"/>
  <c r="E41" i="5"/>
  <c r="G41" i="5"/>
  <c r="H41" i="5"/>
  <c r="I41" i="5"/>
  <c r="J41" i="5"/>
  <c r="K41" i="5"/>
  <c r="L41" i="5"/>
  <c r="M41" i="5"/>
  <c r="N41" i="5"/>
  <c r="O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7" i="3" l="1"/>
  <c r="P41" i="5"/>
  <c r="I47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F14" i="8"/>
  <c r="J13" i="8" l="1"/>
  <c r="G14" i="8"/>
  <c r="E47" i="3" l="1"/>
  <c r="H47" i="3" l="1"/>
  <c r="P19" i="3" l="1"/>
  <c r="H12" i="8" l="1"/>
  <c r="F47" i="3"/>
  <c r="G47" i="3"/>
  <c r="J47" i="3"/>
  <c r="K47" i="3"/>
  <c r="L47" i="3"/>
  <c r="M47" i="3"/>
  <c r="N47" i="3"/>
  <c r="O47" i="3"/>
  <c r="D47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2" i="3"/>
  <c r="F62" i="3"/>
  <c r="P60" i="3"/>
  <c r="P62" i="3" s="1"/>
  <c r="J62" i="3"/>
  <c r="I62" i="3"/>
  <c r="H62" i="3"/>
  <c r="D62" i="3"/>
  <c r="L2" i="6" l="1"/>
  <c r="M2" i="6"/>
  <c r="J2" i="6"/>
</calcChain>
</file>

<file path=xl/sharedStrings.xml><?xml version="1.0" encoding="utf-8"?>
<sst xmlns="http://schemas.openxmlformats.org/spreadsheetml/2006/main" count="251" uniqueCount="102">
  <si>
    <t xml:space="preserve">Control Cuota Anual de Captura para la pesquería Jibia XV-XII, AÑO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</si>
  <si>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</si>
  <si>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</si>
  <si>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</si>
  <si>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</si>
  <si>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</si>
  <si>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</si>
  <si>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</si>
  <si>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</si>
  <si>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CONSUMO %</t>
  </si>
  <si>
    <t>FECHA CIERRE</t>
  </si>
  <si>
    <t>JIBIA XV-XII</t>
  </si>
  <si>
    <t>XV-XII</t>
  </si>
  <si>
    <t>Ene-Dic</t>
  </si>
  <si>
    <t>-</t>
  </si>
  <si>
    <t xml:space="preserve">FA </t>
  </si>
  <si>
    <t>INVESTIGACIÓN</t>
  </si>
  <si>
    <t>TOTAL</t>
  </si>
  <si>
    <t>Captura Jibia Artesanal Autorizada XV-XII mensual (toneladas)</t>
  </si>
  <si>
    <t>Región captura</t>
  </si>
  <si>
    <t>Zona de Operación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</si>
  <si>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</si>
  <si>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</si>
  <si>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</si>
  <si>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</si>
  <si>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</si>
  <si>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</si>
  <si>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</si>
  <si>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</si>
  <si>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</si>
  <si>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</si>
  <si>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</si>
  <si>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</si>
  <si>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</si>
  <si>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XV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</si>
  <si>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</si>
  <si>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</si>
  <si>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</si>
  <si>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</si>
  <si>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</si>
  <si>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</si>
  <si>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</si>
  <si>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</si>
  <si>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</si>
  <si>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</si>
  <si>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</si>
  <si>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</si>
  <si>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</t>
  </si>
  <si>
    <t>XII</t>
  </si>
  <si>
    <t>Total</t>
  </si>
  <si>
    <t>Captura Jibia Artesanal XV-XII mensual Fauna acompañante (toneladas)</t>
  </si>
  <si>
    <t>Captura Jibia Industrial XV-XII mensual Autorizada  (toneladas)</t>
  </si>
  <si>
    <t>Región Operación</t>
  </si>
  <si>
    <t>Captura Jibia Industrial XV-XII mensual Fauna acompañante (toneladas)</t>
  </si>
  <si>
    <t>Captura Jibia XV-XII por Región (toneladas)</t>
  </si>
  <si>
    <t>Región Desembarques</t>
  </si>
  <si>
    <t>113 - 151</t>
  </si>
  <si>
    <t>Detalle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</si>
  <si>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</si>
  <si>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</si>
  <si>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</si>
  <si>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</si>
  <si>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</si>
  <si>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</si>
  <si>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</si>
  <si>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</si>
  <si>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</si>
  <si>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</si>
  <si>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</si>
  <si>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</si>
  <si>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</si>
  <si>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</si>
  <si>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</si>
  <si>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</si>
  <si>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>PUERTO BALLENA</t>
  </si>
  <si>
    <t>DERIS S.A.</t>
  </si>
  <si>
    <t>MN</t>
  </si>
  <si>
    <t>SUR EXTERIOR</t>
  </si>
  <si>
    <t>MARLIN</t>
  </si>
  <si>
    <t>CORPESCA S.A.</t>
  </si>
  <si>
    <t/>
  </si>
  <si>
    <t>4,232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</si>
  <si>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</si>
  <si>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</si>
  <si>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</si>
  <si>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</si>
  <si>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</si>
  <si>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</si>
  <si>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</si>
  <si>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</si>
  <si>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</si>
  <si>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</si>
  <si>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</si>
  <si>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</si>
  <si>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</si>
  <si>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</si>
  <si>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</si>
  <si>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</si>
  <si>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comentario</t>
  </si>
  <si>
    <t>JIBIA</t>
  </si>
  <si>
    <t>GLOBAL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</si>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</sst>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  <numFmt numFmtId="172" formatCode="0.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0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9" fontId="53" fillId="0" borderId="10" xfId="42110" applyFont="1" applyBorder="1" applyAlignment="1">
      <alignment horizontal="center"/>
    </xf>
    <xf numFmtId="168" fontId="53" fillId="0" borderId="10" xfId="0" applyNumberFormat="1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0" fontId="55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7" fillId="65" borderId="30" xfId="0" applyFont="1" applyFill="1" applyBorder="1" applyAlignment="1">
      <alignment vertical="center" wrapText="1"/>
    </xf>
    <xf numFmtId="0" fontId="57" fillId="65" borderId="0" xfId="0" applyFont="1" applyFill="1" applyAlignment="1">
      <alignment vertical="center" wrapText="1"/>
    </xf>
    <xf numFmtId="0" fontId="57" fillId="65" borderId="31" xfId="0" applyFont="1" applyFill="1" applyBorder="1" applyAlignment="1">
      <alignment vertic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7" fontId="0" fillId="0" borderId="0" xfId="0" applyNumberFormat="1"/>
    <xf numFmtId="172" fontId="16" fillId="60" borderId="10" xfId="0" applyNumberFormat="1" applyFont="1" applyFill="1" applyBorder="1" applyAlignment="1">
      <alignment horizontal="center"/>
    </xf>
    <xf numFmtId="172" fontId="0" fillId="0" borderId="10" xfId="0" applyNumberFormat="1" applyBorder="1" applyAlignment="1">
      <alignment horizontal="center"/>
    </xf>
    <xf numFmtId="0" fontId="18" fillId="0" borderId="10" xfId="42112" applyFont="1" applyBorder="1" applyAlignment="1">
      <alignment horizontal="center" wrapText="1"/>
    </xf>
    <xf numFmtId="0" fontId="18" fillId="0" borderId="10" xfId="42112" applyFont="1" applyBorder="1" applyAlignment="1">
      <alignment horizontal="center" vertical="center" wrapText="1"/>
    </xf>
    <xf numFmtId="0" fontId="49" fillId="0" borderId="11" xfId="42115" applyFont="1" applyBorder="1" applyAlignment="1">
      <alignment horizontal="right" wrapText="1"/>
    </xf>
    <xf numFmtId="0" fontId="49" fillId="0" borderId="11" xfId="42115" applyFont="1" applyBorder="1" applyAlignment="1">
      <alignment wrapText="1"/>
    </xf>
    <xf numFmtId="0" fontId="57" fillId="65" borderId="27" xfId="0" applyFont="1" applyFill="1" applyBorder="1" applyAlignment="1">
      <alignment horizontal="center" vertical="center" wrapText="1"/>
    </xf>
    <xf numFmtId="0" fontId="57" fillId="65" borderId="28" xfId="0" applyFont="1" applyFill="1" applyBorder="1" applyAlignment="1">
      <alignment horizontal="center" vertical="center" wrapText="1"/>
    </xf>
    <xf numFmtId="0" fontId="57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6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59" fillId="65" borderId="26" xfId="0" applyNumberFormat="1" applyFont="1" applyFill="1" applyBorder="1" applyAlignment="1">
      <alignment horizontal="center" vertical="center" wrapText="1"/>
    </xf>
    <xf numFmtId="171" fontId="59" fillId="65" borderId="24" xfId="0" applyNumberFormat="1" applyFont="1" applyFill="1" applyBorder="1" applyAlignment="1">
      <alignment horizontal="center" vertical="center" wrapText="1"/>
    </xf>
    <xf numFmtId="171" fontId="59" fillId="65" borderId="32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C8" sqref="C8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69" t="s">
        <v>0</v>
      </c>
      <c r="D5" s="70"/>
      <c r="E5" s="70"/>
      <c r="F5" s="70"/>
      <c r="G5" s="70"/>
      <c r="H5" s="70"/>
      <c r="I5" s="70"/>
      <c r="J5" s="70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49"/>
      <c r="D6" s="50"/>
      <c r="E6" s="50"/>
      <c r="F6" s="50"/>
      <c r="G6" s="50"/>
      <c r="H6" s="50"/>
      <c r="I6" s="50"/>
      <c r="J6" s="50"/>
      <c r="K6" s="5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6">
        <v>45782</v>
      </c>
      <c r="D7" s="77"/>
      <c r="E7" s="77"/>
      <c r="F7" s="77"/>
      <c r="G7" s="77"/>
      <c r="H7" s="77"/>
      <c r="I7" s="77"/>
      <c r="J7" s="77"/>
      <c r="K7" s="7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39"/>
      <c r="D8" s="39"/>
      <c r="E8" s="39"/>
      <c r="F8" s="39"/>
      <c r="G8" s="39"/>
      <c r="H8" s="39"/>
      <c r="I8" s="39"/>
      <c r="J8" s="39"/>
      <c r="K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3" t="s">
        <v>1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1" t="s">
        <v>2</v>
      </c>
      <c r="D10" s="42" t="s">
        <v>3</v>
      </c>
      <c r="E10" s="42" t="s">
        <v>4</v>
      </c>
      <c r="F10" s="42" t="s">
        <v>5</v>
      </c>
      <c r="G10" s="42" t="s">
        <v>6</v>
      </c>
      <c r="H10" s="43" t="s">
        <v>7</v>
      </c>
      <c r="I10" s="42" t="s">
        <v>8</v>
      </c>
      <c r="J10" s="41" t="s">
        <v>9</v>
      </c>
      <c r="K10" s="41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4" t="s">
        <v>11</v>
      </c>
      <c r="D11" s="5" t="s">
        <v>12</v>
      </c>
      <c r="E11" s="47" t="s">
        <v>13</v>
      </c>
      <c r="F11" s="59">
        <v>195000</v>
      </c>
      <c r="G11" s="31">
        <f>F11</f>
        <v>195000</v>
      </c>
      <c r="H11" s="56">
        <f>Artesanal!P41+Industrial!P21</f>
        <v>71028.148000000001</v>
      </c>
      <c r="I11" s="57">
        <f>+G11-H11</f>
        <v>123971.852</v>
      </c>
      <c r="J11" s="33">
        <f>+H11/G11</f>
        <v>0.3642469128205128</v>
      </c>
      <c r="K11" s="32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4"/>
      <c r="D12" s="5" t="s">
        <v>15</v>
      </c>
      <c r="E12" s="5" t="s">
        <v>13</v>
      </c>
      <c r="F12" s="59">
        <v>4000</v>
      </c>
      <c r="G12" s="31">
        <f>+F12</f>
        <v>4000</v>
      </c>
      <c r="H12" s="56">
        <f>Artesanal!P82+Industrial!P47</f>
        <v>674.56000000000006</v>
      </c>
      <c r="I12" s="57">
        <f>+G12-H12</f>
        <v>3325.44</v>
      </c>
      <c r="J12" s="33">
        <f>+H12/G12</f>
        <v>0.16864000000000001</v>
      </c>
      <c r="K12" s="32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4"/>
      <c r="D13" s="5" t="s">
        <v>16</v>
      </c>
      <c r="E13" s="5" t="s">
        <v>13</v>
      </c>
      <c r="F13" s="60">
        <v>1000</v>
      </c>
      <c r="G13" s="24">
        <f>F13</f>
        <v>1000</v>
      </c>
      <c r="H13" s="55"/>
      <c r="I13" s="58">
        <f>G13-H13</f>
        <v>1000</v>
      </c>
      <c r="J13" s="34">
        <f>H13/G13</f>
        <v>0</v>
      </c>
      <c r="K13" s="2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4"/>
      <c r="D14" s="75" t="s">
        <v>17</v>
      </c>
      <c r="E14" s="75"/>
      <c r="F14" s="48">
        <f>SUM(F11:F13)</f>
        <v>200000</v>
      </c>
      <c r="G14" s="31">
        <f>SUM(G11:G13)</f>
        <v>200000</v>
      </c>
      <c r="H14" s="56">
        <f>SUM(H11:H13)</f>
        <v>71702.707999999999</v>
      </c>
      <c r="I14" s="56">
        <f>G14-H14</f>
        <v>128297.292</v>
      </c>
      <c r="J14" s="45">
        <f>H14/G14</f>
        <v>0.35851354000000002</v>
      </c>
      <c r="K14" s="44"/>
    </row>
    <row r="15" spans="2:26" s="1" customFormat="1" hidden="1">
      <c r="B15" s="28"/>
      <c r="C15" s="28"/>
      <c r="D15" s="28"/>
      <c r="E15" s="28"/>
      <c r="F15" s="28"/>
      <c r="G15" s="28"/>
      <c r="H15" s="28"/>
      <c r="I15" s="28"/>
      <c r="J15" s="61">
        <v>1</v>
      </c>
      <c r="K15" s="28"/>
      <c r="L15" s="28"/>
      <c r="M15" s="28"/>
      <c r="N15" s="28"/>
      <c r="O15" s="28"/>
      <c r="P15" s="28"/>
      <c r="Q15" s="28"/>
      <c r="R15" s="28"/>
    </row>
    <row r="16" spans="2:26" s="1" customFormat="1">
      <c r="B16" s="28"/>
      <c r="C16" s="72"/>
      <c r="D16" s="7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s="1" customForma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s="1" customForma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s="1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s="1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s="1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1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s="1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s="1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2:18" s="1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18" s="1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18" s="1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 s="1" customForma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2:18" s="1" customForma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s="1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 s="1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1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s="1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2:18" s="1" customForma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zoomScaleNormal="100" workbookViewId="0">
      <selection activeCell="H70" sqref="H70"/>
    </sheetView>
  </sheetViews>
  <sheetFormatPr baseColWidth="10" defaultColWidth="11.42578125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79" t="s">
        <v>18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2:16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ht="24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>
      <c r="B4" s="81" t="s">
        <v>19</v>
      </c>
      <c r="C4" s="83" t="s">
        <v>20</v>
      </c>
      <c r="D4" s="82" t="s">
        <v>21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>
      <c r="B5" s="81"/>
      <c r="C5" s="84"/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17</v>
      </c>
    </row>
    <row r="6" spans="2:16">
      <c r="B6" s="35" t="s">
        <v>34</v>
      </c>
      <c r="C6" s="35">
        <v>101</v>
      </c>
      <c r="D6" s="55"/>
      <c r="E6" s="55"/>
      <c r="F6" s="53">
        <v>2.2719999999999998</v>
      </c>
      <c r="G6" s="53">
        <v>10.32</v>
      </c>
      <c r="H6" s="53"/>
      <c r="I6" s="53"/>
      <c r="J6" s="53"/>
      <c r="K6" s="53"/>
      <c r="L6" s="53"/>
      <c r="M6" s="53"/>
      <c r="N6" s="53"/>
      <c r="O6" s="53"/>
      <c r="P6" s="53">
        <f>SUM(D6:O6)</f>
        <v>12.592000000000001</v>
      </c>
    </row>
    <row r="7" spans="2:16">
      <c r="B7" s="35" t="s">
        <v>35</v>
      </c>
      <c r="C7" s="35">
        <v>102</v>
      </c>
      <c r="D7" s="55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>
        <f t="shared" ref="P7:P40" si="0">SUM(D7:O7)</f>
        <v>0</v>
      </c>
    </row>
    <row r="8" spans="2:16">
      <c r="B8" s="35" t="s">
        <v>35</v>
      </c>
      <c r="C8" s="35">
        <v>103</v>
      </c>
      <c r="D8" s="55"/>
      <c r="E8" s="55"/>
      <c r="F8" s="53"/>
      <c r="G8" s="53"/>
      <c r="H8" s="53"/>
      <c r="I8" s="53"/>
      <c r="J8" s="53"/>
      <c r="K8" s="53"/>
      <c r="L8" s="53"/>
      <c r="M8" s="53"/>
      <c r="N8" s="53"/>
      <c r="O8" s="53"/>
      <c r="P8" s="53">
        <f t="shared" si="0"/>
        <v>0</v>
      </c>
    </row>
    <row r="9" spans="2:16">
      <c r="B9" s="35" t="s">
        <v>35</v>
      </c>
      <c r="C9" s="35">
        <v>105</v>
      </c>
      <c r="D9" s="55"/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>
        <f t="shared" si="0"/>
        <v>0</v>
      </c>
    </row>
    <row r="10" spans="2:16">
      <c r="B10" s="35" t="s">
        <v>36</v>
      </c>
      <c r="C10" s="35">
        <v>104</v>
      </c>
      <c r="D10" s="55"/>
      <c r="E10" s="55"/>
      <c r="F10" s="53"/>
      <c r="G10" s="53">
        <v>14.442</v>
      </c>
      <c r="H10" s="53">
        <v>3.3959999999999999</v>
      </c>
      <c r="I10" s="53"/>
      <c r="J10" s="53"/>
      <c r="K10" s="53"/>
      <c r="L10" s="53"/>
      <c r="M10" s="53"/>
      <c r="N10" s="53"/>
      <c r="O10" s="53"/>
      <c r="P10" s="53">
        <f t="shared" si="0"/>
        <v>17.838000000000001</v>
      </c>
    </row>
    <row r="11" spans="2:16">
      <c r="B11" s="35" t="s">
        <v>36</v>
      </c>
      <c r="C11" s="35">
        <v>106</v>
      </c>
      <c r="D11" s="55">
        <v>0.12</v>
      </c>
      <c r="E11" s="55"/>
      <c r="F11" s="53">
        <v>4.3499999999999996</v>
      </c>
      <c r="G11" s="53">
        <v>35.213999999999999</v>
      </c>
      <c r="H11" s="53">
        <v>4.5350000000000001</v>
      </c>
      <c r="I11" s="53"/>
      <c r="J11" s="53"/>
      <c r="K11" s="53"/>
      <c r="L11" s="53"/>
      <c r="M11" s="53"/>
      <c r="N11" s="53"/>
      <c r="O11" s="53"/>
      <c r="P11" s="53">
        <f t="shared" si="0"/>
        <v>44.218999999999994</v>
      </c>
    </row>
    <row r="12" spans="2:16">
      <c r="B12" s="35" t="s">
        <v>36</v>
      </c>
      <c r="C12" s="35">
        <v>144</v>
      </c>
      <c r="D12" s="55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>
        <f t="shared" si="0"/>
        <v>0</v>
      </c>
    </row>
    <row r="13" spans="2:16">
      <c r="B13" s="35" t="s">
        <v>37</v>
      </c>
      <c r="C13" s="35">
        <v>107</v>
      </c>
      <c r="D13" s="55"/>
      <c r="E13" s="55">
        <v>2.145</v>
      </c>
      <c r="F13" s="53">
        <v>3.177</v>
      </c>
      <c r="G13" s="53">
        <v>0.17499999999999999</v>
      </c>
      <c r="H13" s="53"/>
      <c r="I13" s="53"/>
      <c r="J13" s="53"/>
      <c r="K13" s="53"/>
      <c r="L13" s="64"/>
      <c r="M13" s="53"/>
      <c r="N13" s="53"/>
      <c r="O13" s="53"/>
      <c r="P13" s="53">
        <f t="shared" si="0"/>
        <v>5.4969999999999999</v>
      </c>
    </row>
    <row r="14" spans="2:16">
      <c r="B14" s="35" t="s">
        <v>37</v>
      </c>
      <c r="C14" s="35">
        <v>108</v>
      </c>
      <c r="D14" s="55"/>
      <c r="E14" s="55">
        <v>153.24799999999999</v>
      </c>
      <c r="F14" s="53">
        <v>300.803</v>
      </c>
      <c r="G14" s="53">
        <v>502.536</v>
      </c>
      <c r="H14" s="53">
        <v>35.765999999999998</v>
      </c>
      <c r="I14" s="53"/>
      <c r="J14" s="53"/>
      <c r="K14" s="53"/>
      <c r="L14" s="64"/>
      <c r="M14" s="53"/>
      <c r="N14" s="53"/>
      <c r="O14" s="53"/>
      <c r="P14" s="53">
        <f t="shared" si="0"/>
        <v>992.35299999999995</v>
      </c>
    </row>
    <row r="15" spans="2:16">
      <c r="B15" s="35" t="s">
        <v>38</v>
      </c>
      <c r="C15" s="35">
        <v>109</v>
      </c>
      <c r="D15" s="55">
        <v>297.73899999999998</v>
      </c>
      <c r="E15" s="55">
        <v>1278.7739999999999</v>
      </c>
      <c r="F15" s="53">
        <v>599.79100000000005</v>
      </c>
      <c r="G15" s="53">
        <v>3841.5390000000002</v>
      </c>
      <c r="H15" s="53">
        <v>229.02</v>
      </c>
      <c r="I15" s="53"/>
      <c r="J15" s="53"/>
      <c r="K15" s="53"/>
      <c r="L15" s="64"/>
      <c r="M15" s="53"/>
      <c r="N15" s="53"/>
      <c r="O15" s="53"/>
      <c r="P15" s="53">
        <f t="shared" si="0"/>
        <v>6246.8630000000012</v>
      </c>
    </row>
    <row r="16" spans="2:16">
      <c r="B16" s="35" t="s">
        <v>38</v>
      </c>
      <c r="C16" s="35">
        <v>148</v>
      </c>
      <c r="D16" s="55"/>
      <c r="E16" s="55"/>
      <c r="F16" s="53"/>
      <c r="G16" s="53"/>
      <c r="H16" s="53"/>
      <c r="I16" s="53"/>
      <c r="J16" s="53"/>
      <c r="K16" s="53"/>
      <c r="L16" s="64"/>
      <c r="M16" s="53"/>
      <c r="N16" s="53"/>
      <c r="O16" s="53"/>
      <c r="P16" s="53">
        <f t="shared" si="0"/>
        <v>0</v>
      </c>
    </row>
    <row r="17" spans="2:16">
      <c r="B17" s="35" t="s">
        <v>38</v>
      </c>
      <c r="C17" s="35">
        <v>110</v>
      </c>
      <c r="D17" s="55">
        <v>1196.4549999999999</v>
      </c>
      <c r="E17" s="55">
        <v>1634.097</v>
      </c>
      <c r="F17" s="53">
        <v>1602.597</v>
      </c>
      <c r="G17" s="53">
        <v>2639.402</v>
      </c>
      <c r="H17" s="53">
        <v>159.36199999999999</v>
      </c>
      <c r="I17" s="53"/>
      <c r="J17" s="53"/>
      <c r="K17" s="53"/>
      <c r="L17" s="64"/>
      <c r="M17" s="53"/>
      <c r="N17" s="53"/>
      <c r="O17" s="53"/>
      <c r="P17" s="53">
        <f t="shared" si="0"/>
        <v>7231.9129999999996</v>
      </c>
    </row>
    <row r="18" spans="2:16">
      <c r="B18" s="35" t="s">
        <v>38</v>
      </c>
      <c r="C18" s="35">
        <v>149</v>
      </c>
      <c r="D18" s="55"/>
      <c r="E18" s="55"/>
      <c r="F18" s="53"/>
      <c r="G18" s="53"/>
      <c r="H18" s="53"/>
      <c r="I18" s="53"/>
      <c r="J18" s="53"/>
      <c r="K18" s="53"/>
      <c r="L18" s="64"/>
      <c r="M18" s="53"/>
      <c r="N18" s="53"/>
      <c r="O18" s="53"/>
      <c r="P18" s="53">
        <f t="shared" si="0"/>
        <v>0</v>
      </c>
    </row>
    <row r="19" spans="2:16">
      <c r="B19" s="35" t="s">
        <v>39</v>
      </c>
      <c r="C19" s="35">
        <v>111</v>
      </c>
      <c r="D19" s="55">
        <v>7520.0510000000004</v>
      </c>
      <c r="E19" s="55">
        <v>4475.1379999999999</v>
      </c>
      <c r="F19" s="53">
        <v>6759.7839999999997</v>
      </c>
      <c r="G19" s="53">
        <v>6030.54</v>
      </c>
      <c r="H19" s="53">
        <v>385.64400000000001</v>
      </c>
      <c r="I19" s="53"/>
      <c r="J19" s="53"/>
      <c r="K19" s="53"/>
      <c r="L19" s="64"/>
      <c r="M19" s="53"/>
      <c r="N19" s="53"/>
      <c r="O19" s="53"/>
      <c r="P19" s="53">
        <f t="shared" si="0"/>
        <v>25171.156999999999</v>
      </c>
    </row>
    <row r="20" spans="2:16">
      <c r="B20" s="35" t="s">
        <v>39</v>
      </c>
      <c r="C20" s="35">
        <v>130</v>
      </c>
      <c r="D20" s="55"/>
      <c r="E20" s="55"/>
      <c r="F20" s="53"/>
      <c r="G20" s="53"/>
      <c r="H20" s="53"/>
      <c r="I20" s="53"/>
      <c r="J20" s="53"/>
      <c r="K20" s="53"/>
      <c r="L20" s="64"/>
      <c r="M20" s="53"/>
      <c r="N20" s="53"/>
      <c r="O20" s="53"/>
      <c r="P20" s="53">
        <f t="shared" si="0"/>
        <v>0</v>
      </c>
    </row>
    <row r="21" spans="2:16">
      <c r="B21" s="35" t="s">
        <v>39</v>
      </c>
      <c r="C21" s="35">
        <v>131</v>
      </c>
      <c r="D21" s="55"/>
      <c r="E21" s="55"/>
      <c r="F21" s="53"/>
      <c r="G21" s="53"/>
      <c r="H21" s="53"/>
      <c r="I21" s="53"/>
      <c r="J21" s="53"/>
      <c r="K21" s="53"/>
      <c r="L21" s="64"/>
      <c r="M21" s="53"/>
      <c r="N21" s="53"/>
      <c r="O21" s="53"/>
      <c r="P21" s="53">
        <f t="shared" si="0"/>
        <v>0</v>
      </c>
    </row>
    <row r="22" spans="2:16">
      <c r="B22" s="35" t="s">
        <v>39</v>
      </c>
      <c r="C22" s="35">
        <v>133</v>
      </c>
      <c r="D22" s="55"/>
      <c r="E22" s="55"/>
      <c r="F22" s="53"/>
      <c r="G22" s="53"/>
      <c r="H22" s="53"/>
      <c r="I22" s="53"/>
      <c r="J22" s="53"/>
      <c r="K22" s="53"/>
      <c r="L22" s="64"/>
      <c r="M22" s="53"/>
      <c r="N22" s="53"/>
      <c r="O22" s="53"/>
      <c r="P22" s="53">
        <f t="shared" si="0"/>
        <v>0</v>
      </c>
    </row>
    <row r="23" spans="2:16">
      <c r="B23" s="35" t="s">
        <v>39</v>
      </c>
      <c r="C23" s="35">
        <v>150</v>
      </c>
      <c r="D23" s="55"/>
      <c r="E23" s="55"/>
      <c r="F23" s="53"/>
      <c r="G23" s="53"/>
      <c r="H23" s="53"/>
      <c r="I23" s="53"/>
      <c r="J23" s="53"/>
      <c r="K23" s="53"/>
      <c r="L23" s="64"/>
      <c r="M23" s="53"/>
      <c r="N23" s="53"/>
      <c r="O23" s="53"/>
      <c r="P23" s="53">
        <f t="shared" si="0"/>
        <v>0</v>
      </c>
    </row>
    <row r="24" spans="2:16">
      <c r="B24" s="35" t="s">
        <v>40</v>
      </c>
      <c r="C24" s="35">
        <v>112</v>
      </c>
      <c r="D24" s="55">
        <v>46.183</v>
      </c>
      <c r="E24" s="55">
        <v>288.83300000000003</v>
      </c>
      <c r="F24" s="53">
        <v>444.565</v>
      </c>
      <c r="G24" s="53">
        <v>40.625</v>
      </c>
      <c r="H24" s="53"/>
      <c r="I24" s="53"/>
      <c r="J24" s="53"/>
      <c r="K24" s="53"/>
      <c r="L24" s="64"/>
      <c r="M24" s="53"/>
      <c r="N24" s="53"/>
      <c r="O24" s="53"/>
      <c r="P24" s="53">
        <f t="shared" si="0"/>
        <v>820.20600000000002</v>
      </c>
    </row>
    <row r="25" spans="2:16">
      <c r="B25" s="35" t="s">
        <v>41</v>
      </c>
      <c r="C25" s="35">
        <v>113</v>
      </c>
      <c r="D25" s="55">
        <v>2783.1149999999998</v>
      </c>
      <c r="E25" s="55">
        <v>7631.067</v>
      </c>
      <c r="F25" s="53">
        <v>8872.9650000000001</v>
      </c>
      <c r="G25" s="53">
        <v>3134.5630000000001</v>
      </c>
      <c r="H25" s="53"/>
      <c r="I25" s="53"/>
      <c r="J25" s="53"/>
      <c r="K25" s="53"/>
      <c r="L25" s="64"/>
      <c r="M25" s="53"/>
      <c r="N25" s="53"/>
      <c r="O25" s="53"/>
      <c r="P25" s="53">
        <f t="shared" si="0"/>
        <v>22421.71</v>
      </c>
    </row>
    <row r="26" spans="2:16">
      <c r="B26" s="35" t="s">
        <v>41</v>
      </c>
      <c r="C26" s="35">
        <v>152</v>
      </c>
      <c r="D26" s="55"/>
      <c r="E26" s="55"/>
      <c r="F26" s="53">
        <v>7.0869999999999997</v>
      </c>
      <c r="G26" s="53"/>
      <c r="H26" s="53"/>
      <c r="I26" s="53"/>
      <c r="J26" s="53"/>
      <c r="K26" s="53"/>
      <c r="L26" s="64"/>
      <c r="M26" s="53"/>
      <c r="N26" s="53"/>
      <c r="O26" s="53"/>
      <c r="P26" s="53">
        <f t="shared" si="0"/>
        <v>7.0869999999999997</v>
      </c>
    </row>
    <row r="27" spans="2:16">
      <c r="B27" s="35" t="s">
        <v>42</v>
      </c>
      <c r="C27" s="35">
        <v>165</v>
      </c>
      <c r="D27" s="55">
        <v>25.236999999999998</v>
      </c>
      <c r="E27" s="55">
        <v>10.202999999999999</v>
      </c>
      <c r="F27" s="53">
        <v>0.1</v>
      </c>
      <c r="G27" s="53">
        <v>0.5</v>
      </c>
      <c r="H27" s="53">
        <v>0.6</v>
      </c>
      <c r="I27" s="53"/>
      <c r="J27" s="53"/>
      <c r="K27" s="53"/>
      <c r="L27" s="64"/>
      <c r="M27" s="53"/>
      <c r="N27" s="53"/>
      <c r="O27" s="53"/>
      <c r="P27" s="53">
        <f t="shared" si="0"/>
        <v>36.64</v>
      </c>
    </row>
    <row r="28" spans="2:16">
      <c r="B28" s="35" t="s">
        <v>43</v>
      </c>
      <c r="C28" s="35">
        <v>114</v>
      </c>
      <c r="D28" s="55">
        <v>2331.7220000000002</v>
      </c>
      <c r="E28" s="55">
        <v>1528.84</v>
      </c>
      <c r="F28" s="53">
        <v>3427.4839999999999</v>
      </c>
      <c r="G28" s="53">
        <v>379.46499999999997</v>
      </c>
      <c r="H28" s="53">
        <v>191.79</v>
      </c>
      <c r="I28" s="53"/>
      <c r="J28" s="53"/>
      <c r="K28" s="53"/>
      <c r="L28" s="64"/>
      <c r="M28" s="53"/>
      <c r="N28" s="53"/>
      <c r="O28" s="53"/>
      <c r="P28" s="53">
        <f t="shared" si="0"/>
        <v>7859.3010000000004</v>
      </c>
    </row>
    <row r="29" spans="2:16">
      <c r="B29" s="35" t="s">
        <v>43</v>
      </c>
      <c r="C29" s="35">
        <v>153</v>
      </c>
      <c r="D29" s="55">
        <v>56.973999999999997</v>
      </c>
      <c r="E29" s="55">
        <v>26.356999999999999</v>
      </c>
      <c r="F29" s="53">
        <v>64.677000000000007</v>
      </c>
      <c r="G29" s="53"/>
      <c r="H29" s="53">
        <v>7.3559999999999999</v>
      </c>
      <c r="I29" s="53"/>
      <c r="J29" s="53"/>
      <c r="K29" s="53"/>
      <c r="L29" s="64"/>
      <c r="M29" s="53"/>
      <c r="N29" s="53"/>
      <c r="O29" s="53"/>
      <c r="P29" s="53">
        <f t="shared" si="0"/>
        <v>155.36399999999998</v>
      </c>
    </row>
    <row r="30" spans="2:16">
      <c r="B30" s="35" t="s">
        <v>44</v>
      </c>
      <c r="C30" s="35">
        <v>115</v>
      </c>
      <c r="D30" s="55"/>
      <c r="E30" s="55"/>
      <c r="F30" s="53"/>
      <c r="G30" s="53"/>
      <c r="H30" s="53"/>
      <c r="I30" s="53"/>
      <c r="J30" s="53"/>
      <c r="K30" s="53"/>
      <c r="L30" s="64"/>
      <c r="M30" s="53"/>
      <c r="N30" s="53"/>
      <c r="O30" s="53"/>
      <c r="P30" s="53">
        <f t="shared" si="0"/>
        <v>0</v>
      </c>
    </row>
    <row r="31" spans="2:16">
      <c r="B31" s="35" t="s">
        <v>45</v>
      </c>
      <c r="C31" s="35">
        <v>161</v>
      </c>
      <c r="D31" s="55">
        <v>0.69499999999999995</v>
      </c>
      <c r="E31" s="55">
        <v>0.1</v>
      </c>
      <c r="F31" s="53">
        <v>2.855</v>
      </c>
      <c r="G31" s="53">
        <v>1.0589999999999999</v>
      </c>
      <c r="H31" s="53">
        <v>0.69899999999999995</v>
      </c>
      <c r="I31" s="53"/>
      <c r="J31" s="53"/>
      <c r="K31" s="53"/>
      <c r="L31" s="53"/>
      <c r="M31" s="53"/>
      <c r="N31" s="53"/>
      <c r="O31" s="53"/>
      <c r="P31" s="53">
        <f t="shared" si="0"/>
        <v>5.4079999999999995</v>
      </c>
    </row>
    <row r="32" spans="2:16">
      <c r="B32" s="35" t="s">
        <v>45</v>
      </c>
      <c r="C32" s="35">
        <v>163</v>
      </c>
      <c r="D32" s="55"/>
      <c r="E32" s="5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>
        <f t="shared" si="0"/>
        <v>0</v>
      </c>
    </row>
    <row r="33" spans="2:16">
      <c r="B33" s="35" t="s">
        <v>46</v>
      </c>
      <c r="C33" s="35">
        <v>162</v>
      </c>
      <c r="D33" s="55"/>
      <c r="E33" s="5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>
        <f t="shared" si="0"/>
        <v>0</v>
      </c>
    </row>
    <row r="34" spans="2:16">
      <c r="B34" s="35" t="s">
        <v>46</v>
      </c>
      <c r="C34" s="35">
        <v>117</v>
      </c>
      <c r="D34" s="55"/>
      <c r="E34" s="5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>
        <f t="shared" si="0"/>
        <v>0</v>
      </c>
    </row>
    <row r="35" spans="2:16">
      <c r="B35" s="35" t="s">
        <v>46</v>
      </c>
      <c r="C35" s="35">
        <v>121</v>
      </c>
      <c r="D35" s="55"/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>
        <f t="shared" si="0"/>
        <v>0</v>
      </c>
    </row>
    <row r="36" spans="2:16">
      <c r="B36" s="35" t="s">
        <v>47</v>
      </c>
      <c r="C36" s="35">
        <v>118</v>
      </c>
      <c r="D36" s="55"/>
      <c r="E36" s="5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>
        <f t="shared" si="0"/>
        <v>0</v>
      </c>
    </row>
    <row r="37" spans="2:16">
      <c r="B37" s="35" t="s">
        <v>47</v>
      </c>
      <c r="C37" s="35">
        <v>119</v>
      </c>
      <c r="D37" s="55"/>
      <c r="E37" s="5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>
        <f t="shared" si="0"/>
        <v>0</v>
      </c>
    </row>
    <row r="38" spans="2:16">
      <c r="B38" s="35" t="s">
        <v>47</v>
      </c>
      <c r="C38" s="35">
        <v>123</v>
      </c>
      <c r="D38" s="55"/>
      <c r="E38" s="5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>
        <f t="shared" si="0"/>
        <v>0</v>
      </c>
    </row>
    <row r="39" spans="2:16">
      <c r="B39" s="35" t="s">
        <v>48</v>
      </c>
      <c r="C39" s="35">
        <v>120</v>
      </c>
      <c r="D39" s="55"/>
      <c r="E39" s="5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>
        <f t="shared" si="0"/>
        <v>0</v>
      </c>
    </row>
    <row r="40" spans="2:16">
      <c r="B40" s="35" t="s">
        <v>48</v>
      </c>
      <c r="C40" s="35">
        <v>124</v>
      </c>
      <c r="D40" s="55"/>
      <c r="E40" s="5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>
        <f t="shared" si="0"/>
        <v>0</v>
      </c>
    </row>
    <row r="41" spans="2:16">
      <c r="B41" s="85" t="s">
        <v>49</v>
      </c>
      <c r="C41" s="86"/>
      <c r="D41" s="63">
        <f>SUM(D6:D40)</f>
        <v>14258.290999999999</v>
      </c>
      <c r="E41" s="63">
        <f t="shared" ref="E41:O41" si="1">SUM(E6:E40)</f>
        <v>17028.801999999996</v>
      </c>
      <c r="F41" s="63">
        <f>SUM(F6:F40)</f>
        <v>22092.506999999998</v>
      </c>
      <c r="G41" s="63">
        <f t="shared" si="1"/>
        <v>16630.38</v>
      </c>
      <c r="H41" s="63">
        <f t="shared" si="1"/>
        <v>1018.1679999999999</v>
      </c>
      <c r="I41" s="63">
        <f t="shared" si="1"/>
        <v>0</v>
      </c>
      <c r="J41" s="63">
        <f t="shared" si="1"/>
        <v>0</v>
      </c>
      <c r="K41" s="63">
        <f t="shared" si="1"/>
        <v>0</v>
      </c>
      <c r="L41" s="63">
        <f t="shared" si="1"/>
        <v>0</v>
      </c>
      <c r="M41" s="63">
        <f t="shared" si="1"/>
        <v>0</v>
      </c>
      <c r="N41" s="63">
        <f t="shared" si="1"/>
        <v>0</v>
      </c>
      <c r="O41" s="63">
        <f t="shared" si="1"/>
        <v>0</v>
      </c>
      <c r="P41" s="54">
        <f>SUM(D41:O41)</f>
        <v>71028.148000000001</v>
      </c>
    </row>
    <row r="45" spans="2:16" ht="31.5" customHeight="1">
      <c r="B45" s="79" t="s">
        <v>50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7" spans="2:16">
      <c r="B47" s="81" t="s">
        <v>19</v>
      </c>
      <c r="C47" s="83" t="s">
        <v>20</v>
      </c>
      <c r="D47" s="82" t="s">
        <v>21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2:16">
      <c r="B48" s="81"/>
      <c r="C48" s="84"/>
      <c r="D48" s="13" t="s">
        <v>22</v>
      </c>
      <c r="E48" s="13" t="s">
        <v>23</v>
      </c>
      <c r="F48" s="13" t="s">
        <v>24</v>
      </c>
      <c r="G48" s="13" t="s">
        <v>25</v>
      </c>
      <c r="H48" s="13" t="s">
        <v>26</v>
      </c>
      <c r="I48" s="13" t="s">
        <v>27</v>
      </c>
      <c r="J48" s="13" t="s">
        <v>28</v>
      </c>
      <c r="K48" s="13" t="s">
        <v>29</v>
      </c>
      <c r="L48" s="13" t="s">
        <v>30</v>
      </c>
      <c r="M48" s="13" t="s">
        <v>31</v>
      </c>
      <c r="N48" s="13" t="s">
        <v>32</v>
      </c>
      <c r="O48" s="13" t="s">
        <v>33</v>
      </c>
      <c r="P48" s="13" t="s">
        <v>17</v>
      </c>
    </row>
    <row r="49" spans="2:16">
      <c r="B49" s="35" t="s">
        <v>34</v>
      </c>
      <c r="C49" s="35">
        <v>101</v>
      </c>
      <c r="D49" s="55"/>
      <c r="E49" s="55"/>
      <c r="F49" s="53">
        <v>0.91500000000000004</v>
      </c>
      <c r="G49" s="53">
        <v>8.7929999999999993</v>
      </c>
      <c r="H49" s="53"/>
      <c r="I49" s="53"/>
      <c r="J49" s="53"/>
      <c r="K49" s="53"/>
      <c r="L49" s="53"/>
      <c r="M49" s="53"/>
      <c r="N49" s="53"/>
      <c r="O49" s="53"/>
      <c r="P49" s="53">
        <f>SUM(D49:O49)</f>
        <v>9.7079999999999984</v>
      </c>
    </row>
    <row r="50" spans="2:16">
      <c r="B50" s="35" t="s">
        <v>35</v>
      </c>
      <c r="C50" s="35">
        <v>102</v>
      </c>
      <c r="D50" s="55"/>
      <c r="E50" s="55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>
        <f t="shared" ref="P50:P81" si="2">SUM(D50:O50)</f>
        <v>0</v>
      </c>
    </row>
    <row r="51" spans="2:16">
      <c r="B51" s="35" t="s">
        <v>35</v>
      </c>
      <c r="C51" s="35">
        <v>103</v>
      </c>
      <c r="D51" s="55"/>
      <c r="E51" s="5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>
        <f t="shared" si="2"/>
        <v>0</v>
      </c>
    </row>
    <row r="52" spans="2:16">
      <c r="B52" s="35" t="s">
        <v>35</v>
      </c>
      <c r="C52" s="35">
        <v>105</v>
      </c>
      <c r="D52" s="55"/>
      <c r="E52" s="5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>
        <f t="shared" si="2"/>
        <v>0</v>
      </c>
    </row>
    <row r="53" spans="2:16">
      <c r="B53" s="35" t="s">
        <v>36</v>
      </c>
      <c r="C53" s="35">
        <v>104</v>
      </c>
      <c r="D53" s="55"/>
      <c r="E53" s="55"/>
      <c r="F53" s="53"/>
      <c r="G53" s="53">
        <v>3.319</v>
      </c>
      <c r="H53" s="53">
        <v>3</v>
      </c>
      <c r="I53" s="53"/>
      <c r="J53" s="53"/>
      <c r="K53" s="53"/>
      <c r="L53" s="53"/>
      <c r="M53" s="53"/>
      <c r="N53" s="53"/>
      <c r="O53" s="53"/>
      <c r="P53" s="53">
        <f t="shared" si="2"/>
        <v>6.319</v>
      </c>
    </row>
    <row r="54" spans="2:16">
      <c r="B54" s="35" t="s">
        <v>36</v>
      </c>
      <c r="C54" s="35">
        <v>106</v>
      </c>
      <c r="D54" s="55"/>
      <c r="E54" s="5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>
        <f t="shared" si="2"/>
        <v>0</v>
      </c>
    </row>
    <row r="55" spans="2:16">
      <c r="B55" s="35" t="s">
        <v>37</v>
      </c>
      <c r="C55" s="35">
        <v>107</v>
      </c>
      <c r="D55" s="55"/>
      <c r="E55" s="55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>
        <f t="shared" si="2"/>
        <v>0</v>
      </c>
    </row>
    <row r="56" spans="2:16">
      <c r="B56" s="35" t="s">
        <v>37</v>
      </c>
      <c r="C56" s="35">
        <v>108</v>
      </c>
      <c r="D56" s="55"/>
      <c r="E56" s="55">
        <v>3.25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>
        <f t="shared" si="2"/>
        <v>3.25</v>
      </c>
    </row>
    <row r="57" spans="2:16">
      <c r="B57" s="35" t="s">
        <v>38</v>
      </c>
      <c r="C57" s="35">
        <v>109</v>
      </c>
      <c r="D57" s="55"/>
      <c r="E57" s="55">
        <v>2.0059999999999998</v>
      </c>
      <c r="F57" s="53"/>
      <c r="G57" s="53">
        <v>9.5150000000000006</v>
      </c>
      <c r="H57" s="53">
        <v>3.0750000000000002</v>
      </c>
      <c r="I57" s="53"/>
      <c r="J57" s="53"/>
      <c r="K57" s="53"/>
      <c r="L57" s="53"/>
      <c r="M57" s="53"/>
      <c r="N57" s="53"/>
      <c r="O57" s="53"/>
      <c r="P57" s="53">
        <f t="shared" si="2"/>
        <v>14.596</v>
      </c>
    </row>
    <row r="58" spans="2:16">
      <c r="B58" s="35" t="s">
        <v>38</v>
      </c>
      <c r="C58" s="35">
        <v>148</v>
      </c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>
        <f t="shared" si="2"/>
        <v>0</v>
      </c>
    </row>
    <row r="59" spans="2:16">
      <c r="B59" s="35" t="s">
        <v>38</v>
      </c>
      <c r="C59" s="35">
        <v>110</v>
      </c>
      <c r="D59" s="55"/>
      <c r="E59" s="55">
        <v>15.747</v>
      </c>
      <c r="F59" s="53">
        <v>3.302</v>
      </c>
      <c r="G59" s="53">
        <v>8.2539999999999996</v>
      </c>
      <c r="H59" s="53">
        <v>1.835</v>
      </c>
      <c r="I59" s="53"/>
      <c r="J59" s="53"/>
      <c r="K59" s="53"/>
      <c r="L59" s="53"/>
      <c r="M59" s="53"/>
      <c r="N59" s="53"/>
      <c r="O59" s="53"/>
      <c r="P59" s="53">
        <f t="shared" si="2"/>
        <v>29.137999999999998</v>
      </c>
    </row>
    <row r="60" spans="2:16">
      <c r="B60" s="35" t="s">
        <v>39</v>
      </c>
      <c r="C60" s="35">
        <v>111</v>
      </c>
      <c r="D60" s="55"/>
      <c r="E60" s="55">
        <v>1.4999999999999999E-2</v>
      </c>
      <c r="F60" s="53"/>
      <c r="G60" s="53">
        <v>2.5609999999999999</v>
      </c>
      <c r="H60" s="53"/>
      <c r="I60" s="53"/>
      <c r="J60" s="53"/>
      <c r="K60" s="53"/>
      <c r="L60" s="53"/>
      <c r="M60" s="53"/>
      <c r="N60" s="53"/>
      <c r="O60" s="53"/>
      <c r="P60" s="53">
        <f t="shared" si="2"/>
        <v>2.5760000000000001</v>
      </c>
    </row>
    <row r="61" spans="2:16">
      <c r="B61" s="35" t="s">
        <v>39</v>
      </c>
      <c r="C61" s="35">
        <v>130</v>
      </c>
      <c r="D61" s="55"/>
      <c r="E61" s="5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>
        <f t="shared" si="2"/>
        <v>0</v>
      </c>
    </row>
    <row r="62" spans="2:16">
      <c r="B62" s="35" t="s">
        <v>39</v>
      </c>
      <c r="C62" s="35">
        <v>131</v>
      </c>
      <c r="D62" s="55"/>
      <c r="E62" s="5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>
        <f t="shared" si="2"/>
        <v>0</v>
      </c>
    </row>
    <row r="63" spans="2:16">
      <c r="B63" s="35" t="s">
        <v>39</v>
      </c>
      <c r="C63" s="35">
        <v>133</v>
      </c>
      <c r="D63" s="55"/>
      <c r="E63" s="55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>
        <f t="shared" si="2"/>
        <v>0</v>
      </c>
    </row>
    <row r="64" spans="2:16">
      <c r="B64" s="35" t="s">
        <v>39</v>
      </c>
      <c r="C64" s="35">
        <v>150</v>
      </c>
      <c r="D64" s="55"/>
      <c r="E64" s="55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>
        <f t="shared" si="2"/>
        <v>0</v>
      </c>
    </row>
    <row r="65" spans="2:16">
      <c r="B65" s="35" t="s">
        <v>40</v>
      </c>
      <c r="C65" s="35">
        <v>112</v>
      </c>
      <c r="D65" s="55">
        <v>8.2889999999999997</v>
      </c>
      <c r="E65" s="55"/>
      <c r="F65" s="53">
        <v>1.9139999999999999</v>
      </c>
      <c r="G65" s="53">
        <v>0.97199999999999998</v>
      </c>
      <c r="H65" s="53"/>
      <c r="I65" s="53"/>
      <c r="J65" s="53"/>
      <c r="K65" s="53"/>
      <c r="L65" s="53"/>
      <c r="M65" s="53"/>
      <c r="N65" s="53"/>
      <c r="O65" s="53"/>
      <c r="P65" s="53">
        <f t="shared" si="2"/>
        <v>11.174999999999999</v>
      </c>
    </row>
    <row r="66" spans="2:16">
      <c r="B66" s="35" t="s">
        <v>41</v>
      </c>
      <c r="C66" s="35">
        <v>113</v>
      </c>
      <c r="D66" s="55"/>
      <c r="E66" s="55">
        <v>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>
        <f t="shared" si="2"/>
        <v>3</v>
      </c>
    </row>
    <row r="67" spans="2:16">
      <c r="B67" s="35" t="s">
        <v>41</v>
      </c>
      <c r="C67" s="35">
        <v>152</v>
      </c>
      <c r="D67" s="55"/>
      <c r="E67" s="5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>
        <f t="shared" si="2"/>
        <v>0</v>
      </c>
    </row>
    <row r="68" spans="2:16">
      <c r="B68" s="35" t="s">
        <v>42</v>
      </c>
      <c r="C68" s="35">
        <v>165</v>
      </c>
      <c r="D68" s="55"/>
      <c r="E68" s="55">
        <v>0.16300000000000001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>
        <f t="shared" si="2"/>
        <v>0.16300000000000001</v>
      </c>
    </row>
    <row r="69" spans="2:16">
      <c r="B69" s="35" t="s">
        <v>43</v>
      </c>
      <c r="C69" s="35">
        <v>114</v>
      </c>
      <c r="D69" s="55"/>
      <c r="E69" s="55"/>
      <c r="F69" s="53">
        <v>0.05</v>
      </c>
      <c r="G69" s="53"/>
      <c r="H69" s="53">
        <v>2.8969999999999998</v>
      </c>
      <c r="I69" s="53"/>
      <c r="J69" s="53"/>
      <c r="K69" s="53"/>
      <c r="L69" s="53"/>
      <c r="M69" s="53"/>
      <c r="N69" s="53"/>
      <c r="O69" s="53"/>
      <c r="P69" s="53">
        <f t="shared" si="2"/>
        <v>2.9469999999999996</v>
      </c>
    </row>
    <row r="70" spans="2:16">
      <c r="B70" s="35" t="s">
        <v>43</v>
      </c>
      <c r="C70" s="35">
        <v>153</v>
      </c>
      <c r="D70" s="55"/>
      <c r="E70" s="5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>
        <f t="shared" si="2"/>
        <v>0</v>
      </c>
    </row>
    <row r="71" spans="2:16">
      <c r="B71" s="35" t="s">
        <v>44</v>
      </c>
      <c r="C71" s="35">
        <v>115</v>
      </c>
      <c r="D71" s="55"/>
      <c r="E71" s="5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>
        <f t="shared" si="2"/>
        <v>0</v>
      </c>
    </row>
    <row r="72" spans="2:16">
      <c r="B72" s="35" t="s">
        <v>45</v>
      </c>
      <c r="C72" s="35">
        <v>161</v>
      </c>
      <c r="D72" s="55">
        <v>0.89100000000000001</v>
      </c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f t="shared" si="2"/>
        <v>0.89100000000000001</v>
      </c>
    </row>
    <row r="73" spans="2:16">
      <c r="B73" s="35" t="s">
        <v>45</v>
      </c>
      <c r="C73" s="35">
        <v>163</v>
      </c>
      <c r="D73" s="55"/>
      <c r="E73" s="55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>
        <f t="shared" si="2"/>
        <v>0</v>
      </c>
    </row>
    <row r="74" spans="2:16">
      <c r="B74" s="35" t="s">
        <v>46</v>
      </c>
      <c r="C74" s="35">
        <v>162</v>
      </c>
      <c r="D74" s="55"/>
      <c r="E74" s="5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>
        <f t="shared" si="2"/>
        <v>0</v>
      </c>
    </row>
    <row r="75" spans="2:16">
      <c r="B75" s="35" t="s">
        <v>46</v>
      </c>
      <c r="C75" s="35">
        <v>117</v>
      </c>
      <c r="D75" s="55"/>
      <c r="E75" s="5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>
        <f t="shared" si="2"/>
        <v>0</v>
      </c>
    </row>
    <row r="76" spans="2:16">
      <c r="B76" s="35" t="s">
        <v>46</v>
      </c>
      <c r="C76" s="35">
        <v>121</v>
      </c>
      <c r="D76" s="55"/>
      <c r="E76" s="5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>
        <f t="shared" si="2"/>
        <v>0</v>
      </c>
    </row>
    <row r="77" spans="2:16">
      <c r="B77" s="35" t="s">
        <v>47</v>
      </c>
      <c r="C77" s="35">
        <v>118</v>
      </c>
      <c r="D77" s="55"/>
      <c r="E77" s="5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>
        <f t="shared" si="2"/>
        <v>0</v>
      </c>
    </row>
    <row r="78" spans="2:16">
      <c r="B78" s="35" t="s">
        <v>47</v>
      </c>
      <c r="C78" s="35">
        <v>119</v>
      </c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>
        <f t="shared" si="2"/>
        <v>0</v>
      </c>
    </row>
    <row r="79" spans="2:16">
      <c r="B79" s="35" t="s">
        <v>47</v>
      </c>
      <c r="C79" s="35">
        <v>123</v>
      </c>
      <c r="D79" s="55"/>
      <c r="E79" s="5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>
        <f t="shared" si="2"/>
        <v>0</v>
      </c>
    </row>
    <row r="80" spans="2:16">
      <c r="B80" s="35" t="s">
        <v>48</v>
      </c>
      <c r="C80" s="35">
        <v>120</v>
      </c>
      <c r="D80" s="55"/>
      <c r="E80" s="5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>
        <f t="shared" si="2"/>
        <v>0</v>
      </c>
    </row>
    <row r="81" spans="2:16">
      <c r="B81" s="35" t="s">
        <v>48</v>
      </c>
      <c r="C81" s="35">
        <v>124</v>
      </c>
      <c r="D81" s="55"/>
      <c r="E81" s="5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>
        <f t="shared" si="2"/>
        <v>0</v>
      </c>
    </row>
    <row r="82" spans="2:16">
      <c r="B82" s="85" t="s">
        <v>49</v>
      </c>
      <c r="C82" s="86"/>
      <c r="D82" s="54">
        <f>SUM(D49:D81)</f>
        <v>9.18</v>
      </c>
      <c r="E82" s="54">
        <f t="shared" ref="E82:P82" si="3">SUM(E49:E81)</f>
        <v>24.181000000000001</v>
      </c>
      <c r="F82" s="54">
        <f t="shared" si="3"/>
        <v>6.181</v>
      </c>
      <c r="G82" s="54">
        <f t="shared" si="3"/>
        <v>33.414000000000001</v>
      </c>
      <c r="H82" s="54">
        <f t="shared" si="3"/>
        <v>10.807</v>
      </c>
      <c r="I82" s="54">
        <f t="shared" si="3"/>
        <v>0</v>
      </c>
      <c r="J82" s="54">
        <f t="shared" si="3"/>
        <v>0</v>
      </c>
      <c r="K82" s="54">
        <f t="shared" si="3"/>
        <v>0</v>
      </c>
      <c r="L82" s="54">
        <f t="shared" si="3"/>
        <v>0</v>
      </c>
      <c r="M82" s="54">
        <f t="shared" si="3"/>
        <v>0</v>
      </c>
      <c r="N82" s="54">
        <f t="shared" si="3"/>
        <v>0</v>
      </c>
      <c r="O82" s="54">
        <f t="shared" si="3"/>
        <v>0</v>
      </c>
      <c r="P82" s="54">
        <f t="shared" si="3"/>
        <v>83.762999999999991</v>
      </c>
    </row>
  </sheetData>
  <mergeCells count="10">
    <mergeCell ref="B47:B48"/>
    <mergeCell ref="C47:C48"/>
    <mergeCell ref="D47:P47"/>
    <mergeCell ref="B82:C82"/>
    <mergeCell ref="B45:P45"/>
    <mergeCell ref="B1:P3"/>
    <mergeCell ref="B4:B5"/>
    <mergeCell ref="D4:P4"/>
    <mergeCell ref="C4:C5"/>
    <mergeCell ref="B41:C41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1"/>
  <sheetViews>
    <sheetView showGridLines="0" zoomScale="80" zoomScaleNormal="80" workbookViewId="0">
      <selection activeCell="O85" sqref="O85"/>
    </sheetView>
  </sheetViews>
  <sheetFormatPr baseColWidth="10" defaultColWidth="11.42578125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87" t="s">
        <v>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B3" s="94" t="s">
        <v>52</v>
      </c>
      <c r="C3" s="94" t="s">
        <v>20</v>
      </c>
      <c r="D3" s="99" t="s">
        <v>21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>
      <c r="B4" s="94"/>
      <c r="C4" s="94"/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4" t="s">
        <v>32</v>
      </c>
      <c r="O4" s="14" t="s">
        <v>33</v>
      </c>
      <c r="P4" s="14" t="s">
        <v>17</v>
      </c>
    </row>
    <row r="5" spans="1:17">
      <c r="B5" s="15">
        <v>1</v>
      </c>
      <c r="C5" s="15">
        <v>102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24">
        <f t="shared" ref="P5:P9" si="0">SUM(D5:O5)</f>
        <v>0</v>
      </c>
    </row>
    <row r="6" spans="1:17">
      <c r="B6" s="15">
        <v>2</v>
      </c>
      <c r="C6" s="15">
        <v>106</v>
      </c>
      <c r="D6" s="24"/>
      <c r="E6" s="24"/>
      <c r="F6" s="65"/>
      <c r="G6" s="65"/>
      <c r="H6" s="65"/>
      <c r="I6" s="65"/>
      <c r="J6" s="65"/>
      <c r="K6" s="65"/>
      <c r="L6" s="65"/>
      <c r="M6" s="65"/>
      <c r="N6" s="65"/>
      <c r="O6" s="65"/>
      <c r="P6" s="24">
        <f t="shared" si="0"/>
        <v>0</v>
      </c>
    </row>
    <row r="7" spans="1:17">
      <c r="B7" s="15">
        <v>5</v>
      </c>
      <c r="C7" s="15">
        <v>111</v>
      </c>
      <c r="D7" s="24"/>
      <c r="E7" s="24"/>
      <c r="F7" s="65"/>
      <c r="G7" s="65"/>
      <c r="H7" s="65"/>
      <c r="I7" s="65"/>
      <c r="J7" s="65"/>
      <c r="K7" s="65"/>
      <c r="L7" s="65"/>
      <c r="M7" s="65"/>
      <c r="N7" s="65"/>
      <c r="O7" s="65"/>
      <c r="P7" s="24">
        <f t="shared" si="0"/>
        <v>0</v>
      </c>
    </row>
    <row r="8" spans="1:17">
      <c r="B8" s="15">
        <v>6</v>
      </c>
      <c r="C8" s="15">
        <v>112</v>
      </c>
      <c r="D8" s="24"/>
      <c r="E8" s="24"/>
      <c r="F8" s="65"/>
      <c r="G8" s="65"/>
      <c r="H8" s="65"/>
      <c r="I8" s="65"/>
      <c r="J8" s="65"/>
      <c r="K8" s="65"/>
      <c r="L8" s="65"/>
      <c r="M8" s="65"/>
      <c r="N8" s="65"/>
      <c r="O8" s="65"/>
      <c r="P8" s="24">
        <f t="shared" si="0"/>
        <v>0</v>
      </c>
    </row>
    <row r="9" spans="1:17">
      <c r="B9" s="15">
        <v>6</v>
      </c>
      <c r="C9" s="15">
        <v>151</v>
      </c>
      <c r="D9" s="24"/>
      <c r="E9" s="24"/>
      <c r="F9" s="65"/>
      <c r="G9" s="65"/>
      <c r="H9" s="65"/>
      <c r="I9" s="65"/>
      <c r="J9" s="65"/>
      <c r="K9" s="65"/>
      <c r="L9" s="65"/>
      <c r="M9" s="65"/>
      <c r="N9" s="65"/>
      <c r="O9" s="65"/>
      <c r="P9" s="24">
        <f t="shared" si="0"/>
        <v>0</v>
      </c>
    </row>
    <row r="10" spans="1:17">
      <c r="B10" s="15">
        <v>7</v>
      </c>
      <c r="C10" s="15">
        <v>113</v>
      </c>
      <c r="D10" s="24"/>
      <c r="E10" s="2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24">
        <f>SUM(D10:O10)</f>
        <v>0</v>
      </c>
    </row>
    <row r="11" spans="1:17">
      <c r="B11" s="15">
        <v>8</v>
      </c>
      <c r="C11" s="15">
        <v>114</v>
      </c>
      <c r="D11" s="24"/>
      <c r="E11" s="2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24">
        <f>SUM(D11:O11)</f>
        <v>0</v>
      </c>
    </row>
    <row r="12" spans="1:17">
      <c r="B12" s="15">
        <v>8</v>
      </c>
      <c r="C12" s="15">
        <v>153</v>
      </c>
      <c r="D12" s="24"/>
      <c r="E12" s="2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4">
        <f t="shared" ref="P12:P20" si="1">SUM(D12:O12)</f>
        <v>0</v>
      </c>
    </row>
    <row r="13" spans="1:17">
      <c r="B13" s="15">
        <v>9</v>
      </c>
      <c r="C13" s="15">
        <v>115</v>
      </c>
      <c r="D13" s="24"/>
      <c r="E13" s="2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4">
        <f t="shared" si="1"/>
        <v>0</v>
      </c>
    </row>
    <row r="14" spans="1:17">
      <c r="B14" s="15">
        <v>10</v>
      </c>
      <c r="C14" s="15">
        <v>117</v>
      </c>
      <c r="D14" s="65"/>
      <c r="E14" s="6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 t="shared" si="1"/>
        <v>0</v>
      </c>
    </row>
    <row r="15" spans="1:17">
      <c r="B15" s="15">
        <v>10</v>
      </c>
      <c r="C15" s="15">
        <v>162</v>
      </c>
      <c r="D15" s="65"/>
      <c r="E15" s="6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 t="shared" si="1"/>
        <v>0</v>
      </c>
    </row>
    <row r="16" spans="1:17">
      <c r="B16" s="15">
        <v>11</v>
      </c>
      <c r="C16" s="15">
        <v>118</v>
      </c>
      <c r="D16" s="65"/>
      <c r="E16" s="6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 t="shared" si="1"/>
        <v>0</v>
      </c>
    </row>
    <row r="17" spans="2:20">
      <c r="B17" s="15">
        <v>11</v>
      </c>
      <c r="C17" s="15">
        <v>119</v>
      </c>
      <c r="D17" s="65"/>
      <c r="E17" s="6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si="1"/>
        <v>0</v>
      </c>
    </row>
    <row r="18" spans="2:20">
      <c r="B18" s="15">
        <v>12</v>
      </c>
      <c r="C18" s="16">
        <v>120</v>
      </c>
      <c r="D18" s="65"/>
      <c r="E18" s="6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1"/>
        <v>0</v>
      </c>
    </row>
    <row r="19" spans="2:20">
      <c r="B19" s="15">
        <v>14</v>
      </c>
      <c r="C19" s="16">
        <v>161</v>
      </c>
      <c r="D19" s="65"/>
      <c r="E19" s="6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</row>
    <row r="20" spans="2:20">
      <c r="B20" s="15">
        <v>16</v>
      </c>
      <c r="C20" s="16">
        <v>165</v>
      </c>
      <c r="D20" s="65"/>
      <c r="E20" s="6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f t="shared" si="1"/>
        <v>0</v>
      </c>
    </row>
    <row r="21" spans="2:20">
      <c r="B21" s="97" t="s">
        <v>17</v>
      </c>
      <c r="C21" s="98"/>
      <c r="D21" s="52">
        <f t="shared" ref="D21:K21" si="2">SUM(D5:D20)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>SUM(L5:L20)</f>
        <v>0</v>
      </c>
      <c r="M21" s="52">
        <f>SUM(M5:M20)</f>
        <v>0</v>
      </c>
      <c r="N21" s="52">
        <f t="shared" ref="N21:O21" si="3">SUM(N5:N20)</f>
        <v>0</v>
      </c>
      <c r="O21" s="52">
        <f t="shared" si="3"/>
        <v>0</v>
      </c>
      <c r="P21" s="52">
        <f>SUM(P5:P20)</f>
        <v>0</v>
      </c>
    </row>
    <row r="23" spans="2:20" ht="30" customHeight="1">
      <c r="B23" s="87" t="s">
        <v>53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20" ht="32.2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T24" s="62"/>
    </row>
    <row r="25" spans="2:20">
      <c r="B25" s="94" t="s">
        <v>52</v>
      </c>
      <c r="C25" s="94" t="s">
        <v>20</v>
      </c>
      <c r="D25" s="99" t="s">
        <v>21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20">
      <c r="B26" s="94"/>
      <c r="C26" s="94"/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28</v>
      </c>
      <c r="K26" s="14" t="s">
        <v>29</v>
      </c>
      <c r="L26" s="14" t="s">
        <v>30</v>
      </c>
      <c r="M26" s="14" t="s">
        <v>31</v>
      </c>
      <c r="N26" s="14" t="s">
        <v>32</v>
      </c>
      <c r="O26" s="14" t="s">
        <v>33</v>
      </c>
      <c r="P26" s="14" t="s">
        <v>17</v>
      </c>
    </row>
    <row r="27" spans="2:20">
      <c r="B27" s="37">
        <v>1</v>
      </c>
      <c r="C27" s="37">
        <v>102</v>
      </c>
      <c r="D27" s="66"/>
      <c r="E27" s="66"/>
      <c r="F27" s="66">
        <v>3.298</v>
      </c>
      <c r="G27" s="66"/>
      <c r="H27" s="66"/>
      <c r="I27" s="66"/>
      <c r="J27" s="66"/>
      <c r="K27" s="66"/>
      <c r="L27" s="66"/>
      <c r="M27" s="66"/>
      <c r="N27" s="66"/>
      <c r="O27" s="66"/>
      <c r="P27" s="36">
        <f>SUM(D27:O27)</f>
        <v>3.298</v>
      </c>
      <c r="Q27" s="36"/>
    </row>
    <row r="28" spans="2:20">
      <c r="B28" s="37">
        <v>1</v>
      </c>
      <c r="C28" s="37">
        <v>103</v>
      </c>
      <c r="D28" s="66"/>
      <c r="E28" s="66"/>
      <c r="F28" s="66">
        <v>30.466999999999999</v>
      </c>
      <c r="G28" s="66"/>
      <c r="H28" s="66"/>
      <c r="I28" s="66"/>
      <c r="J28" s="66"/>
      <c r="K28" s="66"/>
      <c r="L28" s="66"/>
      <c r="M28" s="66"/>
      <c r="N28" s="66"/>
      <c r="O28" s="66"/>
      <c r="P28" s="36">
        <f>SUM(D28:O28)</f>
        <v>30.466999999999999</v>
      </c>
    </row>
    <row r="29" spans="2:20">
      <c r="B29" s="37">
        <v>2</v>
      </c>
      <c r="C29" s="37">
        <v>106</v>
      </c>
      <c r="D29" s="31"/>
      <c r="E29" s="31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6">
        <f t="shared" ref="P29:P46" si="4">SUM(D29:O29)</f>
        <v>0</v>
      </c>
    </row>
    <row r="30" spans="2:20">
      <c r="B30" s="37">
        <v>2</v>
      </c>
      <c r="C30" s="37">
        <v>104</v>
      </c>
      <c r="D30" s="31"/>
      <c r="E30" s="31">
        <v>4.282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6">
        <f t="shared" si="4"/>
        <v>4.282</v>
      </c>
    </row>
    <row r="31" spans="2:20">
      <c r="B31" s="37">
        <v>4</v>
      </c>
      <c r="C31" s="37">
        <v>110</v>
      </c>
      <c r="D31" s="31"/>
      <c r="E31" s="31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36">
        <f t="shared" si="4"/>
        <v>0</v>
      </c>
    </row>
    <row r="32" spans="2:20">
      <c r="B32" s="37">
        <v>5</v>
      </c>
      <c r="C32" s="37">
        <v>111</v>
      </c>
      <c r="D32" s="31">
        <v>8.0000000000000002E-3</v>
      </c>
      <c r="E32" s="31"/>
      <c r="F32" s="66"/>
      <c r="G32" s="66">
        <v>8.3520000000000003</v>
      </c>
      <c r="H32" s="66"/>
      <c r="I32" s="66"/>
      <c r="J32" s="66"/>
      <c r="K32" s="66"/>
      <c r="L32" s="66"/>
      <c r="M32" s="66"/>
      <c r="N32" s="66"/>
      <c r="O32" s="66"/>
      <c r="P32" s="36">
        <f t="shared" si="4"/>
        <v>8.36</v>
      </c>
    </row>
    <row r="33" spans="1:16">
      <c r="B33" s="37">
        <v>6</v>
      </c>
      <c r="C33" s="37">
        <v>112</v>
      </c>
      <c r="D33" s="31"/>
      <c r="E33" s="31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36">
        <f t="shared" si="4"/>
        <v>0</v>
      </c>
    </row>
    <row r="34" spans="1:16">
      <c r="B34" s="37">
        <v>6</v>
      </c>
      <c r="C34" s="37">
        <v>151</v>
      </c>
      <c r="D34" s="31"/>
      <c r="E34" s="3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36">
        <f t="shared" si="4"/>
        <v>0</v>
      </c>
    </row>
    <row r="35" spans="1:16">
      <c r="A35" s="27">
        <v>0.14000000000000001</v>
      </c>
      <c r="B35" s="37">
        <v>7</v>
      </c>
      <c r="C35" s="37">
        <v>113</v>
      </c>
      <c r="D35" s="31">
        <v>27.672000000000001</v>
      </c>
      <c r="E35" s="31">
        <v>7.0570000000000004</v>
      </c>
      <c r="F35" s="66">
        <v>6.234</v>
      </c>
      <c r="G35" s="66">
        <v>5.9050000000000002</v>
      </c>
      <c r="H35" s="66">
        <v>0.13600000000000001</v>
      </c>
      <c r="I35" s="66"/>
      <c r="J35" s="66"/>
      <c r="K35" s="66"/>
      <c r="L35" s="66"/>
      <c r="M35" s="66"/>
      <c r="N35" s="66"/>
      <c r="O35" s="66"/>
      <c r="P35" s="36">
        <f t="shared" si="4"/>
        <v>47.004000000000005</v>
      </c>
    </row>
    <row r="36" spans="1:16">
      <c r="A36" s="27">
        <v>7.4999999999999997E-2</v>
      </c>
      <c r="B36" s="37">
        <v>8</v>
      </c>
      <c r="C36" s="37">
        <v>114</v>
      </c>
      <c r="D36" s="31">
        <v>86.608000000000004</v>
      </c>
      <c r="E36" s="31">
        <v>109.373</v>
      </c>
      <c r="F36" s="66">
        <v>161.27199999999999</v>
      </c>
      <c r="G36" s="66">
        <v>113.533</v>
      </c>
      <c r="H36" s="66">
        <v>0.16600000000000001</v>
      </c>
      <c r="I36" s="66"/>
      <c r="J36" s="66"/>
      <c r="K36" s="66"/>
      <c r="L36" s="66"/>
      <c r="M36" s="66"/>
      <c r="N36" s="66"/>
      <c r="O36" s="66"/>
      <c r="P36" s="36">
        <f t="shared" si="4"/>
        <v>470.952</v>
      </c>
    </row>
    <row r="37" spans="1:16">
      <c r="B37" s="37">
        <v>8</v>
      </c>
      <c r="C37" s="37">
        <v>153</v>
      </c>
      <c r="D37" s="31"/>
      <c r="E37" s="31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36">
        <f t="shared" si="4"/>
        <v>0</v>
      </c>
    </row>
    <row r="38" spans="1:16">
      <c r="B38" s="37">
        <v>9</v>
      </c>
      <c r="C38" s="37">
        <v>115</v>
      </c>
      <c r="D38" s="31"/>
      <c r="E38" s="31">
        <v>6.4320000000000004</v>
      </c>
      <c r="F38" s="66"/>
      <c r="G38" s="66">
        <v>0.16900000000000001</v>
      </c>
      <c r="H38" s="66"/>
      <c r="I38" s="66"/>
      <c r="J38" s="66"/>
      <c r="K38" s="66"/>
      <c r="L38" s="66"/>
      <c r="M38" s="66"/>
      <c r="N38" s="66"/>
      <c r="O38" s="66"/>
      <c r="P38" s="36">
        <f t="shared" si="4"/>
        <v>6.601</v>
      </c>
    </row>
    <row r="39" spans="1:16">
      <c r="B39" s="37">
        <v>10</v>
      </c>
      <c r="C39" s="37">
        <v>117</v>
      </c>
      <c r="D39" s="66"/>
      <c r="E39" s="6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6">
        <f t="shared" si="4"/>
        <v>0</v>
      </c>
    </row>
    <row r="40" spans="1:16">
      <c r="B40" s="37">
        <v>10</v>
      </c>
      <c r="C40" s="37">
        <v>162</v>
      </c>
      <c r="D40" s="66"/>
      <c r="E40" s="6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4"/>
        <v>0</v>
      </c>
    </row>
    <row r="41" spans="1:16">
      <c r="B41" s="37">
        <v>10</v>
      </c>
      <c r="C41" s="37">
        <v>164</v>
      </c>
      <c r="D41" s="66"/>
      <c r="E41" s="66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6">
        <f t="shared" si="4"/>
        <v>0</v>
      </c>
    </row>
    <row r="42" spans="1:16">
      <c r="B42" s="37">
        <v>11</v>
      </c>
      <c r="C42" s="37">
        <v>118</v>
      </c>
      <c r="D42" s="66"/>
      <c r="E42" s="66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6">
        <f t="shared" si="4"/>
        <v>0</v>
      </c>
    </row>
    <row r="43" spans="1:16">
      <c r="B43" s="37">
        <v>11</v>
      </c>
      <c r="C43" s="37">
        <v>119</v>
      </c>
      <c r="D43" s="66"/>
      <c r="E43" s="6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6">
        <f t="shared" si="4"/>
        <v>0</v>
      </c>
    </row>
    <row r="44" spans="1:16">
      <c r="B44" s="37">
        <v>12</v>
      </c>
      <c r="C44" s="38">
        <v>120</v>
      </c>
      <c r="D44" s="66"/>
      <c r="E44" s="66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6">
        <f t="shared" si="4"/>
        <v>0</v>
      </c>
    </row>
    <row r="45" spans="1:16">
      <c r="B45" s="37">
        <v>14</v>
      </c>
      <c r="C45" s="38">
        <v>161</v>
      </c>
      <c r="D45" s="66"/>
      <c r="E45" s="6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6">
        <f t="shared" si="4"/>
        <v>0</v>
      </c>
    </row>
    <row r="46" spans="1:16">
      <c r="B46" s="37">
        <v>16</v>
      </c>
      <c r="C46" s="38">
        <v>165</v>
      </c>
      <c r="D46" s="66">
        <v>19.832999999999998</v>
      </c>
      <c r="E46" s="6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6">
        <f t="shared" si="4"/>
        <v>19.832999999999998</v>
      </c>
    </row>
    <row r="47" spans="1:16">
      <c r="B47" s="97" t="s">
        <v>17</v>
      </c>
      <c r="C47" s="98"/>
      <c r="D47" s="46">
        <f t="shared" ref="D47:O47" si="5">SUM(D27:D46)</f>
        <v>134.12100000000001</v>
      </c>
      <c r="E47" s="46">
        <f t="shared" si="5"/>
        <v>127.14400000000001</v>
      </c>
      <c r="F47" s="46">
        <f t="shared" si="5"/>
        <v>201.27099999999999</v>
      </c>
      <c r="G47" s="46">
        <f t="shared" si="5"/>
        <v>127.959</v>
      </c>
      <c r="H47" s="46">
        <f t="shared" si="5"/>
        <v>0.30200000000000005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>SUM(P27:P46)</f>
        <v>590.79700000000003</v>
      </c>
    </row>
    <row r="48" spans="1:16" ht="15" hidden="1" customHeight="1"/>
    <row r="49" spans="2:16" ht="15" hidden="1" customHeight="1">
      <c r="P49" s="8"/>
    </row>
    <row r="50" spans="2:16" hidden="1"/>
    <row r="51" spans="2:16" hidden="1">
      <c r="B51" s="93" t="s">
        <v>54</v>
      </c>
      <c r="C51" s="93"/>
      <c r="D51" s="93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</row>
    <row r="52" spans="2:16" hidden="1">
      <c r="B52" s="95" t="s">
        <v>52</v>
      </c>
      <c r="C52" s="95" t="s">
        <v>20</v>
      </c>
      <c r="D52" s="89" t="s">
        <v>55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 hidden="1">
      <c r="B53" s="96"/>
      <c r="C53" s="96"/>
      <c r="D53" s="12" t="s">
        <v>36</v>
      </c>
      <c r="E53" s="12"/>
      <c r="F53" s="12" t="s">
        <v>39</v>
      </c>
      <c r="G53" s="12" t="s">
        <v>40</v>
      </c>
      <c r="H53" s="12" t="s">
        <v>41</v>
      </c>
      <c r="I53" s="12" t="s">
        <v>43</v>
      </c>
      <c r="J53" s="12" t="s">
        <v>46</v>
      </c>
      <c r="K53" s="12"/>
      <c r="L53" s="12"/>
      <c r="M53" s="12"/>
      <c r="N53" s="12"/>
      <c r="O53" s="12"/>
      <c r="P53" s="12" t="s">
        <v>47</v>
      </c>
    </row>
    <row r="54" spans="2:16" hidden="1">
      <c r="B54" s="3">
        <v>2</v>
      </c>
      <c r="C54" s="3">
        <v>106</v>
      </c>
      <c r="D54" s="9">
        <v>4.1829999999999998</v>
      </c>
      <c r="E54" s="9"/>
      <c r="F54" s="9"/>
      <c r="G54" s="9"/>
      <c r="H54" s="9"/>
      <c r="I54" s="6"/>
      <c r="J54" s="9"/>
      <c r="K54" s="9"/>
      <c r="L54" s="9"/>
      <c r="M54" s="9"/>
      <c r="N54" s="9"/>
      <c r="O54" s="9"/>
      <c r="P54" s="9"/>
    </row>
    <row r="55" spans="2:16" hidden="1">
      <c r="B55" s="3">
        <v>5</v>
      </c>
      <c r="C55" s="3">
        <v>111</v>
      </c>
      <c r="D55" s="9"/>
      <c r="E55" s="9"/>
      <c r="F55" s="9">
        <v>3.99</v>
      </c>
      <c r="G55" s="9"/>
      <c r="H55" s="9"/>
      <c r="I55" s="6"/>
      <c r="J55" s="9"/>
      <c r="K55" s="9"/>
      <c r="L55" s="9"/>
      <c r="M55" s="9"/>
      <c r="N55" s="9"/>
      <c r="O55" s="9"/>
      <c r="P55" s="9"/>
    </row>
    <row r="56" spans="2:16" hidden="1">
      <c r="B56" s="3">
        <v>6</v>
      </c>
      <c r="C56" s="3">
        <v>112</v>
      </c>
      <c r="D56" s="9"/>
      <c r="E56" s="9"/>
      <c r="F56" s="9"/>
      <c r="G56" s="9">
        <v>17.027000000000001</v>
      </c>
      <c r="H56" s="9"/>
      <c r="I56" s="6"/>
      <c r="J56" s="9"/>
      <c r="K56" s="9"/>
      <c r="L56" s="9"/>
      <c r="M56" s="9"/>
      <c r="N56" s="9"/>
      <c r="O56" s="9"/>
      <c r="P56" s="9"/>
    </row>
    <row r="57" spans="2:16" hidden="1">
      <c r="B57" s="3">
        <v>7</v>
      </c>
      <c r="C57" s="3" t="s">
        <v>56</v>
      </c>
      <c r="D57" s="9"/>
      <c r="E57" s="9"/>
      <c r="F57" s="9"/>
      <c r="G57" s="9"/>
      <c r="H57" s="9">
        <v>160.13200000000001</v>
      </c>
      <c r="I57" s="6"/>
      <c r="J57" s="9"/>
      <c r="K57" s="9"/>
      <c r="L57" s="9"/>
      <c r="M57" s="9"/>
      <c r="N57" s="9"/>
      <c r="O57" s="9"/>
      <c r="P57" s="9"/>
    </row>
    <row r="58" spans="2:16" hidden="1">
      <c r="B58" s="3">
        <v>8</v>
      </c>
      <c r="C58" s="3">
        <v>114</v>
      </c>
      <c r="D58" s="9"/>
      <c r="E58" s="9"/>
      <c r="F58" s="9"/>
      <c r="G58" s="9"/>
      <c r="H58" s="9"/>
      <c r="I58" s="6">
        <v>358.13299999999998</v>
      </c>
      <c r="J58" s="9"/>
      <c r="K58" s="9"/>
      <c r="L58" s="9"/>
      <c r="M58" s="9"/>
      <c r="N58" s="9"/>
      <c r="O58" s="9"/>
      <c r="P58" s="9"/>
    </row>
    <row r="59" spans="2:16" hidden="1">
      <c r="B59" s="3">
        <v>10</v>
      </c>
      <c r="C59" s="4">
        <v>117</v>
      </c>
      <c r="D59" s="9"/>
      <c r="E59" s="9"/>
      <c r="F59" s="9"/>
      <c r="G59" s="9"/>
      <c r="H59" s="9"/>
      <c r="I59" s="4"/>
      <c r="J59" s="9">
        <v>3.2000000000000001E-2</v>
      </c>
      <c r="K59" s="9"/>
      <c r="L59" s="9"/>
      <c r="M59" s="9"/>
      <c r="N59" s="9"/>
      <c r="O59" s="9"/>
      <c r="P59" s="9"/>
    </row>
    <row r="60" spans="2:16" hidden="1">
      <c r="B60" s="3">
        <v>11</v>
      </c>
      <c r="C60" s="4">
        <v>118</v>
      </c>
      <c r="D60" s="9"/>
      <c r="E60" s="9"/>
      <c r="F60" s="9"/>
      <c r="G60" s="9"/>
      <c r="H60" s="9"/>
      <c r="I60" s="4"/>
      <c r="J60" s="9"/>
      <c r="K60" s="9"/>
      <c r="L60" s="9"/>
      <c r="M60" s="9"/>
      <c r="N60" s="9"/>
      <c r="O60" s="9"/>
      <c r="P60" s="9">
        <f>0.012+0.006</f>
        <v>1.8000000000000002E-2</v>
      </c>
    </row>
    <row r="61" spans="2:16" hidden="1">
      <c r="B61" s="3">
        <v>11</v>
      </c>
      <c r="C61" s="4">
        <v>119</v>
      </c>
      <c r="D61" s="9"/>
      <c r="E61" s="9"/>
      <c r="F61" s="9"/>
      <c r="G61" s="9"/>
      <c r="H61" s="9"/>
      <c r="I61" s="4"/>
      <c r="J61" s="9"/>
      <c r="K61" s="9"/>
      <c r="L61" s="9"/>
      <c r="M61" s="9"/>
      <c r="N61" s="9"/>
      <c r="O61" s="9"/>
      <c r="P61" s="9">
        <v>3.0000000000000001E-3</v>
      </c>
    </row>
    <row r="62" spans="2:16" hidden="1">
      <c r="B62" s="91" t="s">
        <v>17</v>
      </c>
      <c r="C62" s="92"/>
      <c r="D62" s="5">
        <f>SUM(D53:D61)</f>
        <v>4.1829999999999998</v>
      </c>
      <c r="E62" s="5"/>
      <c r="F62" s="5">
        <f>SUM(F53:F61)</f>
        <v>3.99</v>
      </c>
      <c r="G62" s="5">
        <f>SUM(G53:G61)</f>
        <v>17.027000000000001</v>
      </c>
      <c r="H62" s="5">
        <f>SUM(H53:H61)</f>
        <v>160.13200000000001</v>
      </c>
      <c r="I62" s="10">
        <f>SUM(I54:I61)</f>
        <v>358.13299999999998</v>
      </c>
      <c r="J62" s="10">
        <f t="shared" ref="J62" si="6">SUM(J54:J61)</f>
        <v>3.2000000000000001E-2</v>
      </c>
      <c r="K62" s="10"/>
      <c r="L62" s="10"/>
      <c r="M62" s="10"/>
      <c r="N62" s="10"/>
      <c r="O62" s="10"/>
      <c r="P62" s="11">
        <f>SUM(P54:P61)</f>
        <v>2.1000000000000001E-2</v>
      </c>
    </row>
    <row r="63" spans="2:16" hidden="1"/>
    <row r="64" spans="2:16" hidden="1"/>
    <row r="65" spans="2:21" hidden="1">
      <c r="B65" t="s">
        <v>57</v>
      </c>
    </row>
    <row r="66" spans="2:21" ht="12" hidden="1" customHeight="1">
      <c r="B66" s="40" t="s">
        <v>58</v>
      </c>
      <c r="C66" s="40" t="s">
        <v>21</v>
      </c>
      <c r="D66" s="40" t="s">
        <v>59</v>
      </c>
      <c r="E66" s="40"/>
      <c r="F66" s="40" t="s">
        <v>20</v>
      </c>
      <c r="G66" s="40" t="s">
        <v>52</v>
      </c>
      <c r="H66" s="40" t="s">
        <v>60</v>
      </c>
      <c r="I66" s="40" t="s">
        <v>61</v>
      </c>
      <c r="J66" s="40" t="s">
        <v>62</v>
      </c>
      <c r="K66" s="40"/>
      <c r="L66" s="40"/>
      <c r="M66" s="40"/>
      <c r="N66" s="40"/>
      <c r="O66" s="40"/>
      <c r="P66" s="40" t="s">
        <v>63</v>
      </c>
      <c r="Q66" s="40" t="s">
        <v>64</v>
      </c>
      <c r="R66" s="40" t="s">
        <v>65</v>
      </c>
      <c r="S66" s="40" t="s">
        <v>66</v>
      </c>
      <c r="T66" s="40" t="s">
        <v>67</v>
      </c>
      <c r="U66" s="40" t="s">
        <v>68</v>
      </c>
    </row>
    <row r="67" spans="2:21" ht="12" hidden="1" customHeight="1">
      <c r="B67" s="67">
        <v>2019</v>
      </c>
      <c r="C67" s="67">
        <v>1</v>
      </c>
      <c r="D67" s="67">
        <v>436133</v>
      </c>
      <c r="E67" s="67"/>
      <c r="F67" s="67">
        <v>117</v>
      </c>
      <c r="G67" s="67">
        <v>10</v>
      </c>
      <c r="H67" s="67">
        <v>11</v>
      </c>
      <c r="I67" s="67">
        <v>1997</v>
      </c>
      <c r="J67" s="68" t="s">
        <v>69</v>
      </c>
      <c r="K67" s="68"/>
      <c r="L67" s="68"/>
      <c r="M67" s="68"/>
      <c r="N67" s="68"/>
      <c r="O67" s="68"/>
      <c r="P67" s="68" t="s">
        <v>70</v>
      </c>
      <c r="Q67" s="67">
        <v>445</v>
      </c>
      <c r="R67" s="68" t="s">
        <v>71</v>
      </c>
      <c r="S67" s="68" t="s">
        <v>72</v>
      </c>
      <c r="T67" s="67">
        <v>3.2000000000000001E-2</v>
      </c>
      <c r="U67" s="68" t="s">
        <v>73</v>
      </c>
    </row>
    <row r="68" spans="2:21" ht="12" hidden="1" customHeight="1">
      <c r="B68" s="67">
        <v>2019</v>
      </c>
      <c r="C68" s="67">
        <v>1</v>
      </c>
      <c r="D68" s="67">
        <v>436163</v>
      </c>
      <c r="E68" s="67"/>
      <c r="F68" s="67">
        <v>118</v>
      </c>
      <c r="G68" s="67">
        <v>11</v>
      </c>
      <c r="H68" s="67">
        <v>11</v>
      </c>
      <c r="I68" s="67">
        <v>1997</v>
      </c>
      <c r="J68" s="68" t="s">
        <v>69</v>
      </c>
      <c r="K68" s="68"/>
      <c r="L68" s="68"/>
      <c r="M68" s="68"/>
      <c r="N68" s="68"/>
      <c r="O68" s="68"/>
      <c r="P68" s="68" t="s">
        <v>70</v>
      </c>
      <c r="Q68" s="67">
        <v>445</v>
      </c>
      <c r="R68" s="68" t="s">
        <v>71</v>
      </c>
      <c r="S68" s="68" t="s">
        <v>72</v>
      </c>
      <c r="T68" s="67">
        <v>1.2E-2</v>
      </c>
      <c r="U68" s="68" t="s">
        <v>73</v>
      </c>
    </row>
    <row r="69" spans="2:21" ht="12" hidden="1" customHeight="1">
      <c r="B69" s="67">
        <v>2019</v>
      </c>
      <c r="C69" s="67">
        <v>1</v>
      </c>
      <c r="D69" s="67">
        <v>30000109</v>
      </c>
      <c r="E69" s="67"/>
      <c r="F69" s="67">
        <v>118</v>
      </c>
      <c r="G69" s="67">
        <v>11</v>
      </c>
      <c r="H69" s="67">
        <v>11</v>
      </c>
      <c r="I69" s="67">
        <v>2011</v>
      </c>
      <c r="J69" s="68" t="s">
        <v>74</v>
      </c>
      <c r="K69" s="68"/>
      <c r="L69" s="68"/>
      <c r="M69" s="68"/>
      <c r="N69" s="68"/>
      <c r="O69" s="68"/>
      <c r="P69" s="68" t="s">
        <v>75</v>
      </c>
      <c r="Q69" s="67">
        <v>445</v>
      </c>
      <c r="R69" s="68" t="s">
        <v>71</v>
      </c>
      <c r="S69" s="68" t="s">
        <v>72</v>
      </c>
      <c r="T69" s="67">
        <v>2E-3</v>
      </c>
      <c r="U69" s="68" t="s">
        <v>76</v>
      </c>
    </row>
    <row r="70" spans="2:21" ht="12" hidden="1" customHeight="1">
      <c r="B70" s="67">
        <v>2019</v>
      </c>
      <c r="C70" s="67">
        <v>1</v>
      </c>
      <c r="D70" s="67">
        <v>30000109</v>
      </c>
      <c r="E70" s="67"/>
      <c r="F70" s="67">
        <v>119</v>
      </c>
      <c r="G70" s="67">
        <v>11</v>
      </c>
      <c r="H70" s="67">
        <v>11</v>
      </c>
      <c r="I70" s="67">
        <v>2011</v>
      </c>
      <c r="J70" s="68" t="s">
        <v>74</v>
      </c>
      <c r="K70" s="68"/>
      <c r="L70" s="68"/>
      <c r="M70" s="68"/>
      <c r="N70" s="68"/>
      <c r="O70" s="68"/>
      <c r="P70" s="68" t="s">
        <v>75</v>
      </c>
      <c r="Q70" s="67">
        <v>445</v>
      </c>
      <c r="R70" s="68" t="s">
        <v>71</v>
      </c>
      <c r="S70" s="68" t="s">
        <v>77</v>
      </c>
      <c r="T70" s="67">
        <v>3.0000000000000001E-3</v>
      </c>
      <c r="U70" s="68" t="s">
        <v>76</v>
      </c>
    </row>
    <row r="71" spans="2:21" ht="12" hidden="1" customHeight="1">
      <c r="B71" s="67">
        <v>2019</v>
      </c>
      <c r="C71" s="67">
        <v>3</v>
      </c>
      <c r="D71" s="67">
        <v>436819</v>
      </c>
      <c r="E71" s="67"/>
      <c r="F71" s="67">
        <v>106</v>
      </c>
      <c r="G71" s="67">
        <v>2</v>
      </c>
      <c r="H71" s="67">
        <v>2</v>
      </c>
      <c r="I71" s="67">
        <v>1989</v>
      </c>
      <c r="J71" s="68" t="s">
        <v>78</v>
      </c>
      <c r="K71" s="68"/>
      <c r="L71" s="68"/>
      <c r="M71" s="68"/>
      <c r="N71" s="68"/>
      <c r="O71" s="68"/>
      <c r="P71" s="68" t="s">
        <v>79</v>
      </c>
      <c r="Q71" s="67">
        <v>445</v>
      </c>
      <c r="R71" s="68" t="s">
        <v>71</v>
      </c>
      <c r="S71" s="68" t="s">
        <v>80</v>
      </c>
      <c r="T71" s="67">
        <v>4.1829999999999998</v>
      </c>
      <c r="U71" s="68" t="s">
        <v>73</v>
      </c>
    </row>
    <row r="72" spans="2:21" hidden="1">
      <c r="B72" s="7" t="s">
        <v>80</v>
      </c>
      <c r="C72" s="7" t="s">
        <v>80</v>
      </c>
      <c r="D72" s="7" t="s">
        <v>80</v>
      </c>
      <c r="E72" s="7"/>
      <c r="F72" s="7" t="s">
        <v>80</v>
      </c>
      <c r="G72" s="7" t="s">
        <v>80</v>
      </c>
      <c r="H72" s="7" t="s">
        <v>80</v>
      </c>
      <c r="I72" s="7" t="s">
        <v>80</v>
      </c>
      <c r="J72" s="7" t="s">
        <v>80</v>
      </c>
      <c r="K72" s="7"/>
      <c r="L72" s="7"/>
      <c r="M72" s="7"/>
      <c r="N72" s="7"/>
      <c r="O72" s="7"/>
      <c r="P72" s="7" t="s">
        <v>80</v>
      </c>
      <c r="Q72" s="7" t="s">
        <v>80</v>
      </c>
      <c r="R72" s="7" t="s">
        <v>80</v>
      </c>
      <c r="S72" s="7" t="s">
        <v>80</v>
      </c>
      <c r="T72" s="7" t="s">
        <v>81</v>
      </c>
      <c r="U72" s="7" t="s">
        <v>80</v>
      </c>
    </row>
    <row r="73" spans="2:21" hidden="1"/>
    <row r="74" spans="2:21" hidden="1"/>
    <row r="75" spans="2:21" hidden="1"/>
    <row r="76" spans="2:21" hidden="1">
      <c r="C76" s="8"/>
    </row>
    <row r="77" spans="2:21" hidden="1">
      <c r="C77" s="8"/>
    </row>
    <row r="78" spans="2:21">
      <c r="C78" s="8"/>
    </row>
    <row r="79" spans="2:21">
      <c r="C79" s="8"/>
    </row>
    <row r="80" spans="2:21">
      <c r="C80" s="8"/>
    </row>
    <row r="81" spans="3:3">
      <c r="C81" s="8"/>
    </row>
  </sheetData>
  <mergeCells count="15">
    <mergeCell ref="B3:B4"/>
    <mergeCell ref="C3:C4"/>
    <mergeCell ref="D3:P3"/>
    <mergeCell ref="B21:C21"/>
    <mergeCell ref="A1:Q2"/>
    <mergeCell ref="B23:P24"/>
    <mergeCell ref="D52:P52"/>
    <mergeCell ref="B62:C62"/>
    <mergeCell ref="B51:J51"/>
    <mergeCell ref="B25:B26"/>
    <mergeCell ref="C25:C26"/>
    <mergeCell ref="B52:B53"/>
    <mergeCell ref="C52:C53"/>
    <mergeCell ref="B47:C47"/>
    <mergeCell ref="D25:P25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6 Q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P27:P46 Q27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sqref="A1:Q2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6" customWidth="1"/>
    <col min="15" max="15" width="10.42578125" bestFit="1" customWidth="1"/>
  </cols>
  <sheetData>
    <row r="1" spans="1:17" ht="15.75">
      <c r="A1" s="18" t="s">
        <v>82</v>
      </c>
      <c r="B1" s="18" t="s">
        <v>83</v>
      </c>
      <c r="C1" s="18" t="s">
        <v>84</v>
      </c>
      <c r="D1" s="19" t="s">
        <v>85</v>
      </c>
      <c r="E1" s="18" t="s">
        <v>86</v>
      </c>
      <c r="F1" s="18" t="s">
        <v>87</v>
      </c>
      <c r="G1" s="18" t="s">
        <v>88</v>
      </c>
      <c r="H1" s="18" t="s">
        <v>89</v>
      </c>
      <c r="I1" s="18" t="s">
        <v>90</v>
      </c>
      <c r="J1" s="18" t="s">
        <v>91</v>
      </c>
      <c r="K1" s="18" t="s">
        <v>92</v>
      </c>
      <c r="L1" s="18" t="s">
        <v>93</v>
      </c>
      <c r="M1" s="20" t="s">
        <v>94</v>
      </c>
      <c r="N1" s="21" t="s">
        <v>95</v>
      </c>
      <c r="O1" s="22" t="s">
        <v>96</v>
      </c>
      <c r="P1" s="22" t="s">
        <v>97</v>
      </c>
      <c r="Q1" s="22" t="s">
        <v>98</v>
      </c>
    </row>
    <row r="2" spans="1:17" ht="15.75">
      <c r="A2" s="23" t="s">
        <v>11</v>
      </c>
      <c r="B2" s="24" t="s">
        <v>99</v>
      </c>
      <c r="C2" s="23" t="s">
        <v>12</v>
      </c>
      <c r="D2" s="24" t="s">
        <v>100</v>
      </c>
      <c r="E2" s="24" t="s">
        <v>101</v>
      </c>
      <c r="F2" s="25">
        <v>45658</v>
      </c>
      <c r="G2" s="25">
        <v>46022</v>
      </c>
      <c r="H2" s="24">
        <f>+'Resumen_Cuota Global_Jibia '!F11</f>
        <v>195000</v>
      </c>
      <c r="I2" s="24">
        <v>0</v>
      </c>
      <c r="J2" s="24">
        <f>+'Resumen_Cuota Global_Jibia '!G11</f>
        <v>195000</v>
      </c>
      <c r="K2" s="24">
        <f>+'Resumen_Cuota Global_Jibia '!H11</f>
        <v>71028.148000000001</v>
      </c>
      <c r="L2" s="24">
        <f>+'Resumen_Cuota Global_Jibia '!I11</f>
        <v>123971.852</v>
      </c>
      <c r="M2" s="30">
        <f>+'Resumen_Cuota Global_Jibia '!J11</f>
        <v>0.3642469128205128</v>
      </c>
      <c r="N2" s="24" t="str">
        <f>+'Resumen_Cuota Global_Jibia '!K11</f>
        <v>-</v>
      </c>
      <c r="O2" s="25">
        <f>+'Resumen_Cuota Global_Jibia '!C$7</f>
        <v>45782</v>
      </c>
      <c r="P2" s="29">
        <v>2025</v>
      </c>
      <c r="Q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2017-01-09T11:10:59Z</dcterms:created>
  <dcterms:modified xsi:type="dcterms:W3CDTF">2025-05-05T15:29:38Z</dcterms:modified>
  <cp:category/>
  <cp:contentStatus/>
</cp:coreProperties>
</file>