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/>
  <mc:AlternateContent xmlns:mc="http://schemas.openxmlformats.org/markup-compatibility/2006">
    <mc:Choice Requires="x15">
      <x15ac:absPath xmlns:x15ac="http://schemas.microsoft.com/office/spreadsheetml/2010/11/ac" url="https://sernapesca-my.sharepoint.com/personal/mcea_sernapesca_cl/Documents/PLANILLAS 2026/06_RAYAS/"/>
    </mc:Choice>
  </mc:AlternateContent>
  <xr:revisionPtr revIDLastSave="543" documentId="8_{B7B84EEC-3247-4D3C-84AC-326AB883A228}" xr6:coauthVersionLast="47" xr6:coauthVersionMax="47" xr10:uidLastSave="{99958E00-34D7-426E-BC80-7C64FEF2F309}"/>
  <bookViews>
    <workbookView xWindow="-108" yWindow="-108" windowWidth="23256" windowHeight="12456" activeTab="3" xr2:uid="{00000000-000D-0000-FFFF-FFFF00000000}"/>
  </bookViews>
  <sheets>
    <sheet name="RESUMEN" sheetId="1" r:id="rId1"/>
    <sheet name="ARTESANAL-INDUSTRIAL" sheetId="2" r:id="rId2"/>
    <sheet name="INVESTIGACIÓN" sheetId="4" r:id="rId3"/>
    <sheet name="Publicación Web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E31" i="3"/>
  <c r="E30" i="3"/>
  <c r="I25" i="3"/>
  <c r="J25" i="3"/>
  <c r="K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J31" i="3"/>
  <c r="N31" i="3"/>
  <c r="H30" i="3"/>
  <c r="H31" i="3"/>
  <c r="H26" i="3"/>
  <c r="H27" i="3"/>
  <c r="H28" i="3"/>
  <c r="H29" i="3"/>
  <c r="H25" i="3"/>
  <c r="E26" i="3"/>
  <c r="E27" i="3"/>
  <c r="E28" i="3"/>
  <c r="E29" i="3"/>
  <c r="E25" i="3"/>
  <c r="C26" i="3"/>
  <c r="C27" i="3"/>
  <c r="C28" i="3"/>
  <c r="C29" i="3"/>
  <c r="C25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H21" i="3"/>
  <c r="H22" i="3"/>
  <c r="H23" i="3"/>
  <c r="H24" i="3"/>
  <c r="H20" i="3"/>
  <c r="E21" i="3"/>
  <c r="E22" i="3"/>
  <c r="E23" i="3"/>
  <c r="E24" i="3"/>
  <c r="E20" i="3"/>
  <c r="C24" i="3"/>
  <c r="C21" i="3"/>
  <c r="C22" i="3"/>
  <c r="C23" i="3"/>
  <c r="C20" i="3"/>
  <c r="I17" i="3"/>
  <c r="J17" i="3"/>
  <c r="K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H18" i="3"/>
  <c r="H19" i="3"/>
  <c r="H17" i="3"/>
  <c r="E19" i="3"/>
  <c r="E18" i="3"/>
  <c r="E17" i="3"/>
  <c r="C19" i="3"/>
  <c r="C18" i="3"/>
  <c r="C17" i="3"/>
  <c r="I14" i="3"/>
  <c r="J14" i="3"/>
  <c r="K14" i="3"/>
  <c r="L14" i="3"/>
  <c r="M14" i="3"/>
  <c r="N14" i="3"/>
  <c r="H14" i="3"/>
  <c r="E14" i="3"/>
  <c r="C14" i="3"/>
  <c r="I13" i="3"/>
  <c r="J13" i="3"/>
  <c r="K13" i="3"/>
  <c r="L13" i="3"/>
  <c r="M13" i="3"/>
  <c r="N13" i="3"/>
  <c r="H13" i="3"/>
  <c r="E13" i="3"/>
  <c r="C13" i="3"/>
  <c r="E4" i="3"/>
  <c r="I9" i="3"/>
  <c r="J9" i="3"/>
  <c r="K9" i="3"/>
  <c r="L9" i="3"/>
  <c r="M9" i="3"/>
  <c r="N9" i="3"/>
  <c r="H9" i="3"/>
  <c r="E9" i="3"/>
  <c r="C9" i="3"/>
  <c r="I5" i="3"/>
  <c r="J5" i="3"/>
  <c r="K5" i="3"/>
  <c r="L5" i="3"/>
  <c r="M5" i="3"/>
  <c r="N5" i="3"/>
  <c r="I6" i="3"/>
  <c r="J6" i="3"/>
  <c r="K6" i="3"/>
  <c r="L6" i="3"/>
  <c r="M6" i="3"/>
  <c r="N6" i="3"/>
  <c r="I7" i="3"/>
  <c r="J7" i="3"/>
  <c r="K7" i="3"/>
  <c r="L7" i="3"/>
  <c r="M7" i="3"/>
  <c r="N7" i="3"/>
  <c r="I8" i="3"/>
  <c r="J8" i="3"/>
  <c r="K8" i="3"/>
  <c r="N8" i="3"/>
  <c r="H6" i="3"/>
  <c r="H7" i="3"/>
  <c r="H8" i="3"/>
  <c r="H5" i="3"/>
  <c r="C6" i="3"/>
  <c r="C7" i="3"/>
  <c r="C8" i="3"/>
  <c r="E6" i="3"/>
  <c r="E7" i="3"/>
  <c r="E8" i="3"/>
  <c r="E5" i="3"/>
  <c r="I4" i="3"/>
  <c r="J4" i="3"/>
  <c r="K4" i="3"/>
  <c r="L4" i="3"/>
  <c r="M4" i="3"/>
  <c r="N4" i="3"/>
  <c r="H4" i="3"/>
  <c r="C4" i="3"/>
  <c r="C3" i="3"/>
  <c r="N3" i="3"/>
  <c r="I3" i="3"/>
  <c r="J3" i="3"/>
  <c r="K3" i="3"/>
  <c r="L3" i="3"/>
  <c r="M3" i="3"/>
  <c r="H3" i="3"/>
  <c r="I40" i="2" l="1"/>
  <c r="K31" i="3" s="1"/>
  <c r="I20" i="2"/>
  <c r="J20" i="2" s="1"/>
  <c r="H20" i="2"/>
  <c r="H27" i="2"/>
  <c r="J27" i="2" s="1"/>
  <c r="H28" i="2"/>
  <c r="J28" i="2"/>
  <c r="K28" i="2"/>
  <c r="H29" i="2"/>
  <c r="K29" i="2" s="1"/>
  <c r="J29" i="2"/>
  <c r="H30" i="2"/>
  <c r="J30" i="2" s="1"/>
  <c r="K30" i="2"/>
  <c r="H31" i="2"/>
  <c r="J31" i="2" s="1"/>
  <c r="H32" i="2"/>
  <c r="J32" i="2" s="1"/>
  <c r="H33" i="2"/>
  <c r="J33" i="2"/>
  <c r="K33" i="2"/>
  <c r="H34" i="2"/>
  <c r="J34" i="2"/>
  <c r="L25" i="3" s="1"/>
  <c r="K34" i="2"/>
  <c r="M25" i="3" s="1"/>
  <c r="H35" i="2"/>
  <c r="J35" i="2" s="1"/>
  <c r="H36" i="2"/>
  <c r="J36" i="2"/>
  <c r="K36" i="2"/>
  <c r="H37" i="2"/>
  <c r="K37" i="2" s="1"/>
  <c r="J37" i="2"/>
  <c r="H38" i="2"/>
  <c r="J38" i="2" s="1"/>
  <c r="K38" i="2"/>
  <c r="H39" i="2"/>
  <c r="J39" i="2" s="1"/>
  <c r="K26" i="2"/>
  <c r="M17" i="3" s="1"/>
  <c r="J26" i="2"/>
  <c r="L17" i="3" s="1"/>
  <c r="H26" i="2"/>
  <c r="H7" i="2"/>
  <c r="K7" i="2" s="1"/>
  <c r="J7" i="2"/>
  <c r="H8" i="2"/>
  <c r="J8" i="2" s="1"/>
  <c r="K8" i="2"/>
  <c r="H9" i="2"/>
  <c r="K9" i="2" s="1"/>
  <c r="J9" i="2"/>
  <c r="H10" i="2"/>
  <c r="J10" i="2" s="1"/>
  <c r="H11" i="2"/>
  <c r="J11" i="2"/>
  <c r="K11" i="2"/>
  <c r="H12" i="2"/>
  <c r="J12" i="2" s="1"/>
  <c r="L8" i="3" s="1"/>
  <c r="H13" i="2"/>
  <c r="K13" i="2" s="1"/>
  <c r="J13" i="2"/>
  <c r="H14" i="2"/>
  <c r="J14" i="2" s="1"/>
  <c r="K14" i="2"/>
  <c r="H15" i="2"/>
  <c r="K15" i="2" s="1"/>
  <c r="J15" i="2"/>
  <c r="H16" i="2"/>
  <c r="J16" i="2" s="1"/>
  <c r="K16" i="2"/>
  <c r="H17" i="2"/>
  <c r="K17" i="2" s="1"/>
  <c r="J17" i="2"/>
  <c r="H18" i="2"/>
  <c r="J18" i="2" s="1"/>
  <c r="H19" i="2"/>
  <c r="J19" i="2"/>
  <c r="K19" i="2"/>
  <c r="K6" i="2"/>
  <c r="J6" i="2"/>
  <c r="H6" i="2"/>
  <c r="H25" i="1"/>
  <c r="F25" i="1"/>
  <c r="G25" i="1" s="1"/>
  <c r="E25" i="1"/>
  <c r="H24" i="1"/>
  <c r="J24" i="1" s="1"/>
  <c r="G24" i="1"/>
  <c r="I24" i="1" s="1"/>
  <c r="F24" i="1"/>
  <c r="E24" i="1"/>
  <c r="H23" i="1"/>
  <c r="J23" i="1" s="1"/>
  <c r="F23" i="1"/>
  <c r="G23" i="1" s="1"/>
  <c r="I23" i="1" s="1"/>
  <c r="E23" i="1"/>
  <c r="H22" i="1"/>
  <c r="F22" i="1"/>
  <c r="G22" i="1" s="1"/>
  <c r="E22" i="1"/>
  <c r="H21" i="1"/>
  <c r="F21" i="1"/>
  <c r="G21" i="1" s="1"/>
  <c r="E21" i="1"/>
  <c r="H20" i="1"/>
  <c r="J20" i="1" s="1"/>
  <c r="G20" i="1"/>
  <c r="I20" i="1" s="1"/>
  <c r="F20" i="1"/>
  <c r="E20" i="1"/>
  <c r="H19" i="1"/>
  <c r="F19" i="1"/>
  <c r="G19" i="1" s="1"/>
  <c r="I19" i="1" s="1"/>
  <c r="E19" i="1"/>
  <c r="H18" i="1"/>
  <c r="J18" i="1" s="1"/>
  <c r="F18" i="1"/>
  <c r="G18" i="1" s="1"/>
  <c r="I18" i="1" s="1"/>
  <c r="E18" i="1"/>
  <c r="H17" i="1"/>
  <c r="F17" i="1"/>
  <c r="E17" i="1"/>
  <c r="G17" i="1" s="1"/>
  <c r="F15" i="1"/>
  <c r="E15" i="1"/>
  <c r="H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E14" i="1"/>
  <c r="E13" i="1"/>
  <c r="G13" i="1" s="1"/>
  <c r="E12" i="1"/>
  <c r="E11" i="1"/>
  <c r="E10" i="1"/>
  <c r="E9" i="1"/>
  <c r="G9" i="1" s="1"/>
  <c r="E8" i="1"/>
  <c r="E7" i="1"/>
  <c r="G7" i="1" s="1"/>
  <c r="C11" i="3"/>
  <c r="C12" i="3"/>
  <c r="H11" i="3"/>
  <c r="I11" i="3"/>
  <c r="K11" i="3"/>
  <c r="N11" i="3"/>
  <c r="H12" i="3"/>
  <c r="I12" i="3"/>
  <c r="K12" i="3"/>
  <c r="N12" i="3"/>
  <c r="E11" i="3"/>
  <c r="E12" i="3"/>
  <c r="F20" i="2"/>
  <c r="N10" i="3"/>
  <c r="N15" i="3"/>
  <c r="N16" i="3"/>
  <c r="K10" i="3"/>
  <c r="K15" i="3"/>
  <c r="I10" i="3"/>
  <c r="I15" i="3"/>
  <c r="H10" i="3"/>
  <c r="H15" i="3"/>
  <c r="E10" i="3"/>
  <c r="E2" i="3"/>
  <c r="C5" i="3"/>
  <c r="C10" i="3"/>
  <c r="E15" i="3"/>
  <c r="E16" i="3"/>
  <c r="G40" i="2"/>
  <c r="F40" i="2"/>
  <c r="G20" i="2"/>
  <c r="I22" i="1" l="1"/>
  <c r="J40" i="2"/>
  <c r="L31" i="3" s="1"/>
  <c r="K40" i="2"/>
  <c r="M31" i="3" s="1"/>
  <c r="I7" i="1"/>
  <c r="K20" i="2"/>
  <c r="J19" i="1"/>
  <c r="J22" i="1"/>
  <c r="J21" i="1"/>
  <c r="I21" i="1"/>
  <c r="J25" i="1"/>
  <c r="I25" i="1"/>
  <c r="K39" i="2"/>
  <c r="K31" i="2"/>
  <c r="K35" i="2"/>
  <c r="K27" i="2"/>
  <c r="K32" i="2"/>
  <c r="G8" i="1"/>
  <c r="I8" i="1" s="1"/>
  <c r="K18" i="2"/>
  <c r="K10" i="2"/>
  <c r="G12" i="1"/>
  <c r="I12" i="1" s="1"/>
  <c r="K12" i="2"/>
  <c r="M8" i="3" s="1"/>
  <c r="G14" i="1"/>
  <c r="J14" i="1" s="1"/>
  <c r="E26" i="1"/>
  <c r="G10" i="1"/>
  <c r="I10" i="1" s="1"/>
  <c r="J7" i="1"/>
  <c r="G11" i="1"/>
  <c r="I11" i="1" s="1"/>
  <c r="E16" i="1"/>
  <c r="J8" i="1"/>
  <c r="I9" i="1"/>
  <c r="I13" i="1"/>
  <c r="F16" i="1"/>
  <c r="J17" i="1"/>
  <c r="I17" i="1"/>
  <c r="J12" i="1"/>
  <c r="J9" i="1"/>
  <c r="J13" i="1"/>
  <c r="H16" i="1"/>
  <c r="G15" i="1"/>
  <c r="I15" i="1" s="1"/>
  <c r="J15" i="1"/>
  <c r="H26" i="1"/>
  <c r="F26" i="1"/>
  <c r="J12" i="3"/>
  <c r="L12" i="3"/>
  <c r="M12" i="3"/>
  <c r="J11" i="3"/>
  <c r="L11" i="3"/>
  <c r="M11" i="3"/>
  <c r="J10" i="3"/>
  <c r="J15" i="3"/>
  <c r="B3" i="2"/>
  <c r="I14" i="1" l="1"/>
  <c r="G16" i="1"/>
  <c r="I16" i="1" s="1"/>
  <c r="J10" i="1"/>
  <c r="J11" i="1"/>
  <c r="J16" i="1" l="1"/>
  <c r="L10" i="3"/>
  <c r="L15" i="3"/>
  <c r="M10" i="3" l="1"/>
  <c r="M15" i="3"/>
  <c r="O2" i="3" l="1"/>
  <c r="I2" i="3"/>
  <c r="I16" i="3" s="1"/>
  <c r="K2" i="3"/>
  <c r="K16" i="3" s="1"/>
  <c r="N2" i="3"/>
  <c r="H2" i="3"/>
  <c r="H16" i="3" s="1"/>
  <c r="C2" i="3"/>
  <c r="J16" i="3" l="1"/>
  <c r="L16" i="3" s="1"/>
  <c r="M16" i="3" l="1"/>
  <c r="H40" i="2"/>
  <c r="G26" i="1" l="1"/>
  <c r="J26" i="1" l="1"/>
  <c r="I26" i="1"/>
  <c r="J2" i="3"/>
  <c r="M2" i="3" l="1"/>
  <c r="L2" i="3"/>
</calcChain>
</file>

<file path=xl/sharedStrings.xml><?xml version="1.0" encoding="utf-8"?>
<sst xmlns="http://schemas.openxmlformats.org/spreadsheetml/2006/main" count="296" uniqueCount="91">
  <si>
    <t>RESUMEN ANUAL CONSUMO GLOBAL DE CUOTA RAYA VOLANTÍN Y ESPINOSA 2026</t>
  </si>
  <si>
    <t>RECURSO</t>
  </si>
  <si>
    <t>FRACCIONAMIENTO</t>
  </si>
  <si>
    <t>CUOTA ASIGNADA (TON)</t>
  </si>
  <si>
    <t>MOVIMIENTOS (TON)</t>
  </si>
  <si>
    <t>CUOTA EFECTIVA (TON)</t>
  </si>
  <si>
    <t>CAPTURA (TON)</t>
  </si>
  <si>
    <t>SALDO (TON)</t>
  </si>
  <si>
    <t>CONSUMO %</t>
  </si>
  <si>
    <t>RAYA VOLANTÍN IV-XII</t>
  </si>
  <si>
    <t>FUERA UNIDAD PESQUERIA</t>
  </si>
  <si>
    <t>IV-VII (FUP)</t>
  </si>
  <si>
    <t xml:space="preserve">FAUNA ACOMPAÑANTE </t>
  </si>
  <si>
    <t>INDUSTRIAL</t>
  </si>
  <si>
    <t>ÑUBLE-LOS RIOS</t>
  </si>
  <si>
    <t>XVI-XIV</t>
  </si>
  <si>
    <t>FAUNA ACOMPAÑANTE</t>
  </si>
  <si>
    <t>LOS LAGOS-MAGALLANES</t>
  </si>
  <si>
    <t>X-XII</t>
  </si>
  <si>
    <t>41°28,6´ L.S. -XII</t>
  </si>
  <si>
    <t xml:space="preserve">INVESTIGACIÓN </t>
  </si>
  <si>
    <t>IV-XII</t>
  </si>
  <si>
    <t>TOTAL</t>
  </si>
  <si>
    <t>RAYA ESPINOSA IV-XII</t>
  </si>
  <si>
    <t xml:space="preserve">CONTROL CUOTA ARTESANAL RAYA VOLANTIN Y RAYA ESPINOSA IV-XII. AÑO 2026. 
</t>
  </si>
  <si>
    <t>PESQUERÍA</t>
  </si>
  <si>
    <t>FRACIONAMIENTO</t>
  </si>
  <si>
    <t>PERIODO</t>
  </si>
  <si>
    <t>FECHA CIERRE</t>
  </si>
  <si>
    <t>RAYA VOLANTIN COQUIMBO-MAGALLANES</t>
  </si>
  <si>
    <t>IV-VII</t>
  </si>
  <si>
    <t>Fuera de  unidad de pesquería  (FUP)  Artesanal</t>
  </si>
  <si>
    <t>01-04-2026 al 30-11-2026</t>
  </si>
  <si>
    <t>-</t>
  </si>
  <si>
    <t>Fauna Acompañante</t>
  </si>
  <si>
    <t>Industrial</t>
  </si>
  <si>
    <t>XVI</t>
  </si>
  <si>
    <t>Ñuble</t>
  </si>
  <si>
    <t>VIII</t>
  </si>
  <si>
    <t>Biobio</t>
  </si>
  <si>
    <t>IX</t>
  </si>
  <si>
    <t>Araucania</t>
  </si>
  <si>
    <t>01-06-2026 al 30-11-2026</t>
  </si>
  <si>
    <t>XIV</t>
  </si>
  <si>
    <t>Los Ríos</t>
  </si>
  <si>
    <t>X</t>
  </si>
  <si>
    <t>Región de Los Lagos</t>
  </si>
  <si>
    <t>10-04-2026 al 30-11-2026</t>
  </si>
  <si>
    <t>XI</t>
  </si>
  <si>
    <t>Región de Aysén</t>
  </si>
  <si>
    <t>15-07-2026 al 30-11-2026</t>
  </si>
  <si>
    <t>XII</t>
  </si>
  <si>
    <t>Region de Magallanes</t>
  </si>
  <si>
    <t>01-09-2026 al 30-11-2026</t>
  </si>
  <si>
    <t>41°28,6´ L.S. - XII</t>
  </si>
  <si>
    <t>Investigación</t>
  </si>
  <si>
    <t>RAYA ESPINOSA COQUIMBO-MAGALLANES</t>
  </si>
  <si>
    <t>01-04-2026 al 30-11-2027</t>
  </si>
  <si>
    <t>01-04-2026 al 30-11-2028</t>
  </si>
  <si>
    <t>01-04-2026 al 30-11-2029</t>
  </si>
  <si>
    <t>01-04-2026 al 30-11-2030</t>
  </si>
  <si>
    <t>01-04-2026 al 30-11-2031</t>
  </si>
  <si>
    <t>01-04-2026 al 30-11-2032</t>
  </si>
  <si>
    <t>01-04-2026 al 30-11-2033</t>
  </si>
  <si>
    <t xml:space="preserve">PESCA DE INVESTIGACIÓN </t>
  </si>
  <si>
    <t xml:space="preserve">N° RESOLUCIÓN </t>
  </si>
  <si>
    <t xml:space="preserve">ESPECIE </t>
  </si>
  <si>
    <t>RPA</t>
  </si>
  <si>
    <t>EMBARCACIÓN</t>
  </si>
  <si>
    <t>CUOTA  (TON)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</si>
  <si>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</si>
  <si>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</si>
  <si>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</si>
  <si>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</si>
  <si>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</si>
  <si>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</si>
  <si>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</si>
  <si>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</si>
  <si>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</si>
  <si>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</si>
  <si>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desembarque</t>
  </si>
  <si>
    <t>saldo</t>
  </si>
  <si>
    <t>consumo_porcentaje</t>
  </si>
  <si>
    <t>cierre</t>
  </si>
  <si>
    <t>preliminar</t>
  </si>
  <si>
    <t>año</t>
  </si>
  <si>
    <t>mensaje</t>
  </si>
  <si>
    <t>RAYA VOLANTIN IV-XII</t>
  </si>
  <si>
    <t>RAYA VOLANTIN</t>
  </si>
  <si>
    <t>ARTESANAL-INDUSTRIAL</t>
  </si>
  <si>
    <t>ARTESANAL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</si>
</sst>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F800]dddd\,\ mmmm\ dd\,\ yyyy"/>
    <numFmt numFmtId="166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2">
    <xf numFmtId="0" fontId="0" fillId="0" borderId="0" xfId="0"/>
    <xf numFmtId="0" fontId="6" fillId="0" borderId="0" xfId="0" applyFont="1"/>
    <xf numFmtId="0" fontId="0" fillId="2" borderId="0" xfId="0" applyFill="1"/>
    <xf numFmtId="43" fontId="0" fillId="2" borderId="0" xfId="0" applyNumberFormat="1" applyFill="1"/>
    <xf numFmtId="9" fontId="3" fillId="0" borderId="0" xfId="0" applyNumberFormat="1" applyFont="1"/>
    <xf numFmtId="16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9" fontId="7" fillId="0" borderId="2" xfId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0" xfId="1" applyFont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4" fontId="0" fillId="0" borderId="0" xfId="0" applyNumberFormat="1"/>
    <xf numFmtId="9" fontId="12" fillId="0" borderId="0" xfId="0" applyNumberFormat="1" applyFont="1"/>
    <xf numFmtId="164" fontId="11" fillId="0" borderId="0" xfId="0" applyNumberFormat="1" applyFont="1"/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7" borderId="23" xfId="0" applyFont="1" applyFill="1" applyBorder="1"/>
    <xf numFmtId="0" fontId="2" fillId="7" borderId="24" xfId="0" applyFont="1" applyFill="1" applyBorder="1"/>
    <xf numFmtId="0" fontId="2" fillId="7" borderId="25" xfId="0" applyFont="1" applyFill="1" applyBorder="1"/>
    <xf numFmtId="10" fontId="0" fillId="0" borderId="26" xfId="1" applyNumberFormat="1" applyFont="1" applyFill="1" applyBorder="1" applyAlignment="1">
      <alignment horizontal="center" vertical="center" wrapText="1"/>
    </xf>
    <xf numFmtId="10" fontId="0" fillId="0" borderId="27" xfId="1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14" fontId="3" fillId="2" borderId="28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0" fontId="2" fillId="3" borderId="25" xfId="1" applyNumberFormat="1" applyFont="1" applyFill="1" applyBorder="1" applyAlignment="1">
      <alignment horizontal="center" vertical="center" wrapText="1"/>
    </xf>
    <xf numFmtId="164" fontId="4" fillId="6" borderId="2" xfId="1" applyNumberFormat="1" applyFont="1" applyFill="1" applyBorder="1" applyAlignment="1">
      <alignment horizontal="center" vertical="center"/>
    </xf>
    <xf numFmtId="9" fontId="4" fillId="6" borderId="2" xfId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14" fontId="13" fillId="8" borderId="2" xfId="0" applyNumberFormat="1" applyFont="1" applyFill="1" applyBorder="1" applyAlignment="1">
      <alignment horizontal="center" vertical="center"/>
    </xf>
    <xf numFmtId="164" fontId="13" fillId="8" borderId="2" xfId="0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9" fontId="13" fillId="8" borderId="2" xfId="1" applyFont="1" applyFill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0" fontId="0" fillId="0" borderId="30" xfId="1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31" xfId="1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 wrapText="1"/>
    </xf>
    <xf numFmtId="10" fontId="0" fillId="0" borderId="27" xfId="1" applyNumberFormat="1" applyFont="1" applyFill="1" applyBorder="1" applyAlignment="1">
      <alignment horizontal="center" vertical="center" wrapText="1"/>
    </xf>
    <xf numFmtId="10" fontId="0" fillId="0" borderId="32" xfId="1" applyNumberFormat="1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left" vertical="center"/>
    </xf>
    <xf numFmtId="0" fontId="2" fillId="9" borderId="20" xfId="0" applyFont="1" applyFill="1" applyBorder="1" applyAlignment="1">
      <alignment horizontal="left" vertical="center"/>
    </xf>
    <xf numFmtId="0" fontId="2" fillId="9" borderId="11" xfId="0" applyFont="1" applyFill="1" applyBorder="1" applyAlignment="1">
      <alignment horizontal="left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2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/>
    </xf>
    <xf numFmtId="164" fontId="4" fillId="9" borderId="4" xfId="0" applyNumberFormat="1" applyFont="1" applyFill="1" applyBorder="1" applyAlignment="1">
      <alignment horizontal="center" vertical="center"/>
    </xf>
    <xf numFmtId="2" fontId="4" fillId="9" borderId="4" xfId="1" applyNumberFormat="1" applyFont="1" applyFill="1" applyBorder="1" applyAlignment="1">
      <alignment horizontal="center" vertical="center"/>
    </xf>
    <xf numFmtId="9" fontId="4" fillId="9" borderId="4" xfId="1" applyFont="1" applyFill="1" applyBorder="1" applyAlignment="1">
      <alignment horizontal="center" vertical="center"/>
    </xf>
    <xf numFmtId="14" fontId="4" fillId="9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2" fillId="3" borderId="24" xfId="0" applyNumberFormat="1" applyFont="1" applyFill="1" applyBorder="1" applyAlignment="1">
      <alignment horizontal="center" vertical="center" wrapText="1"/>
    </xf>
    <xf numFmtId="164" fontId="4" fillId="10" borderId="2" xfId="0" applyNumberFormat="1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66" fontId="2" fillId="9" borderId="36" xfId="0" applyNumberFormat="1" applyFont="1" applyFill="1" applyBorder="1" applyAlignment="1">
      <alignment horizontal="center" vertical="center" wrapText="1"/>
    </xf>
    <xf numFmtId="166" fontId="2" fillId="9" borderId="37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65" fontId="10" fillId="5" borderId="8" xfId="0" applyNumberFormat="1" applyFont="1" applyFill="1" applyBorder="1" applyAlignment="1">
      <alignment horizontal="center" vertical="center"/>
    </xf>
    <xf numFmtId="165" fontId="10" fillId="5" borderId="9" xfId="0" applyNumberFormat="1" applyFont="1" applyFill="1" applyBorder="1" applyAlignment="1">
      <alignment horizontal="center" vertical="center"/>
    </xf>
    <xf numFmtId="165" fontId="10" fillId="5" borderId="10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6" fontId="2" fillId="4" borderId="35" xfId="0" applyNumberFormat="1" applyFont="1" applyFill="1" applyBorder="1" applyAlignment="1">
      <alignment horizontal="center" vertical="center" wrapText="1"/>
    </xf>
    <xf numFmtId="166" fontId="2" fillId="4" borderId="36" xfId="0" applyNumberFormat="1" applyFont="1" applyFill="1" applyBorder="1" applyAlignment="1">
      <alignment horizontal="center" vertical="center" wrapText="1"/>
    </xf>
    <xf numFmtId="166" fontId="2" fillId="4" borderId="37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14" fontId="2" fillId="4" borderId="39" xfId="0" applyNumberFormat="1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9" borderId="39" xfId="0" applyNumberFormat="1" applyFont="1" applyFill="1" applyBorder="1" applyAlignment="1">
      <alignment horizontal="center" vertical="center"/>
    </xf>
    <xf numFmtId="14" fontId="2" fillId="9" borderId="3" xfId="0" applyNumberFormat="1" applyFont="1" applyFill="1" applyBorder="1" applyAlignment="1">
      <alignment horizontal="center" vertical="center"/>
    </xf>
    <xf numFmtId="14" fontId="2" fillId="9" borderId="4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4" fillId="9" borderId="12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</cellXfs>
  <cellStyles count="3">
    <cellStyle name="Normal" xfId="0" builtinId="0"/>
    <cellStyle name="Porcentaje" xfId="1" builtinId="5"/>
    <cellStyle name="Porcentu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1"/>
  <sheetViews>
    <sheetView showGridLines="0" zoomScaleNormal="100" workbookViewId="0">
      <selection activeCell="B5" sqref="B5:J5"/>
    </sheetView>
  </sheetViews>
  <sheetFormatPr defaultColWidth="11.42578125" defaultRowHeight="14.45"/>
  <cols>
    <col min="2" max="2" width="21.28515625" customWidth="1"/>
    <col min="3" max="3" width="33.42578125" bestFit="1" customWidth="1"/>
    <col min="4" max="4" width="14.85546875" bestFit="1" customWidth="1"/>
    <col min="5" max="5" width="23.28515625" bestFit="1" customWidth="1"/>
    <col min="6" max="6" width="20.28515625" bestFit="1" customWidth="1"/>
    <col min="7" max="7" width="22" bestFit="1" customWidth="1"/>
    <col min="8" max="8" width="15.140625" bestFit="1" customWidth="1"/>
    <col min="9" max="9" width="12.5703125" bestFit="1" customWidth="1"/>
    <col min="10" max="10" width="12.7109375" bestFit="1" customWidth="1"/>
  </cols>
  <sheetData>
    <row r="2" spans="1:13" ht="15" thickBot="1"/>
    <row r="3" spans="1:13" ht="15.6">
      <c r="A3" s="2"/>
      <c r="B3" s="98" t="s">
        <v>0</v>
      </c>
      <c r="C3" s="99"/>
      <c r="D3" s="99"/>
      <c r="E3" s="99"/>
      <c r="F3" s="99"/>
      <c r="G3" s="99"/>
      <c r="H3" s="99"/>
      <c r="I3" s="99"/>
      <c r="J3" s="100"/>
    </row>
    <row r="4" spans="1:13" ht="16.149999999999999" thickBot="1">
      <c r="A4" s="2"/>
      <c r="B4" s="101">
        <v>46147</v>
      </c>
      <c r="C4" s="102"/>
      <c r="D4" s="102"/>
      <c r="E4" s="102"/>
      <c r="F4" s="102"/>
      <c r="G4" s="102"/>
      <c r="H4" s="102"/>
      <c r="I4" s="102"/>
      <c r="J4" s="103"/>
    </row>
    <row r="5" spans="1:13" ht="15" thickBot="1">
      <c r="B5" s="104"/>
      <c r="C5" s="104"/>
      <c r="D5" s="104"/>
      <c r="E5" s="104"/>
      <c r="F5" s="104"/>
      <c r="G5" s="104"/>
      <c r="H5" s="104"/>
      <c r="I5" s="104"/>
      <c r="J5" s="104"/>
    </row>
    <row r="6" spans="1:13" ht="15" thickBot="1">
      <c r="A6" s="2"/>
      <c r="B6" s="38" t="s">
        <v>1</v>
      </c>
      <c r="C6" s="110" t="s">
        <v>2</v>
      </c>
      <c r="D6" s="111"/>
      <c r="E6" s="39" t="s">
        <v>3</v>
      </c>
      <c r="F6" s="39" t="s">
        <v>4</v>
      </c>
      <c r="G6" s="39" t="s">
        <v>5</v>
      </c>
      <c r="H6" s="39" t="s">
        <v>6</v>
      </c>
      <c r="I6" s="39" t="s">
        <v>7</v>
      </c>
      <c r="J6" s="40" t="s">
        <v>8</v>
      </c>
    </row>
    <row r="7" spans="1:13" ht="14.1" customHeight="1">
      <c r="A7" s="2"/>
      <c r="B7" s="105" t="s">
        <v>9</v>
      </c>
      <c r="C7" s="54" t="s">
        <v>10</v>
      </c>
      <c r="D7" s="112" t="s">
        <v>11</v>
      </c>
      <c r="E7" s="66">
        <f>SUM('ARTESANAL-INDUSTRIAL'!F6)</f>
        <v>21.779</v>
      </c>
      <c r="F7" s="66">
        <f>SUM('ARTESANAL-INDUSTRIAL'!G6)</f>
        <v>0</v>
      </c>
      <c r="G7" s="66">
        <f t="shared" ref="G7:G26" si="0">E7+F7</f>
        <v>21.779</v>
      </c>
      <c r="H7" s="66">
        <f>'ARTESANAL-INDUSTRIAL'!I6</f>
        <v>0</v>
      </c>
      <c r="I7" s="66">
        <f t="shared" ref="I7:I26" si="1">G7-H7</f>
        <v>21.779</v>
      </c>
      <c r="J7" s="67">
        <f t="shared" ref="J7:J26" si="2">H7/G7</f>
        <v>0</v>
      </c>
    </row>
    <row r="8" spans="1:13" ht="14.1" customHeight="1">
      <c r="A8" s="2"/>
      <c r="B8" s="106"/>
      <c r="C8" s="55" t="s">
        <v>12</v>
      </c>
      <c r="D8" s="113"/>
      <c r="E8" s="68">
        <f>'ARTESANAL-INDUSTRIAL'!F7</f>
        <v>0.22</v>
      </c>
      <c r="F8" s="68">
        <f>'ARTESANAL-INDUSTRIAL'!G7</f>
        <v>0</v>
      </c>
      <c r="G8" s="68">
        <f t="shared" si="0"/>
        <v>0.22</v>
      </c>
      <c r="H8" s="68">
        <f>'ARTESANAL-INDUSTRIAL'!I7</f>
        <v>0</v>
      </c>
      <c r="I8" s="68">
        <f t="shared" si="1"/>
        <v>0.22</v>
      </c>
      <c r="J8" s="37">
        <f t="shared" si="2"/>
        <v>0</v>
      </c>
    </row>
    <row r="9" spans="1:13" ht="14.1" customHeight="1">
      <c r="A9" s="2"/>
      <c r="B9" s="106"/>
      <c r="C9" s="55" t="s">
        <v>13</v>
      </c>
      <c r="D9" s="114"/>
      <c r="E9" s="68">
        <f>'ARTESANAL-INDUSTRIAL'!F8</f>
        <v>0.68</v>
      </c>
      <c r="F9" s="68">
        <f>'ARTESANAL-INDUSTRIAL'!G8</f>
        <v>0</v>
      </c>
      <c r="G9" s="68">
        <f t="shared" si="0"/>
        <v>0.68</v>
      </c>
      <c r="H9" s="68">
        <f>'ARTESANAL-INDUSTRIAL'!I8</f>
        <v>0</v>
      </c>
      <c r="I9" s="68">
        <f t="shared" si="1"/>
        <v>0.68</v>
      </c>
      <c r="J9" s="37">
        <f t="shared" si="2"/>
        <v>0</v>
      </c>
    </row>
    <row r="10" spans="1:13" ht="14.1" customHeight="1">
      <c r="A10" s="3"/>
      <c r="B10" s="106"/>
      <c r="C10" s="56" t="s">
        <v>14</v>
      </c>
      <c r="D10" s="115" t="s">
        <v>15</v>
      </c>
      <c r="E10" s="69">
        <f>SUM('ARTESANAL-INDUSTRIAL'!F9:F12)</f>
        <v>176.66499999999999</v>
      </c>
      <c r="F10" s="69">
        <f>SUM('ARTESANAL-INDUSTRIAL'!G9:G12)</f>
        <v>0</v>
      </c>
      <c r="G10" s="68">
        <f t="shared" si="0"/>
        <v>176.66499999999999</v>
      </c>
      <c r="H10" s="69">
        <f>SUM('ARTESANAL-INDUSTRIAL'!I9:I12)</f>
        <v>5.9539999999999997</v>
      </c>
      <c r="I10" s="68">
        <f t="shared" si="1"/>
        <v>170.71099999999998</v>
      </c>
      <c r="J10" s="37">
        <f t="shared" si="2"/>
        <v>3.3702204737780544E-2</v>
      </c>
    </row>
    <row r="11" spans="1:13" ht="14.1" customHeight="1">
      <c r="A11" s="2"/>
      <c r="B11" s="106"/>
      <c r="C11" s="56" t="s">
        <v>16</v>
      </c>
      <c r="D11" s="116"/>
      <c r="E11" s="70">
        <f>'ARTESANAL-INDUSTRIAL'!F13</f>
        <v>1.784</v>
      </c>
      <c r="F11" s="70">
        <f>'ARTESANAL-INDUSTRIAL'!G13</f>
        <v>0</v>
      </c>
      <c r="G11" s="68">
        <f t="shared" si="0"/>
        <v>1.784</v>
      </c>
      <c r="H11" s="69">
        <f>'ARTESANAL-INDUSTRIAL'!I13</f>
        <v>0</v>
      </c>
      <c r="I11" s="68">
        <f t="shared" si="1"/>
        <v>1.784</v>
      </c>
      <c r="J11" s="37">
        <f t="shared" si="2"/>
        <v>0</v>
      </c>
    </row>
    <row r="12" spans="1:13" ht="14.1" customHeight="1">
      <c r="A12" s="2"/>
      <c r="B12" s="106"/>
      <c r="C12" s="56" t="s">
        <v>17</v>
      </c>
      <c r="D12" s="117" t="s">
        <v>18</v>
      </c>
      <c r="E12" s="70">
        <f>SUM('ARTESANAL-INDUSTRIAL'!F14:F16)</f>
        <v>216.233</v>
      </c>
      <c r="F12" s="70">
        <f>SUM('ARTESANAL-INDUSTRIAL'!G14:G16)</f>
        <v>0</v>
      </c>
      <c r="G12" s="68">
        <f t="shared" si="0"/>
        <v>216.233</v>
      </c>
      <c r="H12" s="69">
        <f>SUM('ARTESANAL-INDUSTRIAL'!I14:I16)</f>
        <v>124.992</v>
      </c>
      <c r="I12" s="68">
        <f t="shared" si="1"/>
        <v>91.241</v>
      </c>
      <c r="J12" s="37">
        <f t="shared" si="2"/>
        <v>0.57804312940208014</v>
      </c>
      <c r="M12" s="22"/>
    </row>
    <row r="13" spans="1:13" ht="14.1" customHeight="1">
      <c r="A13" s="2"/>
      <c r="B13" s="106"/>
      <c r="C13" s="56" t="s">
        <v>16</v>
      </c>
      <c r="D13" s="114"/>
      <c r="E13" s="70">
        <f>'ARTESANAL-INDUSTRIAL'!F17</f>
        <v>2.1840000000000002</v>
      </c>
      <c r="F13" s="70">
        <f>'ARTESANAL-INDUSTRIAL'!G17</f>
        <v>0</v>
      </c>
      <c r="G13" s="68">
        <f t="shared" si="0"/>
        <v>2.1840000000000002</v>
      </c>
      <c r="H13" s="69">
        <f>'ARTESANAL-INDUSTRIAL'!I17</f>
        <v>0</v>
      </c>
      <c r="I13" s="68">
        <f t="shared" si="1"/>
        <v>2.1840000000000002</v>
      </c>
      <c r="J13" s="37">
        <f t="shared" si="2"/>
        <v>0</v>
      </c>
      <c r="M13" s="22"/>
    </row>
    <row r="14" spans="1:13" ht="14.1" customHeight="1">
      <c r="A14" s="2"/>
      <c r="B14" s="106"/>
      <c r="C14" s="56" t="s">
        <v>13</v>
      </c>
      <c r="D14" s="18" t="s">
        <v>19</v>
      </c>
      <c r="E14" s="70">
        <f>'ARTESANAL-INDUSTRIAL'!F18</f>
        <v>6.7549999999999999</v>
      </c>
      <c r="F14" s="70">
        <f>'ARTESANAL-INDUSTRIAL'!G18</f>
        <v>0</v>
      </c>
      <c r="G14" s="68">
        <f t="shared" si="0"/>
        <v>6.7549999999999999</v>
      </c>
      <c r="H14" s="69">
        <f>'ARTESANAL-INDUSTRIAL'!I18</f>
        <v>0</v>
      </c>
      <c r="I14" s="68">
        <f t="shared" si="1"/>
        <v>6.7549999999999999</v>
      </c>
      <c r="J14" s="37">
        <f t="shared" si="2"/>
        <v>0</v>
      </c>
      <c r="M14" s="22"/>
    </row>
    <row r="15" spans="1:13" ht="14.1" customHeight="1" thickBot="1">
      <c r="A15" s="2"/>
      <c r="B15" s="106"/>
      <c r="C15" s="57" t="s">
        <v>20</v>
      </c>
      <c r="D15" s="17" t="s">
        <v>21</v>
      </c>
      <c r="E15" s="71">
        <f>'ARTESANAL-INDUSTRIAL'!F19</f>
        <v>8.6999999999999993</v>
      </c>
      <c r="F15" s="71">
        <f>'ARTESANAL-INDUSTRIAL'!G19</f>
        <v>0</v>
      </c>
      <c r="G15" s="72">
        <f t="shared" si="0"/>
        <v>8.6999999999999993</v>
      </c>
      <c r="H15" s="73">
        <f>'ARTESANAL-INDUSTRIAL'!I19</f>
        <v>0</v>
      </c>
      <c r="I15" s="72">
        <f t="shared" si="1"/>
        <v>8.6999999999999993</v>
      </c>
      <c r="J15" s="74">
        <f t="shared" si="2"/>
        <v>0</v>
      </c>
    </row>
    <row r="16" spans="1:13" ht="14.1" customHeight="1" thickBot="1">
      <c r="A16" s="2"/>
      <c r="B16" s="107"/>
      <c r="C16" s="108" t="s">
        <v>22</v>
      </c>
      <c r="D16" s="109"/>
      <c r="E16" s="92">
        <f>SUM(E7:E15)</f>
        <v>435</v>
      </c>
      <c r="F16" s="92">
        <f>SUM(F7:F15)</f>
        <v>0</v>
      </c>
      <c r="G16" s="92">
        <f t="shared" si="0"/>
        <v>435</v>
      </c>
      <c r="H16" s="92">
        <f>SUM(H7:H15)</f>
        <v>130.946</v>
      </c>
      <c r="I16" s="92">
        <f t="shared" si="1"/>
        <v>304.05399999999997</v>
      </c>
      <c r="J16" s="44">
        <f t="shared" si="2"/>
        <v>0.30102528735632184</v>
      </c>
    </row>
    <row r="17" spans="1:10" ht="14.1" customHeight="1">
      <c r="A17" s="2"/>
      <c r="B17" s="96" t="s">
        <v>23</v>
      </c>
      <c r="C17" s="78" t="s">
        <v>10</v>
      </c>
      <c r="D17" s="118" t="s">
        <v>11</v>
      </c>
      <c r="E17" s="75">
        <f>'ARTESANAL-INDUSTRIAL'!F26</f>
        <v>4.3559999999999999</v>
      </c>
      <c r="F17" s="75">
        <f>'ARTESANAL-INDUSTRIAL'!G26</f>
        <v>0</v>
      </c>
      <c r="G17" s="75">
        <f t="shared" si="0"/>
        <v>4.3559999999999999</v>
      </c>
      <c r="H17" s="75">
        <f>'ARTESANAL-INDUSTRIAL'!I26</f>
        <v>5.0000000000000001E-3</v>
      </c>
      <c r="I17" s="75">
        <f t="shared" si="1"/>
        <v>4.351</v>
      </c>
      <c r="J17" s="76">
        <f t="shared" si="2"/>
        <v>1.147842056932966E-3</v>
      </c>
    </row>
    <row r="18" spans="1:10" ht="14.1" customHeight="1">
      <c r="A18" s="2"/>
      <c r="B18" s="96"/>
      <c r="C18" s="79" t="s">
        <v>12</v>
      </c>
      <c r="D18" s="119"/>
      <c r="E18" s="70">
        <f>'ARTESANAL-INDUSTRIAL'!F27</f>
        <v>4.3999999999999997E-2</v>
      </c>
      <c r="F18" s="70">
        <f>'ARTESANAL-INDUSTRIAL'!G27</f>
        <v>0</v>
      </c>
      <c r="G18" s="70">
        <f t="shared" si="0"/>
        <v>4.3999999999999997E-2</v>
      </c>
      <c r="H18" s="70">
        <f>'ARTESANAL-INDUSTRIAL'!I27</f>
        <v>0</v>
      </c>
      <c r="I18" s="70">
        <f t="shared" si="1"/>
        <v>4.3999999999999997E-2</v>
      </c>
      <c r="J18" s="36">
        <f t="shared" si="2"/>
        <v>0</v>
      </c>
    </row>
    <row r="19" spans="1:10" ht="14.1" customHeight="1">
      <c r="A19" s="2"/>
      <c r="B19" s="96"/>
      <c r="C19" s="79" t="s">
        <v>13</v>
      </c>
      <c r="D19" s="120"/>
      <c r="E19" s="70">
        <f>'ARTESANAL-INDUSTRIAL'!F28</f>
        <v>0.13600000000000001</v>
      </c>
      <c r="F19" s="70">
        <f>'ARTESANAL-INDUSTRIAL'!G28</f>
        <v>0</v>
      </c>
      <c r="G19" s="70">
        <f t="shared" si="0"/>
        <v>0.13600000000000001</v>
      </c>
      <c r="H19" s="70">
        <f>'ARTESANAL-INDUSTRIAL'!I28</f>
        <v>0</v>
      </c>
      <c r="I19" s="70">
        <f t="shared" si="1"/>
        <v>0.13600000000000001</v>
      </c>
      <c r="J19" s="36">
        <f t="shared" si="2"/>
        <v>0</v>
      </c>
    </row>
    <row r="20" spans="1:10" ht="14.1" customHeight="1">
      <c r="A20" s="2"/>
      <c r="B20" s="96"/>
      <c r="C20" s="80" t="s">
        <v>14</v>
      </c>
      <c r="D20" s="121" t="s">
        <v>15</v>
      </c>
      <c r="E20" s="70">
        <f>SUM('ARTESANAL-INDUSTRIAL'!F29:F32)</f>
        <v>35.334000000000003</v>
      </c>
      <c r="F20" s="70">
        <f>SUM('ARTESANAL-INDUSTRIAL'!G29:G32)</f>
        <v>0</v>
      </c>
      <c r="G20" s="70">
        <f t="shared" si="0"/>
        <v>35.334000000000003</v>
      </c>
      <c r="H20" s="70">
        <f>SUM('ARTESANAL-INDUSTRIAL'!I29:I32)</f>
        <v>0</v>
      </c>
      <c r="I20" s="70">
        <f t="shared" si="1"/>
        <v>35.334000000000003</v>
      </c>
      <c r="J20" s="36">
        <f t="shared" si="2"/>
        <v>0</v>
      </c>
    </row>
    <row r="21" spans="1:10" ht="14.1" customHeight="1">
      <c r="A21" s="2"/>
      <c r="B21" s="96"/>
      <c r="C21" s="80" t="s">
        <v>16</v>
      </c>
      <c r="D21" s="122"/>
      <c r="E21" s="70">
        <f>'ARTESANAL-INDUSTRIAL'!F33</f>
        <v>0.35599999999999998</v>
      </c>
      <c r="F21" s="70">
        <f>'ARTESANAL-INDUSTRIAL'!G33</f>
        <v>0</v>
      </c>
      <c r="G21" s="70">
        <f t="shared" si="0"/>
        <v>0.35599999999999998</v>
      </c>
      <c r="H21" s="70">
        <f>'ARTESANAL-INDUSTRIAL'!I33</f>
        <v>0</v>
      </c>
      <c r="I21" s="70">
        <f t="shared" si="1"/>
        <v>0.35599999999999998</v>
      </c>
      <c r="J21" s="36">
        <f t="shared" si="2"/>
        <v>0</v>
      </c>
    </row>
    <row r="22" spans="1:10" ht="14.1" customHeight="1">
      <c r="A22" s="2"/>
      <c r="B22" s="96"/>
      <c r="C22" s="80" t="s">
        <v>17</v>
      </c>
      <c r="D22" s="123" t="s">
        <v>18</v>
      </c>
      <c r="E22" s="70">
        <f>SUM('ARTESANAL-INDUSTRIAL'!F34:F36)</f>
        <v>43.249000000000002</v>
      </c>
      <c r="F22" s="70">
        <f>SUM('ARTESANAL-INDUSTRIAL'!G34:G36)</f>
        <v>0</v>
      </c>
      <c r="G22" s="70">
        <f t="shared" si="0"/>
        <v>43.249000000000002</v>
      </c>
      <c r="H22" s="70">
        <f>SUM('ARTESANAL-INDUSTRIAL'!I34:I36)</f>
        <v>0.20599999999999999</v>
      </c>
      <c r="I22" s="70">
        <f t="shared" si="1"/>
        <v>43.042999999999999</v>
      </c>
      <c r="J22" s="36">
        <f t="shared" si="2"/>
        <v>4.7631159101944546E-3</v>
      </c>
    </row>
    <row r="23" spans="1:10" ht="14.1" customHeight="1">
      <c r="A23" s="2"/>
      <c r="B23" s="96"/>
      <c r="C23" s="80" t="s">
        <v>16</v>
      </c>
      <c r="D23" s="120"/>
      <c r="E23" s="70">
        <f>'ARTESANAL-INDUSTRIAL'!F37</f>
        <v>0.437</v>
      </c>
      <c r="F23" s="70">
        <f>'ARTESANAL-INDUSTRIAL'!G37</f>
        <v>0</v>
      </c>
      <c r="G23" s="70">
        <f t="shared" si="0"/>
        <v>0.437</v>
      </c>
      <c r="H23" s="70">
        <f>'ARTESANAL-INDUSTRIAL'!I37</f>
        <v>0</v>
      </c>
      <c r="I23" s="70">
        <f t="shared" si="1"/>
        <v>0.437</v>
      </c>
      <c r="J23" s="36">
        <f t="shared" si="2"/>
        <v>0</v>
      </c>
    </row>
    <row r="24" spans="1:10" ht="14.1" customHeight="1">
      <c r="A24" s="2"/>
      <c r="B24" s="96"/>
      <c r="C24" s="80" t="s">
        <v>13</v>
      </c>
      <c r="D24" s="82" t="s">
        <v>19</v>
      </c>
      <c r="E24" s="70">
        <f>'ARTESANAL-INDUSTRIAL'!F38</f>
        <v>1.351</v>
      </c>
      <c r="F24" s="70">
        <f>'ARTESANAL-INDUSTRIAL'!G38</f>
        <v>0</v>
      </c>
      <c r="G24" s="70">
        <f t="shared" si="0"/>
        <v>1.351</v>
      </c>
      <c r="H24" s="70">
        <f>'ARTESANAL-INDUSTRIAL'!I38</f>
        <v>0</v>
      </c>
      <c r="I24" s="70">
        <f t="shared" si="1"/>
        <v>1.351</v>
      </c>
      <c r="J24" s="36">
        <f t="shared" si="2"/>
        <v>0</v>
      </c>
    </row>
    <row r="25" spans="1:10" ht="14.1" customHeight="1" thickBot="1">
      <c r="A25" s="2"/>
      <c r="B25" s="96"/>
      <c r="C25" s="83" t="s">
        <v>20</v>
      </c>
      <c r="D25" s="81" t="s">
        <v>21</v>
      </c>
      <c r="E25" s="71">
        <f>'ARTESANAL-INDUSTRIAL'!F39</f>
        <v>1.74</v>
      </c>
      <c r="F25" s="71">
        <f>'ARTESANAL-INDUSTRIAL'!G39</f>
        <v>0</v>
      </c>
      <c r="G25" s="71">
        <f t="shared" si="0"/>
        <v>1.74</v>
      </c>
      <c r="H25" s="71">
        <f>'ARTESANAL-INDUSTRIAL'!I39</f>
        <v>0</v>
      </c>
      <c r="I25" s="71">
        <f t="shared" si="1"/>
        <v>1.74</v>
      </c>
      <c r="J25" s="77">
        <f t="shared" si="2"/>
        <v>0</v>
      </c>
    </row>
    <row r="26" spans="1:10" ht="14.1" customHeight="1" thickBot="1">
      <c r="A26" s="2"/>
      <c r="B26" s="97"/>
      <c r="C26" s="94" t="s">
        <v>22</v>
      </c>
      <c r="D26" s="95"/>
      <c r="E26" s="92">
        <f>SUM(E17:E25)</f>
        <v>87.003</v>
      </c>
      <c r="F26" s="92">
        <f>SUM(F17:F25)</f>
        <v>0</v>
      </c>
      <c r="G26" s="92">
        <f t="shared" si="0"/>
        <v>87.003</v>
      </c>
      <c r="H26" s="92">
        <f>SUM(H17:H25)</f>
        <v>0.21099999999999999</v>
      </c>
      <c r="I26" s="92">
        <f t="shared" si="1"/>
        <v>86.792000000000002</v>
      </c>
      <c r="J26" s="44">
        <f t="shared" si="2"/>
        <v>2.4252037286070596E-3</v>
      </c>
    </row>
    <row r="27" spans="1:10" hidden="1">
      <c r="J27" s="23">
        <v>1</v>
      </c>
    </row>
    <row r="29" spans="1:10">
      <c r="B29" s="1"/>
    </row>
    <row r="30" spans="1:10">
      <c r="B30" s="1"/>
    </row>
    <row r="31" spans="1:10">
      <c r="B31" s="1"/>
    </row>
  </sheetData>
  <mergeCells count="14">
    <mergeCell ref="C26:D26"/>
    <mergeCell ref="B17:B26"/>
    <mergeCell ref="B3:J3"/>
    <mergeCell ref="B4:J4"/>
    <mergeCell ref="B5:J5"/>
    <mergeCell ref="B7:B16"/>
    <mergeCell ref="C16:D16"/>
    <mergeCell ref="C6:D6"/>
    <mergeCell ref="D7:D9"/>
    <mergeCell ref="D10:D11"/>
    <mergeCell ref="D12:D13"/>
    <mergeCell ref="D17:D19"/>
    <mergeCell ref="D20:D21"/>
    <mergeCell ref="D22:D23"/>
  </mergeCells>
  <conditionalFormatting sqref="J7:J2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{0F9453F0-7A05-4F70-BD39-E01DDC754CD3}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9453F0-7A05-4F70-BD39-E01DDC754CD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J7:J27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0"/>
  <sheetViews>
    <sheetView showGridLines="0" zoomScaleNormal="100" workbookViewId="0">
      <selection activeCell="I34" activeCellId="1" sqref="I26 I34"/>
    </sheetView>
  </sheetViews>
  <sheetFormatPr defaultColWidth="11.42578125" defaultRowHeight="14.45"/>
  <cols>
    <col min="2" max="2" width="18.5703125" bestFit="1" customWidth="1"/>
    <col min="3" max="3" width="14.42578125" bestFit="1" customWidth="1"/>
    <col min="4" max="4" width="38.5703125" bestFit="1" customWidth="1"/>
    <col min="5" max="5" width="28.42578125" customWidth="1"/>
    <col min="6" max="6" width="20.28515625" bestFit="1" customWidth="1"/>
    <col min="7" max="7" width="17.7109375" bestFit="1" customWidth="1"/>
    <col min="8" max="8" width="19.140625" bestFit="1" customWidth="1"/>
    <col min="9" max="9" width="13.28515625" bestFit="1" customWidth="1"/>
    <col min="10" max="10" width="11.28515625" bestFit="1" customWidth="1"/>
    <col min="11" max="11" width="11.140625" bestFit="1" customWidth="1"/>
    <col min="12" max="13" width="11.5703125" bestFit="1" customWidth="1"/>
  </cols>
  <sheetData>
    <row r="1" spans="2:13" ht="19.5" customHeight="1" thickBot="1"/>
    <row r="2" spans="2:13" ht="13.5" customHeight="1">
      <c r="B2" s="126" t="s">
        <v>24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8"/>
    </row>
    <row r="3" spans="2:13" ht="16.149999999999999" thickBot="1">
      <c r="B3" s="101">
        <f>RESUMEN!B4</f>
        <v>46147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5" spans="2:13">
      <c r="B5" s="21" t="s">
        <v>25</v>
      </c>
      <c r="C5" s="124" t="s">
        <v>26</v>
      </c>
      <c r="D5" s="125"/>
      <c r="E5" s="21" t="s">
        <v>27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28</v>
      </c>
    </row>
    <row r="6" spans="2:13" ht="14.45" customHeight="1">
      <c r="B6" s="137" t="s">
        <v>29</v>
      </c>
      <c r="C6" s="143" t="s">
        <v>30</v>
      </c>
      <c r="D6" s="28" t="s">
        <v>31</v>
      </c>
      <c r="E6" s="25" t="s">
        <v>32</v>
      </c>
      <c r="F6" s="90">
        <v>21.779</v>
      </c>
      <c r="G6" s="5"/>
      <c r="H6" s="5">
        <f>F6+G6</f>
        <v>21.779</v>
      </c>
      <c r="I6" s="7"/>
      <c r="J6" s="8">
        <f>H6-I6</f>
        <v>21.779</v>
      </c>
      <c r="K6" s="20">
        <f>I6/H6</f>
        <v>0</v>
      </c>
      <c r="L6" s="6" t="s">
        <v>33</v>
      </c>
    </row>
    <row r="7" spans="2:13">
      <c r="B7" s="138"/>
      <c r="C7" s="144"/>
      <c r="D7" s="28" t="s">
        <v>34</v>
      </c>
      <c r="E7" s="25" t="s">
        <v>32</v>
      </c>
      <c r="F7" s="90">
        <v>0.22</v>
      </c>
      <c r="G7" s="5"/>
      <c r="H7" s="5">
        <f t="shared" ref="H7:H19" si="0">F7+G7</f>
        <v>0.22</v>
      </c>
      <c r="I7" s="7"/>
      <c r="J7" s="8">
        <f t="shared" ref="J7:J19" si="1">H7-I7</f>
        <v>0.22</v>
      </c>
      <c r="K7" s="20">
        <f t="shared" ref="K7:K19" si="2">I7/H7</f>
        <v>0</v>
      </c>
      <c r="L7" s="6" t="s">
        <v>33</v>
      </c>
    </row>
    <row r="8" spans="2:13" ht="14.45" customHeight="1">
      <c r="B8" s="138"/>
      <c r="C8" s="145"/>
      <c r="D8" s="28" t="s">
        <v>35</v>
      </c>
      <c r="E8" s="25" t="s">
        <v>32</v>
      </c>
      <c r="F8" s="90">
        <v>0.68</v>
      </c>
      <c r="G8" s="5"/>
      <c r="H8" s="5">
        <f t="shared" si="0"/>
        <v>0.68</v>
      </c>
      <c r="I8" s="7"/>
      <c r="J8" s="8">
        <f t="shared" si="1"/>
        <v>0.68</v>
      </c>
      <c r="K8" s="20">
        <f t="shared" si="2"/>
        <v>0</v>
      </c>
      <c r="L8" s="6" t="s">
        <v>33</v>
      </c>
    </row>
    <row r="9" spans="2:13">
      <c r="B9" s="138"/>
      <c r="C9" s="26" t="s">
        <v>36</v>
      </c>
      <c r="D9" s="28" t="s">
        <v>37</v>
      </c>
      <c r="E9" s="25" t="s">
        <v>32</v>
      </c>
      <c r="F9" s="90">
        <v>5.883</v>
      </c>
      <c r="G9" s="5"/>
      <c r="H9" s="5">
        <f t="shared" si="0"/>
        <v>5.883</v>
      </c>
      <c r="I9" s="7"/>
      <c r="J9" s="8">
        <f t="shared" si="1"/>
        <v>5.883</v>
      </c>
      <c r="K9" s="20">
        <f t="shared" si="2"/>
        <v>0</v>
      </c>
      <c r="L9" s="6" t="s">
        <v>33</v>
      </c>
    </row>
    <row r="10" spans="2:13">
      <c r="B10" s="138"/>
      <c r="C10" s="26" t="s">
        <v>38</v>
      </c>
      <c r="D10" s="30" t="s">
        <v>39</v>
      </c>
      <c r="E10" s="25" t="s">
        <v>32</v>
      </c>
      <c r="F10" s="90">
        <v>79.975999999999999</v>
      </c>
      <c r="G10" s="5"/>
      <c r="H10" s="5">
        <f t="shared" si="0"/>
        <v>79.975999999999999</v>
      </c>
      <c r="I10" s="7"/>
      <c r="J10" s="8">
        <f t="shared" si="1"/>
        <v>79.975999999999999</v>
      </c>
      <c r="K10" s="20">
        <f t="shared" si="2"/>
        <v>0</v>
      </c>
      <c r="L10" s="6" t="s">
        <v>33</v>
      </c>
    </row>
    <row r="11" spans="2:13">
      <c r="B11" s="138"/>
      <c r="C11" s="26" t="s">
        <v>40</v>
      </c>
      <c r="D11" s="30" t="s">
        <v>41</v>
      </c>
      <c r="E11" s="25" t="s">
        <v>42</v>
      </c>
      <c r="F11" s="90">
        <v>11.148</v>
      </c>
      <c r="G11" s="5"/>
      <c r="H11" s="5">
        <f t="shared" si="0"/>
        <v>11.148</v>
      </c>
      <c r="I11" s="7"/>
      <c r="J11" s="8">
        <f t="shared" si="1"/>
        <v>11.148</v>
      </c>
      <c r="K11" s="20">
        <f t="shared" si="2"/>
        <v>0</v>
      </c>
      <c r="L11" s="6" t="s">
        <v>33</v>
      </c>
    </row>
    <row r="12" spans="2:13">
      <c r="B12" s="138"/>
      <c r="C12" s="26" t="s">
        <v>43</v>
      </c>
      <c r="D12" s="30" t="s">
        <v>44</v>
      </c>
      <c r="E12" s="25" t="s">
        <v>32</v>
      </c>
      <c r="F12" s="90">
        <v>79.658000000000001</v>
      </c>
      <c r="G12" s="5"/>
      <c r="H12" s="5">
        <f t="shared" si="0"/>
        <v>79.658000000000001</v>
      </c>
      <c r="I12" s="93">
        <v>5.9539999999999997</v>
      </c>
      <c r="J12" s="8">
        <f t="shared" si="1"/>
        <v>73.704000000000008</v>
      </c>
      <c r="K12" s="20">
        <f t="shared" si="2"/>
        <v>7.4744532878053674E-2</v>
      </c>
      <c r="L12" s="6" t="s">
        <v>33</v>
      </c>
    </row>
    <row r="13" spans="2:13">
      <c r="B13" s="138"/>
      <c r="C13" s="26" t="s">
        <v>15</v>
      </c>
      <c r="D13" s="30" t="s">
        <v>34</v>
      </c>
      <c r="E13" s="25" t="s">
        <v>32</v>
      </c>
      <c r="F13" s="90">
        <v>1.784</v>
      </c>
      <c r="G13" s="5"/>
      <c r="H13" s="5">
        <f t="shared" si="0"/>
        <v>1.784</v>
      </c>
      <c r="I13" s="7"/>
      <c r="J13" s="8">
        <f t="shared" si="1"/>
        <v>1.784</v>
      </c>
      <c r="K13" s="20">
        <f t="shared" si="2"/>
        <v>0</v>
      </c>
      <c r="L13" s="6" t="s">
        <v>33</v>
      </c>
    </row>
    <row r="14" spans="2:13">
      <c r="B14" s="138"/>
      <c r="C14" s="26" t="s">
        <v>45</v>
      </c>
      <c r="D14" s="30" t="s">
        <v>46</v>
      </c>
      <c r="E14" s="25" t="s">
        <v>47</v>
      </c>
      <c r="F14" s="90">
        <v>148.66</v>
      </c>
      <c r="G14" s="5"/>
      <c r="H14" s="5">
        <f t="shared" si="0"/>
        <v>148.66</v>
      </c>
      <c r="I14" s="93">
        <v>124.992</v>
      </c>
      <c r="J14" s="8">
        <f t="shared" si="1"/>
        <v>23.667999999999992</v>
      </c>
      <c r="K14" s="20">
        <f t="shared" si="2"/>
        <v>0.84079106686398497</v>
      </c>
      <c r="L14" s="6" t="s">
        <v>33</v>
      </c>
      <c r="M14" s="22"/>
    </row>
    <row r="15" spans="2:13">
      <c r="B15" s="138"/>
      <c r="C15" s="29" t="s">
        <v>48</v>
      </c>
      <c r="D15" s="31" t="s">
        <v>49</v>
      </c>
      <c r="E15" s="25" t="s">
        <v>50</v>
      </c>
      <c r="F15" s="91">
        <v>38.488999999999997</v>
      </c>
      <c r="G15" s="5"/>
      <c r="H15" s="5">
        <f t="shared" si="0"/>
        <v>38.488999999999997</v>
      </c>
      <c r="I15" s="7"/>
      <c r="J15" s="8">
        <f t="shared" si="1"/>
        <v>38.488999999999997</v>
      </c>
      <c r="K15" s="20">
        <f t="shared" si="2"/>
        <v>0</v>
      </c>
      <c r="L15" s="6" t="s">
        <v>33</v>
      </c>
      <c r="M15" s="22"/>
    </row>
    <row r="16" spans="2:13" ht="15" customHeight="1">
      <c r="B16" s="138"/>
      <c r="C16" s="29" t="s">
        <v>51</v>
      </c>
      <c r="D16" s="31" t="s">
        <v>52</v>
      </c>
      <c r="E16" s="41" t="s">
        <v>53</v>
      </c>
      <c r="F16" s="91">
        <v>29.084</v>
      </c>
      <c r="G16" s="5"/>
      <c r="H16" s="5">
        <f t="shared" si="0"/>
        <v>29.084</v>
      </c>
      <c r="I16" s="7"/>
      <c r="J16" s="8">
        <f t="shared" si="1"/>
        <v>29.084</v>
      </c>
      <c r="K16" s="20">
        <f t="shared" si="2"/>
        <v>0</v>
      </c>
      <c r="L16" s="6" t="s">
        <v>33</v>
      </c>
      <c r="M16" s="22"/>
    </row>
    <row r="17" spans="2:14" ht="15" customHeight="1">
      <c r="B17" s="138"/>
      <c r="C17" s="42" t="s">
        <v>18</v>
      </c>
      <c r="D17" s="43" t="s">
        <v>34</v>
      </c>
      <c r="E17" s="25" t="s">
        <v>32</v>
      </c>
      <c r="F17" s="5">
        <v>2.1840000000000002</v>
      </c>
      <c r="G17" s="5"/>
      <c r="H17" s="5">
        <f t="shared" si="0"/>
        <v>2.1840000000000002</v>
      </c>
      <c r="I17" s="7"/>
      <c r="J17" s="8">
        <f t="shared" si="1"/>
        <v>2.1840000000000002</v>
      </c>
      <c r="K17" s="20">
        <f t="shared" si="2"/>
        <v>0</v>
      </c>
      <c r="L17" s="6" t="s">
        <v>33</v>
      </c>
      <c r="M17" s="22"/>
    </row>
    <row r="18" spans="2:14" ht="15" customHeight="1">
      <c r="B18" s="138"/>
      <c r="C18" s="42" t="s">
        <v>54</v>
      </c>
      <c r="D18" s="43" t="s">
        <v>35</v>
      </c>
      <c r="E18" s="25" t="s">
        <v>32</v>
      </c>
      <c r="F18" s="5">
        <v>6.7549999999999999</v>
      </c>
      <c r="G18" s="5"/>
      <c r="H18" s="5">
        <f t="shared" si="0"/>
        <v>6.7549999999999999</v>
      </c>
      <c r="I18" s="7"/>
      <c r="J18" s="8">
        <f t="shared" si="1"/>
        <v>6.7549999999999999</v>
      </c>
      <c r="K18" s="20">
        <f t="shared" si="2"/>
        <v>0</v>
      </c>
      <c r="L18" s="6" t="s">
        <v>33</v>
      </c>
      <c r="M18" s="22"/>
    </row>
    <row r="19" spans="2:14">
      <c r="B19" s="138"/>
      <c r="C19" s="135" t="s">
        <v>55</v>
      </c>
      <c r="D19" s="136"/>
      <c r="E19" s="25" t="s">
        <v>32</v>
      </c>
      <c r="F19" s="5">
        <v>8.6999999999999993</v>
      </c>
      <c r="G19" s="5"/>
      <c r="H19" s="5">
        <f t="shared" si="0"/>
        <v>8.6999999999999993</v>
      </c>
      <c r="I19" s="7"/>
      <c r="J19" s="8">
        <f t="shared" si="1"/>
        <v>8.6999999999999993</v>
      </c>
      <c r="K19" s="20">
        <f t="shared" si="2"/>
        <v>0</v>
      </c>
      <c r="L19" s="6" t="s">
        <v>33</v>
      </c>
    </row>
    <row r="20" spans="2:14">
      <c r="B20" s="139"/>
      <c r="C20" s="124" t="s">
        <v>22</v>
      </c>
      <c r="D20" s="134"/>
      <c r="E20" s="125"/>
      <c r="F20" s="27">
        <f>SUM(F6:F19)</f>
        <v>435</v>
      </c>
      <c r="G20" s="27">
        <f>SUM(G6:G19)</f>
        <v>0</v>
      </c>
      <c r="H20" s="27">
        <f>F20+G20</f>
        <v>435</v>
      </c>
      <c r="I20" s="27">
        <f>SUM(I6:I19)</f>
        <v>130.946</v>
      </c>
      <c r="J20" s="45">
        <f>H20-I20</f>
        <v>304.05399999999997</v>
      </c>
      <c r="K20" s="46">
        <f>I20/H20</f>
        <v>0.30102528735632184</v>
      </c>
      <c r="L20" s="47" t="s">
        <v>33</v>
      </c>
    </row>
    <row r="21" spans="2:14">
      <c r="M21" s="4"/>
    </row>
    <row r="22" spans="2:14">
      <c r="M22" s="4"/>
    </row>
    <row r="23" spans="2:14">
      <c r="J23" s="7"/>
    </row>
    <row r="24" spans="2:14">
      <c r="N24" s="22"/>
    </row>
    <row r="25" spans="2:14">
      <c r="B25" s="84" t="s">
        <v>25</v>
      </c>
      <c r="C25" s="129" t="s">
        <v>26</v>
      </c>
      <c r="D25" s="130"/>
      <c r="E25" s="84" t="s">
        <v>27</v>
      </c>
      <c r="F25" s="84" t="s">
        <v>3</v>
      </c>
      <c r="G25" s="84" t="s">
        <v>4</v>
      </c>
      <c r="H25" s="84" t="s">
        <v>5</v>
      </c>
      <c r="I25" s="84" t="s">
        <v>6</v>
      </c>
      <c r="J25" s="84" t="s">
        <v>7</v>
      </c>
      <c r="K25" s="84" t="s">
        <v>8</v>
      </c>
      <c r="L25" s="84" t="s">
        <v>28</v>
      </c>
    </row>
    <row r="26" spans="2:14">
      <c r="B26" s="140" t="s">
        <v>56</v>
      </c>
      <c r="C26" s="146" t="s">
        <v>30</v>
      </c>
      <c r="D26" s="49" t="s">
        <v>31</v>
      </c>
      <c r="E26" s="25" t="s">
        <v>32</v>
      </c>
      <c r="F26" s="90">
        <v>4.3559999999999999</v>
      </c>
      <c r="G26" s="5"/>
      <c r="H26" s="5">
        <f>F26+G26</f>
        <v>4.3559999999999999</v>
      </c>
      <c r="I26" s="93">
        <v>5.0000000000000001E-3</v>
      </c>
      <c r="J26" s="8">
        <f>H26-I26</f>
        <v>4.351</v>
      </c>
      <c r="K26" s="9">
        <f>I26/H26</f>
        <v>1.147842056932966E-3</v>
      </c>
      <c r="L26" s="6" t="s">
        <v>33</v>
      </c>
    </row>
    <row r="27" spans="2:14">
      <c r="B27" s="141"/>
      <c r="C27" s="147"/>
      <c r="D27" s="49" t="s">
        <v>34</v>
      </c>
      <c r="E27" s="25" t="s">
        <v>57</v>
      </c>
      <c r="F27" s="90">
        <v>4.3999999999999997E-2</v>
      </c>
      <c r="G27" s="5"/>
      <c r="H27" s="5">
        <f t="shared" ref="H27:H39" si="3">F27+G27</f>
        <v>4.3999999999999997E-2</v>
      </c>
      <c r="I27" s="7"/>
      <c r="J27" s="8">
        <f t="shared" ref="J27:J39" si="4">H27-I27</f>
        <v>4.3999999999999997E-2</v>
      </c>
      <c r="K27" s="9">
        <f t="shared" ref="K27:K39" si="5">I27/H27</f>
        <v>0</v>
      </c>
      <c r="L27" s="6" t="s">
        <v>33</v>
      </c>
    </row>
    <row r="28" spans="2:14">
      <c r="B28" s="141"/>
      <c r="C28" s="148"/>
      <c r="D28" s="49" t="s">
        <v>35</v>
      </c>
      <c r="E28" s="25" t="s">
        <v>58</v>
      </c>
      <c r="F28" s="90">
        <v>0.13600000000000001</v>
      </c>
      <c r="G28" s="5"/>
      <c r="H28" s="5">
        <f t="shared" si="3"/>
        <v>0.13600000000000001</v>
      </c>
      <c r="I28" s="7"/>
      <c r="J28" s="8">
        <f t="shared" si="4"/>
        <v>0.13600000000000001</v>
      </c>
      <c r="K28" s="9">
        <f t="shared" si="5"/>
        <v>0</v>
      </c>
      <c r="L28" s="6" t="s">
        <v>33</v>
      </c>
    </row>
    <row r="29" spans="2:14">
      <c r="B29" s="141"/>
      <c r="C29" s="48" t="s">
        <v>36</v>
      </c>
      <c r="D29" s="50" t="s">
        <v>37</v>
      </c>
      <c r="E29" s="25" t="s">
        <v>59</v>
      </c>
      <c r="F29" s="90">
        <v>1.1759999999999999</v>
      </c>
      <c r="G29" s="5"/>
      <c r="H29" s="5">
        <f t="shared" si="3"/>
        <v>1.1759999999999999</v>
      </c>
      <c r="I29" s="7"/>
      <c r="J29" s="8">
        <f t="shared" si="4"/>
        <v>1.1759999999999999</v>
      </c>
      <c r="K29" s="9">
        <f t="shared" si="5"/>
        <v>0</v>
      </c>
      <c r="L29" s="6" t="s">
        <v>33</v>
      </c>
      <c r="N29" s="22"/>
    </row>
    <row r="30" spans="2:14">
      <c r="B30" s="141"/>
      <c r="C30" s="48" t="s">
        <v>38</v>
      </c>
      <c r="D30" s="50" t="s">
        <v>39</v>
      </c>
      <c r="E30" s="25" t="s">
        <v>60</v>
      </c>
      <c r="F30" s="90">
        <v>15.996</v>
      </c>
      <c r="G30" s="5"/>
      <c r="H30" s="5">
        <f t="shared" si="3"/>
        <v>15.996</v>
      </c>
      <c r="I30" s="7"/>
      <c r="J30" s="8">
        <f t="shared" si="4"/>
        <v>15.996</v>
      </c>
      <c r="K30" s="9">
        <f t="shared" si="5"/>
        <v>0</v>
      </c>
      <c r="L30" s="6" t="s">
        <v>33</v>
      </c>
      <c r="N30" s="22"/>
    </row>
    <row r="31" spans="2:14">
      <c r="B31" s="141"/>
      <c r="C31" s="48" t="s">
        <v>40</v>
      </c>
      <c r="D31" s="50" t="s">
        <v>41</v>
      </c>
      <c r="E31" s="25" t="s">
        <v>42</v>
      </c>
      <c r="F31" s="90">
        <v>2.23</v>
      </c>
      <c r="G31" s="5"/>
      <c r="H31" s="5">
        <f t="shared" si="3"/>
        <v>2.23</v>
      </c>
      <c r="I31" s="7"/>
      <c r="J31" s="8">
        <f t="shared" si="4"/>
        <v>2.23</v>
      </c>
      <c r="K31" s="9">
        <f t="shared" si="5"/>
        <v>0</v>
      </c>
      <c r="L31" s="6" t="s">
        <v>33</v>
      </c>
      <c r="N31" s="22"/>
    </row>
    <row r="32" spans="2:14">
      <c r="B32" s="141"/>
      <c r="C32" s="48" t="s">
        <v>43</v>
      </c>
      <c r="D32" s="50" t="s">
        <v>44</v>
      </c>
      <c r="E32" s="25" t="s">
        <v>60</v>
      </c>
      <c r="F32" s="90">
        <v>15.932</v>
      </c>
      <c r="G32" s="5"/>
      <c r="H32" s="5">
        <f t="shared" si="3"/>
        <v>15.932</v>
      </c>
      <c r="I32" s="7"/>
      <c r="J32" s="8">
        <f t="shared" si="4"/>
        <v>15.932</v>
      </c>
      <c r="K32" s="9">
        <f t="shared" si="5"/>
        <v>0</v>
      </c>
      <c r="L32" s="6" t="s">
        <v>33</v>
      </c>
      <c r="N32" s="22"/>
    </row>
    <row r="33" spans="2:14">
      <c r="B33" s="141"/>
      <c r="C33" s="48" t="s">
        <v>15</v>
      </c>
      <c r="D33" s="50" t="s">
        <v>34</v>
      </c>
      <c r="E33" s="25" t="s">
        <v>61</v>
      </c>
      <c r="F33" s="90">
        <v>0.35599999999999998</v>
      </c>
      <c r="G33" s="5"/>
      <c r="H33" s="5">
        <f t="shared" si="3"/>
        <v>0.35599999999999998</v>
      </c>
      <c r="I33" s="7"/>
      <c r="J33" s="8">
        <f t="shared" si="4"/>
        <v>0.35599999999999998</v>
      </c>
      <c r="K33" s="9">
        <f t="shared" si="5"/>
        <v>0</v>
      </c>
      <c r="L33" s="6" t="s">
        <v>33</v>
      </c>
      <c r="N33" s="22"/>
    </row>
    <row r="34" spans="2:14">
      <c r="B34" s="141"/>
      <c r="C34" s="51" t="s">
        <v>45</v>
      </c>
      <c r="D34" s="50" t="s">
        <v>46</v>
      </c>
      <c r="E34" s="25" t="s">
        <v>47</v>
      </c>
      <c r="F34" s="90">
        <v>29.731999999999999</v>
      </c>
      <c r="G34" s="5"/>
      <c r="H34" s="5">
        <f t="shared" si="3"/>
        <v>29.731999999999999</v>
      </c>
      <c r="I34" s="93">
        <v>0.20599999999999999</v>
      </c>
      <c r="J34" s="8">
        <f t="shared" si="4"/>
        <v>29.526</v>
      </c>
      <c r="K34" s="9">
        <f t="shared" si="5"/>
        <v>6.928561818915646E-3</v>
      </c>
      <c r="L34" s="6" t="s">
        <v>33</v>
      </c>
      <c r="N34" s="24"/>
    </row>
    <row r="35" spans="2:14">
      <c r="B35" s="141"/>
      <c r="C35" s="51" t="s">
        <v>48</v>
      </c>
      <c r="D35" s="50" t="s">
        <v>49</v>
      </c>
      <c r="E35" s="25" t="s">
        <v>50</v>
      </c>
      <c r="F35" s="90">
        <v>7.7</v>
      </c>
      <c r="G35" s="5"/>
      <c r="H35" s="5">
        <f t="shared" si="3"/>
        <v>7.7</v>
      </c>
      <c r="I35" s="7"/>
      <c r="J35" s="8">
        <f t="shared" si="4"/>
        <v>7.7</v>
      </c>
      <c r="K35" s="9">
        <f t="shared" si="5"/>
        <v>0</v>
      </c>
      <c r="L35" s="6" t="s">
        <v>33</v>
      </c>
      <c r="N35" s="24"/>
    </row>
    <row r="36" spans="2:14">
      <c r="B36" s="141"/>
      <c r="C36" s="51" t="s">
        <v>51</v>
      </c>
      <c r="D36" s="50" t="s">
        <v>52</v>
      </c>
      <c r="E36" s="41" t="s">
        <v>53</v>
      </c>
      <c r="F36" s="90">
        <v>5.8170000000000002</v>
      </c>
      <c r="G36" s="5"/>
      <c r="H36" s="5">
        <f t="shared" si="3"/>
        <v>5.8170000000000002</v>
      </c>
      <c r="I36" s="7"/>
      <c r="J36" s="8">
        <f t="shared" si="4"/>
        <v>5.8170000000000002</v>
      </c>
      <c r="K36" s="9">
        <f t="shared" si="5"/>
        <v>0</v>
      </c>
      <c r="L36" s="6" t="s">
        <v>33</v>
      </c>
      <c r="N36" s="24"/>
    </row>
    <row r="37" spans="2:14">
      <c r="B37" s="141"/>
      <c r="C37" s="51" t="s">
        <v>18</v>
      </c>
      <c r="D37" s="50" t="s">
        <v>34</v>
      </c>
      <c r="E37" s="25" t="s">
        <v>61</v>
      </c>
      <c r="F37" s="5">
        <v>0.437</v>
      </c>
      <c r="G37" s="5"/>
      <c r="H37" s="5">
        <f t="shared" si="3"/>
        <v>0.437</v>
      </c>
      <c r="I37" s="7"/>
      <c r="J37" s="8">
        <f t="shared" si="4"/>
        <v>0.437</v>
      </c>
      <c r="K37" s="9">
        <f t="shared" si="5"/>
        <v>0</v>
      </c>
      <c r="L37" s="6" t="s">
        <v>33</v>
      </c>
      <c r="N37" s="24"/>
    </row>
    <row r="38" spans="2:14" ht="15" customHeight="1">
      <c r="B38" s="141"/>
      <c r="C38" s="52" t="s">
        <v>54</v>
      </c>
      <c r="D38" s="53" t="s">
        <v>35</v>
      </c>
      <c r="E38" s="25" t="s">
        <v>62</v>
      </c>
      <c r="F38" s="5">
        <v>1.351</v>
      </c>
      <c r="G38" s="5"/>
      <c r="H38" s="5">
        <f t="shared" si="3"/>
        <v>1.351</v>
      </c>
      <c r="I38" s="7"/>
      <c r="J38" s="8">
        <f t="shared" si="4"/>
        <v>1.351</v>
      </c>
      <c r="K38" s="9">
        <f t="shared" si="5"/>
        <v>0</v>
      </c>
      <c r="L38" s="6" t="s">
        <v>33</v>
      </c>
    </row>
    <row r="39" spans="2:14">
      <c r="B39" s="141"/>
      <c r="C39" s="132" t="s">
        <v>55</v>
      </c>
      <c r="D39" s="133"/>
      <c r="E39" s="25" t="s">
        <v>63</v>
      </c>
      <c r="F39" s="5">
        <v>1.74</v>
      </c>
      <c r="G39" s="5"/>
      <c r="H39" s="5">
        <f t="shared" si="3"/>
        <v>1.74</v>
      </c>
      <c r="I39" s="7"/>
      <c r="J39" s="8">
        <f t="shared" si="4"/>
        <v>1.74</v>
      </c>
      <c r="K39" s="9">
        <f t="shared" si="5"/>
        <v>0</v>
      </c>
      <c r="L39" s="6" t="s">
        <v>33</v>
      </c>
    </row>
    <row r="40" spans="2:14">
      <c r="B40" s="142"/>
      <c r="C40" s="129" t="s">
        <v>22</v>
      </c>
      <c r="D40" s="131"/>
      <c r="E40" s="131"/>
      <c r="F40" s="85">
        <f>SUM(F26:F39)</f>
        <v>87.002999999999986</v>
      </c>
      <c r="G40" s="85">
        <f>SUM(G26:G39)</f>
        <v>0</v>
      </c>
      <c r="H40" s="86">
        <f t="shared" ref="H40" si="6">F40+G40</f>
        <v>87.002999999999986</v>
      </c>
      <c r="I40" s="85">
        <f>SUM(I26:I39)</f>
        <v>0.21099999999999999</v>
      </c>
      <c r="J40" s="87">
        <f>H40-I40</f>
        <v>86.791999999999987</v>
      </c>
      <c r="K40" s="88">
        <f>I40/H40</f>
        <v>2.42520372860706E-3</v>
      </c>
      <c r="L40" s="89" t="s">
        <v>33</v>
      </c>
    </row>
  </sheetData>
  <mergeCells count="12">
    <mergeCell ref="C5:D5"/>
    <mergeCell ref="B2:M2"/>
    <mergeCell ref="B3:M3"/>
    <mergeCell ref="C25:D25"/>
    <mergeCell ref="C40:E40"/>
    <mergeCell ref="C39:D39"/>
    <mergeCell ref="C20:E20"/>
    <mergeCell ref="C19:D19"/>
    <mergeCell ref="B6:B20"/>
    <mergeCell ref="B26:B40"/>
    <mergeCell ref="C6:C8"/>
    <mergeCell ref="C26:C28"/>
  </mergeCells>
  <phoneticPr fontId="14" type="noConversion"/>
  <conditionalFormatting sqref="K6:K20">
    <cfRule type="cellIs" dxfId="0" priority="1" operator="greaterThan">
      <formula>0.9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"/>
  <sheetViews>
    <sheetView workbookViewId="0">
      <selection activeCell="G17" sqref="G17"/>
    </sheetView>
  </sheetViews>
  <sheetFormatPr defaultColWidth="11.42578125" defaultRowHeight="14.45"/>
  <cols>
    <col min="1" max="1" width="11.42578125" style="2"/>
    <col min="2" max="2" width="15.28515625" style="2" bestFit="1" customWidth="1"/>
    <col min="3" max="3" width="15.85546875" style="2" bestFit="1" customWidth="1"/>
    <col min="4" max="4" width="11.42578125" style="2"/>
    <col min="5" max="5" width="14.42578125" style="2" bestFit="1" customWidth="1"/>
    <col min="6" max="6" width="13.28515625" style="2" bestFit="1" customWidth="1"/>
    <col min="7" max="7" width="15" style="2" bestFit="1" customWidth="1"/>
    <col min="8" max="8" width="12.5703125" style="2" bestFit="1" customWidth="1"/>
    <col min="9" max="9" width="12.42578125" style="2" bestFit="1" customWidth="1"/>
    <col min="10" max="10" width="13.140625" style="2" bestFit="1" customWidth="1"/>
    <col min="11" max="16384" width="11.42578125" style="2"/>
  </cols>
  <sheetData>
    <row r="1" spans="2:10" ht="15" thickBot="1"/>
    <row r="2" spans="2:10" ht="16.149999999999999" thickBot="1">
      <c r="B2" s="149" t="s">
        <v>64</v>
      </c>
      <c r="C2" s="150"/>
      <c r="D2" s="150"/>
      <c r="E2" s="150"/>
      <c r="F2" s="150"/>
      <c r="G2" s="150"/>
      <c r="H2" s="150"/>
      <c r="I2" s="150"/>
      <c r="J2" s="151"/>
    </row>
    <row r="5" spans="2:10" ht="15" thickBot="1"/>
    <row r="6" spans="2:10" ht="15" thickBot="1">
      <c r="B6" s="33" t="s">
        <v>65</v>
      </c>
      <c r="C6" s="34" t="s">
        <v>66</v>
      </c>
      <c r="D6" s="34" t="s">
        <v>67</v>
      </c>
      <c r="E6" s="34" t="s">
        <v>68</v>
      </c>
      <c r="F6" s="34" t="s">
        <v>69</v>
      </c>
      <c r="G6" s="34" t="s">
        <v>6</v>
      </c>
      <c r="H6" s="34" t="s">
        <v>7</v>
      </c>
      <c r="I6" s="34" t="s">
        <v>8</v>
      </c>
      <c r="J6" s="35" t="s">
        <v>28</v>
      </c>
    </row>
    <row r="7" spans="2:10">
      <c r="B7" s="32"/>
      <c r="C7" s="32"/>
      <c r="D7" s="32"/>
      <c r="E7" s="32"/>
      <c r="F7" s="32"/>
      <c r="G7" s="32"/>
      <c r="H7" s="32"/>
      <c r="I7" s="32"/>
      <c r="J7" s="32"/>
    </row>
  </sheetData>
  <mergeCells count="1">
    <mergeCell ref="B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"/>
  <sheetViews>
    <sheetView tabSelected="1" workbookViewId="0">
      <selection activeCell="F4" sqref="F4"/>
    </sheetView>
  </sheetViews>
  <sheetFormatPr defaultColWidth="11.42578125" defaultRowHeight="12"/>
  <cols>
    <col min="1" max="1" width="17.85546875" style="15" bestFit="1" customWidth="1"/>
    <col min="2" max="2" width="13" style="15" bestFit="1" customWidth="1"/>
    <col min="3" max="3" width="17.28515625" style="15" bestFit="1" customWidth="1"/>
    <col min="4" max="4" width="27.28515625" style="15" customWidth="1"/>
    <col min="5" max="5" width="39" style="15" bestFit="1" customWidth="1"/>
    <col min="6" max="6" width="12" style="15" bestFit="1" customWidth="1"/>
    <col min="7" max="7" width="11.42578125" style="15"/>
    <col min="8" max="8" width="11.5703125" style="15" bestFit="1" customWidth="1"/>
    <col min="9" max="9" width="17.5703125" style="15" bestFit="1" customWidth="1"/>
    <col min="10" max="10" width="12.42578125" style="15" bestFit="1" customWidth="1"/>
    <col min="11" max="11" width="12" style="15" bestFit="1" customWidth="1"/>
    <col min="12" max="12" width="7.85546875" style="15" bestFit="1" customWidth="1"/>
    <col min="13" max="13" width="17.42578125" style="16" bestFit="1" customWidth="1"/>
    <col min="14" max="14" width="9" style="19" bestFit="1" customWidth="1"/>
    <col min="15" max="15" width="10.42578125" style="15" bestFit="1" customWidth="1"/>
    <col min="16" max="16" width="5" style="15" bestFit="1" customWidth="1"/>
    <col min="17" max="17" width="8.7109375" style="15" bestFit="1" customWidth="1"/>
    <col min="18" max="16384" width="11.42578125" style="15"/>
  </cols>
  <sheetData>
    <row r="1" spans="1:17">
      <c r="A1" s="10" t="s">
        <v>70</v>
      </c>
      <c r="B1" s="10" t="s">
        <v>71</v>
      </c>
      <c r="C1" s="10" t="s">
        <v>72</v>
      </c>
      <c r="D1" s="11" t="s">
        <v>73</v>
      </c>
      <c r="E1" s="10" t="s">
        <v>74</v>
      </c>
      <c r="F1" s="10" t="s">
        <v>75</v>
      </c>
      <c r="G1" s="10" t="s">
        <v>76</v>
      </c>
      <c r="H1" s="10" t="s">
        <v>77</v>
      </c>
      <c r="I1" s="10" t="s">
        <v>78</v>
      </c>
      <c r="J1" s="10" t="s">
        <v>79</v>
      </c>
      <c r="K1" s="10" t="s">
        <v>80</v>
      </c>
      <c r="L1" s="10" t="s">
        <v>81</v>
      </c>
      <c r="M1" s="12" t="s">
        <v>82</v>
      </c>
      <c r="N1" s="13" t="s">
        <v>83</v>
      </c>
      <c r="O1" s="14" t="s">
        <v>84</v>
      </c>
      <c r="P1" s="14" t="s">
        <v>85</v>
      </c>
      <c r="Q1" s="14" t="s">
        <v>86</v>
      </c>
    </row>
    <row r="2" spans="1:17">
      <c r="A2" s="58" t="s">
        <v>87</v>
      </c>
      <c r="B2" s="58" t="s">
        <v>88</v>
      </c>
      <c r="C2" s="58" t="str">
        <f>'ARTESANAL-INDUSTRIAL'!C6</f>
        <v>IV-VII</v>
      </c>
      <c r="D2" s="58" t="s">
        <v>89</v>
      </c>
      <c r="E2" s="58" t="str">
        <f>'ARTESANAL-INDUSTRIAL'!D6</f>
        <v>Fuera de  unidad de pesquería  (FUP)  Artesanal</v>
      </c>
      <c r="F2" s="59">
        <v>46113</v>
      </c>
      <c r="G2" s="59">
        <v>46356</v>
      </c>
      <c r="H2" s="60">
        <f>'ARTESANAL-INDUSTRIAL'!F6</f>
        <v>21.779</v>
      </c>
      <c r="I2" s="60">
        <f>'ARTESANAL-INDUSTRIAL'!G6</f>
        <v>0</v>
      </c>
      <c r="J2" s="60">
        <f>'ARTESANAL-INDUSTRIAL'!H6</f>
        <v>21.779</v>
      </c>
      <c r="K2" s="60">
        <f>'ARTESANAL-INDUSTRIAL'!I6</f>
        <v>0</v>
      </c>
      <c r="L2" s="60">
        <f>'ARTESANAL-INDUSTRIAL'!J6</f>
        <v>21.779</v>
      </c>
      <c r="M2" s="64">
        <f>'ARTESANAL-INDUSTRIAL'!K6</f>
        <v>0</v>
      </c>
      <c r="N2" s="59" t="str">
        <f>'ARTESANAL-INDUSTRIAL'!L6</f>
        <v>-</v>
      </c>
      <c r="O2" s="59">
        <f>RESUMEN!$B$4</f>
        <v>46147</v>
      </c>
      <c r="P2" s="58">
        <v>2026</v>
      </c>
      <c r="Q2" s="58"/>
    </row>
    <row r="3" spans="1:17">
      <c r="A3" s="58" t="s">
        <v>87</v>
      </c>
      <c r="B3" s="58" t="s">
        <v>88</v>
      </c>
      <c r="C3" s="58" t="str">
        <f>'ARTESANAL-INDUSTRIAL'!C6</f>
        <v>IV-VII</v>
      </c>
      <c r="D3" s="58" t="s">
        <v>90</v>
      </c>
      <c r="E3" s="58" t="s">
        <v>34</v>
      </c>
      <c r="F3" s="59">
        <v>46113</v>
      </c>
      <c r="G3" s="59">
        <v>46356</v>
      </c>
      <c r="H3" s="60">
        <f>'ARTESANAL-INDUSTRIAL'!F7</f>
        <v>0.22</v>
      </c>
      <c r="I3" s="60">
        <f>'ARTESANAL-INDUSTRIAL'!G7</f>
        <v>0</v>
      </c>
      <c r="J3" s="60">
        <f>'ARTESANAL-INDUSTRIAL'!H7</f>
        <v>0.22</v>
      </c>
      <c r="K3" s="60">
        <f>'ARTESANAL-INDUSTRIAL'!I7</f>
        <v>0</v>
      </c>
      <c r="L3" s="60">
        <f>'ARTESANAL-INDUSTRIAL'!J7</f>
        <v>0.22</v>
      </c>
      <c r="M3" s="64">
        <f>'ARTESANAL-INDUSTRIAL'!K7</f>
        <v>0</v>
      </c>
      <c r="N3" s="60" t="str">
        <f>'ARTESANAL-INDUSTRIAL'!L7</f>
        <v>-</v>
      </c>
      <c r="O3" s="59">
        <f>RESUMEN!$B$4</f>
        <v>46147</v>
      </c>
      <c r="P3" s="58">
        <v>2026</v>
      </c>
      <c r="Q3" s="58"/>
    </row>
    <row r="4" spans="1:17">
      <c r="A4" s="58" t="s">
        <v>87</v>
      </c>
      <c r="B4" s="58" t="s">
        <v>88</v>
      </c>
      <c r="C4" s="58" t="str">
        <f>'ARTESANAL-INDUSTRIAL'!C6</f>
        <v>IV-VII</v>
      </c>
      <c r="D4" s="58" t="s">
        <v>13</v>
      </c>
      <c r="E4" s="58" t="str">
        <f>'ARTESANAL-INDUSTRIAL'!D8</f>
        <v>Industrial</v>
      </c>
      <c r="F4" s="59">
        <v>46113</v>
      </c>
      <c r="G4" s="59">
        <v>46356</v>
      </c>
      <c r="H4" s="60">
        <f>'ARTESANAL-INDUSTRIAL'!F8</f>
        <v>0.68</v>
      </c>
      <c r="I4" s="60">
        <f>'ARTESANAL-INDUSTRIAL'!G8</f>
        <v>0</v>
      </c>
      <c r="J4" s="60">
        <f>'ARTESANAL-INDUSTRIAL'!H8</f>
        <v>0.68</v>
      </c>
      <c r="K4" s="60">
        <f>'ARTESANAL-INDUSTRIAL'!I8</f>
        <v>0</v>
      </c>
      <c r="L4" s="60">
        <f>'ARTESANAL-INDUSTRIAL'!J8</f>
        <v>0.68</v>
      </c>
      <c r="M4" s="64">
        <f>'ARTESANAL-INDUSTRIAL'!K8</f>
        <v>0</v>
      </c>
      <c r="N4" s="60" t="str">
        <f>'ARTESANAL-INDUSTRIAL'!L8</f>
        <v>-</v>
      </c>
      <c r="O4" s="59">
        <f>RESUMEN!$B$4</f>
        <v>46147</v>
      </c>
      <c r="P4" s="58">
        <v>2026</v>
      </c>
      <c r="Q4" s="58"/>
    </row>
    <row r="5" spans="1:17">
      <c r="A5" s="58" t="s">
        <v>87</v>
      </c>
      <c r="B5" s="58" t="s">
        <v>88</v>
      </c>
      <c r="C5" s="58" t="str">
        <f>'ARTESANAL-INDUSTRIAL'!C9</f>
        <v>XVI</v>
      </c>
      <c r="D5" s="58" t="s">
        <v>90</v>
      </c>
      <c r="E5" s="58" t="str">
        <f>'ARTESANAL-INDUSTRIAL'!D9</f>
        <v>Ñuble</v>
      </c>
      <c r="F5" s="59">
        <v>46113</v>
      </c>
      <c r="G5" s="59">
        <v>46356</v>
      </c>
      <c r="H5" s="60">
        <f>'ARTESANAL-INDUSTRIAL'!F9</f>
        <v>5.883</v>
      </c>
      <c r="I5" s="60">
        <f>'ARTESANAL-INDUSTRIAL'!G9</f>
        <v>0</v>
      </c>
      <c r="J5" s="60">
        <f>'ARTESANAL-INDUSTRIAL'!H9</f>
        <v>5.883</v>
      </c>
      <c r="K5" s="60">
        <f>'ARTESANAL-INDUSTRIAL'!I9</f>
        <v>0</v>
      </c>
      <c r="L5" s="60">
        <f>'ARTESANAL-INDUSTRIAL'!J9</f>
        <v>5.883</v>
      </c>
      <c r="M5" s="64">
        <f>'ARTESANAL-INDUSTRIAL'!K9</f>
        <v>0</v>
      </c>
      <c r="N5" s="60" t="str">
        <f>'ARTESANAL-INDUSTRIAL'!L9</f>
        <v>-</v>
      </c>
      <c r="O5" s="59">
        <f>RESUMEN!$B$4</f>
        <v>46147</v>
      </c>
      <c r="P5" s="58">
        <v>2026</v>
      </c>
      <c r="Q5" s="58"/>
    </row>
    <row r="6" spans="1:17">
      <c r="A6" s="58" t="s">
        <v>87</v>
      </c>
      <c r="B6" s="58" t="s">
        <v>88</v>
      </c>
      <c r="C6" s="58" t="str">
        <f>'ARTESANAL-INDUSTRIAL'!C10</f>
        <v>VIII</v>
      </c>
      <c r="D6" s="58" t="s">
        <v>90</v>
      </c>
      <c r="E6" s="58" t="str">
        <f>'ARTESANAL-INDUSTRIAL'!D10</f>
        <v>Biobio</v>
      </c>
      <c r="F6" s="59">
        <v>46113</v>
      </c>
      <c r="G6" s="59">
        <v>46356</v>
      </c>
      <c r="H6" s="60">
        <f>'ARTESANAL-INDUSTRIAL'!F10</f>
        <v>79.975999999999999</v>
      </c>
      <c r="I6" s="60">
        <f>'ARTESANAL-INDUSTRIAL'!G10</f>
        <v>0</v>
      </c>
      <c r="J6" s="60">
        <f>'ARTESANAL-INDUSTRIAL'!H10</f>
        <v>79.975999999999999</v>
      </c>
      <c r="K6" s="60">
        <f>'ARTESANAL-INDUSTRIAL'!I10</f>
        <v>0</v>
      </c>
      <c r="L6" s="60">
        <f>'ARTESANAL-INDUSTRIAL'!J10</f>
        <v>79.975999999999999</v>
      </c>
      <c r="M6" s="64">
        <f>'ARTESANAL-INDUSTRIAL'!K10</f>
        <v>0</v>
      </c>
      <c r="N6" s="60" t="str">
        <f>'ARTESANAL-INDUSTRIAL'!L10</f>
        <v>-</v>
      </c>
      <c r="O6" s="59">
        <f>RESUMEN!$B$4</f>
        <v>46147</v>
      </c>
      <c r="P6" s="58">
        <v>2026</v>
      </c>
      <c r="Q6" s="58"/>
    </row>
    <row r="7" spans="1:17">
      <c r="A7" s="58" t="s">
        <v>87</v>
      </c>
      <c r="B7" s="58" t="s">
        <v>88</v>
      </c>
      <c r="C7" s="58" t="str">
        <f>'ARTESANAL-INDUSTRIAL'!C11</f>
        <v>IX</v>
      </c>
      <c r="D7" s="58" t="s">
        <v>90</v>
      </c>
      <c r="E7" s="58" t="str">
        <f>'ARTESANAL-INDUSTRIAL'!D11</f>
        <v>Araucania</v>
      </c>
      <c r="F7" s="59">
        <v>46174</v>
      </c>
      <c r="G7" s="59">
        <v>46356</v>
      </c>
      <c r="H7" s="60">
        <f>'ARTESANAL-INDUSTRIAL'!F11</f>
        <v>11.148</v>
      </c>
      <c r="I7" s="60">
        <f>'ARTESANAL-INDUSTRIAL'!G11</f>
        <v>0</v>
      </c>
      <c r="J7" s="60">
        <f>'ARTESANAL-INDUSTRIAL'!H11</f>
        <v>11.148</v>
      </c>
      <c r="K7" s="60">
        <f>'ARTESANAL-INDUSTRIAL'!I11</f>
        <v>0</v>
      </c>
      <c r="L7" s="60">
        <f>'ARTESANAL-INDUSTRIAL'!J11</f>
        <v>11.148</v>
      </c>
      <c r="M7" s="64">
        <f>'ARTESANAL-INDUSTRIAL'!K11</f>
        <v>0</v>
      </c>
      <c r="N7" s="60" t="str">
        <f>'ARTESANAL-INDUSTRIAL'!L11</f>
        <v>-</v>
      </c>
      <c r="O7" s="59">
        <f>RESUMEN!$B$4</f>
        <v>46147</v>
      </c>
      <c r="P7" s="58">
        <v>2026</v>
      </c>
      <c r="Q7" s="58"/>
    </row>
    <row r="8" spans="1:17">
      <c r="A8" s="58" t="s">
        <v>87</v>
      </c>
      <c r="B8" s="58" t="s">
        <v>88</v>
      </c>
      <c r="C8" s="58" t="str">
        <f>'ARTESANAL-INDUSTRIAL'!C12</f>
        <v>XIV</v>
      </c>
      <c r="D8" s="58" t="s">
        <v>90</v>
      </c>
      <c r="E8" s="58" t="str">
        <f>'ARTESANAL-INDUSTRIAL'!D12</f>
        <v>Los Ríos</v>
      </c>
      <c r="F8" s="59">
        <v>46113</v>
      </c>
      <c r="G8" s="59">
        <v>46356</v>
      </c>
      <c r="H8" s="60">
        <f>'ARTESANAL-INDUSTRIAL'!F12</f>
        <v>79.658000000000001</v>
      </c>
      <c r="I8" s="60">
        <f>'ARTESANAL-INDUSTRIAL'!G12</f>
        <v>0</v>
      </c>
      <c r="J8" s="60">
        <f>'ARTESANAL-INDUSTRIAL'!H12</f>
        <v>79.658000000000001</v>
      </c>
      <c r="K8" s="60">
        <f>'ARTESANAL-INDUSTRIAL'!I12</f>
        <v>5.9539999999999997</v>
      </c>
      <c r="L8" s="60">
        <f>'ARTESANAL-INDUSTRIAL'!J12</f>
        <v>73.704000000000008</v>
      </c>
      <c r="M8" s="64">
        <f>'ARTESANAL-INDUSTRIAL'!K12</f>
        <v>7.4744532878053674E-2</v>
      </c>
      <c r="N8" s="60" t="str">
        <f>'ARTESANAL-INDUSTRIAL'!L12</f>
        <v>-</v>
      </c>
      <c r="O8" s="59">
        <f>RESUMEN!$B$4</f>
        <v>46147</v>
      </c>
      <c r="P8" s="58">
        <v>2026</v>
      </c>
      <c r="Q8" s="58"/>
    </row>
    <row r="9" spans="1:17">
      <c r="A9" s="58" t="s">
        <v>87</v>
      </c>
      <c r="B9" s="58" t="s">
        <v>88</v>
      </c>
      <c r="C9" s="58" t="str">
        <f>'ARTESANAL-INDUSTRIAL'!C13</f>
        <v>XVI-XIV</v>
      </c>
      <c r="D9" s="58" t="s">
        <v>90</v>
      </c>
      <c r="E9" s="58" t="str">
        <f>'ARTESANAL-INDUSTRIAL'!D13</f>
        <v>Fauna Acompañante</v>
      </c>
      <c r="F9" s="59">
        <v>46113</v>
      </c>
      <c r="G9" s="59">
        <v>46356</v>
      </c>
      <c r="H9" s="60">
        <f>'ARTESANAL-INDUSTRIAL'!F13</f>
        <v>1.784</v>
      </c>
      <c r="I9" s="60">
        <f>'ARTESANAL-INDUSTRIAL'!G13</f>
        <v>0</v>
      </c>
      <c r="J9" s="60">
        <f>'ARTESANAL-INDUSTRIAL'!H13</f>
        <v>1.784</v>
      </c>
      <c r="K9" s="60">
        <f>'ARTESANAL-INDUSTRIAL'!I13</f>
        <v>0</v>
      </c>
      <c r="L9" s="60">
        <f>'ARTESANAL-INDUSTRIAL'!J13</f>
        <v>1.784</v>
      </c>
      <c r="M9" s="64">
        <f>'ARTESANAL-INDUSTRIAL'!K13</f>
        <v>0</v>
      </c>
      <c r="N9" s="60" t="str">
        <f>'ARTESANAL-INDUSTRIAL'!L13</f>
        <v>-</v>
      </c>
      <c r="O9" s="59">
        <f>RESUMEN!$B$4</f>
        <v>46147</v>
      </c>
      <c r="P9" s="58">
        <v>2026</v>
      </c>
      <c r="Q9" s="58"/>
    </row>
    <row r="10" spans="1:17">
      <c r="A10" s="58" t="s">
        <v>87</v>
      </c>
      <c r="B10" s="58" t="s">
        <v>88</v>
      </c>
      <c r="C10" s="58" t="str">
        <f>'ARTESANAL-INDUSTRIAL'!C14</f>
        <v>X</v>
      </c>
      <c r="D10" s="58" t="s">
        <v>89</v>
      </c>
      <c r="E10" s="58" t="str">
        <f>'ARTESANAL-INDUSTRIAL'!D14</f>
        <v>Región de Los Lagos</v>
      </c>
      <c r="F10" s="59">
        <v>46122</v>
      </c>
      <c r="G10" s="59">
        <v>46356</v>
      </c>
      <c r="H10" s="60">
        <f>'ARTESANAL-INDUSTRIAL'!F14</f>
        <v>148.66</v>
      </c>
      <c r="I10" s="60">
        <f>'ARTESANAL-INDUSTRIAL'!G14</f>
        <v>0</v>
      </c>
      <c r="J10" s="60">
        <f>'ARTESANAL-INDUSTRIAL'!H14</f>
        <v>148.66</v>
      </c>
      <c r="K10" s="60">
        <f>'ARTESANAL-INDUSTRIAL'!I14</f>
        <v>124.992</v>
      </c>
      <c r="L10" s="60">
        <f>'ARTESANAL-INDUSTRIAL'!J14</f>
        <v>23.667999999999992</v>
      </c>
      <c r="M10" s="64">
        <f>'ARTESANAL-INDUSTRIAL'!K14</f>
        <v>0.84079106686398497</v>
      </c>
      <c r="N10" s="59" t="str">
        <f>'ARTESANAL-INDUSTRIAL'!L14</f>
        <v>-</v>
      </c>
      <c r="O10" s="59">
        <f>RESUMEN!$B$4</f>
        <v>46147</v>
      </c>
      <c r="P10" s="58">
        <v>2026</v>
      </c>
      <c r="Q10" s="58"/>
    </row>
    <row r="11" spans="1:17">
      <c r="A11" s="58" t="s">
        <v>87</v>
      </c>
      <c r="B11" s="58" t="s">
        <v>88</v>
      </c>
      <c r="C11" s="58" t="str">
        <f>'ARTESANAL-INDUSTRIAL'!C15</f>
        <v>XI</v>
      </c>
      <c r="D11" s="58" t="s">
        <v>89</v>
      </c>
      <c r="E11" s="58" t="str">
        <f>'ARTESANAL-INDUSTRIAL'!D15</f>
        <v>Región de Aysén</v>
      </c>
      <c r="F11" s="59">
        <v>46218</v>
      </c>
      <c r="G11" s="59">
        <v>46356</v>
      </c>
      <c r="H11" s="60">
        <f>'ARTESANAL-INDUSTRIAL'!F15</f>
        <v>38.488999999999997</v>
      </c>
      <c r="I11" s="60">
        <f>'ARTESANAL-INDUSTRIAL'!G15</f>
        <v>0</v>
      </c>
      <c r="J11" s="60">
        <f>'ARTESANAL-INDUSTRIAL'!H15</f>
        <v>38.488999999999997</v>
      </c>
      <c r="K11" s="60">
        <f>'ARTESANAL-INDUSTRIAL'!I15</f>
        <v>0</v>
      </c>
      <c r="L11" s="60">
        <f>'ARTESANAL-INDUSTRIAL'!J15</f>
        <v>38.488999999999997</v>
      </c>
      <c r="M11" s="64">
        <f>'ARTESANAL-INDUSTRIAL'!K15</f>
        <v>0</v>
      </c>
      <c r="N11" s="59" t="str">
        <f>'ARTESANAL-INDUSTRIAL'!L15</f>
        <v>-</v>
      </c>
      <c r="O11" s="59">
        <f>RESUMEN!$B$4</f>
        <v>46147</v>
      </c>
      <c r="P11" s="58">
        <v>2026</v>
      </c>
      <c r="Q11" s="58"/>
    </row>
    <row r="12" spans="1:17">
      <c r="A12" s="58" t="s">
        <v>87</v>
      </c>
      <c r="B12" s="58" t="s">
        <v>88</v>
      </c>
      <c r="C12" s="58" t="str">
        <f>'ARTESANAL-INDUSTRIAL'!C16</f>
        <v>XII</v>
      </c>
      <c r="D12" s="58" t="s">
        <v>89</v>
      </c>
      <c r="E12" s="58" t="str">
        <f>'ARTESANAL-INDUSTRIAL'!D16</f>
        <v>Region de Magallanes</v>
      </c>
      <c r="F12" s="59">
        <v>46266</v>
      </c>
      <c r="G12" s="59">
        <v>46356</v>
      </c>
      <c r="H12" s="60">
        <f>'ARTESANAL-INDUSTRIAL'!F16</f>
        <v>29.084</v>
      </c>
      <c r="I12" s="60">
        <f>'ARTESANAL-INDUSTRIAL'!G16</f>
        <v>0</v>
      </c>
      <c r="J12" s="60">
        <f>'ARTESANAL-INDUSTRIAL'!H16</f>
        <v>29.084</v>
      </c>
      <c r="K12" s="60">
        <f>'ARTESANAL-INDUSTRIAL'!I16</f>
        <v>0</v>
      </c>
      <c r="L12" s="60">
        <f>'ARTESANAL-INDUSTRIAL'!J16</f>
        <v>29.084</v>
      </c>
      <c r="M12" s="64">
        <f>'ARTESANAL-INDUSTRIAL'!K16</f>
        <v>0</v>
      </c>
      <c r="N12" s="59" t="str">
        <f>'ARTESANAL-INDUSTRIAL'!L16</f>
        <v>-</v>
      </c>
      <c r="O12" s="59">
        <f>RESUMEN!$B$4</f>
        <v>46147</v>
      </c>
      <c r="P12" s="58">
        <v>2026</v>
      </c>
      <c r="Q12" s="58"/>
    </row>
    <row r="13" spans="1:17">
      <c r="A13" s="58" t="s">
        <v>87</v>
      </c>
      <c r="B13" s="58" t="s">
        <v>88</v>
      </c>
      <c r="C13" s="58" t="str">
        <f>'ARTESANAL-INDUSTRIAL'!C17</f>
        <v>X-XII</v>
      </c>
      <c r="D13" s="58" t="s">
        <v>90</v>
      </c>
      <c r="E13" s="58" t="str">
        <f>'ARTESANAL-INDUSTRIAL'!D17</f>
        <v>Fauna Acompañante</v>
      </c>
      <c r="F13" s="59">
        <v>46113</v>
      </c>
      <c r="G13" s="59">
        <v>46356</v>
      </c>
      <c r="H13" s="60">
        <f>'ARTESANAL-INDUSTRIAL'!F17</f>
        <v>2.1840000000000002</v>
      </c>
      <c r="I13" s="60">
        <f>'ARTESANAL-INDUSTRIAL'!G17</f>
        <v>0</v>
      </c>
      <c r="J13" s="60">
        <f>'ARTESANAL-INDUSTRIAL'!H17</f>
        <v>2.1840000000000002</v>
      </c>
      <c r="K13" s="60">
        <f>'ARTESANAL-INDUSTRIAL'!I17</f>
        <v>0</v>
      </c>
      <c r="L13" s="60">
        <f>'ARTESANAL-INDUSTRIAL'!J17</f>
        <v>2.1840000000000002</v>
      </c>
      <c r="M13" s="64">
        <f>'ARTESANAL-INDUSTRIAL'!K17</f>
        <v>0</v>
      </c>
      <c r="N13" s="60" t="str">
        <f>'ARTESANAL-INDUSTRIAL'!L17</f>
        <v>-</v>
      </c>
      <c r="O13" s="59">
        <f>RESUMEN!$B$4</f>
        <v>46147</v>
      </c>
      <c r="P13" s="58">
        <v>2026</v>
      </c>
      <c r="Q13" s="58"/>
    </row>
    <row r="14" spans="1:17">
      <c r="A14" s="58" t="s">
        <v>87</v>
      </c>
      <c r="B14" s="58" t="s">
        <v>88</v>
      </c>
      <c r="C14" s="58" t="str">
        <f>'ARTESANAL-INDUSTRIAL'!C18</f>
        <v>41°28,6´ L.S. - XII</v>
      </c>
      <c r="D14" s="58" t="s">
        <v>13</v>
      </c>
      <c r="E14" s="58" t="str">
        <f>'ARTESANAL-INDUSTRIAL'!D18</f>
        <v>Industrial</v>
      </c>
      <c r="F14" s="59">
        <v>46113</v>
      </c>
      <c r="G14" s="59">
        <v>46356</v>
      </c>
      <c r="H14" s="60">
        <f>'ARTESANAL-INDUSTRIAL'!F18</f>
        <v>6.7549999999999999</v>
      </c>
      <c r="I14" s="60">
        <f>'ARTESANAL-INDUSTRIAL'!G18</f>
        <v>0</v>
      </c>
      <c r="J14" s="60">
        <f>'ARTESANAL-INDUSTRIAL'!H18</f>
        <v>6.7549999999999999</v>
      </c>
      <c r="K14" s="60">
        <f>'ARTESANAL-INDUSTRIAL'!I18</f>
        <v>0</v>
      </c>
      <c r="L14" s="60">
        <f>'ARTESANAL-INDUSTRIAL'!J18</f>
        <v>6.7549999999999999</v>
      </c>
      <c r="M14" s="64">
        <f>'ARTESANAL-INDUSTRIAL'!K18</f>
        <v>0</v>
      </c>
      <c r="N14" s="60" t="str">
        <f>'ARTESANAL-INDUSTRIAL'!L18</f>
        <v>-</v>
      </c>
      <c r="O14" s="59">
        <f>RESUMEN!$B$4</f>
        <v>46147</v>
      </c>
      <c r="P14" s="58">
        <v>2026</v>
      </c>
      <c r="Q14" s="58"/>
    </row>
    <row r="15" spans="1:17">
      <c r="A15" s="58" t="s">
        <v>87</v>
      </c>
      <c r="B15" s="58" t="s">
        <v>88</v>
      </c>
      <c r="C15" s="58" t="s">
        <v>21</v>
      </c>
      <c r="D15" s="58" t="s">
        <v>89</v>
      </c>
      <c r="E15" s="58" t="str">
        <f>'ARTESANAL-INDUSTRIAL'!C19</f>
        <v>Investigación</v>
      </c>
      <c r="F15" s="59">
        <v>46113</v>
      </c>
      <c r="G15" s="59">
        <v>46356</v>
      </c>
      <c r="H15" s="60">
        <f>'ARTESANAL-INDUSTRIAL'!F19</f>
        <v>8.6999999999999993</v>
      </c>
      <c r="I15" s="60">
        <f>'ARTESANAL-INDUSTRIAL'!G19</f>
        <v>0</v>
      </c>
      <c r="J15" s="60">
        <f>'ARTESANAL-INDUSTRIAL'!H19</f>
        <v>8.6999999999999993</v>
      </c>
      <c r="K15" s="60">
        <f>'ARTESANAL-INDUSTRIAL'!I19</f>
        <v>0</v>
      </c>
      <c r="L15" s="60">
        <f>'ARTESANAL-INDUSTRIAL'!J19</f>
        <v>8.6999999999999993</v>
      </c>
      <c r="M15" s="64">
        <f>'ARTESANAL-INDUSTRIAL'!K19</f>
        <v>0</v>
      </c>
      <c r="N15" s="59" t="str">
        <f>'ARTESANAL-INDUSTRIAL'!L19</f>
        <v>-</v>
      </c>
      <c r="O15" s="59">
        <f>RESUMEN!$B$4</f>
        <v>46147</v>
      </c>
      <c r="P15" s="58">
        <v>2026</v>
      </c>
      <c r="Q15" s="58"/>
    </row>
    <row r="16" spans="1:17">
      <c r="A16" s="61" t="s">
        <v>87</v>
      </c>
      <c r="B16" s="61" t="s">
        <v>88</v>
      </c>
      <c r="C16" s="61" t="s">
        <v>21</v>
      </c>
      <c r="D16" s="61" t="s">
        <v>22</v>
      </c>
      <c r="E16" s="61" t="str">
        <f>'ARTESANAL-INDUSTRIAL'!C20</f>
        <v>TOTAL</v>
      </c>
      <c r="F16" s="62"/>
      <c r="G16" s="62"/>
      <c r="H16" s="63">
        <f>SUM(H2:H15)</f>
        <v>435</v>
      </c>
      <c r="I16" s="63">
        <f>SUM(I2:I15)</f>
        <v>0</v>
      </c>
      <c r="J16" s="63">
        <f>H16+I16</f>
        <v>435</v>
      </c>
      <c r="K16" s="63">
        <f>SUM(K2:K15)</f>
        <v>130.946</v>
      </c>
      <c r="L16" s="63">
        <f>J16-K16</f>
        <v>304.05399999999997</v>
      </c>
      <c r="M16" s="65">
        <f>K16/J16</f>
        <v>0.30102528735632184</v>
      </c>
      <c r="N16" s="62" t="str">
        <f>'ARTESANAL-INDUSTRIAL'!L20</f>
        <v>-</v>
      </c>
      <c r="O16" s="62">
        <f>RESUMEN!$B$4</f>
        <v>46147</v>
      </c>
      <c r="P16" s="61">
        <v>2026</v>
      </c>
      <c r="Q16" s="61"/>
    </row>
    <row r="17" spans="1:17">
      <c r="A17" s="58" t="s">
        <v>87</v>
      </c>
      <c r="B17" s="58" t="s">
        <v>88</v>
      </c>
      <c r="C17" s="58" t="str">
        <f>'ARTESANAL-INDUSTRIAL'!C26</f>
        <v>IV-VII</v>
      </c>
      <c r="D17" s="58" t="s">
        <v>89</v>
      </c>
      <c r="E17" s="58" t="str">
        <f>'ARTESANAL-INDUSTRIAL'!D26</f>
        <v>Fuera de  unidad de pesquería  (FUP)  Artesanal</v>
      </c>
      <c r="F17" s="59">
        <v>46113</v>
      </c>
      <c r="G17" s="59">
        <v>46356</v>
      </c>
      <c r="H17" s="60">
        <f>'ARTESANAL-INDUSTRIAL'!F26</f>
        <v>4.3559999999999999</v>
      </c>
      <c r="I17" s="60">
        <f>'ARTESANAL-INDUSTRIAL'!G26</f>
        <v>0</v>
      </c>
      <c r="J17" s="60">
        <f>'ARTESANAL-INDUSTRIAL'!H26</f>
        <v>4.3559999999999999</v>
      </c>
      <c r="K17" s="60">
        <f>'ARTESANAL-INDUSTRIAL'!I26</f>
        <v>5.0000000000000001E-3</v>
      </c>
      <c r="L17" s="60">
        <f>'ARTESANAL-INDUSTRIAL'!J26</f>
        <v>4.351</v>
      </c>
      <c r="M17" s="64">
        <f>'ARTESANAL-INDUSTRIAL'!K26</f>
        <v>1.147842056932966E-3</v>
      </c>
      <c r="N17" s="60" t="str">
        <f>'ARTESANAL-INDUSTRIAL'!L26</f>
        <v>-</v>
      </c>
      <c r="O17" s="59">
        <f>RESUMEN!$B$4</f>
        <v>46147</v>
      </c>
      <c r="P17" s="58">
        <v>2026</v>
      </c>
      <c r="Q17" s="58"/>
    </row>
    <row r="18" spans="1:17">
      <c r="A18" s="58" t="s">
        <v>87</v>
      </c>
      <c r="B18" s="58" t="s">
        <v>88</v>
      </c>
      <c r="C18" s="58" t="str">
        <f>'ARTESANAL-INDUSTRIAL'!C26</f>
        <v>IV-VII</v>
      </c>
      <c r="D18" s="58" t="s">
        <v>90</v>
      </c>
      <c r="E18" s="58" t="str">
        <f>'ARTESANAL-INDUSTRIAL'!D27</f>
        <v>Fauna Acompañante</v>
      </c>
      <c r="F18" s="59">
        <v>46113</v>
      </c>
      <c r="G18" s="59">
        <v>46356</v>
      </c>
      <c r="H18" s="60">
        <f>'ARTESANAL-INDUSTRIAL'!F27</f>
        <v>4.3999999999999997E-2</v>
      </c>
      <c r="I18" s="60">
        <f>'ARTESANAL-INDUSTRIAL'!G27</f>
        <v>0</v>
      </c>
      <c r="J18" s="60">
        <f>'ARTESANAL-INDUSTRIAL'!H27</f>
        <v>4.3999999999999997E-2</v>
      </c>
      <c r="K18" s="60">
        <f>'ARTESANAL-INDUSTRIAL'!I27</f>
        <v>0</v>
      </c>
      <c r="L18" s="60">
        <f>'ARTESANAL-INDUSTRIAL'!J27</f>
        <v>4.3999999999999997E-2</v>
      </c>
      <c r="M18" s="64">
        <f>'ARTESANAL-INDUSTRIAL'!K27</f>
        <v>0</v>
      </c>
      <c r="N18" s="60" t="str">
        <f>'ARTESANAL-INDUSTRIAL'!L27</f>
        <v>-</v>
      </c>
      <c r="O18" s="59">
        <f>RESUMEN!$B$4</f>
        <v>46147</v>
      </c>
      <c r="P18" s="58">
        <v>2026</v>
      </c>
      <c r="Q18" s="58"/>
    </row>
    <row r="19" spans="1:17">
      <c r="A19" s="58" t="s">
        <v>87</v>
      </c>
      <c r="B19" s="58" t="s">
        <v>88</v>
      </c>
      <c r="C19" s="58" t="str">
        <f>'ARTESANAL-INDUSTRIAL'!C26</f>
        <v>IV-VII</v>
      </c>
      <c r="D19" s="58" t="s">
        <v>13</v>
      </c>
      <c r="E19" s="58" t="str">
        <f>'ARTESANAL-INDUSTRIAL'!D28</f>
        <v>Industrial</v>
      </c>
      <c r="F19" s="59">
        <v>46113</v>
      </c>
      <c r="G19" s="59">
        <v>46356</v>
      </c>
      <c r="H19" s="60">
        <f>'ARTESANAL-INDUSTRIAL'!F28</f>
        <v>0.13600000000000001</v>
      </c>
      <c r="I19" s="60">
        <f>'ARTESANAL-INDUSTRIAL'!G28</f>
        <v>0</v>
      </c>
      <c r="J19" s="60">
        <f>'ARTESANAL-INDUSTRIAL'!H28</f>
        <v>0.13600000000000001</v>
      </c>
      <c r="K19" s="60">
        <f>'ARTESANAL-INDUSTRIAL'!I28</f>
        <v>0</v>
      </c>
      <c r="L19" s="60">
        <f>'ARTESANAL-INDUSTRIAL'!J28</f>
        <v>0.13600000000000001</v>
      </c>
      <c r="M19" s="64">
        <f>'ARTESANAL-INDUSTRIAL'!K28</f>
        <v>0</v>
      </c>
      <c r="N19" s="60" t="str">
        <f>'ARTESANAL-INDUSTRIAL'!L28</f>
        <v>-</v>
      </c>
      <c r="O19" s="59">
        <f>RESUMEN!$B$4</f>
        <v>46147</v>
      </c>
      <c r="P19" s="58">
        <v>2026</v>
      </c>
      <c r="Q19" s="58"/>
    </row>
    <row r="20" spans="1:17">
      <c r="A20" s="58" t="s">
        <v>87</v>
      </c>
      <c r="B20" s="58" t="s">
        <v>88</v>
      </c>
      <c r="C20" s="58" t="str">
        <f>'ARTESANAL-INDUSTRIAL'!C29</f>
        <v>XVI</v>
      </c>
      <c r="D20" s="58" t="s">
        <v>90</v>
      </c>
      <c r="E20" s="58" t="str">
        <f>'ARTESANAL-INDUSTRIAL'!D29</f>
        <v>Ñuble</v>
      </c>
      <c r="F20" s="59">
        <v>46113</v>
      </c>
      <c r="G20" s="59">
        <v>46356</v>
      </c>
      <c r="H20" s="60">
        <f>'ARTESANAL-INDUSTRIAL'!F29</f>
        <v>1.1759999999999999</v>
      </c>
      <c r="I20" s="60">
        <f>'ARTESANAL-INDUSTRIAL'!G29</f>
        <v>0</v>
      </c>
      <c r="J20" s="60">
        <f>'ARTESANAL-INDUSTRIAL'!H29</f>
        <v>1.1759999999999999</v>
      </c>
      <c r="K20" s="60">
        <f>'ARTESANAL-INDUSTRIAL'!I29</f>
        <v>0</v>
      </c>
      <c r="L20" s="60">
        <f>'ARTESANAL-INDUSTRIAL'!J29</f>
        <v>1.1759999999999999</v>
      </c>
      <c r="M20" s="64">
        <f>'ARTESANAL-INDUSTRIAL'!K29</f>
        <v>0</v>
      </c>
      <c r="N20" s="60" t="str">
        <f>'ARTESANAL-INDUSTRIAL'!L29</f>
        <v>-</v>
      </c>
      <c r="O20" s="59">
        <f>RESUMEN!$B$4</f>
        <v>46147</v>
      </c>
      <c r="P20" s="58">
        <v>2026</v>
      </c>
      <c r="Q20" s="58"/>
    </row>
    <row r="21" spans="1:17">
      <c r="A21" s="58" t="s">
        <v>87</v>
      </c>
      <c r="B21" s="58" t="s">
        <v>88</v>
      </c>
      <c r="C21" s="58" t="str">
        <f>'ARTESANAL-INDUSTRIAL'!C30</f>
        <v>VIII</v>
      </c>
      <c r="D21" s="58" t="s">
        <v>90</v>
      </c>
      <c r="E21" s="58" t="str">
        <f>'ARTESANAL-INDUSTRIAL'!D30</f>
        <v>Biobio</v>
      </c>
      <c r="F21" s="59">
        <v>46113</v>
      </c>
      <c r="G21" s="59">
        <v>46356</v>
      </c>
      <c r="H21" s="60">
        <f>'ARTESANAL-INDUSTRIAL'!F30</f>
        <v>15.996</v>
      </c>
      <c r="I21" s="60">
        <f>'ARTESANAL-INDUSTRIAL'!G30</f>
        <v>0</v>
      </c>
      <c r="J21" s="60">
        <f>'ARTESANAL-INDUSTRIAL'!H30</f>
        <v>15.996</v>
      </c>
      <c r="K21" s="60">
        <f>'ARTESANAL-INDUSTRIAL'!I30</f>
        <v>0</v>
      </c>
      <c r="L21" s="60">
        <f>'ARTESANAL-INDUSTRIAL'!J30</f>
        <v>15.996</v>
      </c>
      <c r="M21" s="64">
        <f>'ARTESANAL-INDUSTRIAL'!K30</f>
        <v>0</v>
      </c>
      <c r="N21" s="60" t="str">
        <f>'ARTESANAL-INDUSTRIAL'!L30</f>
        <v>-</v>
      </c>
      <c r="O21" s="59">
        <f>RESUMEN!$B$4</f>
        <v>46147</v>
      </c>
      <c r="P21" s="58">
        <v>2026</v>
      </c>
      <c r="Q21" s="58"/>
    </row>
    <row r="22" spans="1:17">
      <c r="A22" s="58" t="s">
        <v>87</v>
      </c>
      <c r="B22" s="58" t="s">
        <v>88</v>
      </c>
      <c r="C22" s="58" t="str">
        <f>'ARTESANAL-INDUSTRIAL'!C31</f>
        <v>IX</v>
      </c>
      <c r="D22" s="58" t="s">
        <v>90</v>
      </c>
      <c r="E22" s="58" t="str">
        <f>'ARTESANAL-INDUSTRIAL'!D31</f>
        <v>Araucania</v>
      </c>
      <c r="F22" s="59">
        <v>46174</v>
      </c>
      <c r="G22" s="59">
        <v>46356</v>
      </c>
      <c r="H22" s="60">
        <f>'ARTESANAL-INDUSTRIAL'!F31</f>
        <v>2.23</v>
      </c>
      <c r="I22" s="60">
        <f>'ARTESANAL-INDUSTRIAL'!G31</f>
        <v>0</v>
      </c>
      <c r="J22" s="60">
        <f>'ARTESANAL-INDUSTRIAL'!H31</f>
        <v>2.23</v>
      </c>
      <c r="K22" s="60">
        <f>'ARTESANAL-INDUSTRIAL'!I31</f>
        <v>0</v>
      </c>
      <c r="L22" s="60">
        <f>'ARTESANAL-INDUSTRIAL'!J31</f>
        <v>2.23</v>
      </c>
      <c r="M22" s="64">
        <f>'ARTESANAL-INDUSTRIAL'!K31</f>
        <v>0</v>
      </c>
      <c r="N22" s="60" t="str">
        <f>'ARTESANAL-INDUSTRIAL'!L31</f>
        <v>-</v>
      </c>
      <c r="O22" s="59">
        <f>RESUMEN!$B$4</f>
        <v>46147</v>
      </c>
      <c r="P22" s="58">
        <v>2026</v>
      </c>
      <c r="Q22" s="58"/>
    </row>
    <row r="23" spans="1:17">
      <c r="A23" s="58" t="s">
        <v>87</v>
      </c>
      <c r="B23" s="58" t="s">
        <v>88</v>
      </c>
      <c r="C23" s="58" t="str">
        <f>'ARTESANAL-INDUSTRIAL'!C32</f>
        <v>XIV</v>
      </c>
      <c r="D23" s="58" t="s">
        <v>90</v>
      </c>
      <c r="E23" s="58" t="str">
        <f>'ARTESANAL-INDUSTRIAL'!D32</f>
        <v>Los Ríos</v>
      </c>
      <c r="F23" s="59">
        <v>46113</v>
      </c>
      <c r="G23" s="59">
        <v>46356</v>
      </c>
      <c r="H23" s="60">
        <f>'ARTESANAL-INDUSTRIAL'!F32</f>
        <v>15.932</v>
      </c>
      <c r="I23" s="60">
        <f>'ARTESANAL-INDUSTRIAL'!G32</f>
        <v>0</v>
      </c>
      <c r="J23" s="60">
        <f>'ARTESANAL-INDUSTRIAL'!H32</f>
        <v>15.932</v>
      </c>
      <c r="K23" s="60">
        <f>'ARTESANAL-INDUSTRIAL'!I32</f>
        <v>0</v>
      </c>
      <c r="L23" s="60">
        <f>'ARTESANAL-INDUSTRIAL'!J32</f>
        <v>15.932</v>
      </c>
      <c r="M23" s="64">
        <f>'ARTESANAL-INDUSTRIAL'!K32</f>
        <v>0</v>
      </c>
      <c r="N23" s="60" t="str">
        <f>'ARTESANAL-INDUSTRIAL'!L32</f>
        <v>-</v>
      </c>
      <c r="O23" s="59">
        <f>RESUMEN!$B$4</f>
        <v>46147</v>
      </c>
      <c r="P23" s="58">
        <v>2026</v>
      </c>
      <c r="Q23" s="58"/>
    </row>
    <row r="24" spans="1:17">
      <c r="A24" s="58" t="s">
        <v>87</v>
      </c>
      <c r="B24" s="58" t="s">
        <v>88</v>
      </c>
      <c r="C24" s="58" t="str">
        <f>'ARTESANAL-INDUSTRIAL'!C33</f>
        <v>XVI-XIV</v>
      </c>
      <c r="D24" s="58" t="s">
        <v>90</v>
      </c>
      <c r="E24" s="58" t="str">
        <f>'ARTESANAL-INDUSTRIAL'!D33</f>
        <v>Fauna Acompañante</v>
      </c>
      <c r="F24" s="59">
        <v>46113</v>
      </c>
      <c r="G24" s="59">
        <v>46356</v>
      </c>
      <c r="H24" s="60">
        <f>'ARTESANAL-INDUSTRIAL'!F33</f>
        <v>0.35599999999999998</v>
      </c>
      <c r="I24" s="60">
        <f>'ARTESANAL-INDUSTRIAL'!G33</f>
        <v>0</v>
      </c>
      <c r="J24" s="60">
        <f>'ARTESANAL-INDUSTRIAL'!H33</f>
        <v>0.35599999999999998</v>
      </c>
      <c r="K24" s="60">
        <f>'ARTESANAL-INDUSTRIAL'!I33</f>
        <v>0</v>
      </c>
      <c r="L24" s="60">
        <f>'ARTESANAL-INDUSTRIAL'!J33</f>
        <v>0.35599999999999998</v>
      </c>
      <c r="M24" s="64">
        <f>'ARTESANAL-INDUSTRIAL'!K33</f>
        <v>0</v>
      </c>
      <c r="N24" s="60" t="str">
        <f>'ARTESANAL-INDUSTRIAL'!L33</f>
        <v>-</v>
      </c>
      <c r="O24" s="59">
        <f>RESUMEN!$B$4</f>
        <v>46147</v>
      </c>
      <c r="P24" s="58">
        <v>2026</v>
      </c>
      <c r="Q24" s="58"/>
    </row>
    <row r="25" spans="1:17">
      <c r="A25" s="58" t="s">
        <v>87</v>
      </c>
      <c r="B25" s="58" t="s">
        <v>88</v>
      </c>
      <c r="C25" s="58" t="str">
        <f>'ARTESANAL-INDUSTRIAL'!C34</f>
        <v>X</v>
      </c>
      <c r="D25" s="58" t="s">
        <v>90</v>
      </c>
      <c r="E25" s="58" t="str">
        <f>'ARTESANAL-INDUSTRIAL'!D34</f>
        <v>Región de Los Lagos</v>
      </c>
      <c r="F25" s="59">
        <v>46122</v>
      </c>
      <c r="G25" s="59">
        <v>46356</v>
      </c>
      <c r="H25" s="60">
        <f>'ARTESANAL-INDUSTRIAL'!F34</f>
        <v>29.731999999999999</v>
      </c>
      <c r="I25" s="60">
        <f>'ARTESANAL-INDUSTRIAL'!G34</f>
        <v>0</v>
      </c>
      <c r="J25" s="60">
        <f>'ARTESANAL-INDUSTRIAL'!H34</f>
        <v>29.731999999999999</v>
      </c>
      <c r="K25" s="60">
        <f>'ARTESANAL-INDUSTRIAL'!I34</f>
        <v>0.20599999999999999</v>
      </c>
      <c r="L25" s="60">
        <f>'ARTESANAL-INDUSTRIAL'!J34</f>
        <v>29.526</v>
      </c>
      <c r="M25" s="64">
        <f>'ARTESANAL-INDUSTRIAL'!K34</f>
        <v>6.928561818915646E-3</v>
      </c>
      <c r="N25" s="58" t="str">
        <f>'ARTESANAL-INDUSTRIAL'!L34</f>
        <v>-</v>
      </c>
      <c r="O25" s="59">
        <f>RESUMEN!$B$4</f>
        <v>46147</v>
      </c>
      <c r="P25" s="58">
        <v>2026</v>
      </c>
      <c r="Q25" s="58"/>
    </row>
    <row r="26" spans="1:17">
      <c r="A26" s="58" t="s">
        <v>87</v>
      </c>
      <c r="B26" s="58" t="s">
        <v>88</v>
      </c>
      <c r="C26" s="58" t="str">
        <f>'ARTESANAL-INDUSTRIAL'!C35</f>
        <v>XI</v>
      </c>
      <c r="D26" s="58" t="s">
        <v>90</v>
      </c>
      <c r="E26" s="58" t="str">
        <f>'ARTESANAL-INDUSTRIAL'!D35</f>
        <v>Región de Aysén</v>
      </c>
      <c r="F26" s="59">
        <v>46218</v>
      </c>
      <c r="G26" s="59">
        <v>46356</v>
      </c>
      <c r="H26" s="60">
        <f>'ARTESANAL-INDUSTRIAL'!F35</f>
        <v>7.7</v>
      </c>
      <c r="I26" s="60">
        <f>'ARTESANAL-INDUSTRIAL'!G35</f>
        <v>0</v>
      </c>
      <c r="J26" s="60">
        <f>'ARTESANAL-INDUSTRIAL'!H35</f>
        <v>7.7</v>
      </c>
      <c r="K26" s="60">
        <f>'ARTESANAL-INDUSTRIAL'!I35</f>
        <v>0</v>
      </c>
      <c r="L26" s="60">
        <f>'ARTESANAL-INDUSTRIAL'!J35</f>
        <v>7.7</v>
      </c>
      <c r="M26" s="64">
        <f>'ARTESANAL-INDUSTRIAL'!K35</f>
        <v>0</v>
      </c>
      <c r="N26" s="58" t="str">
        <f>'ARTESANAL-INDUSTRIAL'!L35</f>
        <v>-</v>
      </c>
      <c r="O26" s="59">
        <f>RESUMEN!$B$4</f>
        <v>46147</v>
      </c>
      <c r="P26" s="58">
        <v>2026</v>
      </c>
      <c r="Q26" s="58"/>
    </row>
    <row r="27" spans="1:17">
      <c r="A27" s="58" t="s">
        <v>87</v>
      </c>
      <c r="B27" s="58" t="s">
        <v>88</v>
      </c>
      <c r="C27" s="58" t="str">
        <f>'ARTESANAL-INDUSTRIAL'!C36</f>
        <v>XII</v>
      </c>
      <c r="D27" s="58" t="s">
        <v>90</v>
      </c>
      <c r="E27" s="58" t="str">
        <f>'ARTESANAL-INDUSTRIAL'!D36</f>
        <v>Region de Magallanes</v>
      </c>
      <c r="F27" s="59">
        <v>46266</v>
      </c>
      <c r="G27" s="59">
        <v>46356</v>
      </c>
      <c r="H27" s="60">
        <f>'ARTESANAL-INDUSTRIAL'!F36</f>
        <v>5.8170000000000002</v>
      </c>
      <c r="I27" s="60">
        <f>'ARTESANAL-INDUSTRIAL'!G36</f>
        <v>0</v>
      </c>
      <c r="J27" s="60">
        <f>'ARTESANAL-INDUSTRIAL'!H36</f>
        <v>5.8170000000000002</v>
      </c>
      <c r="K27" s="60">
        <f>'ARTESANAL-INDUSTRIAL'!I36</f>
        <v>0</v>
      </c>
      <c r="L27" s="60">
        <f>'ARTESANAL-INDUSTRIAL'!J36</f>
        <v>5.8170000000000002</v>
      </c>
      <c r="M27" s="64">
        <f>'ARTESANAL-INDUSTRIAL'!K36</f>
        <v>0</v>
      </c>
      <c r="N27" s="58" t="str">
        <f>'ARTESANAL-INDUSTRIAL'!L36</f>
        <v>-</v>
      </c>
      <c r="O27" s="59">
        <f>RESUMEN!$B$4</f>
        <v>46147</v>
      </c>
      <c r="P27" s="58">
        <v>2026</v>
      </c>
      <c r="Q27" s="58"/>
    </row>
    <row r="28" spans="1:17">
      <c r="A28" s="58" t="s">
        <v>87</v>
      </c>
      <c r="B28" s="58" t="s">
        <v>88</v>
      </c>
      <c r="C28" s="58" t="str">
        <f>'ARTESANAL-INDUSTRIAL'!C37</f>
        <v>X-XII</v>
      </c>
      <c r="D28" s="58" t="s">
        <v>90</v>
      </c>
      <c r="E28" s="58" t="str">
        <f>'ARTESANAL-INDUSTRIAL'!D37</f>
        <v>Fauna Acompañante</v>
      </c>
      <c r="F28" s="59">
        <v>46113</v>
      </c>
      <c r="G28" s="59">
        <v>46356</v>
      </c>
      <c r="H28" s="60">
        <f>'ARTESANAL-INDUSTRIAL'!F37</f>
        <v>0.437</v>
      </c>
      <c r="I28" s="60">
        <f>'ARTESANAL-INDUSTRIAL'!G37</f>
        <v>0</v>
      </c>
      <c r="J28" s="60">
        <f>'ARTESANAL-INDUSTRIAL'!H37</f>
        <v>0.437</v>
      </c>
      <c r="K28" s="60">
        <f>'ARTESANAL-INDUSTRIAL'!I37</f>
        <v>0</v>
      </c>
      <c r="L28" s="60">
        <f>'ARTESANAL-INDUSTRIAL'!J37</f>
        <v>0.437</v>
      </c>
      <c r="M28" s="64">
        <f>'ARTESANAL-INDUSTRIAL'!K37</f>
        <v>0</v>
      </c>
      <c r="N28" s="58" t="str">
        <f>'ARTESANAL-INDUSTRIAL'!L37</f>
        <v>-</v>
      </c>
      <c r="O28" s="59">
        <f>RESUMEN!$B$4</f>
        <v>46147</v>
      </c>
      <c r="P28" s="58">
        <v>2026</v>
      </c>
      <c r="Q28" s="58"/>
    </row>
    <row r="29" spans="1:17">
      <c r="A29" s="58" t="s">
        <v>87</v>
      </c>
      <c r="B29" s="58" t="s">
        <v>88</v>
      </c>
      <c r="C29" s="58" t="str">
        <f>'ARTESANAL-INDUSTRIAL'!C38</f>
        <v>41°28,6´ L.S. - XII</v>
      </c>
      <c r="D29" s="58" t="s">
        <v>13</v>
      </c>
      <c r="E29" s="58" t="str">
        <f>'ARTESANAL-INDUSTRIAL'!D38</f>
        <v>Industrial</v>
      </c>
      <c r="F29" s="59">
        <v>46113</v>
      </c>
      <c r="G29" s="59">
        <v>46356</v>
      </c>
      <c r="H29" s="60">
        <f>'ARTESANAL-INDUSTRIAL'!F38</f>
        <v>1.351</v>
      </c>
      <c r="I29" s="60">
        <f>'ARTESANAL-INDUSTRIAL'!G38</f>
        <v>0</v>
      </c>
      <c r="J29" s="60">
        <f>'ARTESANAL-INDUSTRIAL'!H38</f>
        <v>1.351</v>
      </c>
      <c r="K29" s="60">
        <f>'ARTESANAL-INDUSTRIAL'!I38</f>
        <v>0</v>
      </c>
      <c r="L29" s="60">
        <f>'ARTESANAL-INDUSTRIAL'!J38</f>
        <v>1.351</v>
      </c>
      <c r="M29" s="64">
        <f>'ARTESANAL-INDUSTRIAL'!K38</f>
        <v>0</v>
      </c>
      <c r="N29" s="58" t="str">
        <f>'ARTESANAL-INDUSTRIAL'!L38</f>
        <v>-</v>
      </c>
      <c r="O29" s="59">
        <f>RESUMEN!$B$4</f>
        <v>46147</v>
      </c>
      <c r="P29" s="58">
        <v>2026</v>
      </c>
      <c r="Q29" s="58"/>
    </row>
    <row r="30" spans="1:17">
      <c r="A30" s="58" t="s">
        <v>87</v>
      </c>
      <c r="B30" s="58" t="s">
        <v>88</v>
      </c>
      <c r="C30" s="58" t="s">
        <v>21</v>
      </c>
      <c r="D30" s="58" t="s">
        <v>89</v>
      </c>
      <c r="E30" s="58" t="str">
        <f>'ARTESANAL-INDUSTRIAL'!C39</f>
        <v>Investigación</v>
      </c>
      <c r="F30" s="59">
        <v>46113</v>
      </c>
      <c r="G30" s="59">
        <v>46356</v>
      </c>
      <c r="H30" s="60">
        <f>'ARTESANAL-INDUSTRIAL'!F39</f>
        <v>1.74</v>
      </c>
      <c r="I30" s="60">
        <f>'ARTESANAL-INDUSTRIAL'!G39</f>
        <v>0</v>
      </c>
      <c r="J30" s="60">
        <f>'ARTESANAL-INDUSTRIAL'!H39</f>
        <v>1.74</v>
      </c>
      <c r="K30" s="60">
        <f>'ARTESANAL-INDUSTRIAL'!I39</f>
        <v>0</v>
      </c>
      <c r="L30" s="60">
        <f>'ARTESANAL-INDUSTRIAL'!J39</f>
        <v>1.74</v>
      </c>
      <c r="M30" s="64">
        <f>'ARTESANAL-INDUSTRIAL'!K39</f>
        <v>0</v>
      </c>
      <c r="N30" s="58" t="str">
        <f>'ARTESANAL-INDUSTRIAL'!L39</f>
        <v>-</v>
      </c>
      <c r="O30" s="59">
        <f>RESUMEN!$B$4</f>
        <v>46147</v>
      </c>
      <c r="P30" s="58">
        <v>2026</v>
      </c>
      <c r="Q30" s="58"/>
    </row>
    <row r="31" spans="1:17">
      <c r="A31" s="61" t="s">
        <v>87</v>
      </c>
      <c r="B31" s="61" t="s">
        <v>88</v>
      </c>
      <c r="C31" s="61" t="s">
        <v>21</v>
      </c>
      <c r="D31" s="61" t="s">
        <v>22</v>
      </c>
      <c r="E31" s="61" t="str">
        <f>'ARTESANAL-INDUSTRIAL'!C40</f>
        <v>TOTAL</v>
      </c>
      <c r="F31" s="61"/>
      <c r="G31" s="61"/>
      <c r="H31" s="63">
        <f>'ARTESANAL-INDUSTRIAL'!F40</f>
        <v>87.002999999999986</v>
      </c>
      <c r="I31" s="63">
        <f>'ARTESANAL-INDUSTRIAL'!G40</f>
        <v>0</v>
      </c>
      <c r="J31" s="63">
        <f>'ARTESANAL-INDUSTRIAL'!H40</f>
        <v>87.002999999999986</v>
      </c>
      <c r="K31" s="63">
        <f>'ARTESANAL-INDUSTRIAL'!I40</f>
        <v>0.21099999999999999</v>
      </c>
      <c r="L31" s="63">
        <f>'ARTESANAL-INDUSTRIAL'!J40</f>
        <v>86.791999999999987</v>
      </c>
      <c r="M31" s="65">
        <f>'ARTESANAL-INDUSTRIAL'!K40</f>
        <v>2.42520372860706E-3</v>
      </c>
      <c r="N31" s="61" t="str">
        <f>'ARTESANAL-INDUSTRIAL'!L40</f>
        <v>-</v>
      </c>
      <c r="O31" s="62">
        <f>RESUMEN!$B$4</f>
        <v>46147</v>
      </c>
      <c r="P31" s="61">
        <v>2026</v>
      </c>
      <c r="Q31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CEA TELLO, MARIO ANDRES</dc:creator>
  <cp:keywords/>
  <dc:description/>
  <cp:lastModifiedBy>GONZALEZ GALDAMES,ROMINA MONICK</cp:lastModifiedBy>
  <cp:revision/>
  <dcterms:created xsi:type="dcterms:W3CDTF">2023-04-10T20:32:23Z</dcterms:created>
  <dcterms:modified xsi:type="dcterms:W3CDTF">2026-05-07T14:09:18Z</dcterms:modified>
  <cp:category/>
  <cp:contentStatus/>
</cp:coreProperties>
</file>