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240" windowWidth="19260" windowHeight="6285" tabRatio="803"/>
  </bookViews>
  <sheets>
    <sheet name="Resumen anual Merluza tres Alet" sheetId="5" r:id="rId1"/>
    <sheet name="Resumen periodos Merluza tres A" sheetId="4" r:id="rId2"/>
    <sheet name="Merluza tres aletas Industrial" sheetId="3" r:id="rId3"/>
    <sheet name="Publicación Web" sheetId="6" r:id="rId4"/>
  </sheets>
  <calcPr calcId="125725"/>
</workbook>
</file>

<file path=xl/calcChain.xml><?xml version="1.0" encoding="utf-8"?>
<calcChain xmlns="http://schemas.openxmlformats.org/spreadsheetml/2006/main">
  <c r="E14" i="3"/>
  <c r="E18"/>
  <c r="G19"/>
  <c r="D8" i="5"/>
  <c r="Z11" i="3"/>
  <c r="AA11"/>
  <c r="E10"/>
  <c r="I3" i="6"/>
  <c r="B5" i="4"/>
  <c r="A5" i="3"/>
  <c r="O7" i="6" s="1"/>
  <c r="H17"/>
  <c r="H16"/>
  <c r="I13"/>
  <c r="J13"/>
  <c r="H13"/>
  <c r="H10"/>
  <c r="H7"/>
  <c r="H4"/>
  <c r="I2"/>
  <c r="J2"/>
  <c r="K2"/>
  <c r="L2"/>
  <c r="M2"/>
  <c r="K3"/>
  <c r="I5"/>
  <c r="J5"/>
  <c r="K5"/>
  <c r="L5"/>
  <c r="M5"/>
  <c r="I6"/>
  <c r="K6"/>
  <c r="I8"/>
  <c r="J8"/>
  <c r="K8"/>
  <c r="L8"/>
  <c r="M8"/>
  <c r="K9"/>
  <c r="I11"/>
  <c r="J11"/>
  <c r="K11"/>
  <c r="I12"/>
  <c r="K12"/>
  <c r="I14"/>
  <c r="J14"/>
  <c r="K14"/>
  <c r="L14"/>
  <c r="M14"/>
  <c r="I15"/>
  <c r="K15"/>
  <c r="H3"/>
  <c r="H5"/>
  <c r="H6"/>
  <c r="H8"/>
  <c r="H9"/>
  <c r="H11"/>
  <c r="H12"/>
  <c r="H14"/>
  <c r="H15"/>
  <c r="H2"/>
  <c r="O12"/>
  <c r="O6"/>
  <c r="O14"/>
  <c r="O8"/>
  <c r="O4"/>
  <c r="O16"/>
  <c r="O15"/>
  <c r="O9"/>
  <c r="O3"/>
  <c r="O13"/>
  <c r="O17"/>
  <c r="O2"/>
  <c r="O11"/>
  <c r="O5"/>
  <c r="O10"/>
  <c r="AG11" i="3"/>
  <c r="G9" i="4"/>
  <c r="F9"/>
  <c r="E10"/>
  <c r="E9"/>
  <c r="D19" i="3"/>
  <c r="AC12"/>
  <c r="H10" i="4" s="1"/>
  <c r="AC11" i="3"/>
  <c r="H9" i="4"/>
  <c r="Z12" i="3"/>
  <c r="J9" i="4"/>
  <c r="I9"/>
  <c r="K17" i="3"/>
  <c r="I16" i="6"/>
  <c r="M17" i="3"/>
  <c r="K16" i="6"/>
  <c r="J17" i="3"/>
  <c r="F17"/>
  <c r="H17"/>
  <c r="F18"/>
  <c r="J15" i="6" s="1"/>
  <c r="L17" i="3"/>
  <c r="O17" s="1"/>
  <c r="M16" i="6" s="1"/>
  <c r="I17" i="3"/>
  <c r="N17"/>
  <c r="L16" i="6" s="1"/>
  <c r="J16"/>
  <c r="M15" i="3"/>
  <c r="K13" i="6"/>
  <c r="K15" i="3"/>
  <c r="J15"/>
  <c r="F15"/>
  <c r="M13"/>
  <c r="K10" i="6"/>
  <c r="J13" i="3"/>
  <c r="F13"/>
  <c r="M11"/>
  <c r="K7" i="6"/>
  <c r="K11" i="3"/>
  <c r="I7" i="6"/>
  <c r="J11" i="3"/>
  <c r="F11"/>
  <c r="M9"/>
  <c r="K4" i="6" s="1"/>
  <c r="K9" i="3"/>
  <c r="J9"/>
  <c r="J19"/>
  <c r="F9"/>
  <c r="I4" i="6"/>
  <c r="M19" i="3"/>
  <c r="AB11"/>
  <c r="H9"/>
  <c r="F10"/>
  <c r="J3" i="6"/>
  <c r="I9" i="3"/>
  <c r="H11"/>
  <c r="F12"/>
  <c r="I11"/>
  <c r="H13"/>
  <c r="I13"/>
  <c r="H15"/>
  <c r="I15"/>
  <c r="M11" i="6"/>
  <c r="H12" i="3"/>
  <c r="L6" i="6"/>
  <c r="L11" i="3"/>
  <c r="L15"/>
  <c r="N15"/>
  <c r="L13" i="6"/>
  <c r="L9" i="3"/>
  <c r="J4" i="6"/>
  <c r="N11" i="3"/>
  <c r="L7" i="6"/>
  <c r="J7"/>
  <c r="I12" i="3"/>
  <c r="M6" i="6"/>
  <c r="J6"/>
  <c r="O9" i="3"/>
  <c r="M4" i="6" s="1"/>
  <c r="F16" i="3"/>
  <c r="L11" i="6"/>
  <c r="AD11" i="3"/>
  <c r="AE11"/>
  <c r="N9"/>
  <c r="L4" i="6" s="1"/>
  <c r="F14" i="3"/>
  <c r="J9" i="6" s="1"/>
  <c r="O15" i="3"/>
  <c r="M13" i="6"/>
  <c r="H10" i="3"/>
  <c r="L3" i="6" s="1"/>
  <c r="I10" i="3"/>
  <c r="M3" i="6" s="1"/>
  <c r="O11" i="3"/>
  <c r="M7" i="6"/>
  <c r="I16" i="3"/>
  <c r="M12" i="6"/>
  <c r="J12"/>
  <c r="H16" i="3"/>
  <c r="L12" i="6"/>
  <c r="AB12" i="3"/>
  <c r="AD12" s="1"/>
  <c r="I14" l="1"/>
  <c r="M9" i="6" s="1"/>
  <c r="G10" i="4"/>
  <c r="I18" i="3"/>
  <c r="M15" i="6" s="1"/>
  <c r="H18" i="3"/>
  <c r="L15" i="6" s="1"/>
  <c r="AA12" i="3"/>
  <c r="AH11" s="1"/>
  <c r="AE12"/>
  <c r="H14"/>
  <c r="L9" i="6" s="1"/>
  <c r="K13" i="3"/>
  <c r="E19"/>
  <c r="F19" s="1"/>
  <c r="H19" s="1"/>
  <c r="I9" i="6"/>
  <c r="AJ11" i="3"/>
  <c r="I10" i="4"/>
  <c r="J10"/>
  <c r="F10" l="1"/>
  <c r="I19" i="3"/>
  <c r="L13"/>
  <c r="I10" i="6"/>
  <c r="K19" i="3"/>
  <c r="L19" s="1"/>
  <c r="E8" i="5"/>
  <c r="I17" i="6"/>
  <c r="AI11" i="3"/>
  <c r="K17" i="6"/>
  <c r="AL11" i="3"/>
  <c r="G8" i="5"/>
  <c r="AK11" i="3"/>
  <c r="O19" l="1"/>
  <c r="N19"/>
  <c r="N13"/>
  <c r="L10" i="6" s="1"/>
  <c r="J10"/>
  <c r="O13" i="3"/>
  <c r="M10" i="6" s="1"/>
  <c r="J17"/>
  <c r="F8" i="5"/>
  <c r="H8"/>
  <c r="L17" i="6"/>
  <c r="M17"/>
  <c r="I8" i="5"/>
</calcChain>
</file>

<file path=xl/comments1.xml><?xml version="1.0" encoding="utf-8"?>
<comments xmlns="http://schemas.openxmlformats.org/spreadsheetml/2006/main">
  <authors>
    <author>mmendoza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CV de 735,02548 t a Deris (Res N°2452-18)
CV de 543,06338 t a Sur Austral (Res N°2460-18)
CV de 198,71976 t a Grimar (Res N°2466-18)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CV de 198,71976 t desde Emdepes (Res N°2466-18)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CV de 735,02548 t desde Emdepes (Res N°2452-18)
Venta de 400,039 t a Pesq. Sur Austral S.A (Res. N°2969-18)
CV de 800,006 t desde Pesq. Sur Austral S.A (Res. N° 4045-18)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CV de 543,06338 t desde Emdepes (Res N°2460-18)
Compra de 400,039 t a Deris S.A (Res. N°2969-18)
CV de 800,006 t a Deris S.A (Res. N° 4045-18)</t>
        </r>
      </text>
    </comment>
  </commentList>
</comments>
</file>

<file path=xl/sharedStrings.xml><?xml version="1.0" encoding="utf-8"?>
<sst xmlns="http://schemas.openxmlformats.org/spreadsheetml/2006/main" count="225" uniqueCount="80">
  <si>
    <t xml:space="preserve">Unidad de pesquería </t>
  </si>
  <si>
    <t>Titular de cuota LTP</t>
  </si>
  <si>
    <t>Cuota Efectiva</t>
  </si>
  <si>
    <t>Saldo (t)</t>
  </si>
  <si>
    <t>% consumido</t>
  </si>
  <si>
    <t>Cuota asignada (t)</t>
  </si>
  <si>
    <t>Captura (t)</t>
  </si>
  <si>
    <t>Periodo</t>
  </si>
  <si>
    <t>OPERACIÓN</t>
  </si>
  <si>
    <t>CUOTA (TONELADAS)</t>
  </si>
  <si>
    <t xml:space="preserve">RESUMEN ANUAL </t>
  </si>
  <si>
    <t>Merluza de tres aletas paralelo  41°28 al 57° L.S.</t>
  </si>
  <si>
    <t>Unidad de Pesquería</t>
  </si>
  <si>
    <t>Zona</t>
  </si>
  <si>
    <t>Cuota Global (t)</t>
  </si>
  <si>
    <t>Cuota Período</t>
  </si>
  <si>
    <t>% Consumido</t>
  </si>
  <si>
    <t>Fecha cierre</t>
  </si>
  <si>
    <t>Período</t>
  </si>
  <si>
    <t>autorizada</t>
  </si>
  <si>
    <t xml:space="preserve">Cesiones </t>
  </si>
  <si>
    <t>efectiva</t>
  </si>
  <si>
    <t>DERIS S.A.                                  96808510-7</t>
  </si>
  <si>
    <t>Enero - Febrero</t>
  </si>
  <si>
    <t>Marzo -Diciembre</t>
  </si>
  <si>
    <t xml:space="preserve">Merluza de tres aletas </t>
  </si>
  <si>
    <t>EMDEPES S.A.                      85697000-0</t>
  </si>
  <si>
    <t>GRIMAR S.A. PESQ.             96962720-5</t>
  </si>
  <si>
    <t>PESCA CISNE S.A.                96531980-8</t>
  </si>
  <si>
    <t>SUR AUSTRAL S.A. PESQ.     96542880-1</t>
  </si>
  <si>
    <t>Traspaso, Cesión, Arriendo, etc.)</t>
  </si>
  <si>
    <t>Ene-Feb.</t>
  </si>
  <si>
    <t>Mar-Dic.</t>
  </si>
  <si>
    <t>CONTROL DE CUOTA MERLUZA DE TRES ALETAS LTP POR TITULAR 2018</t>
  </si>
  <si>
    <t>Cuota Asignada por R. Ex N° 4507-17</t>
  </si>
  <si>
    <t>Sector</t>
  </si>
  <si>
    <t>Región</t>
  </si>
  <si>
    <t>Períodos</t>
  </si>
  <si>
    <t>Cuota asignada</t>
  </si>
  <si>
    <t>Movimientos</t>
  </si>
  <si>
    <t>Captura</t>
  </si>
  <si>
    <t>Saldo</t>
  </si>
  <si>
    <t>Consumo</t>
  </si>
  <si>
    <t>Industrial</t>
  </si>
  <si>
    <t>41°28 al 57° L.S.</t>
  </si>
  <si>
    <t>RESUMEN  POR PERIODO DEL CONSUMO DE CUOTA MERLUZA DE TRES ALETAS 2018</t>
  </si>
  <si>
    <t>RESUMEN  ANUAL CONSUMO DE CUOTA MERLUZA DE TRES ALETAS 2018</t>
  </si>
  <si>
    <t>% Consumo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</si>
  <si>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</si>
  <si>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</si>
  <si>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</si>
  <si>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</si>
  <si>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</si>
  <si>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</si>
  <si>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</si>
  <si>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</si>
  <si>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</si>
  <si>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</si>
  <si>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</si>
  <si>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</si>
  <si>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</si>
  <si>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</si>
  <si>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</si>
  <si>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</si>
  <si>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>ENERO</t>
  </si>
  <si>
    <t>MARZO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</si>
  <si>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</si>
  <si>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</si>
  <si>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</si>
  <si>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</si>
  <si>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</si>
  <si>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DERIS SA</t>
  </si>
  <si>
    <t>PESCA CISNE SA</t>
  </si>
  <si>
    <t>SUR AUSTRAL SA PESQ</t>
  </si>
  <si>
    <t>FEBRERO</t>
  </si>
  <si>
    <t>DICIEMBRE</t>
  </si>
  <si>
    <t>TOTAL LTP</t>
  </si>
  <si>
    <t>TOTAL ASIGNATARIOS LTP</t>
  </si>
  <si>
    <t xml:space="preserve"> -</t>
  </si>
  <si>
    <t>Información preliminar</t>
  </si>
</sst>
</file>

<file path=xl/styles.xml><?xml version="1.0" encoding="utf-8"?>
<styleSheet xmlns="http://schemas.openxmlformats.org/spreadsheetml/2006/main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p_t_a_-;\-* #,##0.00\ _p_t_a_-;_-* \-??\ _p_t_a_-;_-@_-"/>
    <numFmt numFmtId="165" formatCode="#,##0_ ;[Red]\-#,##0\ "/>
    <numFmt numFmtId="166" formatCode="0.000"/>
    <numFmt numFmtId="167" formatCode="0.00_ ;[Red]\-0.00\ "/>
    <numFmt numFmtId="168" formatCode="[$-F800]dddd\,\ mmmm\ dd\,\ yyyy"/>
    <numFmt numFmtId="169" formatCode="0.0"/>
    <numFmt numFmtId="170" formatCode="#,##0.000"/>
    <numFmt numFmtId="171" formatCode="yyyy/mm/dd"/>
  </numFmts>
  <fonts count="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9" tint="0.80001220740379042"/>
        </stop>
        <stop position="1">
          <color theme="9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BFBFF"/>
        <bgColor indexed="64"/>
      </patternFill>
    </fill>
    <fill>
      <gradientFill degree="90">
        <stop position="0">
          <color theme="9" tint="0.59999389629810485"/>
        </stop>
        <stop position="1">
          <color theme="9" tint="-0.25098422193060094"/>
        </stop>
      </gradient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112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8" applyNumberFormat="0" applyAlignment="0" applyProtection="0"/>
    <xf numFmtId="0" fontId="12" fillId="7" borderId="9" applyNumberFormat="0" applyAlignment="0" applyProtection="0"/>
    <xf numFmtId="0" fontId="13" fillId="7" borderId="8" applyNumberFormat="0" applyAlignment="0" applyProtection="0"/>
    <xf numFmtId="0" fontId="14" fillId="0" borderId="10" applyNumberFormat="0" applyFill="0" applyAlignment="0" applyProtection="0"/>
    <xf numFmtId="0" fontId="15" fillId="8" borderId="11" applyNumberFormat="0" applyAlignment="0" applyProtection="0"/>
    <xf numFmtId="0" fontId="16" fillId="0" borderId="0" applyNumberFormat="0" applyFill="0" applyBorder="0" applyAlignment="0" applyProtection="0"/>
    <xf numFmtId="0" fontId="3" fillId="9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19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29" fillId="50" borderId="19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0" fillId="51" borderId="20" applyNumberFormat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0" fontId="21" fillId="57" borderId="1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6" fillId="50" borderId="2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3" fillId="0" borderId="0"/>
    <xf numFmtId="0" fontId="21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6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1" fillId="58" borderId="28" xfId="0" applyFont="1" applyFill="1" applyBorder="1" applyAlignment="1">
      <alignment horizontal="center"/>
    </xf>
    <xf numFmtId="3" fontId="51" fillId="58" borderId="28" xfId="0" applyNumberFormat="1" applyFont="1" applyFill="1" applyBorder="1" applyAlignment="1">
      <alignment horizontal="center"/>
    </xf>
    <xf numFmtId="165" fontId="51" fillId="58" borderId="28" xfId="0" applyNumberFormat="1" applyFont="1" applyFill="1" applyBorder="1" applyAlignment="1">
      <alignment horizontal="center"/>
    </xf>
    <xf numFmtId="0" fontId="51" fillId="63" borderId="42" xfId="0" applyFont="1" applyFill="1" applyBorder="1" applyAlignment="1">
      <alignment horizontal="center"/>
    </xf>
    <xf numFmtId="0" fontId="51" fillId="58" borderId="38" xfId="0" applyFont="1" applyFill="1" applyBorder="1" applyAlignment="1">
      <alignment horizontal="center"/>
    </xf>
    <xf numFmtId="3" fontId="51" fillId="58" borderId="38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7" fillId="34" borderId="27" xfId="856" applyFont="1" applyFill="1" applyBorder="1" applyAlignment="1">
      <alignment horizontal="center" vertical="center" wrapText="1"/>
    </xf>
    <xf numFmtId="0" fontId="49" fillId="60" borderId="28" xfId="0" applyFont="1" applyFill="1" applyBorder="1" applyAlignment="1">
      <alignment horizontal="center"/>
    </xf>
    <xf numFmtId="10" fontId="51" fillId="58" borderId="28" xfId="929" applyNumberFormat="1" applyFont="1" applyFill="1" applyBorder="1" applyAlignment="1">
      <alignment horizontal="center"/>
    </xf>
    <xf numFmtId="10" fontId="51" fillId="58" borderId="38" xfId="929" applyNumberFormat="1" applyFont="1" applyFill="1" applyBorder="1" applyAlignment="1">
      <alignment horizontal="center"/>
    </xf>
    <xf numFmtId="0" fontId="51" fillId="58" borderId="39" xfId="0" applyFont="1" applyFill="1" applyBorder="1" applyAlignment="1">
      <alignment horizontal="center"/>
    </xf>
    <xf numFmtId="0" fontId="0" fillId="61" borderId="0" xfId="0" applyFill="1" applyAlignment="1">
      <alignment horizontal="center" vertical="center"/>
    </xf>
    <xf numFmtId="10" fontId="0" fillId="0" borderId="33" xfId="42110" applyNumberFormat="1" applyFont="1" applyBorder="1" applyAlignment="1">
      <alignment horizontal="center" vertical="center"/>
    </xf>
    <xf numFmtId="0" fontId="47" fillId="34" borderId="27" xfId="913" applyFont="1" applyFill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29" xfId="42110" applyNumberFormat="1" applyFont="1" applyBorder="1" applyAlignment="1">
      <alignment horizontal="center" vertical="center"/>
    </xf>
    <xf numFmtId="10" fontId="0" fillId="0" borderId="17" xfId="42110" applyNumberFormat="1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7" fillId="34" borderId="27" xfId="887" applyFont="1" applyFill="1" applyBorder="1" applyAlignment="1">
      <alignment horizontal="center" vertical="center" wrapText="1"/>
    </xf>
    <xf numFmtId="0" fontId="47" fillId="34" borderId="27" xfId="0" applyFont="1" applyFill="1" applyBorder="1" applyAlignment="1">
      <alignment horizontal="center" vertical="center" wrapText="1"/>
    </xf>
    <xf numFmtId="0" fontId="48" fillId="34" borderId="27" xfId="0" applyFont="1" applyFill="1" applyBorder="1" applyAlignment="1">
      <alignment horizontal="center" vertical="center" wrapText="1"/>
    </xf>
    <xf numFmtId="0" fontId="47" fillId="35" borderId="27" xfId="6" applyFont="1" applyFill="1" applyBorder="1" applyAlignment="1">
      <alignment horizontal="center" vertical="center" wrapText="1"/>
    </xf>
    <xf numFmtId="0" fontId="47" fillId="35" borderId="27" xfId="913" applyFont="1" applyFill="1" applyBorder="1" applyAlignment="1">
      <alignment horizontal="center" vertical="center" wrapText="1"/>
    </xf>
    <xf numFmtId="167" fontId="47" fillId="35" borderId="27" xfId="913" applyNumberFormat="1" applyFont="1" applyFill="1" applyBorder="1" applyAlignment="1">
      <alignment horizontal="center" vertical="center" wrapText="1"/>
    </xf>
    <xf numFmtId="10" fontId="47" fillId="35" borderId="27" xfId="913" applyNumberFormat="1" applyFont="1" applyFill="1" applyBorder="1" applyAlignment="1">
      <alignment horizontal="center" vertical="center" wrapText="1"/>
    </xf>
    <xf numFmtId="166" fontId="0" fillId="0" borderId="32" xfId="0" applyNumberFormat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10" fontId="0" fillId="0" borderId="49" xfId="4211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7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52" fillId="65" borderId="50" xfId="0" applyFont="1" applyFill="1" applyBorder="1" applyAlignment="1">
      <alignment horizontal="center" vertical="center" wrapText="1"/>
    </xf>
    <xf numFmtId="0" fontId="52" fillId="65" borderId="51" xfId="0" applyFont="1" applyFill="1" applyBorder="1" applyAlignment="1">
      <alignment horizontal="center" vertical="center" wrapText="1"/>
    </xf>
    <xf numFmtId="169" fontId="52" fillId="65" borderId="52" xfId="0" applyNumberFormat="1" applyFont="1" applyFill="1" applyBorder="1" applyAlignment="1">
      <alignment horizontal="center" vertical="center" wrapText="1"/>
    </xf>
    <xf numFmtId="166" fontId="52" fillId="65" borderId="52" xfId="0" applyNumberFormat="1" applyFont="1" applyFill="1" applyBorder="1" applyAlignment="1">
      <alignment horizontal="center" vertical="center" wrapText="1"/>
    </xf>
    <xf numFmtId="0" fontId="52" fillId="65" borderId="52" xfId="0" applyFont="1" applyFill="1" applyBorder="1" applyAlignment="1">
      <alignment horizontal="center" vertical="center" wrapText="1"/>
    </xf>
    <xf numFmtId="0" fontId="52" fillId="65" borderId="53" xfId="0" applyFont="1" applyFill="1" applyBorder="1" applyAlignment="1">
      <alignment horizontal="center" vertical="center" wrapText="1"/>
    </xf>
    <xf numFmtId="0" fontId="52" fillId="65" borderId="54" xfId="0" applyFont="1" applyFill="1" applyBorder="1" applyAlignment="1">
      <alignment horizontal="center" vertical="center" wrapText="1"/>
    </xf>
    <xf numFmtId="0" fontId="52" fillId="65" borderId="33" xfId="0" applyFont="1" applyFill="1" applyBorder="1" applyAlignment="1">
      <alignment horizontal="center" vertical="center" wrapText="1"/>
    </xf>
    <xf numFmtId="169" fontId="52" fillId="65" borderId="32" xfId="0" applyNumberFormat="1" applyFont="1" applyFill="1" applyBorder="1" applyAlignment="1">
      <alignment horizontal="center" vertical="center" wrapText="1"/>
    </xf>
    <xf numFmtId="166" fontId="52" fillId="65" borderId="32" xfId="0" applyNumberFormat="1" applyFont="1" applyFill="1" applyBorder="1" applyAlignment="1">
      <alignment horizontal="center" vertical="center" wrapText="1"/>
    </xf>
    <xf numFmtId="4" fontId="51" fillId="58" borderId="28" xfId="0" applyNumberFormat="1" applyFont="1" applyFill="1" applyBorder="1" applyAlignment="1">
      <alignment horizontal="center"/>
    </xf>
    <xf numFmtId="4" fontId="51" fillId="58" borderId="38" xfId="0" applyNumberFormat="1" applyFont="1" applyFill="1" applyBorder="1" applyAlignment="1">
      <alignment horizontal="center"/>
    </xf>
    <xf numFmtId="0" fontId="1" fillId="62" borderId="35" xfId="0" applyFont="1" applyFill="1" applyBorder="1"/>
    <xf numFmtId="4" fontId="1" fillId="62" borderId="35" xfId="0" applyNumberFormat="1" applyFont="1" applyFill="1" applyBorder="1" applyAlignment="1">
      <alignment horizontal="center"/>
    </xf>
    <xf numFmtId="9" fontId="1" fillId="62" borderId="36" xfId="42110" applyFont="1" applyFill="1" applyBorder="1" applyAlignment="1">
      <alignment horizontal="center"/>
    </xf>
    <xf numFmtId="0" fontId="1" fillId="62" borderId="38" xfId="0" applyFont="1" applyFill="1" applyBorder="1"/>
    <xf numFmtId="4" fontId="1" fillId="62" borderId="38" xfId="0" applyNumberFormat="1" applyFont="1" applyFill="1" applyBorder="1" applyAlignment="1">
      <alignment horizontal="center"/>
    </xf>
    <xf numFmtId="9" fontId="1" fillId="62" borderId="39" xfId="42110" applyFont="1" applyFill="1" applyBorder="1" applyAlignment="1">
      <alignment horizontal="center"/>
    </xf>
    <xf numFmtId="0" fontId="0" fillId="66" borderId="0" xfId="0" applyFill="1" applyAlignment="1">
      <alignment horizontal="center" vertical="center"/>
    </xf>
    <xf numFmtId="0" fontId="1" fillId="35" borderId="55" xfId="0" applyFont="1" applyFill="1" applyBorder="1" applyAlignment="1">
      <alignment horizontal="center" vertical="center"/>
    </xf>
    <xf numFmtId="0" fontId="1" fillId="35" borderId="52" xfId="0" applyFont="1" applyFill="1" applyBorder="1" applyAlignment="1">
      <alignment horizontal="center" vertical="center"/>
    </xf>
    <xf numFmtId="4" fontId="1" fillId="0" borderId="52" xfId="0" applyNumberFormat="1" applyFont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0" fontId="0" fillId="0" borderId="0" xfId="42110" applyNumberFormat="1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54" fillId="0" borderId="28" xfId="0" applyFont="1" applyFill="1" applyBorder="1" applyAlignment="1"/>
    <xf numFmtId="0" fontId="55" fillId="0" borderId="28" xfId="0" applyFont="1" applyFill="1" applyBorder="1" applyAlignment="1"/>
    <xf numFmtId="0" fontId="49" fillId="0" borderId="28" xfId="0" applyFont="1" applyFill="1" applyBorder="1" applyAlignment="1"/>
    <xf numFmtId="0" fontId="0" fillId="0" borderId="0" xfId="0" applyFont="1" applyFill="1" applyAlignment="1"/>
    <xf numFmtId="0" fontId="23" fillId="0" borderId="18" xfId="42111" applyFont="1" applyFill="1" applyBorder="1" applyAlignment="1"/>
    <xf numFmtId="0" fontId="24" fillId="0" borderId="0" xfId="0" applyFont="1" applyFill="1" applyAlignment="1"/>
    <xf numFmtId="0" fontId="0" fillId="0" borderId="0" xfId="0" applyFill="1" applyAlignment="1"/>
    <xf numFmtId="0" fontId="0" fillId="0" borderId="0" xfId="0" applyFont="1" applyBorder="1" applyAlignment="1">
      <alignment vertical="center"/>
    </xf>
    <xf numFmtId="166" fontId="24" fillId="0" borderId="0" xfId="0" applyNumberFormat="1" applyFont="1" applyFill="1" applyAlignment="1">
      <alignment horizontal="right"/>
    </xf>
    <xf numFmtId="9" fontId="24" fillId="0" borderId="0" xfId="42110" applyFont="1" applyFill="1" applyAlignment="1">
      <alignment horizontal="right"/>
    </xf>
    <xf numFmtId="171" fontId="51" fillId="0" borderId="0" xfId="0" applyNumberFormat="1" applyFont="1" applyFill="1" applyAlignment="1"/>
    <xf numFmtId="9" fontId="1" fillId="0" borderId="52" xfId="42110" applyFont="1" applyBorder="1" applyAlignment="1">
      <alignment horizontal="center"/>
    </xf>
    <xf numFmtId="9" fontId="0" fillId="0" borderId="0" xfId="42110" applyFont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2" fillId="64" borderId="0" xfId="0" applyFont="1" applyFill="1" applyBorder="1" applyAlignment="1">
      <alignment horizontal="center" vertical="center"/>
    </xf>
    <xf numFmtId="168" fontId="1" fillId="0" borderId="0" xfId="0" applyNumberFormat="1" applyFont="1" applyFill="1" applyAlignment="1">
      <alignment horizontal="center" vertical="center"/>
    </xf>
    <xf numFmtId="0" fontId="1" fillId="35" borderId="31" xfId="0" applyFont="1" applyFill="1" applyBorder="1" applyAlignment="1">
      <alignment horizontal="center" vertical="center"/>
    </xf>
    <xf numFmtId="0" fontId="1" fillId="35" borderId="48" xfId="0" applyFont="1" applyFill="1" applyBorder="1" applyAlignment="1">
      <alignment horizontal="center" vertical="center"/>
    </xf>
    <xf numFmtId="0" fontId="1" fillId="35" borderId="32" xfId="0" applyFont="1" applyFill="1" applyBorder="1" applyAlignment="1">
      <alignment horizontal="center" vertical="center"/>
    </xf>
    <xf numFmtId="0" fontId="1" fillId="35" borderId="40" xfId="0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49" fillId="60" borderId="35" xfId="856" applyFont="1" applyFill="1" applyBorder="1" applyAlignment="1">
      <alignment horizontal="center" vertical="center" wrapText="1"/>
    </xf>
    <xf numFmtId="0" fontId="49" fillId="60" borderId="28" xfId="856" applyFont="1" applyFill="1" applyBorder="1" applyAlignment="1">
      <alignment horizontal="center" vertical="center" wrapText="1"/>
    </xf>
    <xf numFmtId="170" fontId="1" fillId="0" borderId="31" xfId="0" applyNumberFormat="1" applyFont="1" applyBorder="1" applyAlignment="1">
      <alignment horizontal="center" vertical="center"/>
    </xf>
    <xf numFmtId="170" fontId="1" fillId="0" borderId="48" xfId="0" applyNumberFormat="1" applyFont="1" applyBorder="1" applyAlignment="1">
      <alignment horizontal="center" vertical="center"/>
    </xf>
    <xf numFmtId="170" fontId="1" fillId="0" borderId="59" xfId="0" applyNumberFormat="1" applyFont="1" applyBorder="1" applyAlignment="1">
      <alignment horizontal="center" vertical="center"/>
    </xf>
    <xf numFmtId="170" fontId="1" fillId="0" borderId="60" xfId="0" applyNumberFormat="1" applyFont="1" applyBorder="1" applyAlignment="1">
      <alignment horizontal="center" vertical="center"/>
    </xf>
    <xf numFmtId="9" fontId="1" fillId="0" borderId="59" xfId="42110" applyFont="1" applyBorder="1" applyAlignment="1">
      <alignment horizontal="center" vertical="center"/>
    </xf>
    <xf numFmtId="9" fontId="1" fillId="0" borderId="60" xfId="42110" applyFont="1" applyBorder="1" applyAlignment="1">
      <alignment horizontal="center" vertical="center"/>
    </xf>
    <xf numFmtId="0" fontId="49" fillId="60" borderId="35" xfId="0" applyFont="1" applyFill="1" applyBorder="1" applyAlignment="1">
      <alignment horizontal="center" vertical="center"/>
    </xf>
    <xf numFmtId="0" fontId="49" fillId="60" borderId="27" xfId="0" applyFont="1" applyFill="1" applyBorder="1" applyAlignment="1">
      <alignment horizontal="center" vertical="center"/>
    </xf>
    <xf numFmtId="0" fontId="49" fillId="60" borderId="27" xfId="856" applyFont="1" applyFill="1" applyBorder="1" applyAlignment="1">
      <alignment horizontal="center" vertical="center" wrapText="1"/>
    </xf>
    <xf numFmtId="0" fontId="49" fillId="60" borderId="36" xfId="856" applyFont="1" applyFill="1" applyBorder="1" applyAlignment="1">
      <alignment horizontal="center" vertical="center" wrapText="1"/>
    </xf>
    <xf numFmtId="0" fontId="49" fillId="60" borderId="58" xfId="856" applyFont="1" applyFill="1" applyBorder="1" applyAlignment="1">
      <alignment horizontal="center" vertical="center" wrapText="1"/>
    </xf>
    <xf numFmtId="0" fontId="2" fillId="59" borderId="27" xfId="0" applyFont="1" applyFill="1" applyBorder="1" applyAlignment="1">
      <alignment horizontal="center" vertical="center" textRotation="90" wrapText="1"/>
    </xf>
    <xf numFmtId="0" fontId="2" fillId="59" borderId="57" xfId="0" applyFont="1" applyFill="1" applyBorder="1" applyAlignment="1">
      <alignment horizontal="center" vertical="center" textRotation="90" wrapText="1"/>
    </xf>
    <xf numFmtId="0" fontId="2" fillId="59" borderId="14" xfId="0" applyFont="1" applyFill="1" applyBorder="1" applyAlignment="1">
      <alignment horizontal="center" vertical="center" textRotation="90" wrapText="1"/>
    </xf>
    <xf numFmtId="0" fontId="49" fillId="60" borderId="42" xfId="856" applyFont="1" applyFill="1" applyBorder="1" applyAlignment="1">
      <alignment horizontal="center" vertical="center" wrapText="1"/>
    </xf>
    <xf numFmtId="0" fontId="50" fillId="60" borderId="44" xfId="0" applyFont="1" applyFill="1" applyBorder="1" applyAlignment="1">
      <alignment horizontal="center" vertical="center" wrapText="1"/>
    </xf>
    <xf numFmtId="0" fontId="50" fillId="60" borderId="45" xfId="0" applyFont="1" applyFill="1" applyBorder="1" applyAlignment="1">
      <alignment horizontal="center" vertical="center" wrapText="1"/>
    </xf>
    <xf numFmtId="0" fontId="51" fillId="58" borderId="41" xfId="0" applyFont="1" applyFill="1" applyBorder="1" applyAlignment="1">
      <alignment horizontal="center" vertical="center" wrapText="1"/>
    </xf>
    <xf numFmtId="0" fontId="51" fillId="58" borderId="37" xfId="0" applyFont="1" applyFill="1" applyBorder="1" applyAlignment="1">
      <alignment horizontal="center" vertical="center" wrapText="1"/>
    </xf>
    <xf numFmtId="3" fontId="51" fillId="58" borderId="28" xfId="0" applyNumberFormat="1" applyFont="1" applyFill="1" applyBorder="1" applyAlignment="1">
      <alignment horizontal="center" vertical="center"/>
    </xf>
    <xf numFmtId="3" fontId="51" fillId="58" borderId="38" xfId="0" applyNumberFormat="1" applyFont="1" applyFill="1" applyBorder="1" applyAlignment="1">
      <alignment horizontal="center" vertical="center"/>
    </xf>
    <xf numFmtId="0" fontId="47" fillId="60" borderId="43" xfId="856" applyFont="1" applyFill="1" applyBorder="1" applyAlignment="1">
      <alignment horizontal="center" vertical="center" wrapText="1"/>
    </xf>
    <xf numFmtId="0" fontId="47" fillId="60" borderId="44" xfId="856" applyFont="1" applyFill="1" applyBorder="1" applyAlignment="1">
      <alignment horizontal="center" vertical="center" wrapText="1"/>
    </xf>
    <xf numFmtId="0" fontId="49" fillId="60" borderId="34" xfId="856" applyFont="1" applyFill="1" applyBorder="1" applyAlignment="1">
      <alignment horizontal="center" vertical="center" wrapText="1"/>
    </xf>
    <xf numFmtId="0" fontId="49" fillId="60" borderId="41" xfId="856" applyFont="1" applyFill="1" applyBorder="1" applyAlignment="1">
      <alignment horizontal="center" vertical="center" wrapText="1"/>
    </xf>
    <xf numFmtId="3" fontId="49" fillId="60" borderId="3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10" fontId="0" fillId="0" borderId="46" xfId="42110" applyNumberFormat="1" applyFont="1" applyFill="1" applyBorder="1" applyAlignment="1">
      <alignment horizontal="center" vertical="center"/>
    </xf>
    <xf numFmtId="10" fontId="0" fillId="0" borderId="4" xfId="42110" applyNumberFormat="1" applyFont="1" applyFill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10" fontId="0" fillId="0" borderId="46" xfId="42110" applyNumberFormat="1" applyFont="1" applyBorder="1" applyAlignment="1">
      <alignment horizontal="center" vertical="center"/>
    </xf>
    <xf numFmtId="10" fontId="0" fillId="0" borderId="47" xfId="4211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0" fontId="0" fillId="0" borderId="2" xfId="42110" applyNumberFormat="1" applyFont="1" applyBorder="1" applyAlignment="1">
      <alignment horizontal="center" vertical="center"/>
    </xf>
    <xf numFmtId="0" fontId="45" fillId="35" borderId="16" xfId="0" applyFont="1" applyFill="1" applyBorder="1" applyAlignment="1">
      <alignment horizontal="center" vertical="center"/>
    </xf>
    <xf numFmtId="0" fontId="45" fillId="35" borderId="15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168" fontId="53" fillId="0" borderId="56" xfId="0" applyNumberFormat="1" applyFont="1" applyFill="1" applyBorder="1" applyAlignment="1">
      <alignment horizontal="center" vertical="center"/>
    </xf>
    <xf numFmtId="168" fontId="53" fillId="0" borderId="0" xfId="0" applyNumberFormat="1" applyFont="1" applyFill="1" applyBorder="1" applyAlignment="1">
      <alignment horizontal="center" vertical="center"/>
    </xf>
    <xf numFmtId="2" fontId="53" fillId="67" borderId="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" xfId="6" builtinId="26" customBuiltin="1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1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 2" xfId="42107"/>
    <cellStyle name="Porcentaje 3" xfId="42108"/>
    <cellStyle name="Porcentual" xfId="42110" builtinId="5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" xfId="2" builtinId="16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66"/>
      <color rgb="FFFFFF99"/>
      <color rgb="FFFFE3AB"/>
      <color rgb="FFFFFFE7"/>
      <color rgb="FFEFEFFF"/>
      <color rgb="FFFF15FF"/>
      <color rgb="FFFFC1FF"/>
      <color rgb="FFFF33FF"/>
      <color rgb="FFE2FEF1"/>
      <color rgb="FFFF9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71439</xdr:rowOff>
    </xdr:from>
    <xdr:to>
      <xdr:col>1</xdr:col>
      <xdr:colOff>602008</xdr:colOff>
      <xdr:row>4</xdr:row>
      <xdr:rowOff>71439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1939"/>
          <a:ext cx="1364008" cy="6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8"/>
  <sheetViews>
    <sheetView showGridLines="0" tabSelected="1" workbookViewId="0">
      <selection activeCell="B6" sqref="B6"/>
    </sheetView>
  </sheetViews>
  <sheetFormatPr baseColWidth="10" defaultRowHeight="15"/>
  <cols>
    <col min="2" max="2" width="12.7109375" bestFit="1" customWidth="1"/>
    <col min="3" max="3" width="18.42578125" customWidth="1"/>
    <col min="5" max="5" width="14.85546875" customWidth="1"/>
    <col min="9" max="9" width="12" bestFit="1" customWidth="1"/>
  </cols>
  <sheetData>
    <row r="2" spans="2:9" ht="15" customHeight="1">
      <c r="B2" s="92" t="s">
        <v>46</v>
      </c>
      <c r="C2" s="92"/>
      <c r="D2" s="92"/>
      <c r="E2" s="92"/>
      <c r="F2" s="92"/>
      <c r="G2" s="92"/>
      <c r="H2" s="92"/>
      <c r="I2" s="92"/>
    </row>
    <row r="3" spans="2:9" ht="15" customHeight="1">
      <c r="B3" s="92"/>
      <c r="C3" s="92"/>
      <c r="D3" s="92"/>
      <c r="E3" s="92"/>
      <c r="F3" s="92"/>
      <c r="G3" s="92"/>
      <c r="H3" s="92"/>
      <c r="I3" s="92"/>
    </row>
    <row r="4" spans="2:9">
      <c r="B4" s="93">
        <v>43465</v>
      </c>
      <c r="C4" s="93"/>
      <c r="D4" s="93"/>
      <c r="E4" s="93"/>
      <c r="F4" s="93"/>
      <c r="G4" s="93"/>
      <c r="H4" s="93"/>
      <c r="I4" s="93"/>
    </row>
    <row r="5" spans="2:9">
      <c r="B5" s="93" t="s">
        <v>79</v>
      </c>
      <c r="C5" s="93"/>
      <c r="D5" s="93"/>
      <c r="E5" s="93"/>
      <c r="F5" s="93"/>
      <c r="G5" s="93"/>
      <c r="H5" s="93"/>
      <c r="I5" s="93"/>
    </row>
    <row r="6" spans="2:9" ht="15.75" thickBot="1">
      <c r="B6" s="66"/>
      <c r="C6" s="66"/>
      <c r="D6" s="66"/>
      <c r="E6" s="66"/>
      <c r="F6" s="66"/>
      <c r="G6" s="66"/>
      <c r="H6" s="66"/>
      <c r="I6" s="66"/>
    </row>
    <row r="7" spans="2:9" ht="32.25" thickBot="1">
      <c r="B7" s="54" t="s">
        <v>35</v>
      </c>
      <c r="C7" s="55" t="s">
        <v>36</v>
      </c>
      <c r="D7" s="55" t="s">
        <v>38</v>
      </c>
      <c r="E7" s="56" t="s">
        <v>39</v>
      </c>
      <c r="F7" s="57" t="s">
        <v>2</v>
      </c>
      <c r="G7" s="54" t="s">
        <v>40</v>
      </c>
      <c r="H7" s="55" t="s">
        <v>41</v>
      </c>
      <c r="I7" s="55" t="s">
        <v>42</v>
      </c>
    </row>
    <row r="8" spans="2:9" ht="15.75" thickBot="1">
      <c r="B8" s="67" t="s">
        <v>43</v>
      </c>
      <c r="C8" s="68" t="s">
        <v>44</v>
      </c>
      <c r="D8" s="69">
        <f>'Merluza tres aletas Industrial'!AG11</f>
        <v>7425.9989999999989</v>
      </c>
      <c r="E8" s="69">
        <f>'Merluza tres aletas Industrial'!AH11</f>
        <v>0</v>
      </c>
      <c r="F8" s="69">
        <f>'Merluza tres aletas Industrial'!AI11</f>
        <v>7425.9989999999989</v>
      </c>
      <c r="G8" s="69">
        <f>'Merluza tres aletas Industrial'!AJ11</f>
        <v>5199.3869999999988</v>
      </c>
      <c r="H8" s="69">
        <f>'Merluza tres aletas Industrial'!AK11</f>
        <v>2226.6120000000001</v>
      </c>
      <c r="I8" s="87">
        <f>'Merluza tres aletas Industrial'!AL11</f>
        <v>0.70015993807701826</v>
      </c>
    </row>
  </sheetData>
  <mergeCells count="3">
    <mergeCell ref="B2:I3"/>
    <mergeCell ref="B4:I4"/>
    <mergeCell ref="B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0"/>
  <sheetViews>
    <sheetView showGridLines="0" workbookViewId="0">
      <selection activeCell="F40" sqref="F40"/>
    </sheetView>
  </sheetViews>
  <sheetFormatPr baseColWidth="10" defaultRowHeight="15"/>
  <cols>
    <col min="2" max="2" width="27" bestFit="1" customWidth="1"/>
    <col min="3" max="3" width="14.28515625" bestFit="1" customWidth="1"/>
    <col min="6" max="6" width="15.85546875" customWidth="1"/>
  </cols>
  <sheetData>
    <row r="3" spans="2:10">
      <c r="B3" s="92" t="s">
        <v>45</v>
      </c>
      <c r="C3" s="92"/>
      <c r="D3" s="92"/>
      <c r="E3" s="92"/>
      <c r="F3" s="92"/>
      <c r="G3" s="92"/>
      <c r="H3" s="92"/>
      <c r="I3" s="92"/>
      <c r="J3" s="92"/>
    </row>
    <row r="4" spans="2:10">
      <c r="B4" s="92"/>
      <c r="C4" s="92"/>
      <c r="D4" s="92"/>
      <c r="E4" s="92"/>
      <c r="F4" s="92"/>
      <c r="G4" s="92"/>
      <c r="H4" s="92"/>
      <c r="I4" s="92"/>
      <c r="J4" s="92"/>
    </row>
    <row r="5" spans="2:10">
      <c r="B5" s="98">
        <f>'Resumen anual Merluza tres Alet'!B4</f>
        <v>43465</v>
      </c>
      <c r="C5" s="98"/>
      <c r="D5" s="98"/>
      <c r="E5" s="98"/>
      <c r="F5" s="98"/>
      <c r="G5" s="98"/>
      <c r="H5" s="98"/>
      <c r="I5" s="98"/>
      <c r="J5" s="98"/>
    </row>
    <row r="7" spans="2:10" ht="15.75" thickBot="1"/>
    <row r="8" spans="2:10" ht="32.25" thickBot="1">
      <c r="B8" s="48" t="s">
        <v>35</v>
      </c>
      <c r="C8" s="49" t="s">
        <v>36</v>
      </c>
      <c r="D8" s="49" t="s">
        <v>37</v>
      </c>
      <c r="E8" s="50" t="s">
        <v>38</v>
      </c>
      <c r="F8" s="51" t="s">
        <v>39</v>
      </c>
      <c r="G8" s="52" t="s">
        <v>2</v>
      </c>
      <c r="H8" s="52" t="s">
        <v>40</v>
      </c>
      <c r="I8" s="52" t="s">
        <v>41</v>
      </c>
      <c r="J8" s="53" t="s">
        <v>42</v>
      </c>
    </row>
    <row r="9" spans="2:10">
      <c r="B9" s="94" t="s">
        <v>43</v>
      </c>
      <c r="C9" s="96" t="s">
        <v>44</v>
      </c>
      <c r="D9" s="60" t="s">
        <v>31</v>
      </c>
      <c r="E9" s="61">
        <f>'Merluza tres aletas Industrial'!Z11</f>
        <v>2724.9989999999998</v>
      </c>
      <c r="F9" s="61">
        <f>'Merluza tres aletas Industrial'!AA11</f>
        <v>0</v>
      </c>
      <c r="G9" s="61">
        <f>'Merluza tres aletas Industrial'!AB11</f>
        <v>2724.9989999999998</v>
      </c>
      <c r="H9" s="61">
        <f>'Merluza tres aletas Industrial'!AC11</f>
        <v>2.1999999999999999E-2</v>
      </c>
      <c r="I9" s="61">
        <f>G9-H9</f>
        <v>2724.9769999999999</v>
      </c>
      <c r="J9" s="62">
        <f>H9/G9</f>
        <v>8.0733974581275085E-6</v>
      </c>
    </row>
    <row r="10" spans="2:10" ht="15.75" thickBot="1">
      <c r="B10" s="95"/>
      <c r="C10" s="97"/>
      <c r="D10" s="63" t="s">
        <v>32</v>
      </c>
      <c r="E10" s="64">
        <f>'Merluza tres aletas Industrial'!Z12</f>
        <v>4700.9999999999991</v>
      </c>
      <c r="F10" s="64">
        <f>'Merluza tres aletas Industrial'!AA12</f>
        <v>0</v>
      </c>
      <c r="G10" s="64">
        <f>'Merluza tres aletas Industrial'!AB12</f>
        <v>7425.9769999999999</v>
      </c>
      <c r="H10" s="64">
        <f>'Merluza tres aletas Industrial'!AC12</f>
        <v>5199.3649999999989</v>
      </c>
      <c r="I10" s="64">
        <f>G10-H10</f>
        <v>2226.612000000001</v>
      </c>
      <c r="J10" s="65">
        <f>H10/G10</f>
        <v>0.70015904977890442</v>
      </c>
    </row>
  </sheetData>
  <mergeCells count="4">
    <mergeCell ref="B3:J4"/>
    <mergeCell ref="B9:B10"/>
    <mergeCell ref="C9:C10"/>
    <mergeCell ref="B5:J5"/>
  </mergeCells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06"/>
  <sheetViews>
    <sheetView showGridLines="0" zoomScaleNormal="100" workbookViewId="0">
      <selection activeCell="F33" sqref="F33"/>
    </sheetView>
  </sheetViews>
  <sheetFormatPr baseColWidth="10" defaultColWidth="11.42578125" defaultRowHeight="15"/>
  <cols>
    <col min="1" max="1" width="11.42578125" style="1"/>
    <col min="2" max="2" width="28" style="2" customWidth="1"/>
    <col min="3" max="3" width="11.42578125" style="1"/>
    <col min="4" max="4" width="20" style="1" customWidth="1"/>
    <col min="5" max="5" width="13.7109375" style="1" customWidth="1"/>
    <col min="6" max="6" width="17.7109375" style="1" customWidth="1"/>
    <col min="7" max="7" width="11.42578125" style="1"/>
    <col min="8" max="8" width="14.140625" style="1" customWidth="1"/>
    <col min="9" max="9" width="18.5703125" style="1" customWidth="1"/>
    <col min="10" max="13" width="11.42578125" style="1"/>
    <col min="14" max="14" width="11.42578125" style="9"/>
    <col min="15" max="15" width="17.28515625" style="10" customWidth="1"/>
    <col min="16" max="21" width="11.42578125" style="16"/>
    <col min="22" max="22" width="13.42578125" style="1" customWidth="1"/>
    <col min="23" max="24" width="11.42578125" style="1"/>
    <col min="25" max="25" width="24.140625" style="1" customWidth="1"/>
    <col min="26" max="28" width="11.42578125" style="1"/>
    <col min="29" max="29" width="21.140625" style="1" customWidth="1"/>
    <col min="30" max="32" width="11.42578125" style="1"/>
    <col min="33" max="33" width="16" style="1" customWidth="1"/>
    <col min="34" max="34" width="11.42578125" style="1"/>
    <col min="35" max="35" width="12.85546875" style="1" customWidth="1"/>
    <col min="36" max="36" width="11.42578125" style="1"/>
    <col min="37" max="37" width="13.85546875" style="1" customWidth="1"/>
    <col min="38" max="16384" width="11.42578125" style="1"/>
  </cols>
  <sheetData>
    <row r="1" spans="1:38">
      <c r="P1" s="40"/>
      <c r="Q1" s="40"/>
      <c r="R1" s="40"/>
      <c r="S1" s="40"/>
      <c r="T1" s="40"/>
      <c r="U1" s="40"/>
      <c r="V1" s="40"/>
    </row>
    <row r="2" spans="1:38">
      <c r="P2" s="40"/>
      <c r="Q2" s="40"/>
      <c r="R2" s="40"/>
      <c r="S2" s="40"/>
      <c r="T2" s="40"/>
      <c r="U2" s="40"/>
      <c r="V2" s="40"/>
    </row>
    <row r="3" spans="1:38" ht="21" customHeight="1">
      <c r="A3" s="149" t="s">
        <v>33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40"/>
      <c r="Q3" s="40"/>
      <c r="R3" s="40"/>
      <c r="S3" s="40"/>
      <c r="T3" s="40"/>
      <c r="U3" s="40"/>
      <c r="V3" s="40"/>
    </row>
    <row r="4" spans="1:38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40"/>
      <c r="Q4" s="40"/>
      <c r="R4" s="40"/>
      <c r="S4" s="40"/>
      <c r="T4" s="40"/>
      <c r="U4" s="40"/>
      <c r="V4" s="40"/>
    </row>
    <row r="5" spans="1:38" ht="21">
      <c r="A5" s="147">
        <f>'Resumen anual Merluza tres Alet'!B4</f>
        <v>43465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40"/>
      <c r="Q5" s="40"/>
      <c r="R5" s="40"/>
      <c r="S5" s="40"/>
      <c r="T5" s="40"/>
      <c r="U5" s="40"/>
      <c r="V5" s="40"/>
    </row>
    <row r="6" spans="1:38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0"/>
      <c r="R6" s="40"/>
      <c r="S6" s="40"/>
      <c r="T6" s="40"/>
      <c r="U6" s="40"/>
      <c r="V6" s="40"/>
    </row>
    <row r="7" spans="1:38">
      <c r="A7" s="70"/>
      <c r="B7" s="71"/>
      <c r="C7" s="70"/>
      <c r="D7" s="146" t="s">
        <v>9</v>
      </c>
      <c r="E7" s="146"/>
      <c r="F7" s="146"/>
      <c r="G7" s="146" t="s">
        <v>8</v>
      </c>
      <c r="H7" s="146"/>
      <c r="I7" s="146"/>
      <c r="J7" s="144" t="s">
        <v>10</v>
      </c>
      <c r="K7" s="145"/>
      <c r="L7" s="145"/>
      <c r="M7" s="145"/>
      <c r="N7" s="145"/>
      <c r="O7" s="145"/>
      <c r="P7" s="40"/>
      <c r="Q7" s="40"/>
      <c r="R7" s="40"/>
      <c r="S7" s="40"/>
      <c r="T7" s="40"/>
      <c r="U7" s="40"/>
      <c r="V7" s="40"/>
    </row>
    <row r="8" spans="1:38" s="2" customFormat="1" ht="58.5" customHeight="1" thickBot="1">
      <c r="A8" s="11" t="s">
        <v>0</v>
      </c>
      <c r="B8" s="11" t="s">
        <v>1</v>
      </c>
      <c r="C8" s="30" t="s">
        <v>7</v>
      </c>
      <c r="D8" s="31" t="s">
        <v>34</v>
      </c>
      <c r="E8" s="32" t="s">
        <v>30</v>
      </c>
      <c r="F8" s="32" t="s">
        <v>2</v>
      </c>
      <c r="G8" s="18" t="s">
        <v>6</v>
      </c>
      <c r="H8" s="18" t="s">
        <v>3</v>
      </c>
      <c r="I8" s="18" t="s">
        <v>4</v>
      </c>
      <c r="J8" s="33" t="s">
        <v>5</v>
      </c>
      <c r="K8" s="34" t="s">
        <v>30</v>
      </c>
      <c r="L8" s="34" t="s">
        <v>2</v>
      </c>
      <c r="M8" s="34" t="s">
        <v>6</v>
      </c>
      <c r="N8" s="35" t="s">
        <v>3</v>
      </c>
      <c r="O8" s="36" t="s">
        <v>4</v>
      </c>
      <c r="P8" s="45"/>
      <c r="Q8" s="45"/>
      <c r="R8" s="45"/>
      <c r="S8" s="45"/>
      <c r="T8" s="45"/>
      <c r="U8" s="45"/>
      <c r="V8" s="45"/>
    </row>
    <row r="9" spans="1:38" ht="15" customHeight="1">
      <c r="A9" s="112" t="s">
        <v>11</v>
      </c>
      <c r="B9" s="127" t="s">
        <v>26</v>
      </c>
      <c r="C9" s="43" t="s">
        <v>31</v>
      </c>
      <c r="D9" s="24">
        <v>2721.9079999999999</v>
      </c>
      <c r="E9" s="24"/>
      <c r="F9" s="24">
        <f>D9+E9</f>
        <v>2721.9079999999999</v>
      </c>
      <c r="G9" s="90"/>
      <c r="H9" s="37">
        <f>F9-G9</f>
        <v>2721.9079999999999</v>
      </c>
      <c r="I9" s="17">
        <f>G9/F9</f>
        <v>0</v>
      </c>
      <c r="J9" s="129">
        <f>D9+D10</f>
        <v>7417.5740000000005</v>
      </c>
      <c r="K9" s="129">
        <f>E9+E10</f>
        <v>-1476.80862</v>
      </c>
      <c r="L9" s="129">
        <f>J9+K9</f>
        <v>5940.7653800000007</v>
      </c>
      <c r="M9" s="129">
        <f>G9+G10</f>
        <v>5119.5659999999998</v>
      </c>
      <c r="N9" s="142">
        <f>L9-M9</f>
        <v>821.19938000000093</v>
      </c>
      <c r="O9" s="143">
        <f>M9/L9</f>
        <v>0.86176875747952852</v>
      </c>
      <c r="P9" s="40"/>
      <c r="Q9" s="40"/>
      <c r="R9" s="40"/>
      <c r="S9" s="40"/>
      <c r="T9" s="40"/>
      <c r="U9" s="40"/>
      <c r="V9" s="122" t="s">
        <v>12</v>
      </c>
      <c r="W9" s="124" t="s">
        <v>13</v>
      </c>
      <c r="X9" s="99" t="s">
        <v>14</v>
      </c>
      <c r="Y9" s="126" t="s">
        <v>15</v>
      </c>
      <c r="Z9" s="126"/>
      <c r="AA9" s="126"/>
      <c r="AB9" s="126"/>
      <c r="AC9" s="99" t="s">
        <v>6</v>
      </c>
      <c r="AD9" s="99" t="s">
        <v>3</v>
      </c>
      <c r="AE9" s="99" t="s">
        <v>16</v>
      </c>
      <c r="AF9" s="110" t="s">
        <v>17</v>
      </c>
      <c r="AG9" s="107" t="s">
        <v>19</v>
      </c>
      <c r="AH9" s="107" t="s">
        <v>20</v>
      </c>
      <c r="AI9" s="107" t="s">
        <v>21</v>
      </c>
      <c r="AJ9" s="99" t="s">
        <v>6</v>
      </c>
      <c r="AK9" s="110" t="s">
        <v>3</v>
      </c>
      <c r="AL9" s="99" t="s">
        <v>47</v>
      </c>
    </row>
    <row r="10" spans="1:38" ht="15.75" thickBot="1">
      <c r="A10" s="113"/>
      <c r="B10" s="128"/>
      <c r="C10" s="42" t="s">
        <v>32</v>
      </c>
      <c r="D10" s="23">
        <v>4695.6660000000002</v>
      </c>
      <c r="E10" s="23">
        <f>-735.02548-543.06338-198.71976</f>
        <v>-1476.80862</v>
      </c>
      <c r="F10" s="23">
        <f>D10+E10+H9</f>
        <v>5940.7653800000007</v>
      </c>
      <c r="G10" s="28">
        <v>5119.5659999999998</v>
      </c>
      <c r="H10" s="20">
        <f t="shared" ref="H10:H16" si="0">F10-G10</f>
        <v>821.19938000000093</v>
      </c>
      <c r="I10" s="26">
        <f>G10/F10</f>
        <v>0.86176875747952852</v>
      </c>
      <c r="J10" s="130"/>
      <c r="K10" s="130"/>
      <c r="L10" s="130"/>
      <c r="M10" s="130"/>
      <c r="N10" s="139"/>
      <c r="O10" s="141"/>
      <c r="P10" s="40"/>
      <c r="Q10" s="40"/>
      <c r="R10" s="40"/>
      <c r="S10" s="40"/>
      <c r="T10" s="40"/>
      <c r="U10" s="40"/>
      <c r="V10" s="123"/>
      <c r="W10" s="125"/>
      <c r="X10" s="100"/>
      <c r="Y10" s="12" t="s">
        <v>18</v>
      </c>
      <c r="Z10" s="12" t="s">
        <v>19</v>
      </c>
      <c r="AA10" s="12" t="s">
        <v>20</v>
      </c>
      <c r="AB10" s="12" t="s">
        <v>21</v>
      </c>
      <c r="AC10" s="100"/>
      <c r="AD10" s="100"/>
      <c r="AE10" s="100"/>
      <c r="AF10" s="115"/>
      <c r="AG10" s="108"/>
      <c r="AH10" s="108"/>
      <c r="AI10" s="108"/>
      <c r="AJ10" s="109"/>
      <c r="AK10" s="111"/>
      <c r="AL10" s="100"/>
    </row>
    <row r="11" spans="1:38">
      <c r="A11" s="113"/>
      <c r="B11" s="131" t="s">
        <v>27</v>
      </c>
      <c r="C11" s="41" t="s">
        <v>31</v>
      </c>
      <c r="D11" s="21">
        <v>0.08</v>
      </c>
      <c r="E11" s="21"/>
      <c r="F11" s="21">
        <f>D11+E11</f>
        <v>0.08</v>
      </c>
      <c r="G11" s="27"/>
      <c r="H11" s="19">
        <f t="shared" si="0"/>
        <v>0.08</v>
      </c>
      <c r="I11" s="25">
        <f t="shared" ref="I11:I16" si="1">G11/F11</f>
        <v>0</v>
      </c>
      <c r="J11" s="132">
        <f>D11+D12</f>
        <v>0.21800000000000003</v>
      </c>
      <c r="K11" s="132">
        <f t="shared" ref="K11" si="2">E11+E12</f>
        <v>198.71976000000001</v>
      </c>
      <c r="L11" s="132">
        <f t="shared" ref="L11" si="3">J11+K11</f>
        <v>198.93776</v>
      </c>
      <c r="M11" s="132">
        <f t="shared" ref="M11" si="4">G11+G12</f>
        <v>63.561</v>
      </c>
      <c r="N11" s="134">
        <f t="shared" ref="N11" si="5">L11-M11</f>
        <v>135.37675999999999</v>
      </c>
      <c r="O11" s="140">
        <f t="shared" ref="O11" si="6">M11/L11</f>
        <v>0.31950193869680649</v>
      </c>
      <c r="P11" s="40"/>
      <c r="Q11" s="40"/>
      <c r="R11" s="40"/>
      <c r="S11" s="40"/>
      <c r="T11" s="40"/>
      <c r="U11" s="40"/>
      <c r="V11" s="116" t="s">
        <v>25</v>
      </c>
      <c r="W11" s="118"/>
      <c r="X11" s="120">
        <v>7426</v>
      </c>
      <c r="Y11" s="3" t="s">
        <v>23</v>
      </c>
      <c r="Z11" s="4">
        <f t="shared" ref="Z11:AC12" si="7">D9+D11+D13+D15+D17</f>
        <v>2724.9989999999998</v>
      </c>
      <c r="AA11" s="4">
        <f t="shared" si="7"/>
        <v>0</v>
      </c>
      <c r="AB11" s="4">
        <f t="shared" si="7"/>
        <v>2724.9989999999998</v>
      </c>
      <c r="AC11" s="58">
        <f t="shared" si="7"/>
        <v>2.1999999999999999E-2</v>
      </c>
      <c r="AD11" s="5">
        <f>AB11-AC11</f>
        <v>2724.9769999999999</v>
      </c>
      <c r="AE11" s="13">
        <f>AC11/AB11</f>
        <v>8.0733974581275085E-6</v>
      </c>
      <c r="AF11" s="6"/>
      <c r="AG11" s="101">
        <f>Z11+Z12</f>
        <v>7425.9989999999989</v>
      </c>
      <c r="AH11" s="101">
        <f>AA11+AA12</f>
        <v>0</v>
      </c>
      <c r="AI11" s="101">
        <f>AG11+AH11</f>
        <v>7425.9989999999989</v>
      </c>
      <c r="AJ11" s="101">
        <f>AC11+AC12</f>
        <v>5199.3869999999988</v>
      </c>
      <c r="AK11" s="103">
        <f>AI11-AJ11</f>
        <v>2226.6120000000001</v>
      </c>
      <c r="AL11" s="105">
        <f>AJ11/AI11</f>
        <v>0.70015993807701826</v>
      </c>
    </row>
    <row r="12" spans="1:38" ht="15.75" thickBot="1">
      <c r="A12" s="113"/>
      <c r="B12" s="128"/>
      <c r="C12" s="42" t="s">
        <v>32</v>
      </c>
      <c r="D12" s="28">
        <v>0.13800000000000001</v>
      </c>
      <c r="E12" s="23">
        <v>198.71976000000001</v>
      </c>
      <c r="F12" s="23">
        <f>D12+E12+H11</f>
        <v>198.93776000000003</v>
      </c>
      <c r="G12" s="28">
        <v>63.561</v>
      </c>
      <c r="H12" s="20">
        <f t="shared" si="0"/>
        <v>135.37676000000002</v>
      </c>
      <c r="I12" s="26">
        <f t="shared" si="1"/>
        <v>0.31950193869680643</v>
      </c>
      <c r="J12" s="130"/>
      <c r="K12" s="130"/>
      <c r="L12" s="130"/>
      <c r="M12" s="130"/>
      <c r="N12" s="139"/>
      <c r="O12" s="141"/>
      <c r="P12" s="40"/>
      <c r="Q12" s="40"/>
      <c r="R12" s="40"/>
      <c r="S12" s="40"/>
      <c r="T12" s="40"/>
      <c r="U12" s="40"/>
      <c r="V12" s="117"/>
      <c r="W12" s="119"/>
      <c r="X12" s="121"/>
      <c r="Y12" s="7" t="s">
        <v>24</v>
      </c>
      <c r="Z12" s="8">
        <f t="shared" si="7"/>
        <v>4700.9999999999991</v>
      </c>
      <c r="AA12" s="8">
        <f t="shared" si="7"/>
        <v>0</v>
      </c>
      <c r="AB12" s="8">
        <f t="shared" si="7"/>
        <v>7425.9769999999999</v>
      </c>
      <c r="AC12" s="59">
        <f t="shared" si="7"/>
        <v>5199.3649999999989</v>
      </c>
      <c r="AD12" s="8">
        <f>AB12-AC12</f>
        <v>2226.612000000001</v>
      </c>
      <c r="AE12" s="14">
        <f t="shared" ref="AE12" si="8">AC12/AB12</f>
        <v>0.70015904977890442</v>
      </c>
      <c r="AF12" s="15"/>
      <c r="AG12" s="102"/>
      <c r="AH12" s="102"/>
      <c r="AI12" s="102"/>
      <c r="AJ12" s="102"/>
      <c r="AK12" s="104"/>
      <c r="AL12" s="106"/>
    </row>
    <row r="13" spans="1:38">
      <c r="A13" s="113"/>
      <c r="B13" s="131" t="s">
        <v>22</v>
      </c>
      <c r="C13" s="41" t="s">
        <v>31</v>
      </c>
      <c r="D13" s="21">
        <v>2.7650000000000001</v>
      </c>
      <c r="E13" s="21"/>
      <c r="F13" s="21">
        <f>D13+E13</f>
        <v>2.7650000000000001</v>
      </c>
      <c r="G13" s="27">
        <v>2.1999999999999999E-2</v>
      </c>
      <c r="H13" s="19">
        <f t="shared" si="0"/>
        <v>2.7430000000000003</v>
      </c>
      <c r="I13" s="25">
        <f t="shared" si="1"/>
        <v>7.9566003616636516E-3</v>
      </c>
      <c r="J13" s="132">
        <f>D13+D14</f>
        <v>7.5359999999999996</v>
      </c>
      <c r="K13" s="132">
        <f t="shared" ref="K13" si="9">E13+E14</f>
        <v>1134.9924799999999</v>
      </c>
      <c r="L13" s="132">
        <f t="shared" ref="L13" si="10">J13+K13</f>
        <v>1142.5284799999999</v>
      </c>
      <c r="M13" s="132">
        <f t="shared" ref="M13" si="11">G13+G14</f>
        <v>16.225999999999999</v>
      </c>
      <c r="N13" s="134">
        <f t="shared" ref="N13" si="12">L13-M13</f>
        <v>1126.3024799999998</v>
      </c>
      <c r="O13" s="140">
        <f t="shared" ref="O13" si="13">M13/L13</f>
        <v>1.420183416346873E-2</v>
      </c>
      <c r="P13" s="40"/>
      <c r="Q13" s="40"/>
      <c r="R13" s="40"/>
      <c r="S13" s="40"/>
      <c r="T13" s="40"/>
      <c r="U13" s="40"/>
    </row>
    <row r="14" spans="1:38">
      <c r="A14" s="113"/>
      <c r="B14" s="128"/>
      <c r="C14" s="42" t="s">
        <v>32</v>
      </c>
      <c r="D14" s="23">
        <v>4.7709999999999999</v>
      </c>
      <c r="E14" s="23">
        <f>735.02548-400.039+800.006</f>
        <v>1134.9924799999999</v>
      </c>
      <c r="F14" s="23">
        <f>D14+E14+H13</f>
        <v>1142.5064799999998</v>
      </c>
      <c r="G14" s="28">
        <v>16.204000000000001</v>
      </c>
      <c r="H14" s="20">
        <f t="shared" si="0"/>
        <v>1126.3024799999998</v>
      </c>
      <c r="I14" s="26">
        <f t="shared" si="1"/>
        <v>1.41828517243946E-2</v>
      </c>
      <c r="J14" s="130"/>
      <c r="K14" s="130"/>
      <c r="L14" s="130"/>
      <c r="M14" s="130"/>
      <c r="N14" s="139"/>
      <c r="O14" s="141"/>
      <c r="P14" s="40"/>
      <c r="Q14" s="40"/>
      <c r="R14" s="40"/>
      <c r="S14" s="40"/>
      <c r="T14" s="40"/>
      <c r="U14" s="40"/>
    </row>
    <row r="15" spans="1:38" ht="15" customHeight="1">
      <c r="A15" s="113"/>
      <c r="B15" s="131" t="s">
        <v>28</v>
      </c>
      <c r="C15" s="41" t="s">
        <v>31</v>
      </c>
      <c r="D15" s="27">
        <v>2.7E-2</v>
      </c>
      <c r="E15" s="21"/>
      <c r="F15" s="21">
        <f t="shared" ref="F15" si="14">D15+E15</f>
        <v>2.7E-2</v>
      </c>
      <c r="G15" s="27"/>
      <c r="H15" s="19">
        <f t="shared" si="0"/>
        <v>2.7E-2</v>
      </c>
      <c r="I15" s="25">
        <f t="shared" si="1"/>
        <v>0</v>
      </c>
      <c r="J15" s="132">
        <f>D15+D16</f>
        <v>7.3999999999999996E-2</v>
      </c>
      <c r="K15" s="132">
        <f t="shared" ref="K15" si="15">E15+E16</f>
        <v>0</v>
      </c>
      <c r="L15" s="132">
        <f t="shared" ref="L15" si="16">J15+K15</f>
        <v>7.3999999999999996E-2</v>
      </c>
      <c r="M15" s="132">
        <f t="shared" ref="M15" si="17">G15+G16</f>
        <v>0</v>
      </c>
      <c r="N15" s="134">
        <f t="shared" ref="N15" si="18">L15-M15</f>
        <v>7.3999999999999996E-2</v>
      </c>
      <c r="O15" s="140">
        <f t="shared" ref="O15" si="19">M15/L15</f>
        <v>0</v>
      </c>
      <c r="P15" s="40"/>
      <c r="Q15" s="40"/>
      <c r="R15" s="40"/>
      <c r="S15" s="40"/>
      <c r="T15" s="40"/>
      <c r="U15" s="40"/>
    </row>
    <row r="16" spans="1:38">
      <c r="A16" s="113"/>
      <c r="B16" s="128"/>
      <c r="C16" s="42" t="s">
        <v>32</v>
      </c>
      <c r="D16" s="28">
        <v>4.7E-2</v>
      </c>
      <c r="E16" s="23"/>
      <c r="F16" s="23">
        <f t="shared" ref="F16" si="20">D16+E16+H15</f>
        <v>7.3999999999999996E-2</v>
      </c>
      <c r="G16" s="28"/>
      <c r="H16" s="20">
        <f t="shared" si="0"/>
        <v>7.3999999999999996E-2</v>
      </c>
      <c r="I16" s="26">
        <f t="shared" si="1"/>
        <v>0</v>
      </c>
      <c r="J16" s="130"/>
      <c r="K16" s="130"/>
      <c r="L16" s="130"/>
      <c r="M16" s="130"/>
      <c r="N16" s="139"/>
      <c r="O16" s="141"/>
      <c r="P16" s="40"/>
      <c r="Q16" s="40"/>
      <c r="R16" s="40"/>
      <c r="S16" s="40"/>
      <c r="T16" s="40"/>
      <c r="U16" s="40"/>
    </row>
    <row r="17" spans="1:41" ht="15" customHeight="1">
      <c r="A17" s="113"/>
      <c r="B17" s="131" t="s">
        <v>29</v>
      </c>
      <c r="C17" s="41" t="s">
        <v>31</v>
      </c>
      <c r="D17" s="27">
        <v>0.219</v>
      </c>
      <c r="E17" s="21"/>
      <c r="F17" s="21">
        <f t="shared" ref="F17" si="21">D17+E17</f>
        <v>0.219</v>
      </c>
      <c r="G17" s="27"/>
      <c r="H17" s="19">
        <f t="shared" ref="H17:H18" si="22">F17-G17</f>
        <v>0.219</v>
      </c>
      <c r="I17" s="25">
        <f t="shared" ref="I17:I18" si="23">G17/F17</f>
        <v>0</v>
      </c>
      <c r="J17" s="132">
        <f>D17+D18</f>
        <v>0.59699999999999998</v>
      </c>
      <c r="K17" s="132">
        <f t="shared" ref="K17" si="24">E17+E18</f>
        <v>143.09638000000007</v>
      </c>
      <c r="L17" s="132">
        <f t="shared" ref="L17" si="25">J17+K17</f>
        <v>143.69338000000008</v>
      </c>
      <c r="M17" s="132">
        <f t="shared" ref="M17" si="26">G17+G18</f>
        <v>3.4000000000000002E-2</v>
      </c>
      <c r="N17" s="134">
        <f t="shared" ref="N17" si="27">L17-M17</f>
        <v>143.65938000000008</v>
      </c>
      <c r="O17" s="137">
        <f t="shared" ref="O17" si="28">M17/L17</f>
        <v>2.3661493661016246E-4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</row>
    <row r="18" spans="1:41" ht="15.75" thickBot="1">
      <c r="A18" s="114"/>
      <c r="B18" s="136"/>
      <c r="C18" s="44" t="s">
        <v>32</v>
      </c>
      <c r="D18" s="29">
        <v>0.378</v>
      </c>
      <c r="E18" s="91">
        <f>543.06338+400.039-800.006</f>
        <v>143.09638000000007</v>
      </c>
      <c r="F18" s="22">
        <f>D18+E18+H17</f>
        <v>143.69338000000005</v>
      </c>
      <c r="G18" s="29">
        <v>3.4000000000000002E-2</v>
      </c>
      <c r="H18" s="38">
        <f t="shared" si="22"/>
        <v>143.65938000000006</v>
      </c>
      <c r="I18" s="39">
        <f t="shared" si="23"/>
        <v>2.3661493661016248E-4</v>
      </c>
      <c r="J18" s="133"/>
      <c r="K18" s="133"/>
      <c r="L18" s="133"/>
      <c r="M18" s="133"/>
      <c r="N18" s="135"/>
      <c r="O18" s="138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</row>
    <row r="19" spans="1:41" s="16" customFormat="1">
      <c r="A19" s="40"/>
      <c r="B19" s="72"/>
      <c r="C19" s="73"/>
      <c r="D19" s="73">
        <f>SUM(D9:D18)</f>
        <v>7425.9989999999998</v>
      </c>
      <c r="E19" s="73">
        <f t="shared" ref="E19" si="29">SUM(E9:E18)</f>
        <v>0</v>
      </c>
      <c r="F19" s="73">
        <f>D19+E19</f>
        <v>7425.9989999999998</v>
      </c>
      <c r="G19" s="73">
        <f>SUM(G9:G18)</f>
        <v>5199.3869999999988</v>
      </c>
      <c r="H19" s="73">
        <f>F19-G19</f>
        <v>2226.612000000001</v>
      </c>
      <c r="I19" s="74">
        <f>G19/F19</f>
        <v>0.70015993807701815</v>
      </c>
      <c r="J19" s="73">
        <f>SUM(J9:J18)</f>
        <v>7425.9989999999998</v>
      </c>
      <c r="K19" s="73">
        <f t="shared" ref="K19" si="30">SUM(K9:K18)</f>
        <v>0</v>
      </c>
      <c r="L19" s="73">
        <f>J19+K19</f>
        <v>7425.9989999999998</v>
      </c>
      <c r="M19" s="73">
        <f>SUM(M9:M18)</f>
        <v>5199.3869999999988</v>
      </c>
      <c r="N19" s="73">
        <f>L19-M19</f>
        <v>2226.612000000001</v>
      </c>
      <c r="O19" s="74">
        <f>M19/L19</f>
        <v>0.70015993807701815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</row>
    <row r="20" spans="1:41" s="16" customFormat="1">
      <c r="A20" s="40"/>
      <c r="B20" s="72"/>
      <c r="C20" s="73"/>
      <c r="D20" s="73"/>
      <c r="E20" s="73"/>
      <c r="F20" s="73"/>
      <c r="G20" s="73"/>
      <c r="H20" s="73"/>
      <c r="I20" s="74"/>
      <c r="J20" s="73"/>
      <c r="K20" s="73"/>
      <c r="L20" s="73"/>
      <c r="M20" s="73"/>
      <c r="N20" s="75"/>
      <c r="O20" s="7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</row>
    <row r="21" spans="1:41" s="40" customFormat="1">
      <c r="B21" s="45"/>
      <c r="N21" s="46"/>
      <c r="O21" s="47"/>
    </row>
    <row r="22" spans="1:41" s="40" customFormat="1">
      <c r="B22" s="45"/>
      <c r="N22" s="46"/>
      <c r="O22" s="47"/>
    </row>
    <row r="23" spans="1:41" s="40" customFormat="1">
      <c r="B23" s="45"/>
      <c r="N23" s="46"/>
      <c r="O23" s="47"/>
    </row>
    <row r="24" spans="1:41" s="40" customFormat="1">
      <c r="B24" s="45"/>
      <c r="N24" s="46"/>
      <c r="O24" s="47"/>
    </row>
    <row r="25" spans="1:41" s="40" customFormat="1">
      <c r="B25" s="45"/>
      <c r="N25" s="46"/>
      <c r="O25" s="47"/>
    </row>
    <row r="26" spans="1:41" s="40" customFormat="1">
      <c r="B26" s="45"/>
      <c r="N26" s="46"/>
      <c r="O26" s="47"/>
    </row>
    <row r="27" spans="1:41" s="40" customFormat="1">
      <c r="B27" s="45"/>
      <c r="N27" s="46"/>
      <c r="O27" s="47"/>
    </row>
    <row r="28" spans="1:41" s="40" customFormat="1">
      <c r="B28" s="45"/>
      <c r="N28" s="46"/>
      <c r="O28" s="47"/>
    </row>
    <row r="29" spans="1:41" s="40" customFormat="1">
      <c r="B29" s="45"/>
      <c r="N29" s="46"/>
      <c r="O29" s="47"/>
    </row>
    <row r="30" spans="1:41" s="40" customFormat="1">
      <c r="B30" s="45"/>
      <c r="N30" s="46"/>
      <c r="O30" s="47"/>
    </row>
    <row r="31" spans="1:41" s="40" customFormat="1">
      <c r="B31" s="45"/>
      <c r="N31" s="46"/>
      <c r="O31" s="47"/>
    </row>
    <row r="32" spans="1:41" s="40" customFormat="1">
      <c r="B32" s="45"/>
      <c r="N32" s="46"/>
      <c r="O32" s="47"/>
    </row>
    <row r="33" spans="2:15" s="40" customFormat="1">
      <c r="B33" s="45"/>
      <c r="N33" s="46"/>
      <c r="O33" s="47"/>
    </row>
    <row r="34" spans="2:15" s="40" customFormat="1">
      <c r="B34" s="45"/>
      <c r="N34" s="46"/>
      <c r="O34" s="47"/>
    </row>
    <row r="35" spans="2:15" s="40" customFormat="1">
      <c r="B35" s="45"/>
      <c r="N35" s="46"/>
      <c r="O35" s="47"/>
    </row>
    <row r="36" spans="2:15" s="40" customFormat="1">
      <c r="B36" s="45"/>
      <c r="N36" s="46"/>
      <c r="O36" s="47"/>
    </row>
    <row r="37" spans="2:15" s="40" customFormat="1">
      <c r="B37" s="45"/>
      <c r="N37" s="46"/>
      <c r="O37" s="47"/>
    </row>
    <row r="38" spans="2:15" s="40" customFormat="1">
      <c r="B38" s="45"/>
      <c r="N38" s="46"/>
      <c r="O38" s="47"/>
    </row>
    <row r="39" spans="2:15" s="40" customFormat="1">
      <c r="B39" s="45"/>
      <c r="N39" s="46"/>
      <c r="O39" s="47"/>
    </row>
    <row r="40" spans="2:15" s="40" customFormat="1">
      <c r="B40" s="45"/>
      <c r="N40" s="46"/>
      <c r="O40" s="47"/>
    </row>
    <row r="41" spans="2:15" s="40" customFormat="1">
      <c r="B41" s="45"/>
      <c r="N41" s="46"/>
      <c r="O41" s="47"/>
    </row>
    <row r="42" spans="2:15" s="40" customFormat="1">
      <c r="B42" s="45"/>
      <c r="N42" s="46"/>
      <c r="O42" s="47"/>
    </row>
    <row r="43" spans="2:15" s="40" customFormat="1">
      <c r="B43" s="45"/>
      <c r="N43" s="46"/>
      <c r="O43" s="47"/>
    </row>
    <row r="44" spans="2:15" s="40" customFormat="1">
      <c r="B44" s="45"/>
      <c r="N44" s="46"/>
      <c r="O44" s="47"/>
    </row>
    <row r="45" spans="2:15" s="40" customFormat="1">
      <c r="B45" s="45"/>
      <c r="N45" s="46"/>
      <c r="O45" s="47"/>
    </row>
    <row r="46" spans="2:15" s="40" customFormat="1">
      <c r="B46" s="45"/>
      <c r="N46" s="46"/>
      <c r="O46" s="47"/>
    </row>
    <row r="47" spans="2:15" s="40" customFormat="1">
      <c r="B47" s="45"/>
      <c r="N47" s="46"/>
      <c r="O47" s="47"/>
    </row>
    <row r="48" spans="2:15" s="40" customFormat="1">
      <c r="B48" s="45"/>
      <c r="N48" s="46"/>
      <c r="O48" s="47"/>
    </row>
    <row r="49" spans="2:15" s="40" customFormat="1">
      <c r="B49" s="45"/>
      <c r="N49" s="46"/>
      <c r="O49" s="47"/>
    </row>
    <row r="50" spans="2:15" s="40" customFormat="1">
      <c r="B50" s="45"/>
      <c r="N50" s="46"/>
      <c r="O50" s="47"/>
    </row>
    <row r="51" spans="2:15" s="40" customFormat="1">
      <c r="B51" s="45"/>
      <c r="N51" s="46"/>
      <c r="O51" s="47"/>
    </row>
    <row r="52" spans="2:15" s="40" customFormat="1">
      <c r="B52" s="45"/>
      <c r="N52" s="46"/>
      <c r="O52" s="47"/>
    </row>
    <row r="53" spans="2:15" s="40" customFormat="1">
      <c r="B53" s="45"/>
      <c r="N53" s="46"/>
      <c r="O53" s="47"/>
    </row>
    <row r="54" spans="2:15" s="40" customFormat="1">
      <c r="B54" s="45"/>
      <c r="N54" s="46"/>
      <c r="O54" s="47"/>
    </row>
    <row r="55" spans="2:15" s="40" customFormat="1">
      <c r="B55" s="45"/>
      <c r="N55" s="46"/>
      <c r="O55" s="47"/>
    </row>
    <row r="56" spans="2:15" s="40" customFormat="1">
      <c r="B56" s="45"/>
      <c r="N56" s="46"/>
      <c r="O56" s="47"/>
    </row>
    <row r="57" spans="2:15" s="40" customFormat="1">
      <c r="B57" s="45"/>
      <c r="N57" s="46"/>
      <c r="O57" s="47"/>
    </row>
    <row r="58" spans="2:15" s="40" customFormat="1">
      <c r="B58" s="45"/>
      <c r="N58" s="46"/>
      <c r="O58" s="47"/>
    </row>
    <row r="59" spans="2:15" s="40" customFormat="1">
      <c r="B59" s="45"/>
      <c r="N59" s="46"/>
      <c r="O59" s="47"/>
    </row>
    <row r="60" spans="2:15" s="40" customFormat="1">
      <c r="B60" s="45"/>
      <c r="N60" s="46"/>
      <c r="O60" s="47"/>
    </row>
    <row r="61" spans="2:15" s="40" customFormat="1">
      <c r="B61" s="45"/>
      <c r="N61" s="46"/>
      <c r="O61" s="47"/>
    </row>
    <row r="62" spans="2:15" s="40" customFormat="1">
      <c r="B62" s="45"/>
      <c r="N62" s="46"/>
      <c r="O62" s="47"/>
    </row>
    <row r="63" spans="2:15" s="40" customFormat="1">
      <c r="B63" s="45"/>
      <c r="N63" s="46"/>
      <c r="O63" s="47"/>
    </row>
    <row r="64" spans="2:15" s="40" customFormat="1">
      <c r="B64" s="45"/>
      <c r="N64" s="46"/>
      <c r="O64" s="47"/>
    </row>
    <row r="65" spans="2:15" s="40" customFormat="1">
      <c r="B65" s="45"/>
      <c r="N65" s="46"/>
      <c r="O65" s="47"/>
    </row>
    <row r="66" spans="2:15" s="40" customFormat="1">
      <c r="B66" s="45"/>
      <c r="N66" s="46"/>
      <c r="O66" s="47"/>
    </row>
    <row r="67" spans="2:15" s="40" customFormat="1">
      <c r="B67" s="45"/>
      <c r="N67" s="46"/>
      <c r="O67" s="47"/>
    </row>
    <row r="68" spans="2:15" s="40" customFormat="1">
      <c r="B68" s="45"/>
      <c r="N68" s="46"/>
      <c r="O68" s="47"/>
    </row>
    <row r="69" spans="2:15" s="40" customFormat="1">
      <c r="B69" s="45"/>
      <c r="N69" s="46"/>
      <c r="O69" s="47"/>
    </row>
    <row r="70" spans="2:15" s="40" customFormat="1">
      <c r="B70" s="45"/>
      <c r="N70" s="46"/>
      <c r="O70" s="47"/>
    </row>
    <row r="71" spans="2:15" s="40" customFormat="1">
      <c r="B71" s="45"/>
      <c r="N71" s="46"/>
      <c r="O71" s="47"/>
    </row>
    <row r="72" spans="2:15" s="40" customFormat="1">
      <c r="B72" s="45"/>
      <c r="N72" s="46"/>
      <c r="O72" s="47"/>
    </row>
    <row r="73" spans="2:15" s="40" customFormat="1">
      <c r="B73" s="45"/>
      <c r="N73" s="46"/>
      <c r="O73" s="47"/>
    </row>
    <row r="74" spans="2:15" s="40" customFormat="1">
      <c r="B74" s="45"/>
      <c r="N74" s="46"/>
      <c r="O74" s="47"/>
    </row>
    <row r="75" spans="2:15" s="40" customFormat="1">
      <c r="B75" s="45"/>
      <c r="N75" s="46"/>
      <c r="O75" s="47"/>
    </row>
    <row r="76" spans="2:15" s="40" customFormat="1">
      <c r="B76" s="45"/>
      <c r="N76" s="46"/>
      <c r="O76" s="47"/>
    </row>
    <row r="77" spans="2:15" s="40" customFormat="1">
      <c r="B77" s="45"/>
      <c r="N77" s="46"/>
      <c r="O77" s="47"/>
    </row>
    <row r="78" spans="2:15" s="40" customFormat="1">
      <c r="B78" s="45"/>
      <c r="N78" s="46"/>
      <c r="O78" s="47"/>
    </row>
    <row r="79" spans="2:15" s="40" customFormat="1">
      <c r="B79" s="45"/>
      <c r="N79" s="46"/>
      <c r="O79" s="47"/>
    </row>
    <row r="80" spans="2:15" s="40" customFormat="1">
      <c r="B80" s="45"/>
      <c r="N80" s="46"/>
      <c r="O80" s="47"/>
    </row>
    <row r="81" spans="2:15" s="40" customFormat="1">
      <c r="B81" s="45"/>
      <c r="N81" s="46"/>
      <c r="O81" s="47"/>
    </row>
    <row r="82" spans="2:15" s="40" customFormat="1">
      <c r="B82" s="45"/>
      <c r="N82" s="46"/>
      <c r="O82" s="47"/>
    </row>
    <row r="83" spans="2:15" s="40" customFormat="1">
      <c r="B83" s="45"/>
      <c r="N83" s="46"/>
      <c r="O83" s="47"/>
    </row>
    <row r="84" spans="2:15" s="40" customFormat="1">
      <c r="B84" s="45"/>
      <c r="N84" s="46"/>
      <c r="O84" s="47"/>
    </row>
    <row r="85" spans="2:15" s="40" customFormat="1">
      <c r="B85" s="45"/>
      <c r="N85" s="46"/>
      <c r="O85" s="47"/>
    </row>
    <row r="86" spans="2:15" s="40" customFormat="1">
      <c r="B86" s="45"/>
      <c r="N86" s="46"/>
      <c r="O86" s="47"/>
    </row>
    <row r="87" spans="2:15" s="40" customFormat="1">
      <c r="B87" s="45"/>
      <c r="N87" s="46"/>
      <c r="O87" s="47"/>
    </row>
    <row r="88" spans="2:15" s="40" customFormat="1">
      <c r="B88" s="45"/>
      <c r="N88" s="46"/>
      <c r="O88" s="47"/>
    </row>
    <row r="89" spans="2:15" s="40" customFormat="1">
      <c r="B89" s="45"/>
      <c r="N89" s="46"/>
      <c r="O89" s="47"/>
    </row>
    <row r="90" spans="2:15" s="40" customFormat="1">
      <c r="B90" s="45"/>
      <c r="N90" s="46"/>
      <c r="O90" s="47"/>
    </row>
    <row r="91" spans="2:15" s="40" customFormat="1">
      <c r="B91" s="45"/>
      <c r="N91" s="46"/>
      <c r="O91" s="47"/>
    </row>
    <row r="92" spans="2:15" s="40" customFormat="1">
      <c r="B92" s="45"/>
      <c r="N92" s="46"/>
      <c r="O92" s="47"/>
    </row>
    <row r="93" spans="2:15" s="40" customFormat="1">
      <c r="B93" s="45"/>
      <c r="N93" s="46"/>
      <c r="O93" s="47"/>
    </row>
    <row r="94" spans="2:15" s="40" customFormat="1">
      <c r="B94" s="45"/>
      <c r="N94" s="46"/>
      <c r="O94" s="47"/>
    </row>
    <row r="95" spans="2:15" s="40" customFormat="1">
      <c r="B95" s="45"/>
      <c r="N95" s="46"/>
      <c r="O95" s="47"/>
    </row>
    <row r="96" spans="2:15" s="40" customFormat="1">
      <c r="B96" s="45"/>
      <c r="N96" s="46"/>
      <c r="O96" s="47"/>
    </row>
    <row r="97" spans="2:15" s="40" customFormat="1">
      <c r="B97" s="45"/>
      <c r="N97" s="46"/>
      <c r="O97" s="47"/>
    </row>
    <row r="98" spans="2:15" s="40" customFormat="1">
      <c r="B98" s="45"/>
      <c r="N98" s="46"/>
      <c r="O98" s="47"/>
    </row>
    <row r="99" spans="2:15" s="40" customFormat="1">
      <c r="B99" s="45"/>
      <c r="N99" s="46"/>
      <c r="O99" s="47"/>
    </row>
    <row r="100" spans="2:15" s="40" customFormat="1">
      <c r="B100" s="45"/>
      <c r="N100" s="46"/>
      <c r="O100" s="47"/>
    </row>
    <row r="101" spans="2:15" s="40" customFormat="1">
      <c r="B101" s="45"/>
      <c r="N101" s="46"/>
      <c r="O101" s="47"/>
    </row>
    <row r="102" spans="2:15" s="40" customFormat="1">
      <c r="B102" s="45"/>
      <c r="N102" s="46"/>
      <c r="O102" s="47"/>
    </row>
    <row r="103" spans="2:15" s="40" customFormat="1">
      <c r="B103" s="45"/>
      <c r="N103" s="46"/>
      <c r="O103" s="47"/>
    </row>
    <row r="104" spans="2:15" s="40" customFormat="1">
      <c r="B104" s="45"/>
      <c r="N104" s="46"/>
      <c r="O104" s="47"/>
    </row>
    <row r="105" spans="2:15" s="40" customFormat="1">
      <c r="B105" s="45"/>
      <c r="N105" s="46"/>
      <c r="O105" s="47"/>
    </row>
    <row r="106" spans="2:15" s="40" customFormat="1">
      <c r="B106" s="45"/>
      <c r="N106" s="46"/>
      <c r="O106" s="47"/>
    </row>
    <row r="107" spans="2:15" s="40" customFormat="1">
      <c r="B107" s="45"/>
      <c r="N107" s="46"/>
      <c r="O107" s="47"/>
    </row>
    <row r="108" spans="2:15" s="40" customFormat="1">
      <c r="B108" s="45"/>
      <c r="N108" s="46"/>
      <c r="O108" s="47"/>
    </row>
    <row r="109" spans="2:15" s="40" customFormat="1">
      <c r="B109" s="45"/>
      <c r="N109" s="46"/>
      <c r="O109" s="47"/>
    </row>
    <row r="110" spans="2:15" s="40" customFormat="1">
      <c r="B110" s="45"/>
      <c r="N110" s="46"/>
      <c r="O110" s="47"/>
    </row>
    <row r="111" spans="2:15" s="40" customFormat="1">
      <c r="B111" s="45"/>
      <c r="N111" s="46"/>
      <c r="O111" s="47"/>
    </row>
    <row r="112" spans="2:15" s="40" customFormat="1">
      <c r="B112" s="45"/>
      <c r="N112" s="46"/>
      <c r="O112" s="47"/>
    </row>
    <row r="113" spans="2:15" s="40" customFormat="1">
      <c r="B113" s="45"/>
      <c r="N113" s="46"/>
      <c r="O113" s="47"/>
    </row>
    <row r="114" spans="2:15" s="40" customFormat="1">
      <c r="B114" s="45"/>
      <c r="N114" s="46"/>
      <c r="O114" s="47"/>
    </row>
    <row r="115" spans="2:15" s="40" customFormat="1">
      <c r="B115" s="45"/>
      <c r="N115" s="46"/>
      <c r="O115" s="47"/>
    </row>
    <row r="116" spans="2:15" s="40" customFormat="1">
      <c r="B116" s="45"/>
      <c r="N116" s="46"/>
      <c r="O116" s="47"/>
    </row>
    <row r="117" spans="2:15" s="40" customFormat="1">
      <c r="B117" s="45"/>
      <c r="N117" s="46"/>
      <c r="O117" s="47"/>
    </row>
    <row r="118" spans="2:15" s="40" customFormat="1">
      <c r="B118" s="45"/>
      <c r="N118" s="46"/>
      <c r="O118" s="47"/>
    </row>
    <row r="119" spans="2:15" s="40" customFormat="1">
      <c r="B119" s="45"/>
      <c r="N119" s="46"/>
      <c r="O119" s="47"/>
    </row>
    <row r="120" spans="2:15" s="40" customFormat="1">
      <c r="B120" s="45"/>
      <c r="N120" s="46"/>
      <c r="O120" s="47"/>
    </row>
    <row r="121" spans="2:15" s="40" customFormat="1">
      <c r="B121" s="45"/>
      <c r="N121" s="46"/>
      <c r="O121" s="47"/>
    </row>
    <row r="122" spans="2:15" s="40" customFormat="1">
      <c r="B122" s="45"/>
      <c r="N122" s="46"/>
      <c r="O122" s="47"/>
    </row>
    <row r="123" spans="2:15" s="40" customFormat="1">
      <c r="B123" s="45"/>
      <c r="N123" s="46"/>
      <c r="O123" s="47"/>
    </row>
    <row r="124" spans="2:15" s="40" customFormat="1">
      <c r="B124" s="45"/>
      <c r="N124" s="46"/>
      <c r="O124" s="47"/>
    </row>
    <row r="125" spans="2:15" s="40" customFormat="1">
      <c r="B125" s="45"/>
      <c r="N125" s="46"/>
      <c r="O125" s="47"/>
    </row>
    <row r="126" spans="2:15" s="40" customFormat="1">
      <c r="B126" s="45"/>
      <c r="N126" s="46"/>
      <c r="O126" s="47"/>
    </row>
    <row r="127" spans="2:15" s="40" customFormat="1">
      <c r="B127" s="45"/>
      <c r="N127" s="46"/>
      <c r="O127" s="47"/>
    </row>
    <row r="128" spans="2:15" s="40" customFormat="1">
      <c r="B128" s="45"/>
      <c r="N128" s="46"/>
      <c r="O128" s="47"/>
    </row>
    <row r="129" spans="2:15" s="40" customFormat="1">
      <c r="B129" s="45"/>
      <c r="N129" s="46"/>
      <c r="O129" s="47"/>
    </row>
    <row r="130" spans="2:15" s="40" customFormat="1">
      <c r="B130" s="45"/>
      <c r="N130" s="46"/>
      <c r="O130" s="47"/>
    </row>
    <row r="131" spans="2:15" s="40" customFormat="1">
      <c r="B131" s="45"/>
      <c r="N131" s="46"/>
      <c r="O131" s="47"/>
    </row>
    <row r="132" spans="2:15" s="40" customFormat="1">
      <c r="B132" s="45"/>
      <c r="N132" s="46"/>
      <c r="O132" s="47"/>
    </row>
    <row r="133" spans="2:15" s="40" customFormat="1">
      <c r="B133" s="45"/>
      <c r="N133" s="46"/>
      <c r="O133" s="47"/>
    </row>
    <row r="134" spans="2:15" s="40" customFormat="1">
      <c r="B134" s="45"/>
      <c r="N134" s="46"/>
      <c r="O134" s="47"/>
    </row>
    <row r="135" spans="2:15" s="40" customFormat="1">
      <c r="B135" s="45"/>
      <c r="N135" s="46"/>
      <c r="O135" s="47"/>
    </row>
    <row r="136" spans="2:15" s="40" customFormat="1">
      <c r="B136" s="45"/>
      <c r="N136" s="46"/>
      <c r="O136" s="47"/>
    </row>
    <row r="137" spans="2:15" s="40" customFormat="1">
      <c r="B137" s="45"/>
      <c r="N137" s="46"/>
      <c r="O137" s="47"/>
    </row>
    <row r="138" spans="2:15" s="40" customFormat="1">
      <c r="B138" s="45"/>
      <c r="N138" s="46"/>
      <c r="O138" s="47"/>
    </row>
    <row r="139" spans="2:15" s="40" customFormat="1">
      <c r="B139" s="45"/>
      <c r="N139" s="46"/>
      <c r="O139" s="47"/>
    </row>
    <row r="140" spans="2:15" s="40" customFormat="1">
      <c r="B140" s="45"/>
      <c r="N140" s="46"/>
      <c r="O140" s="47"/>
    </row>
    <row r="141" spans="2:15" s="40" customFormat="1">
      <c r="B141" s="45"/>
      <c r="N141" s="46"/>
      <c r="O141" s="47"/>
    </row>
    <row r="142" spans="2:15" s="40" customFormat="1">
      <c r="B142" s="45"/>
      <c r="N142" s="46"/>
      <c r="O142" s="47"/>
    </row>
    <row r="143" spans="2:15" s="40" customFormat="1">
      <c r="B143" s="45"/>
      <c r="N143" s="46"/>
      <c r="O143" s="47"/>
    </row>
    <row r="144" spans="2:15" s="40" customFormat="1">
      <c r="B144" s="45"/>
      <c r="N144" s="46"/>
      <c r="O144" s="47"/>
    </row>
    <row r="145" spans="2:15" s="40" customFormat="1">
      <c r="B145" s="45"/>
      <c r="N145" s="46"/>
      <c r="O145" s="47"/>
    </row>
    <row r="146" spans="2:15" s="40" customFormat="1">
      <c r="B146" s="45"/>
      <c r="N146" s="46"/>
      <c r="O146" s="47"/>
    </row>
    <row r="147" spans="2:15" s="40" customFormat="1">
      <c r="B147" s="45"/>
      <c r="N147" s="46"/>
      <c r="O147" s="47"/>
    </row>
    <row r="148" spans="2:15" s="40" customFormat="1">
      <c r="B148" s="45"/>
      <c r="N148" s="46"/>
      <c r="O148" s="47"/>
    </row>
    <row r="149" spans="2:15" s="40" customFormat="1">
      <c r="B149" s="45"/>
      <c r="N149" s="46"/>
      <c r="O149" s="47"/>
    </row>
    <row r="150" spans="2:15" s="40" customFormat="1">
      <c r="B150" s="45"/>
      <c r="N150" s="46"/>
      <c r="O150" s="47"/>
    </row>
    <row r="151" spans="2:15" s="40" customFormat="1">
      <c r="B151" s="45"/>
      <c r="N151" s="46"/>
      <c r="O151" s="47"/>
    </row>
    <row r="152" spans="2:15" s="40" customFormat="1">
      <c r="B152" s="45"/>
      <c r="N152" s="46"/>
      <c r="O152" s="47"/>
    </row>
    <row r="153" spans="2:15" s="40" customFormat="1">
      <c r="B153" s="45"/>
      <c r="N153" s="46"/>
      <c r="O153" s="47"/>
    </row>
    <row r="154" spans="2:15" s="40" customFormat="1">
      <c r="B154" s="45"/>
      <c r="N154" s="46"/>
      <c r="O154" s="47"/>
    </row>
    <row r="155" spans="2:15" s="40" customFormat="1">
      <c r="B155" s="45"/>
      <c r="N155" s="46"/>
      <c r="O155" s="47"/>
    </row>
    <row r="156" spans="2:15" s="40" customFormat="1">
      <c r="B156" s="45"/>
      <c r="N156" s="46"/>
      <c r="O156" s="47"/>
    </row>
    <row r="157" spans="2:15" s="40" customFormat="1">
      <c r="B157" s="45"/>
      <c r="N157" s="46"/>
      <c r="O157" s="47"/>
    </row>
    <row r="158" spans="2:15" s="40" customFormat="1">
      <c r="B158" s="45"/>
      <c r="N158" s="46"/>
      <c r="O158" s="47"/>
    </row>
    <row r="159" spans="2:15" s="40" customFormat="1">
      <c r="B159" s="45"/>
      <c r="N159" s="46"/>
      <c r="O159" s="47"/>
    </row>
    <row r="160" spans="2:15" s="40" customFormat="1">
      <c r="B160" s="45"/>
      <c r="N160" s="46"/>
      <c r="O160" s="47"/>
    </row>
    <row r="161" spans="2:15" s="40" customFormat="1">
      <c r="B161" s="45"/>
      <c r="N161" s="46"/>
      <c r="O161" s="47"/>
    </row>
    <row r="162" spans="2:15" s="40" customFormat="1">
      <c r="B162" s="45"/>
      <c r="N162" s="46"/>
      <c r="O162" s="47"/>
    </row>
    <row r="163" spans="2:15" s="40" customFormat="1">
      <c r="B163" s="45"/>
      <c r="N163" s="46"/>
      <c r="O163" s="47"/>
    </row>
    <row r="164" spans="2:15" s="40" customFormat="1">
      <c r="B164" s="45"/>
      <c r="N164" s="46"/>
      <c r="O164" s="47"/>
    </row>
    <row r="165" spans="2:15" s="40" customFormat="1">
      <c r="B165" s="45"/>
      <c r="N165" s="46"/>
      <c r="O165" s="47"/>
    </row>
    <row r="166" spans="2:15" s="40" customFormat="1">
      <c r="B166" s="45"/>
      <c r="N166" s="46"/>
      <c r="O166" s="47"/>
    </row>
    <row r="167" spans="2:15" s="40" customFormat="1">
      <c r="B167" s="45"/>
      <c r="N167" s="46"/>
      <c r="O167" s="47"/>
    </row>
    <row r="168" spans="2:15" s="40" customFormat="1">
      <c r="B168" s="45"/>
      <c r="N168" s="46"/>
      <c r="O168" s="47"/>
    </row>
    <row r="169" spans="2:15" s="40" customFormat="1">
      <c r="B169" s="45"/>
      <c r="N169" s="46"/>
      <c r="O169" s="47"/>
    </row>
    <row r="170" spans="2:15" s="40" customFormat="1">
      <c r="B170" s="45"/>
      <c r="N170" s="46"/>
      <c r="O170" s="47"/>
    </row>
    <row r="171" spans="2:15" s="40" customFormat="1">
      <c r="B171" s="45"/>
      <c r="N171" s="46"/>
      <c r="O171" s="47"/>
    </row>
    <row r="172" spans="2:15" s="40" customFormat="1">
      <c r="B172" s="45"/>
      <c r="N172" s="46"/>
      <c r="O172" s="47"/>
    </row>
    <row r="173" spans="2:15" s="40" customFormat="1">
      <c r="B173" s="45"/>
      <c r="N173" s="46"/>
      <c r="O173" s="47"/>
    </row>
    <row r="174" spans="2:15" s="40" customFormat="1">
      <c r="B174" s="45"/>
      <c r="N174" s="46"/>
      <c r="O174" s="47"/>
    </row>
    <row r="175" spans="2:15" s="40" customFormat="1">
      <c r="B175" s="45"/>
      <c r="N175" s="46"/>
      <c r="O175" s="47"/>
    </row>
    <row r="176" spans="2:15" s="40" customFormat="1">
      <c r="B176" s="45"/>
      <c r="N176" s="46"/>
      <c r="O176" s="47"/>
    </row>
    <row r="177" spans="2:15" s="40" customFormat="1">
      <c r="B177" s="45"/>
      <c r="N177" s="46"/>
      <c r="O177" s="47"/>
    </row>
    <row r="178" spans="2:15" s="40" customFormat="1">
      <c r="B178" s="45"/>
      <c r="N178" s="46"/>
      <c r="O178" s="47"/>
    </row>
    <row r="179" spans="2:15" s="40" customFormat="1">
      <c r="B179" s="45"/>
      <c r="N179" s="46"/>
      <c r="O179" s="47"/>
    </row>
    <row r="180" spans="2:15" s="40" customFormat="1">
      <c r="B180" s="45"/>
      <c r="N180" s="46"/>
      <c r="O180" s="47"/>
    </row>
    <row r="181" spans="2:15" s="40" customFormat="1">
      <c r="B181" s="45"/>
      <c r="N181" s="46"/>
      <c r="O181" s="47"/>
    </row>
    <row r="182" spans="2:15" s="40" customFormat="1">
      <c r="B182" s="45"/>
      <c r="N182" s="46"/>
      <c r="O182" s="47"/>
    </row>
    <row r="183" spans="2:15" s="40" customFormat="1">
      <c r="B183" s="45"/>
      <c r="N183" s="46"/>
      <c r="O183" s="47"/>
    </row>
    <row r="184" spans="2:15" s="40" customFormat="1">
      <c r="B184" s="45"/>
      <c r="N184" s="46"/>
      <c r="O184" s="47"/>
    </row>
    <row r="185" spans="2:15" s="40" customFormat="1">
      <c r="B185" s="45"/>
      <c r="N185" s="46"/>
      <c r="O185" s="47"/>
    </row>
    <row r="186" spans="2:15" s="40" customFormat="1">
      <c r="B186" s="45"/>
      <c r="N186" s="46"/>
      <c r="O186" s="47"/>
    </row>
    <row r="187" spans="2:15" s="40" customFormat="1">
      <c r="B187" s="45"/>
      <c r="N187" s="46"/>
      <c r="O187" s="47"/>
    </row>
    <row r="188" spans="2:15" s="40" customFormat="1">
      <c r="B188" s="45"/>
      <c r="N188" s="46"/>
      <c r="O188" s="47"/>
    </row>
    <row r="189" spans="2:15" s="40" customFormat="1">
      <c r="B189" s="45"/>
      <c r="N189" s="46"/>
      <c r="O189" s="47"/>
    </row>
    <row r="190" spans="2:15" s="40" customFormat="1">
      <c r="B190" s="45"/>
      <c r="N190" s="46"/>
      <c r="O190" s="47"/>
    </row>
    <row r="191" spans="2:15" s="40" customFormat="1">
      <c r="B191" s="45"/>
      <c r="N191" s="46"/>
      <c r="O191" s="47"/>
    </row>
    <row r="192" spans="2:15" s="40" customFormat="1">
      <c r="B192" s="45"/>
      <c r="N192" s="46"/>
      <c r="O192" s="47"/>
    </row>
    <row r="193" spans="2:15" s="40" customFormat="1">
      <c r="B193" s="45"/>
      <c r="N193" s="46"/>
      <c r="O193" s="47"/>
    </row>
    <row r="194" spans="2:15" s="40" customFormat="1">
      <c r="B194" s="45"/>
      <c r="N194" s="46"/>
      <c r="O194" s="47"/>
    </row>
    <row r="195" spans="2:15" s="40" customFormat="1">
      <c r="B195" s="45"/>
      <c r="N195" s="46"/>
      <c r="O195" s="47"/>
    </row>
    <row r="196" spans="2:15" s="40" customFormat="1">
      <c r="B196" s="45"/>
      <c r="N196" s="46"/>
      <c r="O196" s="47"/>
    </row>
    <row r="197" spans="2:15" s="40" customFormat="1">
      <c r="B197" s="45"/>
      <c r="N197" s="46"/>
      <c r="O197" s="47"/>
    </row>
    <row r="198" spans="2:15" s="40" customFormat="1">
      <c r="B198" s="45"/>
      <c r="N198" s="46"/>
      <c r="O198" s="47"/>
    </row>
    <row r="199" spans="2:15" s="40" customFormat="1">
      <c r="B199" s="45"/>
      <c r="N199" s="46"/>
      <c r="O199" s="47"/>
    </row>
    <row r="200" spans="2:15" s="40" customFormat="1">
      <c r="B200" s="45"/>
      <c r="N200" s="46"/>
      <c r="O200" s="47"/>
    </row>
    <row r="201" spans="2:15" s="40" customFormat="1">
      <c r="B201" s="45"/>
      <c r="N201" s="46"/>
      <c r="O201" s="47"/>
    </row>
    <row r="202" spans="2:15" s="40" customFormat="1">
      <c r="B202" s="45"/>
      <c r="N202" s="46"/>
      <c r="O202" s="47"/>
    </row>
    <row r="203" spans="2:15" s="40" customFormat="1">
      <c r="B203" s="45"/>
      <c r="N203" s="46"/>
      <c r="O203" s="47"/>
    </row>
    <row r="204" spans="2:15" s="40" customFormat="1">
      <c r="B204" s="45"/>
      <c r="N204" s="46"/>
      <c r="O204" s="47"/>
    </row>
    <row r="205" spans="2:15" s="40" customFormat="1">
      <c r="B205" s="45"/>
      <c r="N205" s="46"/>
      <c r="O205" s="47"/>
    </row>
    <row r="206" spans="2:15" s="40" customFormat="1">
      <c r="B206" s="45"/>
      <c r="N206" s="46"/>
      <c r="O206" s="47"/>
    </row>
  </sheetData>
  <mergeCells count="64">
    <mergeCell ref="J7:O7"/>
    <mergeCell ref="D7:F7"/>
    <mergeCell ref="G7:I7"/>
    <mergeCell ref="A5:O5"/>
    <mergeCell ref="A3:O4"/>
    <mergeCell ref="M9:M10"/>
    <mergeCell ref="N9:N10"/>
    <mergeCell ref="O9:O10"/>
    <mergeCell ref="J13:J14"/>
    <mergeCell ref="K13:K14"/>
    <mergeCell ref="L13:L14"/>
    <mergeCell ref="O17:O18"/>
    <mergeCell ref="B11:B12"/>
    <mergeCell ref="J11:J12"/>
    <mergeCell ref="K11:K12"/>
    <mergeCell ref="J15:J16"/>
    <mergeCell ref="M15:M16"/>
    <mergeCell ref="N15:N16"/>
    <mergeCell ref="O15:O16"/>
    <mergeCell ref="M11:M12"/>
    <mergeCell ref="N11:N12"/>
    <mergeCell ref="O11:O12"/>
    <mergeCell ref="M13:M14"/>
    <mergeCell ref="N13:N14"/>
    <mergeCell ref="O13:O14"/>
    <mergeCell ref="L11:L12"/>
    <mergeCell ref="B13:B14"/>
    <mergeCell ref="B15:B16"/>
    <mergeCell ref="M17:M18"/>
    <mergeCell ref="N17:N18"/>
    <mergeCell ref="B17:B18"/>
    <mergeCell ref="J17:J18"/>
    <mergeCell ref="K17:K18"/>
    <mergeCell ref="L17:L18"/>
    <mergeCell ref="K15:K16"/>
    <mergeCell ref="L15:L16"/>
    <mergeCell ref="A9:A18"/>
    <mergeCell ref="AF9:AF10"/>
    <mergeCell ref="V11:V12"/>
    <mergeCell ref="W11:W12"/>
    <mergeCell ref="X11:X12"/>
    <mergeCell ref="V9:V10"/>
    <mergeCell ref="W9:W10"/>
    <mergeCell ref="X9:X10"/>
    <mergeCell ref="Y9:AB9"/>
    <mergeCell ref="AC9:AC10"/>
    <mergeCell ref="AD9:AD10"/>
    <mergeCell ref="AE9:AE10"/>
    <mergeCell ref="B9:B10"/>
    <mergeCell ref="J9:J10"/>
    <mergeCell ref="K9:K10"/>
    <mergeCell ref="L9:L10"/>
    <mergeCell ref="AL9:AL10"/>
    <mergeCell ref="AG11:AG12"/>
    <mergeCell ref="AH11:AH12"/>
    <mergeCell ref="AI11:AI12"/>
    <mergeCell ref="AJ11:AJ12"/>
    <mergeCell ref="AK11:AK12"/>
    <mergeCell ref="AL11:AL12"/>
    <mergeCell ref="AG9:AG10"/>
    <mergeCell ref="AH9:AH10"/>
    <mergeCell ref="AI9:AI10"/>
    <mergeCell ref="AJ9:AJ10"/>
    <mergeCell ref="AK9:AK10"/>
  </mergeCells>
  <conditionalFormatting sqref="AE11:AE12">
    <cfRule type="dataBar" priority="25">
      <dataBar>
        <cfvo type="min" val="0"/>
        <cfvo type="max" val="0"/>
        <color rgb="FFFFB628"/>
      </dataBar>
    </cfRule>
  </conditionalFormatting>
  <conditionalFormatting sqref="AE9:AE12">
    <cfRule type="dataBar" priority="24">
      <dataBar>
        <cfvo type="min" val="0"/>
        <cfvo type="max" val="0"/>
        <color rgb="FFFFB628"/>
      </dataBar>
    </cfRule>
  </conditionalFormatting>
  <conditionalFormatting sqref="N6:N1048576">
    <cfRule type="cellIs" dxfId="0" priority="2" operator="lessThan">
      <formula>0</formula>
    </cfRule>
  </conditionalFormatting>
  <conditionalFormatting sqref="I9:I20 O19">
    <cfRule type="dataBar" priority="189">
      <dataBar>
        <cfvo type="min" val="0"/>
        <cfvo type="max" val="0"/>
        <color rgb="FF63C384"/>
      </dataBar>
    </cfRule>
  </conditionalFormatting>
  <conditionalFormatting sqref="O9:O20">
    <cfRule type="dataBar" priority="191">
      <dataBar>
        <cfvo type="min" val="0"/>
        <cfvo type="max" val="0"/>
        <color rgb="FF63C384"/>
      </dataBar>
    </cfRule>
  </conditionalFormatting>
  <conditionalFormatting sqref="AL9:AL10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7"/>
  <sheetViews>
    <sheetView zoomScale="70" zoomScaleNormal="70" workbookViewId="0">
      <selection activeCell="A57" sqref="A57"/>
    </sheetView>
  </sheetViews>
  <sheetFormatPr baseColWidth="10" defaultRowHeight="15"/>
  <cols>
    <col min="1" max="1" width="50.28515625" customWidth="1"/>
    <col min="2" max="2" width="24.140625" bestFit="1" customWidth="1"/>
    <col min="3" max="3" width="15.28515625" bestFit="1" customWidth="1"/>
    <col min="4" max="4" width="17.140625" customWidth="1"/>
    <col min="5" max="5" width="19.140625" customWidth="1"/>
    <col min="15" max="15" width="15.5703125" customWidth="1"/>
  </cols>
  <sheetData>
    <row r="1" spans="1:15" s="79" customFormat="1">
      <c r="A1" s="76" t="s">
        <v>48</v>
      </c>
      <c r="B1" s="76" t="s">
        <v>49</v>
      </c>
      <c r="C1" s="76" t="s">
        <v>50</v>
      </c>
      <c r="D1" s="76" t="s">
        <v>51</v>
      </c>
      <c r="E1" s="76" t="s">
        <v>52</v>
      </c>
      <c r="F1" s="76" t="s">
        <v>53</v>
      </c>
      <c r="G1" s="76" t="s">
        <v>54</v>
      </c>
      <c r="H1" s="76" t="s">
        <v>55</v>
      </c>
      <c r="I1" s="76" t="s">
        <v>56</v>
      </c>
      <c r="J1" s="76" t="s">
        <v>57</v>
      </c>
      <c r="K1" s="76" t="s">
        <v>58</v>
      </c>
      <c r="L1" s="76" t="s">
        <v>59</v>
      </c>
      <c r="M1" s="77" t="s">
        <v>60</v>
      </c>
      <c r="N1" s="76" t="s">
        <v>61</v>
      </c>
      <c r="O1" s="78" t="s">
        <v>62</v>
      </c>
    </row>
    <row r="2" spans="1:15" s="79" customFormat="1" ht="15.75" customHeight="1">
      <c r="A2" s="80" t="s">
        <v>66</v>
      </c>
      <c r="B2" s="81" t="s">
        <v>67</v>
      </c>
      <c r="C2" s="82" t="s">
        <v>68</v>
      </c>
      <c r="D2" s="83" t="s">
        <v>63</v>
      </c>
      <c r="E2" t="s">
        <v>69</v>
      </c>
      <c r="F2" s="81" t="s">
        <v>64</v>
      </c>
      <c r="G2" s="81" t="s">
        <v>74</v>
      </c>
      <c r="H2" s="84">
        <f>'Merluza tres aletas Industrial'!D9</f>
        <v>2721.9079999999999</v>
      </c>
      <c r="I2" s="84">
        <f>'Merluza tres aletas Industrial'!E9</f>
        <v>0</v>
      </c>
      <c r="J2" s="84">
        <f>'Merluza tres aletas Industrial'!F9</f>
        <v>2721.9079999999999</v>
      </c>
      <c r="K2" s="84">
        <f>'Merluza tres aletas Industrial'!G9</f>
        <v>0</v>
      </c>
      <c r="L2" s="84">
        <f>'Merluza tres aletas Industrial'!H9</f>
        <v>2721.9079999999999</v>
      </c>
      <c r="M2" s="85">
        <f>'Merluza tres aletas Industrial'!I9</f>
        <v>0</v>
      </c>
      <c r="N2" s="89" t="s">
        <v>78</v>
      </c>
      <c r="O2" s="86">
        <f>'Merluza tres aletas Industrial'!$A$5</f>
        <v>43465</v>
      </c>
    </row>
    <row r="3" spans="1:15">
      <c r="A3" s="80" t="s">
        <v>66</v>
      </c>
      <c r="B3" s="81" t="s">
        <v>67</v>
      </c>
      <c r="C3" s="82" t="s">
        <v>68</v>
      </c>
      <c r="D3" s="83" t="s">
        <v>63</v>
      </c>
      <c r="E3" t="s">
        <v>69</v>
      </c>
      <c r="F3" s="81" t="s">
        <v>65</v>
      </c>
      <c r="G3" t="s">
        <v>75</v>
      </c>
      <c r="H3" s="84">
        <f>'Merluza tres aletas Industrial'!D10</f>
        <v>4695.6660000000002</v>
      </c>
      <c r="I3" s="84">
        <f>'Merluza tres aletas Industrial'!E10</f>
        <v>-1476.80862</v>
      </c>
      <c r="J3" s="84">
        <f>'Merluza tres aletas Industrial'!F10</f>
        <v>5940.7653800000007</v>
      </c>
      <c r="K3" s="84">
        <f>'Merluza tres aletas Industrial'!G10</f>
        <v>5119.5659999999998</v>
      </c>
      <c r="L3" s="84">
        <f>'Merluza tres aletas Industrial'!H10</f>
        <v>821.19938000000093</v>
      </c>
      <c r="M3" s="85">
        <f>'Merluza tres aletas Industrial'!I10</f>
        <v>0.86176875747952852</v>
      </c>
      <c r="N3" s="89" t="s">
        <v>78</v>
      </c>
      <c r="O3" s="86">
        <f>'Merluza tres aletas Industrial'!$A$5</f>
        <v>43465</v>
      </c>
    </row>
    <row r="4" spans="1:15">
      <c r="A4" s="80" t="s">
        <v>66</v>
      </c>
      <c r="B4" s="81" t="s">
        <v>67</v>
      </c>
      <c r="C4" s="82" t="s">
        <v>68</v>
      </c>
      <c r="D4" s="83" t="s">
        <v>63</v>
      </c>
      <c r="E4" t="s">
        <v>69</v>
      </c>
      <c r="F4" s="81" t="s">
        <v>64</v>
      </c>
      <c r="G4" t="s">
        <v>75</v>
      </c>
      <c r="H4" s="84">
        <f>'Merluza tres aletas Industrial'!J9</f>
        <v>7417.5740000000005</v>
      </c>
      <c r="I4" s="84">
        <f>'Merluza tres aletas Industrial'!K9</f>
        <v>-1476.80862</v>
      </c>
      <c r="J4" s="84">
        <f>'Merluza tres aletas Industrial'!L9</f>
        <v>5940.7653800000007</v>
      </c>
      <c r="K4" s="84">
        <f>'Merluza tres aletas Industrial'!M9</f>
        <v>5119.5659999999998</v>
      </c>
      <c r="L4" s="84">
        <f>'Merluza tres aletas Industrial'!N9</f>
        <v>821.19938000000093</v>
      </c>
      <c r="M4" s="85">
        <f>'Merluza tres aletas Industrial'!O9</f>
        <v>0.86176875747952852</v>
      </c>
      <c r="N4" s="89" t="s">
        <v>78</v>
      </c>
      <c r="O4" s="86">
        <f>'Merluza tres aletas Industrial'!$A$5</f>
        <v>43465</v>
      </c>
    </row>
    <row r="5" spans="1:15">
      <c r="A5" s="80" t="s">
        <v>66</v>
      </c>
      <c r="B5" s="81" t="s">
        <v>67</v>
      </c>
      <c r="C5" s="82" t="s">
        <v>68</v>
      </c>
      <c r="D5" s="83" t="s">
        <v>63</v>
      </c>
      <c r="E5" s="82" t="s">
        <v>70</v>
      </c>
      <c r="F5" s="81" t="s">
        <v>64</v>
      </c>
      <c r="G5" s="81" t="s">
        <v>74</v>
      </c>
      <c r="H5" s="84">
        <f>'Merluza tres aletas Industrial'!D11</f>
        <v>0.08</v>
      </c>
      <c r="I5" s="84">
        <f>'Merluza tres aletas Industrial'!E11</f>
        <v>0</v>
      </c>
      <c r="J5" s="84">
        <f>'Merluza tres aletas Industrial'!F11</f>
        <v>0.08</v>
      </c>
      <c r="K5" s="84">
        <f>'Merluza tres aletas Industrial'!G11</f>
        <v>0</v>
      </c>
      <c r="L5" s="84">
        <f>'Merluza tres aletas Industrial'!H11</f>
        <v>0.08</v>
      </c>
      <c r="M5" s="85">
        <f>'Merluza tres aletas Industrial'!I11</f>
        <v>0</v>
      </c>
      <c r="N5" s="89" t="s">
        <v>78</v>
      </c>
      <c r="O5" s="86">
        <f>'Merluza tres aletas Industrial'!$A$5</f>
        <v>43465</v>
      </c>
    </row>
    <row r="6" spans="1:15">
      <c r="A6" s="80" t="s">
        <v>66</v>
      </c>
      <c r="B6" s="81" t="s">
        <v>67</v>
      </c>
      <c r="C6" s="82" t="s">
        <v>68</v>
      </c>
      <c r="D6" s="83" t="s">
        <v>63</v>
      </c>
      <c r="E6" s="82" t="s">
        <v>70</v>
      </c>
      <c r="F6" s="81" t="s">
        <v>65</v>
      </c>
      <c r="G6" t="s">
        <v>75</v>
      </c>
      <c r="H6" s="84">
        <f>'Merluza tres aletas Industrial'!D12</f>
        <v>0.13800000000000001</v>
      </c>
      <c r="I6" s="84">
        <f>'Merluza tres aletas Industrial'!E12</f>
        <v>198.71976000000001</v>
      </c>
      <c r="J6" s="84">
        <f>'Merluza tres aletas Industrial'!F12</f>
        <v>198.93776000000003</v>
      </c>
      <c r="K6" s="84">
        <f>'Merluza tres aletas Industrial'!G12</f>
        <v>63.561</v>
      </c>
      <c r="L6" s="84">
        <f>'Merluza tres aletas Industrial'!H12</f>
        <v>135.37676000000002</v>
      </c>
      <c r="M6" s="85">
        <f>'Merluza tres aletas Industrial'!I12</f>
        <v>0.31950193869680643</v>
      </c>
      <c r="N6" s="89" t="s">
        <v>78</v>
      </c>
      <c r="O6" s="86">
        <f>'Merluza tres aletas Industrial'!$A$5</f>
        <v>43465</v>
      </c>
    </row>
    <row r="7" spans="1:15">
      <c r="A7" s="80" t="s">
        <v>66</v>
      </c>
      <c r="B7" s="81" t="s">
        <v>67</v>
      </c>
      <c r="C7" s="82" t="s">
        <v>68</v>
      </c>
      <c r="D7" s="83" t="s">
        <v>63</v>
      </c>
      <c r="E7" s="82" t="s">
        <v>70</v>
      </c>
      <c r="F7" s="81" t="s">
        <v>64</v>
      </c>
      <c r="G7" t="s">
        <v>75</v>
      </c>
      <c r="H7" s="84">
        <f>'Merluza tres aletas Industrial'!J11</f>
        <v>0.21800000000000003</v>
      </c>
      <c r="I7" s="84">
        <f>'Merluza tres aletas Industrial'!K11</f>
        <v>198.71976000000001</v>
      </c>
      <c r="J7" s="84">
        <f>'Merluza tres aletas Industrial'!L11</f>
        <v>198.93776</v>
      </c>
      <c r="K7" s="84">
        <f>'Merluza tres aletas Industrial'!M11</f>
        <v>63.561</v>
      </c>
      <c r="L7" s="84">
        <f>'Merluza tres aletas Industrial'!N11</f>
        <v>135.37675999999999</v>
      </c>
      <c r="M7" s="85">
        <f>'Merluza tres aletas Industrial'!O11</f>
        <v>0.31950193869680649</v>
      </c>
      <c r="N7" s="89" t="s">
        <v>78</v>
      </c>
      <c r="O7" s="86">
        <f>'Merluza tres aletas Industrial'!$A$5</f>
        <v>43465</v>
      </c>
    </row>
    <row r="8" spans="1:15">
      <c r="A8" s="80" t="s">
        <v>66</v>
      </c>
      <c r="B8" s="81" t="s">
        <v>67</v>
      </c>
      <c r="C8" s="82" t="s">
        <v>68</v>
      </c>
      <c r="D8" s="83" t="s">
        <v>63</v>
      </c>
      <c r="E8" s="82" t="s">
        <v>71</v>
      </c>
      <c r="F8" s="81" t="s">
        <v>64</v>
      </c>
      <c r="G8" s="81" t="s">
        <v>74</v>
      </c>
      <c r="H8" s="84">
        <f>'Merluza tres aletas Industrial'!D13</f>
        <v>2.7650000000000001</v>
      </c>
      <c r="I8" s="84">
        <f>'Merluza tres aletas Industrial'!E13</f>
        <v>0</v>
      </c>
      <c r="J8" s="84">
        <f>'Merluza tres aletas Industrial'!F13</f>
        <v>2.7650000000000001</v>
      </c>
      <c r="K8" s="84">
        <f>'Merluza tres aletas Industrial'!G13</f>
        <v>2.1999999999999999E-2</v>
      </c>
      <c r="L8" s="84">
        <f>'Merluza tres aletas Industrial'!H13</f>
        <v>2.7430000000000003</v>
      </c>
      <c r="M8" s="85">
        <f>'Merluza tres aletas Industrial'!I13</f>
        <v>7.9566003616636516E-3</v>
      </c>
      <c r="N8" s="89" t="s">
        <v>78</v>
      </c>
      <c r="O8" s="86">
        <f>'Merluza tres aletas Industrial'!$A$5</f>
        <v>43465</v>
      </c>
    </row>
    <row r="9" spans="1:15">
      <c r="A9" s="80" t="s">
        <v>66</v>
      </c>
      <c r="B9" s="81" t="s">
        <v>67</v>
      </c>
      <c r="C9" s="82" t="s">
        <v>68</v>
      </c>
      <c r="D9" s="83" t="s">
        <v>63</v>
      </c>
      <c r="E9" s="82" t="s">
        <v>71</v>
      </c>
      <c r="F9" s="81" t="s">
        <v>65</v>
      </c>
      <c r="G9" t="s">
        <v>75</v>
      </c>
      <c r="H9" s="84">
        <f>'Merluza tres aletas Industrial'!D14</f>
        <v>4.7709999999999999</v>
      </c>
      <c r="I9" s="84">
        <f>'Merluza tres aletas Industrial'!E14</f>
        <v>1134.9924799999999</v>
      </c>
      <c r="J9" s="84">
        <f>'Merluza tres aletas Industrial'!F14</f>
        <v>1142.5064799999998</v>
      </c>
      <c r="K9" s="84">
        <f>'Merluza tres aletas Industrial'!G14</f>
        <v>16.204000000000001</v>
      </c>
      <c r="L9" s="84">
        <f>'Merluza tres aletas Industrial'!H14</f>
        <v>1126.3024799999998</v>
      </c>
      <c r="M9" s="85">
        <f>'Merluza tres aletas Industrial'!I14</f>
        <v>1.41828517243946E-2</v>
      </c>
      <c r="N9" s="89" t="s">
        <v>78</v>
      </c>
      <c r="O9" s="86">
        <f>'Merluza tres aletas Industrial'!$A$5</f>
        <v>43465</v>
      </c>
    </row>
    <row r="10" spans="1:15">
      <c r="A10" s="80" t="s">
        <v>66</v>
      </c>
      <c r="B10" s="81" t="s">
        <v>67</v>
      </c>
      <c r="C10" s="82" t="s">
        <v>68</v>
      </c>
      <c r="D10" s="83" t="s">
        <v>63</v>
      </c>
      <c r="E10" s="82" t="s">
        <v>71</v>
      </c>
      <c r="F10" s="81" t="s">
        <v>64</v>
      </c>
      <c r="G10" t="s">
        <v>75</v>
      </c>
      <c r="H10" s="84">
        <f>'Merluza tres aletas Industrial'!J13</f>
        <v>7.5359999999999996</v>
      </c>
      <c r="I10" s="84">
        <f>'Merluza tres aletas Industrial'!K13</f>
        <v>1134.9924799999999</v>
      </c>
      <c r="J10" s="84">
        <f>'Merluza tres aletas Industrial'!L13</f>
        <v>1142.5284799999999</v>
      </c>
      <c r="K10" s="84">
        <f>'Merluza tres aletas Industrial'!M13</f>
        <v>16.225999999999999</v>
      </c>
      <c r="L10" s="84">
        <f>'Merluza tres aletas Industrial'!N13</f>
        <v>1126.3024799999998</v>
      </c>
      <c r="M10" s="85">
        <f>'Merluza tres aletas Industrial'!O13</f>
        <v>1.420183416346873E-2</v>
      </c>
      <c r="N10" s="89" t="s">
        <v>78</v>
      </c>
      <c r="O10" s="86">
        <f>'Merluza tres aletas Industrial'!$A$5</f>
        <v>43465</v>
      </c>
    </row>
    <row r="11" spans="1:15">
      <c r="A11" s="80" t="s">
        <v>66</v>
      </c>
      <c r="B11" s="81" t="s">
        <v>67</v>
      </c>
      <c r="C11" s="82" t="s">
        <v>68</v>
      </c>
      <c r="D11" s="83" t="s">
        <v>63</v>
      </c>
      <c r="E11" t="s">
        <v>72</v>
      </c>
      <c r="F11" s="81" t="s">
        <v>64</v>
      </c>
      <c r="G11" s="81" t="s">
        <v>74</v>
      </c>
      <c r="H11" s="84">
        <f>'Merluza tres aletas Industrial'!D15</f>
        <v>2.7E-2</v>
      </c>
      <c r="I11" s="84">
        <f>'Merluza tres aletas Industrial'!E15</f>
        <v>0</v>
      </c>
      <c r="J11" s="84">
        <f>'Merluza tres aletas Industrial'!F15</f>
        <v>2.7E-2</v>
      </c>
      <c r="K11" s="84">
        <f>'Merluza tres aletas Industrial'!G15</f>
        <v>0</v>
      </c>
      <c r="L11" s="84">
        <f>'Merluza tres aletas Industrial'!H15</f>
        <v>2.7E-2</v>
      </c>
      <c r="M11" s="85">
        <f>'Merluza tres aletas Industrial'!I15</f>
        <v>0</v>
      </c>
      <c r="N11" s="89" t="s">
        <v>78</v>
      </c>
      <c r="O11" s="86">
        <f>'Merluza tres aletas Industrial'!$A$5</f>
        <v>43465</v>
      </c>
    </row>
    <row r="12" spans="1:15">
      <c r="A12" s="80" t="s">
        <v>66</v>
      </c>
      <c r="B12" s="81" t="s">
        <v>67</v>
      </c>
      <c r="C12" s="82" t="s">
        <v>68</v>
      </c>
      <c r="D12" s="83" t="s">
        <v>63</v>
      </c>
      <c r="E12" t="s">
        <v>72</v>
      </c>
      <c r="F12" s="81" t="s">
        <v>65</v>
      </c>
      <c r="G12" t="s">
        <v>75</v>
      </c>
      <c r="H12" s="84">
        <f>'Merluza tres aletas Industrial'!D16</f>
        <v>4.7E-2</v>
      </c>
      <c r="I12" s="84">
        <f>'Merluza tres aletas Industrial'!E16</f>
        <v>0</v>
      </c>
      <c r="J12" s="84">
        <f>'Merluza tres aletas Industrial'!F16</f>
        <v>7.3999999999999996E-2</v>
      </c>
      <c r="K12" s="84">
        <f>'Merluza tres aletas Industrial'!G16</f>
        <v>0</v>
      </c>
      <c r="L12" s="84">
        <f>'Merluza tres aletas Industrial'!H16</f>
        <v>7.3999999999999996E-2</v>
      </c>
      <c r="M12" s="85">
        <f>'Merluza tres aletas Industrial'!I16</f>
        <v>0</v>
      </c>
      <c r="N12" s="89" t="s">
        <v>78</v>
      </c>
      <c r="O12" s="86">
        <f>'Merluza tres aletas Industrial'!$A$5</f>
        <v>43465</v>
      </c>
    </row>
    <row r="13" spans="1:15">
      <c r="A13" s="80" t="s">
        <v>66</v>
      </c>
      <c r="B13" s="81" t="s">
        <v>67</v>
      </c>
      <c r="C13" s="82" t="s">
        <v>68</v>
      </c>
      <c r="D13" s="83" t="s">
        <v>63</v>
      </c>
      <c r="E13" t="s">
        <v>72</v>
      </c>
      <c r="F13" s="81" t="s">
        <v>64</v>
      </c>
      <c r="G13" t="s">
        <v>75</v>
      </c>
      <c r="H13" s="84">
        <f>'Merluza tres aletas Industrial'!J15</f>
        <v>7.3999999999999996E-2</v>
      </c>
      <c r="I13" s="84">
        <f>'Merluza tres aletas Industrial'!K15</f>
        <v>0</v>
      </c>
      <c r="J13" s="84">
        <f>'Merluza tres aletas Industrial'!L15</f>
        <v>7.3999999999999996E-2</v>
      </c>
      <c r="K13" s="84">
        <f>'Merluza tres aletas Industrial'!M15</f>
        <v>0</v>
      </c>
      <c r="L13" s="84">
        <f>'Merluza tres aletas Industrial'!N15</f>
        <v>7.3999999999999996E-2</v>
      </c>
      <c r="M13" s="85">
        <f>'Merluza tres aletas Industrial'!O15</f>
        <v>0</v>
      </c>
      <c r="N13" s="89" t="s">
        <v>78</v>
      </c>
      <c r="O13" s="86">
        <f>'Merluza tres aletas Industrial'!$A$5</f>
        <v>43465</v>
      </c>
    </row>
    <row r="14" spans="1:15">
      <c r="A14" s="80" t="s">
        <v>66</v>
      </c>
      <c r="B14" s="81" t="s">
        <v>67</v>
      </c>
      <c r="C14" s="82" t="s">
        <v>68</v>
      </c>
      <c r="D14" s="83" t="s">
        <v>63</v>
      </c>
      <c r="E14" t="s">
        <v>73</v>
      </c>
      <c r="F14" s="81" t="s">
        <v>64</v>
      </c>
      <c r="G14" s="81" t="s">
        <v>74</v>
      </c>
      <c r="H14" s="84">
        <f>'Merluza tres aletas Industrial'!D17</f>
        <v>0.219</v>
      </c>
      <c r="I14" s="84">
        <f>'Merluza tres aletas Industrial'!E17</f>
        <v>0</v>
      </c>
      <c r="J14" s="84">
        <f>'Merluza tres aletas Industrial'!F17</f>
        <v>0.219</v>
      </c>
      <c r="K14" s="84">
        <f>'Merluza tres aletas Industrial'!G17</f>
        <v>0</v>
      </c>
      <c r="L14" s="84">
        <f>'Merluza tres aletas Industrial'!H17</f>
        <v>0.219</v>
      </c>
      <c r="M14" s="85">
        <f>'Merluza tres aletas Industrial'!I17</f>
        <v>0</v>
      </c>
      <c r="N14" s="89" t="s">
        <v>78</v>
      </c>
      <c r="O14" s="86">
        <f>'Merluza tres aletas Industrial'!$A$5</f>
        <v>43465</v>
      </c>
    </row>
    <row r="15" spans="1:15">
      <c r="A15" s="80" t="s">
        <v>66</v>
      </c>
      <c r="B15" s="81" t="s">
        <v>67</v>
      </c>
      <c r="C15" s="82" t="s">
        <v>68</v>
      </c>
      <c r="D15" s="83" t="s">
        <v>63</v>
      </c>
      <c r="E15" t="s">
        <v>73</v>
      </c>
      <c r="F15" s="81" t="s">
        <v>65</v>
      </c>
      <c r="G15" t="s">
        <v>75</v>
      </c>
      <c r="H15" s="84">
        <f>'Merluza tres aletas Industrial'!D18</f>
        <v>0.378</v>
      </c>
      <c r="I15" s="84">
        <f>'Merluza tres aletas Industrial'!E18</f>
        <v>143.09638000000007</v>
      </c>
      <c r="J15" s="84">
        <f>'Merluza tres aletas Industrial'!F18</f>
        <v>143.69338000000005</v>
      </c>
      <c r="K15" s="84">
        <f>'Merluza tres aletas Industrial'!G18</f>
        <v>3.4000000000000002E-2</v>
      </c>
      <c r="L15" s="84">
        <f>'Merluza tres aletas Industrial'!H18</f>
        <v>143.65938000000006</v>
      </c>
      <c r="M15" s="85">
        <f>'Merluza tres aletas Industrial'!I18</f>
        <v>2.3661493661016248E-4</v>
      </c>
      <c r="N15" s="89" t="s">
        <v>78</v>
      </c>
      <c r="O15" s="86">
        <f>'Merluza tres aletas Industrial'!$A$5</f>
        <v>43465</v>
      </c>
    </row>
    <row r="16" spans="1:15">
      <c r="A16" s="80" t="s">
        <v>66</v>
      </c>
      <c r="B16" s="81" t="s">
        <v>67</v>
      </c>
      <c r="C16" s="82" t="s">
        <v>68</v>
      </c>
      <c r="D16" s="83" t="s">
        <v>63</v>
      </c>
      <c r="E16" t="s">
        <v>73</v>
      </c>
      <c r="F16" s="81" t="s">
        <v>64</v>
      </c>
      <c r="G16" t="s">
        <v>75</v>
      </c>
      <c r="H16" s="84">
        <f>'Merluza tres aletas Industrial'!J17</f>
        <v>0.59699999999999998</v>
      </c>
      <c r="I16" s="84">
        <f>'Merluza tres aletas Industrial'!K17</f>
        <v>143.09638000000007</v>
      </c>
      <c r="J16" s="84">
        <f>'Merluza tres aletas Industrial'!L17</f>
        <v>143.69338000000008</v>
      </c>
      <c r="K16" s="84">
        <f>'Merluza tres aletas Industrial'!M17</f>
        <v>3.4000000000000002E-2</v>
      </c>
      <c r="L16" s="84">
        <f>'Merluza tres aletas Industrial'!N17</f>
        <v>143.65938000000008</v>
      </c>
      <c r="M16" s="85">
        <f>'Merluza tres aletas Industrial'!O17</f>
        <v>2.3661493661016246E-4</v>
      </c>
      <c r="N16" s="89" t="s">
        <v>78</v>
      </c>
      <c r="O16" s="86">
        <f>'Merluza tres aletas Industrial'!$A$5</f>
        <v>43465</v>
      </c>
    </row>
    <row r="17" spans="1:15">
      <c r="A17" s="80" t="s">
        <v>66</v>
      </c>
      <c r="B17" s="81" t="s">
        <v>67</v>
      </c>
      <c r="C17" s="82" t="s">
        <v>68</v>
      </c>
      <c r="D17" s="79" t="s">
        <v>76</v>
      </c>
      <c r="E17" s="79" t="s">
        <v>77</v>
      </c>
      <c r="F17" s="81" t="s">
        <v>64</v>
      </c>
      <c r="G17" s="81" t="s">
        <v>75</v>
      </c>
      <c r="H17">
        <f>'Merluza tres aletas Industrial'!AG11</f>
        <v>7425.9989999999989</v>
      </c>
      <c r="I17" s="84">
        <f>'Merluza tres aletas Industrial'!AH11</f>
        <v>0</v>
      </c>
      <c r="J17">
        <f>'Merluza tres aletas Industrial'!AI11</f>
        <v>7425.9989999999989</v>
      </c>
      <c r="K17">
        <f>'Merluza tres aletas Industrial'!AJ11</f>
        <v>5199.3869999999988</v>
      </c>
      <c r="L17">
        <f>'Merluza tres aletas Industrial'!AK11</f>
        <v>2226.6120000000001</v>
      </c>
      <c r="M17" s="88">
        <f>'Merluza tres aletas Industrial'!AL11</f>
        <v>0.70015993807701826</v>
      </c>
      <c r="N17" s="89" t="s">
        <v>78</v>
      </c>
      <c r="O17" s="86">
        <f>'Merluza tres aletas Industrial'!$A$5</f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anual Merluza tres Alet</vt:lpstr>
      <vt:lpstr>Resumen periodos Merluza tres A</vt:lpstr>
      <vt:lpstr>Merluza tres aletas Industrial</vt:lpstr>
      <vt:lpstr>Publicación Web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Kamila Molina</cp:lastModifiedBy>
  <cp:lastPrinted>2018-02-06T19:25:31Z</cp:lastPrinted>
  <dcterms:created xsi:type="dcterms:W3CDTF">2017-01-03T19:34:32Z</dcterms:created>
  <dcterms:modified xsi:type="dcterms:W3CDTF">2019-01-04T19:14:22Z</dcterms:modified>
</cp:coreProperties>
</file>